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mza\Desktop\challenge-excel\"/>
    </mc:Choice>
  </mc:AlternateContent>
  <xr:revisionPtr revIDLastSave="0" documentId="13_ncr:1_{705F1309-5D5B-4F3A-BECA-AB2FA0465921}" xr6:coauthVersionLast="47" xr6:coauthVersionMax="47" xr10:uidLastSave="{00000000-0000-0000-0000-000000000000}"/>
  <bookViews>
    <workbookView xWindow="28680" yWindow="-120" windowWidth="29040" windowHeight="15720" tabRatio="726" activeTab="5" xr2:uid="{00000000-000D-0000-FFFF-FFFF00000000}"/>
  </bookViews>
  <sheets>
    <sheet name="pivot table_parent category" sheetId="2" r:id="rId1"/>
    <sheet name="Pivot Table_Sub Category" sheetId="3" r:id="rId2"/>
    <sheet name="Pivot Table_Dates" sheetId="4" r:id="rId3"/>
    <sheet name="Goal_Analysis" sheetId="5" r:id="rId4"/>
    <sheet name="Statistical_Analysis" sheetId="8" r:id="rId5"/>
    <sheet name="Crowdfunding" sheetId="1" r:id="rId6"/>
  </sheets>
  <definedNames>
    <definedName name="_xlnm._FilterDatabase" localSheetId="5" hidden="1">Crowdfunding!$A$1:$T$1001</definedName>
    <definedName name="fail">Statistical_Analysis!$E$1:$E$365</definedName>
    <definedName name="goal">Crowdfunding!$D:$D</definedName>
    <definedName name="outcome">Crowdfunding!$G:$G</definedName>
    <definedName name="success">Statistical_Analysis!$B$1:$B$566</definedName>
  </definedNames>
  <calcPr calcId="191029"/>
  <pivotCaches>
    <pivotCache cacheId="0" r:id="rId7"/>
    <pivotCache cacheId="1" r:id="rId8"/>
    <pivotCache cacheId="2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8" l="1"/>
  <c r="H7" i="8"/>
  <c r="H15" i="8"/>
  <c r="H14" i="8"/>
  <c r="H13" i="8"/>
  <c r="H12" i="8"/>
  <c r="H11" i="8"/>
  <c r="H6" i="8"/>
  <c r="H5" i="8"/>
  <c r="H4" i="8"/>
  <c r="H3" i="8"/>
  <c r="H2" i="8"/>
  <c r="D13" i="5"/>
  <c r="D12" i="5"/>
  <c r="D11" i="5"/>
  <c r="D10" i="5"/>
  <c r="D9" i="5"/>
  <c r="D8" i="5"/>
  <c r="D7" i="5"/>
  <c r="D6" i="5"/>
  <c r="D5" i="5"/>
  <c r="D4" i="5"/>
  <c r="D3" i="5"/>
  <c r="D2" i="5"/>
  <c r="C13" i="5"/>
  <c r="C12" i="5"/>
  <c r="C11" i="5"/>
  <c r="C10" i="5"/>
  <c r="C9" i="5"/>
  <c r="C8" i="5"/>
  <c r="C7" i="5"/>
  <c r="C6" i="5"/>
  <c r="C5" i="5"/>
  <c r="C4" i="5"/>
  <c r="C3" i="5"/>
  <c r="C2" i="5"/>
  <c r="B13" i="5"/>
  <c r="B12" i="5"/>
  <c r="B11" i="5"/>
  <c r="B10" i="5"/>
  <c r="B9" i="5"/>
  <c r="B8" i="5"/>
  <c r="B7" i="5"/>
  <c r="B6" i="5"/>
  <c r="B5" i="5"/>
  <c r="B3" i="5"/>
  <c r="B4" i="5"/>
  <c r="B2" i="5"/>
  <c r="N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12" i="5" l="1"/>
  <c r="H12" i="5" s="1"/>
  <c r="E9" i="5"/>
  <c r="F9" i="5" s="1"/>
  <c r="E10" i="5"/>
  <c r="F10" i="5" s="1"/>
  <c r="E4" i="5"/>
  <c r="G4" i="5" s="1"/>
  <c r="E3" i="5"/>
  <c r="H3" i="5" s="1"/>
  <c r="E6" i="5"/>
  <c r="G6" i="5" s="1"/>
  <c r="E2" i="5"/>
  <c r="G2" i="5" s="1"/>
  <c r="E5" i="5"/>
  <c r="G5" i="5" s="1"/>
  <c r="E7" i="5"/>
  <c r="G7" i="5" s="1"/>
  <c r="E13" i="5"/>
  <c r="F13" i="5" s="1"/>
  <c r="H4" i="5"/>
  <c r="F12" i="5"/>
  <c r="G9" i="5"/>
  <c r="H9" i="5"/>
  <c r="H10" i="5"/>
  <c r="G10" i="5"/>
  <c r="E11" i="5"/>
  <c r="G11" i="5" s="1"/>
  <c r="F6" i="5"/>
  <c r="G12" i="5"/>
  <c r="E8" i="5"/>
  <c r="F8" i="5" s="1"/>
  <c r="F7" i="5" l="1"/>
  <c r="G3" i="5"/>
  <c r="F3" i="5"/>
  <c r="G13" i="5"/>
  <c r="G8" i="5"/>
  <c r="H13" i="5"/>
  <c r="H2" i="5"/>
  <c r="F4" i="5"/>
  <c r="F2" i="5"/>
  <c r="H7" i="5"/>
  <c r="F5" i="5"/>
  <c r="H6" i="5"/>
  <c r="H5" i="5"/>
  <c r="H8" i="5"/>
  <c r="F11" i="5"/>
  <c r="H11" i="5"/>
</calcChain>
</file>

<file path=xl/sharedStrings.xml><?xml version="1.0" encoding="utf-8"?>
<sst xmlns="http://schemas.openxmlformats.org/spreadsheetml/2006/main" count="7068" uniqueCount="2114">
  <si>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</si>
  <si>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</si>
  <si>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</si>
  <si>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</si>
  <si>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</si>
  <si>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</si>
  <si>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</si>
  <si>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</si>
  <si>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</si>
  <si>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</si>
  <si>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</si>
  <si>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</si>
  <si>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</si>
  <si>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</si>
  <si>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</si>
  <si>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</si>
  <si>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</si>
  <si>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</si>
  <si>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</si>
  <si>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</si>
  <si>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</si>
  <si>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</si>
  <si>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</si>
  <si>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</si>
  <si>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</si>
  <si>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</si>
  <si>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</si>
  <si>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</si>
  <si>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</si>
  <si>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</si>
  <si>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</si>
  <si>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</si>
  <si>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</si>
  <si>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</si>
  <si>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</si>
  <si>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</si>
  <si>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</si>
  <si>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</si>
  <si>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</si>
  <si>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</si>
  <si>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</si>
  <si>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</si>
  <si>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</si>
  <si>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</si>
  <si>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</si>
  <si>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</si>
  <si>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</si>
  <si>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</si>
  <si>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</si>
  <si>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</si>
  <si>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</si>
  <si>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</si>
  <si>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</si>
  <si>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</si>
  <si>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</si>
  <si>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</si>
  <si>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</si>
  <si>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</si>
  <si>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</si>
  <si>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</si>
  <si>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</si>
  <si>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</si>
  <si>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</si>
  <si>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</si>
  <si>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</si>
  <si>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</si>
  <si>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</si>
  <si>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</si>
  <si>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</si>
  <si>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</si>
  <si>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</si>
  <si>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</si>
  <si>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</si>
  <si>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</si>
  <si>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</si>
  <si>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</si>
  <si>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</si>
  <si>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</si>
  <si>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</si>
  <si>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</si>
  <si>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</si>
  <si>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</si>
  <si>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</si>
  <si>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</si>
  <si>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</si>
  <si>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</si>
  <si>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</si>
  <si>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</si>
  <si>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</si>
  <si>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</si>
  <si>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</si>
  <si>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</si>
  <si>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</si>
  <si>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</si>
  <si>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</si>
  <si>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</si>
  <si>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</si>
  <si>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</si>
  <si>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</si>
  <si>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</si>
  <si>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</si>
  <si>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</si>
  <si>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</si>
  <si>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</si>
  <si>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</si>
  <si>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</si>
  <si>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</si>
  <si>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</si>
  <si>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</si>
  <si>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</si>
  <si>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</si>
  <si>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</si>
  <si>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</si>
  <si>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</si>
  <si>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</si>
  <si>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</si>
  <si>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</si>
  <si>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</si>
  <si>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</si>
  <si>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</si>
  <si>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</si>
  <si>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</si>
  <si>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</si>
  <si>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</si>
  <si>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</si>
  <si>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</si>
  <si>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</si>
  <si>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</si>
  <si>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</si>
  <si>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</si>
  <si>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</si>
  <si>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</si>
  <si>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</si>
  <si>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</si>
  <si>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</si>
  <si>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</si>
  <si>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</si>
  <si>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</si>
  <si>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</si>
  <si>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</si>
  <si>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</si>
  <si>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</si>
  <si>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</si>
  <si>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</si>
  <si>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</si>
  <si>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</si>
  <si>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</si>
  <si>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</si>
  <si>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</si>
  <si>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</si>
  <si>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</si>
  <si>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</si>
  <si>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</si>
  <si>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</si>
  <si>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</si>
  <si>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</si>
  <si>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</si>
  <si>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</si>
  <si>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</si>
  <si>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</si>
  <si>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</si>
  <si>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</si>
  <si>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</si>
  <si>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</si>
  <si>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</si>
  <si>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</si>
  <si>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</si>
  <si>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</si>
  <si>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</si>
  <si>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</si>
  <si>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</si>
  <si>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</si>
  <si>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</si>
  <si>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</si>
  <si>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</si>
  <si>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</si>
  <si>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</si>
  <si>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</si>
  <si>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</si>
  <si>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</si>
  <si>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</si>
  <si>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</si>
  <si>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</si>
  <si>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</si>
  <si>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</si>
  <si>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</si>
  <si>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</si>
  <si>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</si>
  <si>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</si>
  <si>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</si>
  <si>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</si>
  <si>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</si>
  <si>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</si>
  <si>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</si>
  <si>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</si>
  <si>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</si>
  <si>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</si>
  <si>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</si>
  <si>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</si>
  <si>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</si>
  <si>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</si>
  <si>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</si>
  <si>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</si>
  <si>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</si>
  <si>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</si>
  <si>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</si>
  <si>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</si>
  <si>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</si>
  <si>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</si>
  <si>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</si>
  <si>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</si>
  <si>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</si>
  <si>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</si>
  <si>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</si>
  <si>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</si>
  <si>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</si>
  <si>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</si>
  <si>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</si>
  <si>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</si>
  <si>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</si>
  <si>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</si>
  <si>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</si>
  <si>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</si>
  <si>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</si>
  <si>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</si>
  <si>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</si>
  <si>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</si>
  <si>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</si>
  <si>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</si>
  <si>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</si>
  <si>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</si>
  <si>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</si>
  <si>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</si>
  <si>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</si>
  <si>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</si>
  <si>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</si>
  <si>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</si>
  <si>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</si>
  <si>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</si>
  <si>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</si>
  <si>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</si>
  <si>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</si>
  <si>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</si>
  <si>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</si>
  <si>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</si>
  <si>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</si>
  <si>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</si>
  <si>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</si>
  <si>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</si>
  <si>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</si>
  <si>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</si>
  <si>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</si>
  <si>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</si>
  <si>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</si>
  <si>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</si>
  <si>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</si>
  <si>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</si>
  <si>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</si>
  <si>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</si>
  <si>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</si>
  <si>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</si>
  <si>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</si>
  <si>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</si>
  <si>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</si>
  <si>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</si>
  <si>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</si>
  <si>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</si>
  <si>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</si>
  <si>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</si>
  <si>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</si>
  <si>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</si>
  <si>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</si>
  <si>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</si>
  <si>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</si>
  <si>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</si>
  <si>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</si>
  <si>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</si>
  <si>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</si>
  <si>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</si>
  <si>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</si>
  <si>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</si>
  <si>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</si>
  <si>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</si>
  <si>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</si>
  <si>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</si>
  <si>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</si>
  <si>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</si>
  <si>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</si>
  <si>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</si>
  <si>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</si>
  <si>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</si>
  <si>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</si>
  <si>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</si>
  <si>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</si>
  <si>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</si>
  <si>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</si>
  <si>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</si>
  <si>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</si>
  <si>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</si>
  <si>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</si>
  <si>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</si>
  <si>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</si>
  <si>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</si>
  <si>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</si>
  <si>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</si>
  <si>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</si>
  <si>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</si>
  <si>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</si>
  <si>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</si>
  <si>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</si>
  <si>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</si>
  <si>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</si>
  <si>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</si>
  <si>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</si>
  <si>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</si>
  <si>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</si>
  <si>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</si>
  <si>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</si>
  <si>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</si>
  <si>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</si>
  <si>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</si>
  <si>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</si>
  <si>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</si>
  <si>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</si>
  <si>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</si>
  <si>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</si>
  <si>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</si>
  <si>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</si>
  <si>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</si>
  <si>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</si>
  <si>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</si>
  <si>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</si>
  <si>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</si>
  <si>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</si>
  <si>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</si>
  <si>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</si>
  <si>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</si>
  <si>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</si>
  <si>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</si>
  <si>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</si>
  <si>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</si>
  <si>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</si>
  <si>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</si>
  <si>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</si>
  <si>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</si>
  <si>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</si>
  <si>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</si>
  <si>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</si>
  <si>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</si>
  <si>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</si>
  <si>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</si>
  <si>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</si>
  <si>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</si>
  <si>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</si>
  <si>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</si>
  <si>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</si>
  <si>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</si>
  <si>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</si>
  <si>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</si>
  <si>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</si>
  <si>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</si>
  <si>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</si>
  <si>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</si>
  <si>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</si>
  <si>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</si>
  <si>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</si>
  <si>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</si>
  <si>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</si>
  <si>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</si>
  <si>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</si>
  <si>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</si>
  <si>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</si>
  <si>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</si>
  <si>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</si>
  <si>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</si>
  <si>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</si>
  <si>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</si>
  <si>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</si>
  <si>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</si>
  <si>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</si>
  <si>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</si>
  <si>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</si>
  <si>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</si>
  <si>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</si>
  <si>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</si>
  <si>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</si>
  <si>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</si>
  <si>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</si>
  <si>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</si>
  <si>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</si>
  <si>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</si>
  <si>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</si>
  <si>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</si>
  <si>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</si>
  <si>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</si>
  <si>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</si>
  <si>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</si>
  <si>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</si>
  <si>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</si>
  <si>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</si>
  <si>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</si>
  <si>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</si>
  <si>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</si>
  <si>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</si>
  <si>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</si>
  <si>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</si>
  <si>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</si>
  <si>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</si>
  <si>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</si>
  <si>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</si>
  <si>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</si>
  <si>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</si>
  <si>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</si>
  <si>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</si>
  <si>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</si>
  <si>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</si>
  <si>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</si>
  <si>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</si>
  <si>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</si>
  <si>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</si>
  <si>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</si>
  <si>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</si>
  <si>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</si>
  <si>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</si>
  <si>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</si>
  <si>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</si>
  <si>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</si>
  <si>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</si>
  <si>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</si>
  <si>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</si>
  <si>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</si>
  <si>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</si>
  <si>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</si>
  <si>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</si>
  <si>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</si>
  <si>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</si>
  <si>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</si>
  <si>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</si>
  <si>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</si>
  <si>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</si>
  <si>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</si>
  <si>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</si>
  <si>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</si>
  <si>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</si>
  <si>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</si>
  <si>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</si>
  <si>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</si>
  <si>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</si>
  <si>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</si>
  <si>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</si>
  <si>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</si>
  <si>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</si>
  <si>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</si>
  <si>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</si>
  <si>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</si>
  <si>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</si>
  <si>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</si>
  <si>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</si>
  <si>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</si>
  <si>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</si>
  <si>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</si>
  <si>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</si>
  <si>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</si>
  <si>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</si>
  <si>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</si>
  <si>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</si>
  <si>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</si>
  <si>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</si>
  <si>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</si>
  <si>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</si>
  <si>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</si>
  <si>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</si>
  <si>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</si>
  <si>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</si>
  <si>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</si>
  <si>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</si>
  <si>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</si>
  <si>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</si>
  <si>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</si>
  <si>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</si>
  <si>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</si>
  <si>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</si>
  <si>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</si>
  <si>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</si>
  <si>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</si>
  <si>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</si>
  <si>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</si>
  <si>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</si>
  <si>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</si>
  <si>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</si>
  <si>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</si>
  <si>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</si>
  <si>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</si>
  <si>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</si>
  <si>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</si>
  <si>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</si>
  <si>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</si>
  <si>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</si>
  <si>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</si>
  <si>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</si>
  <si>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</si>
  <si>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</si>
  <si>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</si>
  <si>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</si>
  <si>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</si>
  <si>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</si>
  <si>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</si>
  <si>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</si>
  <si>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</si>
  <si>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</si>
  <si>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</si>
  <si>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</si>
  <si>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</si>
  <si>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</si>
  <si>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</si>
  <si>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</si>
  <si>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</si>
  <si>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</si>
  <si>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</si>
  <si>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</si>
  <si>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</si>
  <si>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</si>
  <si>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</si>
  <si>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</si>
  <si>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</si>
  <si>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</si>
  <si>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</si>
  <si>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</si>
  <si>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</si>
  <si>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</si>
  <si>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</si>
  <si>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</si>
  <si>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</si>
  <si>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</si>
  <si>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</si>
  <si>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</si>
  <si>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</si>
  <si>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</si>
  <si>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</si>
  <si>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</si>
  <si>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</si>
  <si>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</si>
  <si>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</si>
  <si>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</si>
  <si>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</si>
  <si>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</si>
  <si>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</si>
  <si>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</si>
  <si>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</si>
  <si>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</si>
  <si>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</si>
  <si>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</si>
  <si>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</si>
  <si>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</si>
  <si>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</si>
  <si>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</si>
  <si>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</si>
  <si>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</si>
  <si>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</si>
  <si>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</si>
  <si>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</si>
  <si>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</si>
  <si>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</si>
  <si>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</si>
  <si>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</si>
  <si>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</si>
  <si>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</si>
  <si>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</si>
  <si>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</si>
  <si>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</si>
  <si>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</si>
  <si>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</si>
  <si>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</si>
  <si>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</si>
  <si>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</si>
  <si>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</si>
  <si>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</si>
  <si>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</si>
  <si>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</si>
  <si>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</si>
  <si>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</si>
  <si>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</si>
  <si>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</si>
  <si>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</si>
  <si>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</si>
  <si>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</si>
  <si>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</si>
  <si>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</si>
  <si>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</si>
  <si>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</si>
  <si>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</si>
  <si>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</si>
  <si>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</si>
  <si>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</si>
  <si>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</si>
  <si>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</si>
  <si>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</si>
  <si>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</si>
  <si>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</si>
  <si>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</si>
  <si>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</si>
  <si>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</si>
  <si>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</si>
  <si>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</si>
  <si>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</si>
  <si>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</si>
  <si>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</si>
  <si>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</si>
  <si>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</si>
  <si>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</si>
  <si>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</si>
  <si>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</si>
  <si>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</si>
  <si>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</si>
  <si>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</si>
  <si>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</si>
  <si>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</si>
  <si>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</si>
  <si>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</si>
  <si>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</si>
  <si>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</si>
  <si>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</si>
  <si>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</si>
  <si>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</si>
  <si>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</si>
  <si>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</si>
  <si>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</si>
  <si>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</si>
  <si>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</si>
  <si>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</si>
  <si>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</si>
  <si>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</si>
  <si>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</si>
  <si>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</si>
  <si>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</si>
  <si>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</si>
  <si>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</si>
  <si>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</si>
  <si>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</si>
  <si>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</si>
  <si>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</si>
  <si>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</si>
  <si>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</si>
  <si>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</si>
  <si>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</si>
  <si>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</si>
  <si>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</si>
  <si>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</si>
  <si>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</si>
  <si>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</si>
  <si>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</si>
  <si>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</si>
  <si>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</si>
  <si>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</si>
  <si>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</si>
  <si>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</si>
  <si>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</si>
  <si>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</si>
  <si>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</si>
  <si>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</si>
  <si>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</si>
  <si>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</si>
  <si>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</si>
  <si>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</si>
  <si>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</si>
  <si>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</si>
  <si>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</si>
  <si>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</si>
  <si>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</si>
  <si>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</si>
  <si>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</si>
  <si>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</si>
  <si>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</si>
  <si>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</si>
  <si>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</si>
  <si>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</si>
  <si>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</si>
  <si>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</si>
  <si>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</si>
  <si>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</si>
  <si>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</si>
  <si>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</si>
  <si>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</si>
  <si>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</si>
  <si>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</si>
  <si>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</si>
  <si>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</si>
  <si>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</si>
  <si>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</si>
  <si>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</si>
  <si>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</si>
  <si>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</si>
  <si>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</si>
  <si>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</si>
  <si>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</si>
  <si>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</si>
  <si>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</si>
  <si>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</si>
  <si>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</si>
  <si>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</si>
  <si>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</si>
  <si>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</si>
  <si>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</si>
  <si>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</si>
  <si>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</si>
  <si>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</si>
  <si>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</si>
  <si>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</si>
  <si>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</si>
  <si>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</si>
  <si>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</si>
  <si>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</si>
  <si>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</si>
  <si>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</si>
  <si>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</si>
  <si>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</si>
  <si>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</si>
  <si>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</si>
  <si>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</si>
  <si>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</si>
  <si>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</si>
  <si>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</si>
  <si>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</si>
  <si>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</si>
  <si>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</si>
  <si>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</si>
  <si>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</si>
  <si>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</si>
  <si>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</si>
  <si>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</si>
  <si>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</si>
  <si>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</si>
  <si>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</si>
  <si>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</si>
  <si>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</si>
  <si>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</si>
  <si>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</si>
  <si>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</si>
  <si>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</si>
  <si>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</si>
  <si>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</si>
  <si>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</si>
  <si>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</si>
  <si>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</si>
  <si>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</si>
  <si>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</si>
  <si>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</si>
  <si>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</si>
  <si>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</si>
  <si>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</si>
  <si>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</si>
  <si>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</si>
  <si>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</si>
  <si>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</si>
  <si>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</si>
  <si>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</si>
  <si>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</si>
  <si>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</si>
  <si>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</si>
  <si>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</si>
  <si>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</si>
  <si>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</si>
  <si>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</si>
  <si>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</si>
  <si>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</si>
  <si>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</si>
  <si>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</si>
  <si>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</si>
  <si>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</si>
  <si>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</si>
  <si>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</si>
  <si>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</si>
  <si>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</si>
  <si>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</si>
  <si>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</si>
  <si>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</si>
  <si>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</si>
  <si>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</si>
  <si>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</si>
  <si>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</si>
  <si>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</si>
  <si>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</si>
  <si>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</si>
  <si>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</si>
  <si>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</si>
  <si>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</si>
  <si>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</si>
  <si>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</si>
  <si>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</si>
  <si>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</si>
  <si>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</si>
  <si>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</si>
  <si>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</si>
  <si>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</si>
  <si>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</si>
  <si>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</si>
  <si>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</si>
  <si>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</si>
  <si>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</si>
  <si>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</si>
  <si>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</si>
  <si>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</si>
  <si>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</si>
  <si>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</si>
  <si>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</si>
  <si>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</si>
  <si>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</si>
  <si>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</si>
  <si>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</si>
  <si>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</si>
  <si>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</si>
  <si>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</si>
  <si>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</si>
  <si>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</si>
  <si>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</si>
  <si>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</si>
  <si>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</si>
  <si>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</si>
  <si>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</si>
  <si>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</si>
  <si>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</si>
  <si>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</si>
  <si>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</si>
  <si>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</si>
  <si>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</si>
  <si>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</si>
  <si>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</si>
  <si>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</si>
  <si>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</si>
  <si>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</si>
  <si>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</si>
  <si>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</si>
  <si>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</si>
  <si>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</si>
  <si>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</si>
  <si>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</si>
  <si>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</si>
  <si>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</si>
  <si>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</si>
  <si>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</si>
  <si>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</si>
  <si>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</si>
  <si>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</si>
  <si>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</si>
  <si>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</si>
  <si>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</si>
  <si>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</si>
  <si>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</si>
  <si>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</si>
  <si>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</si>
  <si>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</si>
  <si>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</si>
  <si>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</si>
  <si>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</si>
  <si>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</si>
  <si>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</si>
  <si>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</si>
  <si>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</si>
  <si>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</si>
  <si>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</si>
  <si>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</si>
  <si>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</si>
  <si>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</si>
  <si>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</si>
  <si>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</si>
  <si>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</si>
  <si>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</si>
  <si>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</si>
  <si>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</si>
  <si>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</si>
  <si>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</si>
  <si>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</si>
  <si>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</si>
  <si>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</si>
  <si>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</si>
  <si>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</si>
  <si>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</si>
  <si>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</si>
  <si>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</si>
  <si>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</si>
  <si>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</si>
  <si>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</si>
  <si>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</si>
  <si>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</si>
  <si>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</si>
  <si>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</si>
  <si>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</si>
  <si>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</si>
  <si>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</si>
  <si>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</si>
  <si>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</si>
  <si>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</si>
  <si>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</si>
  <si>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</si>
  <si>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</si>
  <si>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</si>
  <si>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</si>
  <si>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</si>
  <si>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</si>
  <si>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</si>
  <si>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</si>
  <si>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</si>
  <si>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</si>
  <si>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</si>
  <si>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</si>
  <si>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</si>
  <si>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</si>
  <si>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</si>
  <si>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</si>
  <si>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</si>
  <si>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</si>
  <si>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</si>
  <si>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</si>
  <si>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</si>
  <si>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</si>
  <si>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</si>
  <si>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</si>
  <si>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</si>
  <si>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</si>
  <si>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</si>
  <si>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</si>
  <si>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</si>
  <si>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</si>
  <si>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</si>
  <si>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</si>
  <si>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</si>
  <si>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</si>
  <si>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</si>
  <si>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</si>
  <si>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</si>
  <si>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</si>
  <si>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</si>
  <si>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</si>
  <si>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</si>
  <si>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</si>
  <si>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</si>
  <si>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</si>
  <si>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</si>
  <si>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</si>
  <si>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</si>
  <si>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</si>
  <si>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</si>
  <si>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</si>
  <si>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</si>
  <si>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</si>
  <si>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</si>
  <si>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</si>
  <si>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</si>
  <si>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</si>
  <si>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</si>
  <si>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</si>
  <si>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</si>
  <si>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</si>
  <si>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</si>
  <si>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</si>
  <si>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</si>
  <si>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</si>
  <si>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</si>
  <si>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</si>
  <si>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</si>
  <si>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</si>
  <si>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</si>
  <si>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</si>
  <si>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</si>
  <si>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</si>
  <si>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</si>
  <si>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</si>
  <si>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</si>
  <si>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</si>
  <si>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</si>
  <si>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</si>
  <si>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</si>
  <si>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</si>
  <si>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</si>
  <si>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</si>
  <si>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</si>
  <si>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</si>
  <si>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</si>
  <si>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</si>
  <si>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</si>
  <si>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</si>
  <si>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</si>
  <si>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</si>
  <si>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</si>
  <si>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</si>
  <si>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</si>
  <si>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</si>
  <si>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</si>
  <si>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</si>
  <si>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</si>
  <si>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</si>
  <si>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</si>
  <si>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</si>
  <si>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</si>
  <si>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</si>
  <si>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</si>
  <si>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</si>
  <si>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</si>
  <si>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</si>
  <si>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</si>
  <si>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</si>
  <si>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</si>
  <si>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</si>
  <si>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</si>
  <si>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</si>
  <si>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</si>
  <si>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</si>
  <si>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</si>
  <si>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</si>
  <si>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</si>
  <si>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</si>
  <si>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</si>
  <si>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</si>
  <si>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</si>
  <si>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</si>
  <si>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</si>
  <si>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</si>
  <si>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</si>
  <si>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</si>
  <si>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</si>
  <si>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</si>
  <si>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</si>
  <si>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</si>
  <si>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</si>
  <si>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</si>
  <si>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</si>
  <si>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</si>
  <si>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</si>
  <si>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</si>
  <si>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</si>
  <si>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</si>
  <si>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</si>
  <si>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</si>
  <si>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</si>
  <si>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</si>
  <si>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</si>
  <si>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</si>
  <si>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</si>
  <si>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</si>
  <si>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</si>
  <si>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</si>
  <si>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</si>
  <si>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</si>
  <si>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</si>
  <si>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</si>
  <si>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</si>
  <si>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</si>
  <si>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</si>
  <si>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</si>
  <si>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</si>
  <si>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</si>
  <si>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</si>
  <si>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</si>
  <si>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</si>
  <si>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</si>
  <si>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</si>
  <si>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</si>
  <si>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</si>
  <si>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</si>
  <si>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</si>
  <si>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</si>
  <si>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</si>
  <si>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</si>
  <si>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</si>
  <si>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</si>
  <si>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</si>
  <si>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</si>
  <si>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</si>
  <si>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</si>
  <si>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</si>
  <si>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</si>
  <si>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</si>
  <si>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</si>
  <si>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</si>
  <si>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</si>
  <si>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</si>
  <si>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</si>
  <si>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</si>
  <si>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</si>
  <si>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</si>
  <si>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</si>
  <si>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</si>
  <si>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</si>
  <si>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</si>
  <si>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</si>
  <si>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</si>
  <si>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</si>
  <si>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</si>
  <si>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</si>
  <si>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</si>
  <si>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</si>
  <si>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</si>
  <si>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</si>
  <si>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</si>
  <si>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</si>
  <si>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</si>
  <si>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</si>
  <si>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</si>
  <si>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</si>
  <si>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</si>
  <si>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</si>
  <si>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</si>
  <si>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</si>
  <si>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</si>
  <si>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</si>
  <si>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</si>
  <si>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</si>
  <si>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</si>
  <si>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</si>
  <si>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</si>
  <si>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</si>
  <si>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</si>
  <si>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</si>
  <si>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</si>
  <si>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</si>
  <si>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</si>
  <si>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</si>
  <si>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</si>
  <si>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</si>
  <si>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</si>
  <si>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</si>
  <si>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</si>
  <si>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</si>
  <si>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</si>
  <si>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</si>
  <si>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</si>
  <si>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</si>
  <si>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</si>
  <si>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</si>
  <si>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</si>
  <si>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</si>
  <si>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</si>
  <si>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</si>
  <si>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</si>
  <si>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</si>
  <si>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</si>
  <si>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</si>
  <si>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</si>
  <si>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</si>
  <si>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</si>
  <si>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</si>
  <si>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</si>
  <si>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</si>
  <si>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</si>
  <si>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</si>
  <si>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</si>
  <si>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</si>
  <si>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</si>
  <si>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</si>
  <si>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</si>
  <si>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</si>
  <si>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</si>
  <si>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</si>
  <si>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</si>
  <si>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</si>
  <si>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</si>
  <si>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</si>
  <si>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</si>
  <si>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</si>
  <si>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</si>
  <si>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</si>
  <si>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</si>
  <si>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</si>
  <si>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</si>
  <si>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</si>
  <si>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</si>
  <si>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</si>
  <si>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</si>
  <si>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</si>
  <si>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</si>
  <si>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</si>
  <si>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</si>
  <si>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</si>
  <si>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</si>
  <si>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</si>
  <si>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</si>
  <si>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</si>
  <si>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</si>
  <si>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</si>
  <si>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</si>
  <si>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</si>
  <si>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</si>
  <si>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</si>
  <si>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</si>
  <si>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</si>
  <si>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</si>
  <si>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</si>
  <si>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</si>
  <si>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</si>
  <si>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</si>
  <si>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</si>
  <si>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</si>
  <si>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</si>
  <si>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</si>
  <si>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</si>
  <si>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</si>
  <si>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</si>
  <si>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</si>
  <si>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</si>
  <si>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</si>
  <si>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</si>
  <si>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</si>
  <si>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</si>
  <si>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</si>
  <si>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</si>
  <si>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</si>
  <si>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</si>
  <si>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</si>
  <si>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</si>
  <si>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</si>
  <si>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</si>
  <si>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</si>
  <si>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</si>
  <si>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</si>
  <si>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</si>
  <si>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</si>
  <si>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</si>
  <si>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</si>
  <si>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</si>
  <si>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</si>
  <si>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</si>
  <si>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</si>
  <si>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</si>
  <si>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</si>
  <si>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</si>
  <si>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</si>
  <si>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</si>
  <si>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</si>
  <si>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</si>
  <si>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</si>
  <si>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</si>
  <si>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</si>
  <si>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</si>
  <si>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</si>
  <si>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</si>
  <si>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</si>
  <si>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</si>
  <si>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</si>
  <si>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</si>
  <si>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</si>
  <si>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</si>
  <si>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</si>
  <si>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</si>
  <si>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</si>
  <si>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</si>
  <si>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</si>
  <si>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</si>
  <si>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</si>
  <si>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</si>
  <si>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</si>
  <si>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</si>
  <si>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</si>
  <si>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</si>
  <si>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</si>
  <si>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</si>
  <si>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</si>
  <si>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</si>
  <si>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</si>
  <si>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</si>
  <si>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</si>
  <si>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</si>
  <si>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</si>
  <si>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</si>
  <si>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</si>
  <si>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</si>
  <si>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</si>
  <si>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</si>
  <si>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</si>
  <si>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</si>
  <si>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</si>
  <si>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</si>
  <si>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</si>
  <si>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</si>
  <si>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</si>
  <si>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</si>
  <si>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</si>
  <si>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</si>
  <si>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</si>
  <si>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</si>
  <si>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</si>
  <si>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</si>
  <si>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</si>
  <si>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</si>
  <si>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</si>
  <si>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</si>
  <si>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</si>
  <si>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</si>
  <si>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</si>
  <si>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</si>
  <si>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</si>
  <si>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</si>
  <si>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</si>
  <si>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</si>
  <si>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</si>
  <si>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</si>
  <si>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</si>
  <si>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</si>
  <si>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</si>
  <si>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</si>
  <si>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</si>
  <si>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</si>
  <si>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</si>
  <si>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</si>
  <si>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</si>
  <si>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</si>
  <si>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</si>
  <si>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</si>
  <si>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</si>
  <si>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</si>
  <si>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</si>
  <si>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</si>
  <si>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</si>
  <si>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</si>
  <si>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</si>
  <si>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</si>
  <si>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</si>
  <si>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</si>
  <si>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</si>
  <si>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</si>
  <si>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</si>
  <si>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</si>
  <si>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</si>
  <si>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</si>
  <si>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</si>
  <si>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</si>
  <si>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</si>
  <si>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</si>
  <si>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</si>
  <si>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</si>
  <si>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</si>
  <si>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</si>
  <si>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</si>
  <si>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</si>
  <si>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</si>
  <si>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</si>
  <si>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</si>
  <si>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</si>
  <si>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</si>
  <si>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</si>
  <si>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</si>
  <si>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</si>
  <si>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</si>
  <si>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</si>
  <si>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</si>
  <si>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</si>
  <si>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</si>
  <si>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</si>
  <si>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</si>
  <si>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</si>
  <si>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</si>
  <si>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</si>
  <si>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</si>
  <si>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</si>
  <si>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</si>
  <si>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</si>
  <si>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</si>
  <si>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</si>
  <si>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</si>
  <si>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</si>
  <si>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</si>
  <si>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</si>
  <si>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</si>
  <si>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</si>
  <si>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</si>
  <si>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</si>
  <si>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</si>
  <si>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</si>
  <si>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</si>
  <si>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</si>
  <si>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</si>
  <si>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</si>
  <si>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</si>
  <si>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</si>
  <si>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</si>
  <si>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</si>
  <si>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</si>
  <si>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</si>
  <si>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</si>
  <si>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</si>
  <si>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</si>
  <si>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</si>
  <si>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</si>
  <si>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</si>
  <si>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</si>
  <si>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</si>
  <si>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</si>
  <si>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</si>
  <si>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</si>
  <si>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</si>
  <si>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</si>
  <si>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</si>
  <si>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</si>
  <si>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</si>
  <si>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</si>
  <si>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</si>
  <si>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</si>
  <si>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</si>
  <si>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</si>
  <si>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</si>
  <si>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</si>
  <si>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</si>
  <si>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</si>
  <si>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</si>
  <si>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</si>
  <si>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</si>
  <si>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</si>
  <si>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</si>
  <si>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</si>
  <si>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</si>
  <si>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</si>
  <si>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</si>
  <si>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</si>
  <si>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</si>
  <si>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</si>
  <si>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</si>
  <si>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</si>
  <si>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</si>
  <si>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</si>
  <si>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</si>
  <si>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</si>
  <si>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</si>
  <si>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</si>
  <si>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</si>
  <si>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</si>
  <si>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</si>
  <si>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</si>
  <si>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</si>
  <si>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</si>
  <si>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</si>
  <si>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</si>
  <si>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</si>
  <si>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</si>
  <si>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</si>
  <si>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</si>
  <si>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</si>
  <si>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</si>
  <si>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</si>
  <si>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</si>
  <si>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</si>
  <si>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</si>
  <si>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</si>
  <si>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</si>
  <si>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</si>
  <si>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</si>
  <si>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</si>
  <si>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</si>
  <si>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</si>
  <si>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</si>
  <si>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</si>
  <si>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</si>
  <si>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</si>
  <si>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</si>
  <si>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</si>
  <si>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</si>
  <si>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</si>
  <si>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</si>
  <si>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</si>
  <si>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</si>
  <si>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</si>
  <si>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</si>
  <si>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</si>
  <si>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</si>
  <si>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</si>
  <si>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</si>
  <si>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</si>
  <si>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</si>
  <si>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</si>
  <si>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</si>
  <si>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</si>
  <si>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</si>
  <si>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</si>
  <si>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</si>
  <si>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</si>
  <si>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</si>
  <si>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</si>
  <si>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</si>
  <si>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</si>
  <si>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</si>
  <si>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</si>
  <si>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</si>
  <si>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</si>
  <si>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</si>
  <si>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</si>
  <si>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</si>
  <si>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</si>
  <si>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</si>
  <si>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</si>
  <si>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</si>
  <si>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</si>
  <si>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</si>
  <si>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</si>
  <si>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</si>
  <si>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</si>
  <si>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</si>
  <si>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</si>
  <si>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</si>
  <si>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</si>
  <si>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</si>
  <si>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</si>
  <si>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</si>
  <si>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</si>
  <si>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</si>
  <si>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</si>
  <si>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</si>
  <si>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</si>
  <si>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</si>
  <si>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</si>
  <si>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</si>
  <si>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</si>
  <si>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</si>
  <si>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</si>
  <si>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</si>
  <si>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</si>
  <si>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</si>
  <si>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</si>
  <si>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</si>
  <si>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</si>
  <si>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</si>
  <si>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</si>
  <si>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</si>
  <si>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</si>
  <si>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</si>
  <si>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</si>
  <si>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</si>
  <si>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</si>
  <si>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</si>
  <si>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</si>
  <si>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</si>
  <si>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</si>
  <si>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</si>
  <si>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</si>
  <si>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</si>
  <si>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</si>
  <si>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</si>
  <si>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</si>
  <si>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</si>
  <si>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</si>
  <si>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</si>
  <si>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</si>
  <si>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</si>
  <si>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</si>
  <si>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</si>
  <si>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</si>
  <si>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</si>
  <si>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</si>
  <si>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</si>
  <si>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</si>
  <si>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</si>
  <si>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</si>
  <si>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</si>
  <si>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</si>
  <si>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</si>
  <si>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</si>
  <si>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</si>
  <si>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</si>
  <si>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</si>
  <si>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</si>
  <si>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</si>
  <si>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</si>
  <si>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</si>
  <si>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</si>
  <si>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</si>
  <si>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</si>
  <si>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</si>
  <si>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</si>
  <si>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</si>
  <si>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</si>
  <si>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</si>
  <si>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</si>
  <si>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</si>
  <si>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</si>
  <si>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</si>
  <si>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</si>
  <si>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</si>
  <si>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</si>
  <si>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</si>
  <si>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</si>
  <si>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</si>
  <si>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</si>
  <si>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</si>
  <si>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</si>
  <si>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</si>
  <si>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</si>
  <si>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</si>
  <si>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</si>
  <si>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</si>
  <si>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</si>
  <si>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</si>
  <si>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</si>
  <si>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</si>
  <si>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</si>
  <si>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</si>
  <si>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</si>
  <si>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</si>
  <si>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</si>
  <si>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</si>
  <si>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</si>
  <si>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</si>
  <si>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</si>
  <si>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</si>
  <si>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</si>
  <si>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</si>
  <si>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</si>
  <si>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</si>
  <si>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</si>
  <si>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</si>
  <si>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</si>
  <si>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</si>
  <si>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</si>
  <si>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</si>
  <si>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</si>
  <si>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</si>
  <si>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</si>
  <si>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</si>
  <si>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</si>
  <si>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</si>
  <si>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</si>
  <si>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</si>
  <si>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</si>
  <si>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</si>
  <si>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</si>
  <si>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</si>
  <si>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</si>
  <si>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</si>
  <si>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</si>
  <si>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</si>
  <si>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</si>
  <si>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</si>
  <si>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</si>
  <si>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</si>
  <si>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</si>
  <si>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</si>
  <si>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</si>
  <si>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</si>
  <si>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</si>
  <si>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</si>
  <si>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</si>
  <si>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</si>
  <si>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</si>
  <si>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</si>
  <si>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</si>
  <si>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</si>
  <si>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</si>
  <si>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</si>
  <si>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</si>
  <si>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</si>
  <si>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</si>
  <si>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</si>
  <si>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</si>
  <si>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</si>
  <si>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</si>
  <si>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</si>
  <si>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</si>
  <si>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</si>
  <si>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</si>
  <si>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</si>
  <si>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</si>
  <si>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</si>
  <si>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</si>
  <si>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</si>
  <si>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</si>
  <si>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</si>
  <si>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</si>
  <si>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</si>
  <si>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</si>
  <si>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</si>
  <si>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</si>
  <si>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</si>
  <si>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</si>
  <si>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</si>
  <si>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</si>
  <si>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</si>
  <si>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</si>
  <si>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</si>
  <si>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</si>
  <si>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</si>
  <si>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</si>
  <si>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</si>
  <si>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</si>
  <si>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</si>
  <si>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</si>
  <si>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</si>
  <si>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</si>
  <si>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</si>
  <si>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</si>
  <si>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</si>
  <si>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</si>
  <si>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</si>
  <si>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</si>
  <si>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</si>
  <si>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</si>
  <si>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</si>
  <si>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</si>
  <si>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</si>
  <si>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</si>
  <si>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</si>
  <si>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</si>
  <si>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</si>
  <si>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</si>
  <si>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</si>
  <si>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</si>
  <si>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</si>
  <si>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</si>
  <si>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</si>
  <si>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</si>
  <si>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</si>
  <si>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</si>
  <si>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</si>
  <si>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</si>
  <si>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</si>
  <si>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</si>
  <si>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</si>
  <si>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</si>
  <si>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</si>
  <si>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</si>
  <si>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</si>
  <si>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</si>
  <si>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</si>
  <si>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</si>
  <si>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</si>
  <si>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</si>
  <si>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</si>
  <si>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</si>
  <si>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</si>
  <si>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</si>
  <si>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</si>
  <si>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</si>
  <si>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</si>
  <si>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</si>
  <si>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</si>
  <si>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</si>
  <si>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</si>
  <si>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</si>
  <si>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</si>
  <si>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</si>
  <si>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</si>
  <si>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</si>
  <si>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</si>
  <si>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</si>
  <si>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</si>
  <si>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</si>
  <si>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</si>
  <si>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</si>
  <si>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</si>
  <si>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</si>
  <si>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</si>
  <si>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</si>
  <si>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</si>
  <si>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</si>
  <si>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</si>
  <si>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</si>
  <si>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</si>
  <si>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</si>
  <si>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</si>
  <si>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</si>
  <si>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</si>
  <si>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</si>
  <si>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</si>
  <si>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</si>
  <si>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</si>
  <si>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</si>
  <si>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</si>
  <si>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</si>
  <si>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</si>
  <si>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</si>
  <si>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</si>
  <si>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</si>
  <si>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</si>
  <si>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</si>
  <si>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</si>
  <si>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</si>
  <si>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</si>
  <si>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</si>
  <si>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</si>
  <si>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</si>
  <si>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</si>
  <si>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</si>
  <si>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</si>
  <si>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</si>
  <si>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</si>
  <si>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</si>
  <si>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</si>
  <si>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</si>
  <si>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</si>
  <si>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</si>
  <si>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</si>
  <si>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</si>
  <si>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</si>
  <si>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</si>
  <si>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</si>
  <si>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</si>
  <si>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</si>
  <si>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</si>
  <si>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</si>
  <si>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</si>
  <si>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</si>
  <si>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</si>
  <si>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</si>
  <si>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</si>
  <si>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</si>
  <si>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</si>
  <si>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</si>
  <si>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</si>
  <si>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</si>
  <si>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</si>
  <si>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</si>
  <si>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</si>
  <si>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</si>
  <si>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</si>
  <si>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</si>
  <si>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</si>
  <si>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</si>
  <si>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</si>
  <si>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</si>
  <si>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</si>
  <si>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</si>
  <si>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</si>
  <si>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</si>
  <si>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</si>
  <si>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</si>
  <si>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</si>
  <si>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</si>
  <si>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</si>
  <si>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</si>
  <si>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</si>
  <si>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</si>
  <si>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</si>
  <si>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</si>
  <si>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</si>
  <si>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</si>
  <si>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</si>
  <si>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</si>
  <si>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</si>
  <si>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</si>
  <si>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</si>
  <si>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</si>
  <si>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</si>
  <si>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</si>
  <si>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</si>
  <si>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</si>
  <si>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</si>
  <si>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</si>
  <si>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</si>
  <si>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</si>
  <si>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</si>
  <si>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</si>
  <si>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</si>
  <si>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</si>
  <si>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</si>
  <si>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</si>
  <si>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</si>
  <si>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</si>
  <si>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</si>
  <si>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</si>
  <si>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</si>
  <si>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</si>
  <si>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</si>
  <si>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</si>
  <si>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</si>
  <si>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</si>
  <si>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</si>
  <si>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</si>
  <si>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</si>
  <si>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</si>
  <si>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</si>
  <si>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</si>
  <si>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</si>
  <si>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</si>
  <si>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</si>
  <si>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</si>
  <si>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</si>
  <si>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</si>
  <si>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</si>
  <si>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</si>
  <si>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</si>
  <si>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</si>
  <si>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</si>
  <si>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</si>
  <si>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</si>
  <si>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</si>
  <si>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</si>
  <si>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</si>
  <si>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</si>
  <si>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</si>
  <si>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</si>
  <si>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</si>
  <si>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</si>
  <si>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</si>
  <si>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</si>
  <si>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</si>
  <si>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</si>
  <si>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</si>
  <si>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</si>
  <si>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</si>
  <si>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</si>
  <si>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</si>
  <si>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</si>
  <si>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</si>
  <si>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</si>
  <si>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</si>
  <si>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</si>
  <si>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</si>
  <si>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</si>
  <si>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</si>
  <si>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</si>
  <si>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</si>
  <si>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</si>
  <si>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</si>
  <si>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</si>
  <si>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</si>
  <si>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</si>
  <si>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</si>
  <si>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</si>
  <si>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</si>
  <si>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</si>
  <si>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</si>
  <si>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</si>
  <si>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</si>
  <si>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</si>
  <si>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</si>
  <si>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</si>
  <si>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</si>
  <si>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</si>
  <si>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</si>
  <si>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</si>
  <si>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</si>
  <si>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</si>
  <si>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</si>
  <si>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</si>
  <si>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</si>
  <si>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</si>
  <si>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</si>
  <si>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</si>
  <si>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</si>
  <si>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</si>
  <si>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</si>
  <si>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</si>
  <si>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</si>
  <si>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</si>
  <si>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</si>
  <si>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</si>
  <si>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</si>
  <si>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</si>
  <si>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</si>
  <si>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</si>
  <si>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</si>
  <si>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</si>
  <si>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</si>
  <si>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</si>
  <si>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</si>
  <si>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</si>
  <si>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</si>
  <si>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</si>
  <si>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</si>
  <si>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</si>
  <si>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</si>
  <si>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</si>
  <si>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</si>
  <si>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</si>
  <si>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</si>
  <si>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</si>
  <si>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</si>
  <si>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</si>
  <si>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</si>
  <si>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</si>
  <si>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</si>
  <si>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</si>
  <si>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</si>
  <si>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</si>
  <si>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</si>
  <si>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</si>
  <si>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</si>
  <si>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</si>
  <si>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</si>
  <si>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</si>
  <si>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</si>
  <si>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</si>
  <si>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</si>
  <si>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</si>
  <si>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</si>
  <si>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</si>
  <si>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</si>
  <si>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</si>
  <si>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</si>
  <si>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</si>
  <si>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</si>
  <si>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</si>
  <si>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</si>
  <si>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</si>
  <si>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</si>
  <si>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</si>
  <si>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</si>
  <si>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</si>
  <si>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</si>
  <si>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</si>
  <si>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</si>
  <si>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</si>
  <si>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</si>
  <si>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</si>
  <si>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</si>
  <si>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</si>
  <si>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</si>
  <si>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</si>
  <si>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</si>
  <si>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</si>
  <si>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</si>
  <si>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</si>
  <si>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</si>
  <si>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</si>
  <si>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</si>
  <si>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</si>
  <si>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</si>
  <si>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</si>
  <si>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</si>
  <si>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</si>
  <si>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</si>
  <si>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</si>
  <si>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</si>
  <si>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</si>
  <si>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</si>
  <si>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</si>
  <si>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</si>
  <si>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</si>
  <si>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</si>
  <si>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</si>
  <si>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</si>
  <si>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</si>
  <si>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</si>
  <si>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</si>
  <si>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</si>
  <si>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</si>
  <si>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</si>
  <si>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</si>
  <si>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(All)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</si>
  <si>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</si>
  <si>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</si>
  <si>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</si>
  <si>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</si>
  <si>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</si>
  <si>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</si>
  <si>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</si>
  <si>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</si>
  <si>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</si>
  <si>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</si>
  <si>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</si>
  <si>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</si>
  <si>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Column Labels</t>
  </si>
  <si>
    <t>animation</t>
  </si>
  <si>
    <t>documentary</t>
  </si>
  <si>
    <t>drama</t>
  </si>
  <si>
    <t>science fiction</t>
  </si>
  <si>
    <t>shorts</t>
  </si>
  <si>
    <t>television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</si>
  <si>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</si>
  <si>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</si>
  <si>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</si>
  <si>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</si>
  <si>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</si>
  <si>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</si>
  <si>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</si>
  <si>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</si>
  <si>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</si>
  <si>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</si>
  <si>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</si>
  <si>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</si>
  <si>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</si>
  <si>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</si>
  <si>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</si>
  <si>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</si>
  <si>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</si>
  <si>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</si>
  <si>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</si>
  <si>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</si>
  <si>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</si>
  <si>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</si>
  <si>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</si>
  <si>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</si>
  <si>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</si>
  <si>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</si>
  <si>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</si>
  <si>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</si>
  <si>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</si>
  <si>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</si>
  <si>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</si>
  <si>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</si>
  <si>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</si>
  <si>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</si>
  <si>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</si>
  <si>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</t>
  </si>
  <si>
    <t>Mean</t>
  </si>
  <si>
    <t>Median</t>
  </si>
  <si>
    <t>Minimum</t>
  </si>
  <si>
    <t>Maximum</t>
  </si>
  <si>
    <t>Variance</t>
  </si>
  <si>
    <t>Standard Deviation</t>
  </si>
  <si>
    <t>Failed</t>
  </si>
  <si>
    <t>audio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</si>
  <si>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</si>
  <si>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</si>
  <si>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</si>
  <si>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</si>
  <si>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</si>
  <si>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</si>
  <si>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</si>
  <si>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</si>
  <si>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</si>
  <si>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</si>
  <si>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</si>
  <si>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</si>
  <si>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translations</t>
  </si>
  <si>
    <t>video games</t>
  </si>
  <si>
    <t>wearables</t>
  </si>
  <si>
    <t>web</t>
  </si>
  <si>
    <t>world music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</si>
</sst>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42" applyNumberFormat="1" applyFont="1"/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33" borderId="0" xfId="0" applyFill="1"/>
    <xf numFmtId="0" fontId="0" fillId="34" borderId="0" xfId="0" applyFill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table_parent category!PivotTable1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Campaign Status per</a:t>
            </a:r>
            <a:r>
              <a:rPr lang="en-CA" baseline="0"/>
              <a:t> Parent Category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table_parent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table_parent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table_parent category'!$B$6:$B$15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70-48D2-8DC6-91508ADA1D99}"/>
            </c:ext>
          </c:extLst>
        </c:ser>
        <c:ser>
          <c:idx val="1"/>
          <c:order val="1"/>
          <c:tx>
            <c:strRef>
              <c:f>'pivot table_parent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table_parent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table_parent category'!$C$6:$C$15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70-48D2-8DC6-91508ADA1D99}"/>
            </c:ext>
          </c:extLst>
        </c:ser>
        <c:ser>
          <c:idx val="2"/>
          <c:order val="2"/>
          <c:tx>
            <c:strRef>
              <c:f>'pivot table_parent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table_parent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table_parent category'!$D$6:$D$15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70-48D2-8DC6-91508ADA1D99}"/>
            </c:ext>
          </c:extLst>
        </c:ser>
        <c:ser>
          <c:idx val="3"/>
          <c:order val="3"/>
          <c:tx>
            <c:strRef>
              <c:f>'pivot table_parent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table_parent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table_parent category'!$E$6:$E$15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70-48D2-8DC6-91508ADA1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2085711"/>
        <c:axId val="666732767"/>
      </c:barChart>
      <c:catAx>
        <c:axId val="672085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Parent</a:t>
                </a:r>
                <a:r>
                  <a:rPr lang="en-CA" baseline="0"/>
                  <a:t> Category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32767"/>
        <c:crosses val="autoZero"/>
        <c:auto val="1"/>
        <c:lblAlgn val="ctr"/>
        <c:lblOffset val="100"/>
        <c:noMultiLvlLbl val="0"/>
      </c:catAx>
      <c:valAx>
        <c:axId val="66673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Count</a:t>
                </a:r>
                <a:r>
                  <a:rPr lang="en-CA" baseline="0"/>
                  <a:t> of campaigns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08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Table_Sub Category!PivotTable2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Campaign Status per Sub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Table_Sub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Table_Sub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Table_Sub 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2-4405-94F5-2F58491B3B5F}"/>
            </c:ext>
          </c:extLst>
        </c:ser>
        <c:ser>
          <c:idx val="1"/>
          <c:order val="1"/>
          <c:tx>
            <c:strRef>
              <c:f>'Pivot Table_Sub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Table_Sub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Table_Sub 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42-4405-94F5-2F58491B3B5F}"/>
            </c:ext>
          </c:extLst>
        </c:ser>
        <c:ser>
          <c:idx val="2"/>
          <c:order val="2"/>
          <c:tx>
            <c:strRef>
              <c:f>'Pivot Table_Sub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Table_Sub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Table_Sub 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42-4405-94F5-2F58491B3B5F}"/>
            </c:ext>
          </c:extLst>
        </c:ser>
        <c:ser>
          <c:idx val="3"/>
          <c:order val="3"/>
          <c:tx>
            <c:strRef>
              <c:f>'Pivot Table_Sub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Table_Sub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Table_Sub 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63-499C-BE4A-2CB0FA284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5510767"/>
        <c:axId val="944511935"/>
      </c:barChart>
      <c:catAx>
        <c:axId val="945510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Sub 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511935"/>
        <c:crosses val="autoZero"/>
        <c:auto val="1"/>
        <c:lblAlgn val="ctr"/>
        <c:lblOffset val="100"/>
        <c:noMultiLvlLbl val="0"/>
      </c:catAx>
      <c:valAx>
        <c:axId val="94451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Campaigns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51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Table_Dates!PivotTable3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Campaign</a:t>
            </a:r>
            <a:r>
              <a:rPr lang="en-CA" baseline="0"/>
              <a:t> outcomes over months</a:t>
            </a:r>
            <a:endParaRPr lang="en-CA"/>
          </a:p>
        </c:rich>
      </c:tx>
      <c:layout>
        <c:manualLayout>
          <c:xMode val="edge"/>
          <c:yMode val="edge"/>
          <c:x val="0.43618834677176227"/>
          <c:y val="4.56754670372085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squar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triang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Table_Dates'!$B$4:$B$5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Table_Dates'!$A$6:$A$18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Table_Dates'!$B$6:$B$18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D2-430E-9119-46DA0972C63A}"/>
            </c:ext>
          </c:extLst>
        </c:ser>
        <c:ser>
          <c:idx val="1"/>
          <c:order val="1"/>
          <c:tx>
            <c:strRef>
              <c:f>'Pivot Table_Dates'!$C$4:$C$5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Table_Dates'!$A$6:$A$18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Table_Dates'!$C$6:$C$18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D2-430E-9119-46DA0972C63A}"/>
            </c:ext>
          </c:extLst>
        </c:ser>
        <c:ser>
          <c:idx val="2"/>
          <c:order val="2"/>
          <c:tx>
            <c:strRef>
              <c:f>'Pivot Table_Dates'!$D$4:$D$5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Table_Dates'!$A$6:$A$18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Table_Dates'!$D$6:$D$18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D2-430E-9119-46DA0972C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5508367"/>
        <c:axId val="1521032927"/>
      </c:lineChart>
      <c:catAx>
        <c:axId val="945508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032927"/>
        <c:crosses val="autoZero"/>
        <c:auto val="1"/>
        <c:lblAlgn val="ctr"/>
        <c:lblOffset val="100"/>
        <c:noMultiLvlLbl val="0"/>
      </c:catAx>
      <c:valAx>
        <c:axId val="152103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Campaigns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508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chances of success, failure, or cancellation by</a:t>
            </a:r>
            <a:r>
              <a:rPr lang="en-CA" baseline="0"/>
              <a:t> goal range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Goal_Analysis!$F$1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Goal_Analysis!$A$2:$A$13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Goal_Analysis!$F$2:$F$13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37-4841-A7C6-C08F2236B3CC}"/>
            </c:ext>
          </c:extLst>
        </c:ser>
        <c:ser>
          <c:idx val="1"/>
          <c:order val="1"/>
          <c:tx>
            <c:strRef>
              <c:f>Goal_Analysis!$G$1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Goal_Analysis!$A$2:$A$13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Goal_Analysis!$G$2:$G$13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37-4841-A7C6-C08F2236B3CC}"/>
            </c:ext>
          </c:extLst>
        </c:ser>
        <c:ser>
          <c:idx val="2"/>
          <c:order val="2"/>
          <c:tx>
            <c:strRef>
              <c:f>Goal_Analysis!$H$1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Goal_Analysis!$A$2:$A$13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Goal_Analysis!$H$2:$H$13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37-4841-A7C6-C08F2236B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4864271"/>
        <c:axId val="1730005471"/>
      </c:lineChart>
      <c:catAx>
        <c:axId val="1494864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Goal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005471"/>
        <c:crosses val="autoZero"/>
        <c:auto val="1"/>
        <c:lblAlgn val="ctr"/>
        <c:lblOffset val="100"/>
        <c:noMultiLvlLbl val="0"/>
      </c:catAx>
      <c:valAx>
        <c:axId val="173000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Chances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86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401002</xdr:colOff>
      <xdr:row>0</xdr:row>
      <xdr:rowOff>180975</xdr:rowOff>
    </xdr:from>
    <xdr:to>
      <xdr:col>18</xdr:col>
      <xdr:colOff>491490</xdr:colOff>
      <xdr:row>26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57D596-DF0A-9787-8130-6A633FDC35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656272</xdr:colOff>
      <xdr:row>2</xdr:row>
      <xdr:rowOff>198119</xdr:rowOff>
    </xdr:from>
    <xdr:to>
      <xdr:col>18</xdr:col>
      <xdr:colOff>333375</xdr:colOff>
      <xdr:row>30</xdr:row>
      <xdr:rowOff>26669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CA66F5-E772-1650-964B-77AFA35E65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810577</xdr:colOff>
      <xdr:row>3</xdr:row>
      <xdr:rowOff>1905</xdr:rowOff>
    </xdr:from>
    <xdr:to>
      <xdr:col>17</xdr:col>
      <xdr:colOff>9525</xdr:colOff>
      <xdr:row>23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524F3A-EDA1-41AD-C574-C5EEC0FB5A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168591</xdr:colOff>
      <xdr:row>13</xdr:row>
      <xdr:rowOff>100965</xdr:rowOff>
    </xdr:from>
    <xdr:to>
      <xdr:col>7</xdr:col>
      <xdr:colOff>1438274</xdr:colOff>
      <xdr:row>30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10CA0B-6613-6671-D220-395A373F9E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mza Saleem" refreshedDate="45227.885372800927" createdVersion="8" refreshedVersion="8" minRefreshableVersion="3" recordCount="1000" xr:uid="{5116BB35-1F3F-4208-8DB0-707DEF42444B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mza Saleem" refreshedDate="45227.910666087962" createdVersion="8" refreshedVersion="8" minRefreshableVersion="3" recordCount="1000" xr:uid="{5A848FEB-D16E-40FF-AFD8-77AB4DF0EFED}">
  <cacheSource type="worksheet">
    <worksheetSource ref="B1:T1001" sheet="Crowdfunding"/>
  </cacheSource>
  <cacheFields count="17"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mza Saleem" refreshedDate="45227.95941516204" createdVersion="8" refreshedVersion="8" minRefreshableVersion="3" recordCount="1000" xr:uid="{CFEC34FF-4E39-479C-A5BD-6340200FADE9}">
  <cacheSource type="worksheet">
    <worksheetSource ref="C1:T1001" sheet="Crowdfunding"/>
  </cacheSource>
  <cacheFields count="21"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0"/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Months (Date Created Conversion)" numFmtId="0" databaseField="0">
      <fieldGroup base="11">
        <rangePr groupBy="months" startDate="2010-01-09T06:00:00" endDate="2020-01-27T06:00:00"/>
        <groupItems count="14">
          <s v="&lt;2010-01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Quarters (Date Created Conversion)" numFmtId="0" databaseField="0">
      <fieldGroup base="11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 (Date Created Conversion)" numFmtId="0" databaseField="0">
      <fieldGroup base="11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b v="0"/>
    <b v="1"/>
    <s v="music/rock"/>
    <x v="1"/>
    <s v="rock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b v="0"/>
    <b v="0"/>
    <s v="technology/web"/>
    <x v="2"/>
    <s v="web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b v="0"/>
    <b v="0"/>
    <s v="music/rock"/>
    <x v="1"/>
    <s v="rock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b v="0"/>
    <b v="0"/>
    <s v="theater/plays"/>
    <x v="3"/>
    <s v="plays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b v="0"/>
    <b v="0"/>
    <s v="theater/plays"/>
    <x v="3"/>
    <s v="plays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b v="0"/>
    <b v="0"/>
    <s v="film &amp; video/documentary"/>
    <x v="4"/>
    <s v="documentary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b v="0"/>
    <b v="0"/>
    <s v="theater/plays"/>
    <x v="3"/>
    <s v="plays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b v="0"/>
    <b v="0"/>
    <s v="theater/plays"/>
    <x v="3"/>
    <s v="plays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b v="0"/>
    <b v="0"/>
    <s v="music/electric music"/>
    <x v="1"/>
    <s v="electric music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b v="0"/>
    <b v="1"/>
    <s v="theater/plays"/>
    <x v="3"/>
    <s v="plays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b v="0"/>
    <b v="0"/>
    <s v="music/indie rock"/>
    <x v="1"/>
    <s v="indie rock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b v="0"/>
    <b v="0"/>
    <s v="music/indie rock"/>
    <x v="1"/>
    <s v="indie rock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b v="0"/>
    <b v="0"/>
    <s v="technology/wearables"/>
    <x v="2"/>
    <s v="wearables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b v="0"/>
    <b v="0"/>
    <s v="publishing/nonfiction"/>
    <x v="5"/>
    <s v="nonfiction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b v="0"/>
    <b v="0"/>
    <s v="film &amp; video/animation"/>
    <x v="4"/>
    <s v="animation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b v="0"/>
    <b v="0"/>
    <s v="theater/plays"/>
    <x v="3"/>
    <s v="plays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b v="0"/>
    <b v="1"/>
    <s v="theater/plays"/>
    <x v="3"/>
    <s v="plays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b v="0"/>
    <b v="0"/>
    <s v="film &amp; video/drama"/>
    <x v="4"/>
    <s v="drama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b v="0"/>
    <b v="0"/>
    <s v="theater/plays"/>
    <x v="3"/>
    <s v="plays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b v="0"/>
    <b v="0"/>
    <s v="theater/plays"/>
    <x v="3"/>
    <s v="plays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b v="0"/>
    <b v="0"/>
    <s v="technology/wearables"/>
    <x v="2"/>
    <s v="wearables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b v="0"/>
    <b v="1"/>
    <s v="games/video games"/>
    <x v="6"/>
    <s v="video games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b v="0"/>
    <b v="0"/>
    <s v="theater/plays"/>
    <x v="3"/>
    <s v="plays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b v="0"/>
    <b v="0"/>
    <s v="music/rock"/>
    <x v="1"/>
    <s v="rock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b v="0"/>
    <b v="1"/>
    <s v="theater/plays"/>
    <x v="3"/>
    <s v="plays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b v="0"/>
    <b v="0"/>
    <s v="film &amp; video/shorts"/>
    <x v="4"/>
    <s v="shorts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b v="0"/>
    <b v="0"/>
    <s v="games/video games"/>
    <x v="6"/>
    <s v="video games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b v="0"/>
    <b v="0"/>
    <s v="theater/plays"/>
    <x v="3"/>
    <s v="plays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b v="0"/>
    <b v="0"/>
    <s v="film &amp; video/documentary"/>
    <x v="4"/>
    <s v="documentary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b v="0"/>
    <b v="1"/>
    <s v="film &amp; video/drama"/>
    <x v="4"/>
    <s v="drama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b v="0"/>
    <b v="0"/>
    <s v="theater/plays"/>
    <x v="3"/>
    <s v="plays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b v="0"/>
    <b v="1"/>
    <s v="publishing/fiction"/>
    <x v="5"/>
    <s v="fiction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b v="0"/>
    <b v="0"/>
    <s v="photography/photography books"/>
    <x v="7"/>
    <s v="photography books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b v="0"/>
    <b v="0"/>
    <s v="theater/plays"/>
    <x v="3"/>
    <s v="plays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b v="0"/>
    <b v="1"/>
    <s v="technology/wearables"/>
    <x v="2"/>
    <s v="wearables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b v="0"/>
    <b v="1"/>
    <s v="music/rock"/>
    <x v="1"/>
    <s v="rock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b v="0"/>
    <b v="0"/>
    <s v="food/food trucks"/>
    <x v="0"/>
    <s v="food trucks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b v="0"/>
    <b v="0"/>
    <s v="publishing/fiction"/>
    <x v="5"/>
    <s v="fiction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b v="0"/>
    <b v="1"/>
    <s v="theater/plays"/>
    <x v="3"/>
    <s v="plays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b v="0"/>
    <b v="0"/>
    <s v="music/rock"/>
    <x v="1"/>
    <s v="rock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b v="0"/>
    <b v="0"/>
    <s v="theater/plays"/>
    <x v="3"/>
    <s v="plays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b v="0"/>
    <b v="0"/>
    <s v="theater/plays"/>
    <x v="3"/>
    <s v="plays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s v="metal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b v="0"/>
    <b v="1"/>
    <s v="technology/wearables"/>
    <x v="2"/>
    <s v="wearables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b v="0"/>
    <b v="0"/>
    <s v="theater/plays"/>
    <x v="3"/>
    <s v="plays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b v="0"/>
    <b v="0"/>
    <s v="film &amp; video/drama"/>
    <x v="4"/>
    <s v="drama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b v="0"/>
    <b v="0"/>
    <s v="music/jazz"/>
    <x v="1"/>
    <s v="jazz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b v="0"/>
    <b v="0"/>
    <s v="technology/wearables"/>
    <x v="2"/>
    <s v="wearables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b v="0"/>
    <b v="0"/>
    <s v="games/video games"/>
    <x v="6"/>
    <s v="video games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b v="0"/>
    <b v="0"/>
    <s v="theater/plays"/>
    <x v="3"/>
    <s v="plays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b v="0"/>
    <b v="1"/>
    <s v="theater/plays"/>
    <x v="3"/>
    <s v="plays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b v="0"/>
    <b v="0"/>
    <s v="theater/plays"/>
    <x v="3"/>
    <s v="plays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b v="0"/>
    <b v="0"/>
    <s v="theater/plays"/>
    <x v="3"/>
    <s v="plays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b v="0"/>
    <b v="0"/>
    <s v="technology/web"/>
    <x v="2"/>
    <s v="web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b v="0"/>
    <b v="0"/>
    <s v="theater/plays"/>
    <x v="3"/>
    <s v="plays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b v="0"/>
    <b v="1"/>
    <s v="technology/web"/>
    <x v="2"/>
    <s v="web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b v="0"/>
    <b v="0"/>
    <s v="theater/plays"/>
    <x v="3"/>
    <s v="plays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b v="0"/>
    <b v="1"/>
    <s v="theater/plays"/>
    <x v="3"/>
    <s v="plays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b v="0"/>
    <b v="1"/>
    <s v="technology/wearables"/>
    <x v="2"/>
    <s v="wearables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b v="0"/>
    <b v="1"/>
    <s v="theater/plays"/>
    <x v="3"/>
    <s v="plays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b v="0"/>
    <b v="0"/>
    <s v="theater/plays"/>
    <x v="3"/>
    <s v="plays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b v="0"/>
    <b v="1"/>
    <s v="theater/plays"/>
    <x v="3"/>
    <s v="plays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b v="0"/>
    <b v="0"/>
    <s v="theater/plays"/>
    <x v="3"/>
    <s v="plays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b v="0"/>
    <b v="0"/>
    <s v="film &amp; video/animation"/>
    <x v="4"/>
    <s v="animation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b v="0"/>
    <b v="0"/>
    <s v="music/jazz"/>
    <x v="1"/>
    <s v="jazz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b v="0"/>
    <b v="0"/>
    <s v="music/metal"/>
    <x v="1"/>
    <s v="metal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b v="1"/>
    <b v="1"/>
    <s v="theater/plays"/>
    <x v="3"/>
    <s v="plays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b v="0"/>
    <b v="0"/>
    <s v="publishing/translations"/>
    <x v="5"/>
    <s v="translations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b v="0"/>
    <b v="0"/>
    <s v="theater/plays"/>
    <x v="3"/>
    <s v="plays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b v="0"/>
    <b v="0"/>
    <s v="games/video games"/>
    <x v="6"/>
    <s v="video games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b v="0"/>
    <b v="0"/>
    <s v="music/rock"/>
    <x v="1"/>
    <s v="rock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b v="0"/>
    <b v="1"/>
    <s v="games/video games"/>
    <x v="6"/>
    <s v="video games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b v="0"/>
    <b v="0"/>
    <s v="music/electric music"/>
    <x v="1"/>
    <s v="electric music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b v="0"/>
    <b v="0"/>
    <s v="technology/wearables"/>
    <x v="2"/>
    <s v="wearables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b v="0"/>
    <b v="0"/>
    <s v="music/indie rock"/>
    <x v="1"/>
    <s v="indie rock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b v="1"/>
    <b v="0"/>
    <s v="theater/plays"/>
    <x v="3"/>
    <s v="plays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b v="0"/>
    <b v="1"/>
    <s v="music/rock"/>
    <x v="1"/>
    <s v="rock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b v="0"/>
    <b v="0"/>
    <s v="theater/plays"/>
    <x v="3"/>
    <s v="plays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b v="0"/>
    <b v="1"/>
    <s v="theater/plays"/>
    <x v="3"/>
    <s v="plays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b v="0"/>
    <b v="1"/>
    <s v="games/video games"/>
    <x v="6"/>
    <s v="video games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b v="0"/>
    <b v="1"/>
    <s v="theater/plays"/>
    <x v="3"/>
    <s v="plays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b v="0"/>
    <b v="0"/>
    <s v="technology/web"/>
    <x v="2"/>
    <s v="web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b v="0"/>
    <b v="0"/>
    <s v="film &amp; video/documentary"/>
    <x v="4"/>
    <s v="documentary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b v="0"/>
    <b v="0"/>
    <s v="theater/plays"/>
    <x v="3"/>
    <s v="plays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b v="0"/>
    <b v="0"/>
    <s v="food/food trucks"/>
    <x v="0"/>
    <s v="food trucks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b v="0"/>
    <b v="0"/>
    <s v="games/video games"/>
    <x v="6"/>
    <s v="video games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s v="plays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b v="0"/>
    <b v="1"/>
    <s v="music/electric music"/>
    <x v="1"/>
    <s v="electric music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b v="0"/>
    <b v="1"/>
    <s v="technology/wearables"/>
    <x v="2"/>
    <s v="wearables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b v="0"/>
    <b v="0"/>
    <s v="music/indie rock"/>
    <x v="1"/>
    <s v="indie rock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b v="0"/>
    <b v="0"/>
    <s v="technology/web"/>
    <x v="2"/>
    <s v="web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b v="0"/>
    <b v="0"/>
    <s v="theater/plays"/>
    <x v="3"/>
    <s v="plays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b v="0"/>
    <b v="1"/>
    <s v="theater/plays"/>
    <x v="3"/>
    <s v="plays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b v="0"/>
    <b v="0"/>
    <s v="film &amp; video/documentary"/>
    <x v="4"/>
    <s v="documentary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b v="0"/>
    <b v="0"/>
    <s v="food/food trucks"/>
    <x v="0"/>
    <s v="food trucks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b v="0"/>
    <b v="0"/>
    <s v="publishing/radio &amp; podcasts"/>
    <x v="5"/>
    <s v="radio &amp; podcasts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b v="0"/>
    <b v="0"/>
    <s v="technology/web"/>
    <x v="2"/>
    <s v="web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b v="0"/>
    <b v="0"/>
    <s v="food/food trucks"/>
    <x v="0"/>
    <s v="food trucks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b v="0"/>
    <b v="1"/>
    <s v="technology/wearables"/>
    <x v="2"/>
    <s v="wearables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b v="0"/>
    <b v="0"/>
    <s v="theater/plays"/>
    <x v="3"/>
    <s v="plays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b v="0"/>
    <b v="1"/>
    <s v="film &amp; video/documentary"/>
    <x v="4"/>
    <s v="documentary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b v="0"/>
    <b v="1"/>
    <s v="games/mobile games"/>
    <x v="6"/>
    <s v="mobile games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b v="0"/>
    <b v="0"/>
    <s v="games/video games"/>
    <x v="6"/>
    <s v="video games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b v="0"/>
    <b v="0"/>
    <s v="publishing/fiction"/>
    <x v="5"/>
    <s v="fiction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b v="1"/>
    <b v="0"/>
    <s v="theater/plays"/>
    <x v="3"/>
    <s v="plays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b v="0"/>
    <b v="0"/>
    <s v="photography/photography books"/>
    <x v="7"/>
    <s v="photography books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b v="0"/>
    <b v="0"/>
    <s v="theater/plays"/>
    <x v="3"/>
    <s v="plays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b v="0"/>
    <b v="1"/>
    <s v="theater/plays"/>
    <x v="3"/>
    <s v="plays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b v="0"/>
    <b v="0"/>
    <s v="theater/plays"/>
    <x v="3"/>
    <s v="plays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b v="0"/>
    <b v="0"/>
    <s v="music/rock"/>
    <x v="1"/>
    <s v="rock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b v="0"/>
    <b v="0"/>
    <s v="food/food trucks"/>
    <x v="0"/>
    <s v="food trucks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b v="0"/>
    <b v="0"/>
    <s v="technology/web"/>
    <x v="2"/>
    <s v="web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b v="0"/>
    <b v="1"/>
    <s v="theater/plays"/>
    <x v="3"/>
    <s v="plays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b v="0"/>
    <b v="0"/>
    <s v="music/world music"/>
    <x v="1"/>
    <s v="world music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b v="0"/>
    <b v="1"/>
    <s v="film &amp; video/documentary"/>
    <x v="4"/>
    <s v="documentary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b v="0"/>
    <b v="1"/>
    <s v="theater/plays"/>
    <x v="3"/>
    <s v="plays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b v="0"/>
    <b v="1"/>
    <s v="film &amp; video/drama"/>
    <x v="4"/>
    <s v="drama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b v="0"/>
    <b v="0"/>
    <s v="games/mobile games"/>
    <x v="6"/>
    <s v="mobile games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b v="0"/>
    <b v="1"/>
    <s v="technology/wearables"/>
    <x v="2"/>
    <s v="wearables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b v="0"/>
    <b v="0"/>
    <s v="film &amp; video/documentary"/>
    <x v="4"/>
    <s v="documentary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b v="0"/>
    <b v="0"/>
    <s v="technology/web"/>
    <x v="2"/>
    <s v="web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b v="0"/>
    <b v="0"/>
    <s v="technology/web"/>
    <x v="2"/>
    <s v="web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b v="0"/>
    <b v="0"/>
    <s v="music/indie rock"/>
    <x v="1"/>
    <s v="indie rock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b v="0"/>
    <b v="0"/>
    <s v="theater/plays"/>
    <x v="3"/>
    <s v="plays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b v="0"/>
    <b v="0"/>
    <s v="technology/wearables"/>
    <x v="2"/>
    <s v="wearables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b v="0"/>
    <b v="0"/>
    <s v="theater/plays"/>
    <x v="3"/>
    <s v="plays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b v="0"/>
    <b v="1"/>
    <s v="theater/plays"/>
    <x v="3"/>
    <s v="plays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b v="0"/>
    <b v="0"/>
    <s v="technology/wearables"/>
    <x v="2"/>
    <s v="wearables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s v="rock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b v="0"/>
    <b v="0"/>
    <s v="music/indie rock"/>
    <x v="1"/>
    <s v="indie rock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b v="0"/>
    <b v="0"/>
    <s v="theater/plays"/>
    <x v="3"/>
    <s v="plays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b v="0"/>
    <b v="1"/>
    <s v="music/indie rock"/>
    <x v="1"/>
    <s v="indie rock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b v="0"/>
    <b v="0"/>
    <s v="theater/plays"/>
    <x v="3"/>
    <s v="plays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b v="0"/>
    <b v="0"/>
    <s v="music/rock"/>
    <x v="1"/>
    <s v="rock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b v="0"/>
    <b v="0"/>
    <s v="photography/photography books"/>
    <x v="7"/>
    <s v="photography books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b v="0"/>
    <b v="0"/>
    <s v="music/rock"/>
    <x v="1"/>
    <s v="rock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b v="0"/>
    <b v="1"/>
    <s v="theater/plays"/>
    <x v="3"/>
    <s v="plays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b v="0"/>
    <b v="0"/>
    <s v="technology/wearables"/>
    <x v="2"/>
    <s v="wearables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b v="0"/>
    <b v="1"/>
    <s v="technology/web"/>
    <x v="2"/>
    <s v="web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b v="0"/>
    <b v="0"/>
    <s v="music/rock"/>
    <x v="1"/>
    <s v="rock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b v="0"/>
    <b v="0"/>
    <s v="theater/plays"/>
    <x v="3"/>
    <s v="plays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b v="0"/>
    <b v="0"/>
    <s v="technology/web"/>
    <x v="2"/>
    <s v="web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b v="0"/>
    <b v="0"/>
    <s v="photography/photography books"/>
    <x v="7"/>
    <s v="photography books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b v="0"/>
    <b v="0"/>
    <s v="theater/plays"/>
    <x v="3"/>
    <s v="plays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b v="0"/>
    <b v="1"/>
    <s v="music/indie rock"/>
    <x v="1"/>
    <s v="indie rock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b v="0"/>
    <b v="1"/>
    <s v="film &amp; video/shorts"/>
    <x v="4"/>
    <s v="shorts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b v="0"/>
    <b v="0"/>
    <s v="music/indie rock"/>
    <x v="1"/>
    <s v="indie rock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b v="0"/>
    <b v="0"/>
    <s v="publishing/translations"/>
    <x v="5"/>
    <s v="translations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b v="0"/>
    <b v="1"/>
    <s v="film &amp; video/documentary"/>
    <x v="4"/>
    <s v="documentary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b v="0"/>
    <b v="0"/>
    <s v="theater/plays"/>
    <x v="3"/>
    <s v="plays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b v="0"/>
    <b v="1"/>
    <s v="technology/wearables"/>
    <x v="2"/>
    <s v="wearables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b v="0"/>
    <b v="0"/>
    <s v="theater/plays"/>
    <x v="3"/>
    <s v="plays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b v="0"/>
    <b v="0"/>
    <s v="theater/plays"/>
    <x v="3"/>
    <s v="plays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b v="0"/>
    <b v="0"/>
    <s v="theater/plays"/>
    <x v="3"/>
    <s v="plays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b v="0"/>
    <b v="0"/>
    <s v="food/food trucks"/>
    <x v="0"/>
    <s v="food trucks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b v="0"/>
    <b v="1"/>
    <s v="theater/plays"/>
    <x v="3"/>
    <s v="plays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b v="0"/>
    <b v="0"/>
    <s v="technology/wearables"/>
    <x v="2"/>
    <s v="wearables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b v="0"/>
    <b v="0"/>
    <s v="technology/web"/>
    <x v="2"/>
    <s v="web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b v="0"/>
    <b v="0"/>
    <s v="theater/plays"/>
    <x v="3"/>
    <s v="plays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b v="0"/>
    <b v="0"/>
    <s v="music/rock"/>
    <x v="1"/>
    <s v="rock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b v="0"/>
    <b v="0"/>
    <s v="theater/plays"/>
    <x v="3"/>
    <s v="plays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b v="0"/>
    <b v="0"/>
    <s v="film &amp; video/television"/>
    <x v="4"/>
    <s v="television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b v="0"/>
    <b v="0"/>
    <s v="theater/plays"/>
    <x v="3"/>
    <s v="plays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b v="0"/>
    <b v="1"/>
    <s v="film &amp; video/shorts"/>
    <x v="4"/>
    <s v="shorts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b v="0"/>
    <b v="0"/>
    <s v="theater/plays"/>
    <x v="3"/>
    <s v="plays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b v="0"/>
    <b v="0"/>
    <s v="theater/plays"/>
    <x v="3"/>
    <s v="plays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b v="0"/>
    <b v="1"/>
    <s v="theater/plays"/>
    <x v="3"/>
    <s v="plays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b v="0"/>
    <b v="0"/>
    <s v="theater/plays"/>
    <x v="3"/>
    <s v="plays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b v="0"/>
    <b v="0"/>
    <s v="music/rock"/>
    <x v="1"/>
    <s v="rock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b v="1"/>
    <b v="0"/>
    <s v="music/indie rock"/>
    <x v="1"/>
    <s v="indie rock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b v="0"/>
    <b v="0"/>
    <s v="music/metal"/>
    <x v="1"/>
    <s v="metal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b v="0"/>
    <b v="0"/>
    <s v="music/electric music"/>
    <x v="1"/>
    <s v="electric music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b v="0"/>
    <b v="0"/>
    <s v="technology/wearables"/>
    <x v="2"/>
    <s v="wearables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b v="0"/>
    <b v="0"/>
    <s v="film &amp; video/drama"/>
    <x v="4"/>
    <s v="drama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b v="0"/>
    <b v="0"/>
    <s v="music/electric music"/>
    <x v="1"/>
    <s v="electric music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s v="plays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b v="0"/>
    <b v="0"/>
    <s v="technology/web"/>
    <x v="2"/>
    <s v="web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b v="0"/>
    <b v="0"/>
    <s v="theater/plays"/>
    <x v="3"/>
    <s v="plays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b v="0"/>
    <b v="0"/>
    <s v="music/jazz"/>
    <x v="1"/>
    <s v="jazz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b v="1"/>
    <b v="0"/>
    <s v="theater/plays"/>
    <x v="3"/>
    <s v="plays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b v="0"/>
    <b v="0"/>
    <s v="publishing/fiction"/>
    <x v="5"/>
    <s v="fiction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b v="0"/>
    <b v="1"/>
    <s v="music/rock"/>
    <x v="1"/>
    <s v="rock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b v="0"/>
    <b v="0"/>
    <s v="film &amp; video/documentary"/>
    <x v="4"/>
    <s v="documentary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b v="0"/>
    <b v="0"/>
    <s v="film &amp; video/documentary"/>
    <x v="4"/>
    <s v="documentary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b v="0"/>
    <b v="0"/>
    <s v="theater/plays"/>
    <x v="3"/>
    <s v="plays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b v="0"/>
    <b v="0"/>
    <s v="theater/plays"/>
    <x v="3"/>
    <s v="plays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b v="0"/>
    <b v="1"/>
    <s v="music/indie rock"/>
    <x v="1"/>
    <s v="indie rock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b v="0"/>
    <b v="0"/>
    <s v="music/rock"/>
    <x v="1"/>
    <s v="rock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b v="0"/>
    <b v="0"/>
    <s v="theater/plays"/>
    <x v="3"/>
    <s v="plays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b v="0"/>
    <b v="0"/>
    <s v="theater/plays"/>
    <x v="3"/>
    <s v="plays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b v="0"/>
    <b v="0"/>
    <s v="film &amp; video/science fiction"/>
    <x v="4"/>
    <s v="science fiction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b v="0"/>
    <b v="1"/>
    <s v="film &amp; video/shorts"/>
    <x v="4"/>
    <s v="shorts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b v="0"/>
    <b v="0"/>
    <s v="film &amp; video/animation"/>
    <x v="4"/>
    <s v="animation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b v="1"/>
    <b v="0"/>
    <s v="theater/plays"/>
    <x v="3"/>
    <s v="plays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b v="1"/>
    <b v="0"/>
    <s v="food/food trucks"/>
    <x v="0"/>
    <s v="food trucks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b v="0"/>
    <b v="0"/>
    <s v="theater/plays"/>
    <x v="3"/>
    <s v="plays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b v="0"/>
    <b v="0"/>
    <s v="film &amp; video/science fiction"/>
    <x v="4"/>
    <s v="science fiction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b v="1"/>
    <b v="0"/>
    <s v="music/rock"/>
    <x v="1"/>
    <s v="rock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b v="0"/>
    <b v="0"/>
    <s v="games/mobile games"/>
    <x v="6"/>
    <s v="mobile games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b v="0"/>
    <b v="0"/>
    <s v="film &amp; video/animation"/>
    <x v="4"/>
    <s v="animation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b v="0"/>
    <b v="1"/>
    <s v="games/mobile games"/>
    <x v="6"/>
    <s v="mobile games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b v="0"/>
    <b v="0"/>
    <s v="games/video games"/>
    <x v="6"/>
    <s v="video games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b v="0"/>
    <b v="0"/>
    <s v="theater/plays"/>
    <x v="3"/>
    <s v="plays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b v="0"/>
    <b v="0"/>
    <s v="theater/plays"/>
    <x v="3"/>
    <s v="plays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b v="0"/>
    <b v="0"/>
    <s v="film &amp; video/animation"/>
    <x v="4"/>
    <s v="animation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b v="0"/>
    <b v="1"/>
    <s v="games/video games"/>
    <x v="6"/>
    <s v="video games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b v="0"/>
    <b v="0"/>
    <s v="film &amp; video/animation"/>
    <x v="4"/>
    <s v="animation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b v="0"/>
    <b v="1"/>
    <s v="music/rock"/>
    <x v="1"/>
    <s v="rock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b v="0"/>
    <b v="0"/>
    <s v="film &amp; video/animation"/>
    <x v="4"/>
    <s v="animation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b v="0"/>
    <b v="1"/>
    <s v="theater/plays"/>
    <x v="3"/>
    <s v="plays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b v="0"/>
    <b v="0"/>
    <s v="technology/wearables"/>
    <x v="2"/>
    <s v="wearables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b v="0"/>
    <b v="0"/>
    <s v="theater/plays"/>
    <x v="3"/>
    <s v="plays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b v="0"/>
    <b v="1"/>
    <s v="publishing/nonfiction"/>
    <x v="5"/>
    <s v="nonfiction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b v="0"/>
    <b v="1"/>
    <s v="music/rock"/>
    <x v="1"/>
    <s v="rock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b v="0"/>
    <b v="0"/>
    <s v="theater/plays"/>
    <x v="3"/>
    <s v="plays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b v="0"/>
    <b v="0"/>
    <s v="theater/plays"/>
    <x v="3"/>
    <s v="plays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b v="0"/>
    <b v="0"/>
    <s v="theater/plays"/>
    <x v="3"/>
    <s v="plays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b v="0"/>
    <b v="0"/>
    <s v="technology/web"/>
    <x v="2"/>
    <s v="web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b v="0"/>
    <b v="1"/>
    <s v="publishing/fiction"/>
    <x v="5"/>
    <s v="fiction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b v="0"/>
    <b v="0"/>
    <s v="games/mobile games"/>
    <x v="6"/>
    <s v="mobile games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s v="rock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b v="0"/>
    <b v="0"/>
    <s v="theater/plays"/>
    <x v="3"/>
    <s v="plays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b v="0"/>
    <b v="0"/>
    <s v="theater/plays"/>
    <x v="3"/>
    <s v="plays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b v="0"/>
    <b v="0"/>
    <s v="film &amp; video/drama"/>
    <x v="4"/>
    <s v="drama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b v="0"/>
    <b v="1"/>
    <s v="music/rock"/>
    <x v="1"/>
    <s v="rock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b v="0"/>
    <b v="0"/>
    <s v="theater/plays"/>
    <x v="3"/>
    <s v="plays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b v="0"/>
    <b v="1"/>
    <s v="theater/plays"/>
    <x v="3"/>
    <s v="plays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b v="1"/>
    <b v="0"/>
    <s v="photography/photography books"/>
    <x v="7"/>
    <s v="photography books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b v="0"/>
    <b v="0"/>
    <s v="music/rock"/>
    <x v="1"/>
    <s v="rock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b v="0"/>
    <b v="1"/>
    <s v="music/rock"/>
    <x v="1"/>
    <s v="rock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b v="0"/>
    <b v="1"/>
    <s v="music/indie rock"/>
    <x v="1"/>
    <s v="indie rock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b v="0"/>
    <b v="0"/>
    <s v="photography/photography books"/>
    <x v="7"/>
    <s v="photography books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b v="0"/>
    <b v="0"/>
    <s v="theater/plays"/>
    <x v="3"/>
    <s v="plays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b v="0"/>
    <b v="0"/>
    <s v="theater/plays"/>
    <x v="3"/>
    <s v="plays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b v="0"/>
    <b v="1"/>
    <s v="music/jazz"/>
    <x v="1"/>
    <s v="jazz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b v="0"/>
    <b v="0"/>
    <s v="theater/plays"/>
    <x v="3"/>
    <s v="plays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b v="0"/>
    <b v="0"/>
    <s v="film &amp; video/documentary"/>
    <x v="4"/>
    <s v="documentary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b v="0"/>
    <b v="0"/>
    <s v="games/video games"/>
    <x v="6"/>
    <s v="video games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b v="0"/>
    <b v="1"/>
    <s v="theater/plays"/>
    <x v="3"/>
    <s v="plays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b v="0"/>
    <b v="0"/>
    <s v="theater/plays"/>
    <x v="3"/>
    <s v="plays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b v="0"/>
    <b v="0"/>
    <s v="theater/plays"/>
    <x v="3"/>
    <s v="plays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b v="0"/>
    <b v="0"/>
    <s v="publishing/translations"/>
    <x v="5"/>
    <s v="translations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b v="0"/>
    <b v="1"/>
    <s v="games/video games"/>
    <x v="6"/>
    <s v="video games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b v="0"/>
    <b v="0"/>
    <s v="theater/plays"/>
    <x v="3"/>
    <s v="plays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b v="0"/>
    <b v="0"/>
    <s v="technology/web"/>
    <x v="2"/>
    <s v="web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b v="0"/>
    <b v="0"/>
    <s v="theater/plays"/>
    <x v="3"/>
    <s v="plays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b v="0"/>
    <b v="0"/>
    <s v="film &amp; video/animation"/>
    <x v="4"/>
    <s v="animation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b v="0"/>
    <b v="1"/>
    <s v="theater/plays"/>
    <x v="3"/>
    <s v="plays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b v="0"/>
    <b v="1"/>
    <s v="film &amp; video/television"/>
    <x v="4"/>
    <s v="television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b v="0"/>
    <b v="0"/>
    <s v="music/rock"/>
    <x v="1"/>
    <s v="rock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b v="0"/>
    <b v="0"/>
    <s v="technology/web"/>
    <x v="2"/>
    <s v="web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b v="0"/>
    <b v="0"/>
    <s v="theater/plays"/>
    <x v="3"/>
    <s v="plays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b v="0"/>
    <b v="0"/>
    <s v="theater/plays"/>
    <x v="3"/>
    <s v="plays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b v="0"/>
    <b v="0"/>
    <s v="music/electric music"/>
    <x v="1"/>
    <s v="electric music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b v="0"/>
    <b v="1"/>
    <s v="music/metal"/>
    <x v="1"/>
    <s v="metal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b v="0"/>
    <b v="0"/>
    <s v="theater/plays"/>
    <x v="3"/>
    <s v="plays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b v="0"/>
    <b v="1"/>
    <s v="film &amp; video/documentary"/>
    <x v="4"/>
    <s v="documentary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b v="1"/>
    <b v="0"/>
    <s v="technology/web"/>
    <x v="2"/>
    <s v="web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b v="0"/>
    <b v="0"/>
    <s v="food/food trucks"/>
    <x v="0"/>
    <s v="food trucks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b v="0"/>
    <b v="0"/>
    <s v="theater/plays"/>
    <x v="3"/>
    <s v="plays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b v="0"/>
    <b v="0"/>
    <s v="theater/plays"/>
    <x v="3"/>
    <s v="plays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b v="0"/>
    <b v="0"/>
    <s v="theater/plays"/>
    <x v="3"/>
    <s v="plays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b v="0"/>
    <b v="0"/>
    <s v="theater/plays"/>
    <x v="3"/>
    <s v="plays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b v="0"/>
    <b v="1"/>
    <s v="theater/plays"/>
    <x v="3"/>
    <s v="plays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b v="0"/>
    <b v="1"/>
    <s v="music/rock"/>
    <x v="1"/>
    <s v="rock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s v="nonfiction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b v="0"/>
    <b v="0"/>
    <s v="theater/plays"/>
    <x v="3"/>
    <s v="plays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b v="0"/>
    <b v="0"/>
    <s v="music/indie rock"/>
    <x v="1"/>
    <s v="indie rock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b v="0"/>
    <b v="0"/>
    <s v="film &amp; video/documentary"/>
    <x v="4"/>
    <s v="documentary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b v="0"/>
    <b v="0"/>
    <s v="theater/plays"/>
    <x v="3"/>
    <s v="plays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b v="0"/>
    <b v="1"/>
    <s v="theater/plays"/>
    <x v="3"/>
    <s v="plays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b v="0"/>
    <b v="1"/>
    <s v="publishing/fiction"/>
    <x v="5"/>
    <s v="fiction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b v="0"/>
    <b v="0"/>
    <s v="theater/plays"/>
    <x v="3"/>
    <s v="plays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b v="0"/>
    <b v="1"/>
    <s v="music/indie rock"/>
    <x v="1"/>
    <s v="indie rock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b v="0"/>
    <b v="0"/>
    <s v="games/video games"/>
    <x v="6"/>
    <s v="video games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b v="0"/>
    <b v="0"/>
    <s v="theater/plays"/>
    <x v="3"/>
    <s v="plays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b v="0"/>
    <b v="0"/>
    <s v="theater/plays"/>
    <x v="3"/>
    <s v="plays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b v="0"/>
    <b v="0"/>
    <s v="music/rock"/>
    <x v="1"/>
    <s v="rock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b v="0"/>
    <b v="0"/>
    <s v="theater/plays"/>
    <x v="3"/>
    <s v="plays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b v="0"/>
    <b v="1"/>
    <s v="food/food trucks"/>
    <x v="0"/>
    <s v="food trucks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b v="0"/>
    <b v="0"/>
    <s v="theater/plays"/>
    <x v="3"/>
    <s v="plays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b v="0"/>
    <b v="0"/>
    <s v="music/rock"/>
    <x v="1"/>
    <s v="rock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b v="0"/>
    <b v="0"/>
    <s v="technology/web"/>
    <x v="2"/>
    <s v="web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b v="0"/>
    <b v="0"/>
    <s v="film &amp; video/shorts"/>
    <x v="4"/>
    <s v="shorts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b v="0"/>
    <b v="0"/>
    <s v="theater/plays"/>
    <x v="3"/>
    <s v="plays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b v="0"/>
    <b v="0"/>
    <s v="film &amp; video/documentary"/>
    <x v="4"/>
    <s v="documentary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b v="0"/>
    <b v="1"/>
    <s v="theater/plays"/>
    <x v="3"/>
    <s v="plays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b v="0"/>
    <b v="1"/>
    <s v="theater/plays"/>
    <x v="3"/>
    <s v="plays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b v="0"/>
    <b v="0"/>
    <s v="film &amp; video/animation"/>
    <x v="4"/>
    <s v="animation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b v="0"/>
    <b v="1"/>
    <s v="theater/plays"/>
    <x v="3"/>
    <s v="plays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b v="0"/>
    <b v="0"/>
    <s v="music/rock"/>
    <x v="1"/>
    <s v="rock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b v="0"/>
    <b v="0"/>
    <s v="games/video games"/>
    <x v="6"/>
    <s v="video games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b v="0"/>
    <b v="0"/>
    <s v="film &amp; video/documentary"/>
    <x v="4"/>
    <s v="documentary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b v="0"/>
    <b v="0"/>
    <s v="food/food trucks"/>
    <x v="0"/>
    <s v="food trucks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b v="0"/>
    <b v="0"/>
    <s v="technology/wearables"/>
    <x v="2"/>
    <s v="wearables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b v="0"/>
    <b v="0"/>
    <s v="theater/plays"/>
    <x v="3"/>
    <s v="plays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b v="0"/>
    <b v="0"/>
    <s v="music/rock"/>
    <x v="1"/>
    <s v="rock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b v="0"/>
    <b v="0"/>
    <s v="music/rock"/>
    <x v="1"/>
    <s v="rock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b v="0"/>
    <b v="1"/>
    <s v="music/rock"/>
    <x v="1"/>
    <s v="rock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b v="0"/>
    <b v="0"/>
    <s v="theater/plays"/>
    <x v="3"/>
    <s v="plays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b v="0"/>
    <b v="0"/>
    <s v="theater/plays"/>
    <x v="3"/>
    <s v="plays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b v="0"/>
    <b v="0"/>
    <s v="theater/plays"/>
    <x v="3"/>
    <s v="plays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b v="0"/>
    <b v="0"/>
    <s v="music/indie rock"/>
    <x v="1"/>
    <s v="indie rock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b v="0"/>
    <b v="0"/>
    <s v="theater/plays"/>
    <x v="3"/>
    <s v="plays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b v="0"/>
    <b v="0"/>
    <s v="theater/plays"/>
    <x v="3"/>
    <s v="plays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b v="0"/>
    <b v="0"/>
    <s v="games/video games"/>
    <x v="6"/>
    <s v="video games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b v="0"/>
    <b v="0"/>
    <s v="film &amp; video/drama"/>
    <x v="4"/>
    <s v="drama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b v="0"/>
    <b v="1"/>
    <s v="music/indie rock"/>
    <x v="1"/>
    <s v="indie rock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b v="0"/>
    <b v="0"/>
    <s v="technology/web"/>
    <x v="2"/>
    <s v="web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b v="0"/>
    <b v="0"/>
    <s v="food/food trucks"/>
    <x v="0"/>
    <s v="food trucks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s v="jazz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b v="0"/>
    <b v="0"/>
    <s v="music/rock"/>
    <x v="1"/>
    <s v="rock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b v="0"/>
    <b v="0"/>
    <s v="theater/plays"/>
    <x v="3"/>
    <s v="plays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b v="0"/>
    <b v="0"/>
    <s v="theater/plays"/>
    <x v="3"/>
    <s v="plays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b v="0"/>
    <b v="0"/>
    <s v="film &amp; video/documentary"/>
    <x v="4"/>
    <s v="documentary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b v="0"/>
    <b v="0"/>
    <s v="technology/wearables"/>
    <x v="2"/>
    <s v="wearables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b v="0"/>
    <b v="0"/>
    <s v="theater/plays"/>
    <x v="3"/>
    <s v="plays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b v="0"/>
    <b v="0"/>
    <s v="games/video games"/>
    <x v="6"/>
    <s v="video games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b v="1"/>
    <b v="0"/>
    <s v="photography/photography books"/>
    <x v="7"/>
    <s v="photography books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b v="0"/>
    <b v="0"/>
    <s v="film &amp; video/animation"/>
    <x v="4"/>
    <s v="animation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b v="0"/>
    <b v="1"/>
    <s v="theater/plays"/>
    <x v="3"/>
    <s v="plays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b v="0"/>
    <b v="0"/>
    <s v="theater/plays"/>
    <x v="3"/>
    <s v="plays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b v="0"/>
    <b v="0"/>
    <s v="music/rock"/>
    <x v="1"/>
    <s v="rock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b v="0"/>
    <b v="0"/>
    <s v="music/rock"/>
    <x v="1"/>
    <s v="rock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b v="0"/>
    <b v="0"/>
    <s v="music/indie rock"/>
    <x v="1"/>
    <s v="indie rock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b v="0"/>
    <b v="0"/>
    <s v="theater/plays"/>
    <x v="3"/>
    <s v="plays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b v="0"/>
    <b v="1"/>
    <s v="theater/plays"/>
    <x v="3"/>
    <s v="plays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b v="0"/>
    <b v="1"/>
    <s v="theater/plays"/>
    <x v="3"/>
    <s v="plays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b v="0"/>
    <b v="1"/>
    <s v="film &amp; video/documentary"/>
    <x v="4"/>
    <s v="documentary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b v="0"/>
    <b v="1"/>
    <s v="film &amp; video/television"/>
    <x v="4"/>
    <s v="television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b v="0"/>
    <b v="0"/>
    <s v="theater/plays"/>
    <x v="3"/>
    <s v="plays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b v="0"/>
    <b v="0"/>
    <s v="theater/plays"/>
    <x v="3"/>
    <s v="plays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b v="0"/>
    <b v="1"/>
    <s v="film &amp; video/documentary"/>
    <x v="4"/>
    <s v="documentary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b v="0"/>
    <b v="0"/>
    <s v="theater/plays"/>
    <x v="3"/>
    <s v="plays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b v="0"/>
    <b v="1"/>
    <s v="film &amp; video/documentary"/>
    <x v="4"/>
    <s v="documentary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b v="0"/>
    <b v="0"/>
    <s v="music/indie rock"/>
    <x v="1"/>
    <s v="indie rock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b v="0"/>
    <b v="0"/>
    <s v="music/rock"/>
    <x v="1"/>
    <s v="rock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b v="0"/>
    <b v="0"/>
    <s v="theater/plays"/>
    <x v="3"/>
    <s v="plays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b v="0"/>
    <b v="0"/>
    <s v="theater/plays"/>
    <x v="3"/>
    <s v="plays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b v="0"/>
    <b v="0"/>
    <s v="theater/plays"/>
    <x v="3"/>
    <s v="plays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b v="0"/>
    <b v="0"/>
    <s v="theater/plays"/>
    <x v="3"/>
    <s v="plays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b v="0"/>
    <b v="0"/>
    <s v="photography/photography books"/>
    <x v="7"/>
    <s v="photography books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b v="0"/>
    <b v="1"/>
    <s v="food/food trucks"/>
    <x v="0"/>
    <s v="food trucks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b v="0"/>
    <b v="0"/>
    <s v="publishing/nonfiction"/>
    <x v="5"/>
    <s v="nonfiction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b v="0"/>
    <b v="0"/>
    <s v="theater/plays"/>
    <x v="3"/>
    <s v="plays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b v="0"/>
    <b v="0"/>
    <s v="technology/wearables"/>
    <x v="2"/>
    <s v="wearables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b v="0"/>
    <b v="0"/>
    <s v="music/indie rock"/>
    <x v="1"/>
    <s v="indie rock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b v="0"/>
    <b v="0"/>
    <s v="theater/plays"/>
    <x v="3"/>
    <s v="plays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b v="0"/>
    <b v="0"/>
    <s v="photography/photography books"/>
    <x v="7"/>
    <s v="photography books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b v="0"/>
    <b v="0"/>
    <s v="publishing/nonfiction"/>
    <x v="5"/>
    <s v="nonfiction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b v="0"/>
    <b v="0"/>
    <s v="technology/wearables"/>
    <x v="2"/>
    <s v="wearables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b v="0"/>
    <b v="0"/>
    <s v="music/jazz"/>
    <x v="1"/>
    <s v="jazz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b v="0"/>
    <b v="1"/>
    <s v="film &amp; video/documentary"/>
    <x v="4"/>
    <s v="documentary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b v="1"/>
    <b v="0"/>
    <s v="theater/plays"/>
    <x v="3"/>
    <s v="plays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b v="0"/>
    <b v="0"/>
    <s v="film &amp; video/drama"/>
    <x v="4"/>
    <s v="drama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b v="0"/>
    <b v="0"/>
    <s v="music/rock"/>
    <x v="1"/>
    <s v="rock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b v="0"/>
    <b v="1"/>
    <s v="film &amp; video/animation"/>
    <x v="4"/>
    <s v="animation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s v="photography books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b v="0"/>
    <b v="0"/>
    <s v="theater/plays"/>
    <x v="3"/>
    <s v="plays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b v="0"/>
    <b v="1"/>
    <s v="film &amp; video/shorts"/>
    <x v="4"/>
    <s v="shorts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b v="0"/>
    <b v="1"/>
    <s v="theater/plays"/>
    <x v="3"/>
    <s v="plays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b v="0"/>
    <b v="0"/>
    <s v="theater/plays"/>
    <x v="3"/>
    <s v="plays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b v="0"/>
    <b v="0"/>
    <s v="theater/plays"/>
    <x v="3"/>
    <s v="plays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b v="1"/>
    <b v="0"/>
    <s v="film &amp; video/documentary"/>
    <x v="4"/>
    <s v="documentary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b v="0"/>
    <b v="0"/>
    <s v="theater/plays"/>
    <x v="3"/>
    <s v="plays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b v="0"/>
    <b v="0"/>
    <s v="film &amp; video/documentary"/>
    <x v="4"/>
    <s v="documentary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b v="0"/>
    <b v="0"/>
    <s v="music/rock"/>
    <x v="1"/>
    <s v="rock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b v="0"/>
    <b v="0"/>
    <s v="games/mobile games"/>
    <x v="6"/>
    <s v="mobile games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b v="0"/>
    <b v="0"/>
    <s v="theater/plays"/>
    <x v="3"/>
    <s v="plays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b v="0"/>
    <b v="0"/>
    <s v="publishing/fiction"/>
    <x v="5"/>
    <s v="fiction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b v="0"/>
    <b v="0"/>
    <s v="film &amp; video/animation"/>
    <x v="4"/>
    <s v="animation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b v="0"/>
    <b v="1"/>
    <s v="food/food trucks"/>
    <x v="0"/>
    <s v="food trucks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b v="0"/>
    <b v="0"/>
    <s v="theater/plays"/>
    <x v="3"/>
    <s v="plays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b v="0"/>
    <b v="1"/>
    <s v="film &amp; video/documentary"/>
    <x v="4"/>
    <s v="documentary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b v="0"/>
    <b v="0"/>
    <s v="theater/plays"/>
    <x v="3"/>
    <s v="plays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b v="0"/>
    <b v="0"/>
    <s v="film &amp; video/documentary"/>
    <x v="4"/>
    <s v="documentary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b v="0"/>
    <b v="0"/>
    <s v="technology/web"/>
    <x v="2"/>
    <s v="web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b v="0"/>
    <b v="0"/>
    <s v="theater/plays"/>
    <x v="3"/>
    <s v="plays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b v="0"/>
    <b v="1"/>
    <s v="theater/plays"/>
    <x v="3"/>
    <s v="plays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b v="0"/>
    <b v="1"/>
    <s v="food/food trucks"/>
    <x v="0"/>
    <s v="food trucks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b v="0"/>
    <b v="0"/>
    <s v="music/indie rock"/>
    <x v="1"/>
    <s v="indie rock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b v="0"/>
    <b v="0"/>
    <s v="photography/photography books"/>
    <x v="7"/>
    <s v="photography books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b v="0"/>
    <b v="0"/>
    <s v="theater/plays"/>
    <x v="3"/>
    <s v="plays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b v="0"/>
    <b v="1"/>
    <s v="theater/plays"/>
    <x v="3"/>
    <s v="plays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b v="0"/>
    <b v="0"/>
    <s v="film &amp; video/animation"/>
    <x v="4"/>
    <s v="animation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b v="0"/>
    <b v="1"/>
    <s v="photography/photography books"/>
    <x v="7"/>
    <s v="photography books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b v="0"/>
    <b v="0"/>
    <s v="theater/plays"/>
    <x v="3"/>
    <s v="plays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b v="1"/>
    <b v="0"/>
    <s v="theater/plays"/>
    <x v="3"/>
    <s v="plays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b v="0"/>
    <b v="0"/>
    <s v="theater/plays"/>
    <x v="3"/>
    <s v="plays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b v="0"/>
    <b v="1"/>
    <s v="film &amp; video/documentary"/>
    <x v="4"/>
    <s v="documentary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b v="1"/>
    <b v="0"/>
    <s v="theater/plays"/>
    <x v="3"/>
    <s v="plays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b v="0"/>
    <b v="1"/>
    <s v="theater/plays"/>
    <x v="3"/>
    <s v="plays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b v="0"/>
    <b v="0"/>
    <s v="music/jazz"/>
    <x v="1"/>
    <s v="jazz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b v="0"/>
    <b v="0"/>
    <s v="theater/plays"/>
    <x v="3"/>
    <s v="plays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b v="0"/>
    <b v="0"/>
    <s v="film &amp; video/science fiction"/>
    <x v="4"/>
    <s v="science fiction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b v="0"/>
    <b v="0"/>
    <s v="film &amp; video/television"/>
    <x v="4"/>
    <s v="television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b v="0"/>
    <b v="0"/>
    <s v="technology/wearables"/>
    <x v="2"/>
    <s v="wearables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b v="0"/>
    <b v="0"/>
    <s v="theater/plays"/>
    <x v="3"/>
    <s v="plays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b v="0"/>
    <b v="0"/>
    <s v="theater/plays"/>
    <x v="3"/>
    <s v="plays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b v="0"/>
    <b v="1"/>
    <s v="music/indie rock"/>
    <x v="1"/>
    <s v="indie rock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b v="0"/>
    <b v="1"/>
    <s v="theater/plays"/>
    <x v="3"/>
    <s v="plays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b v="0"/>
    <b v="0"/>
    <s v="technology/wearables"/>
    <x v="2"/>
    <s v="wearables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b v="0"/>
    <b v="0"/>
    <s v="film &amp; video/television"/>
    <x v="4"/>
    <s v="television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s v="animation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b v="0"/>
    <b v="0"/>
    <s v="music/rock"/>
    <x v="1"/>
    <s v="rock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b v="0"/>
    <b v="0"/>
    <s v="film &amp; video/drama"/>
    <x v="4"/>
    <s v="drama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b v="0"/>
    <b v="0"/>
    <s v="film &amp; video/science fiction"/>
    <x v="4"/>
    <s v="science fiction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b v="0"/>
    <b v="1"/>
    <s v="film &amp; video/drama"/>
    <x v="4"/>
    <s v="drama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b v="0"/>
    <b v="0"/>
    <s v="theater/plays"/>
    <x v="3"/>
    <s v="plays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b v="0"/>
    <b v="1"/>
    <s v="music/indie rock"/>
    <x v="1"/>
    <s v="indie rock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b v="0"/>
    <b v="0"/>
    <s v="theater/plays"/>
    <x v="3"/>
    <s v="plays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b v="0"/>
    <b v="0"/>
    <s v="theater/plays"/>
    <x v="3"/>
    <s v="plays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b v="0"/>
    <b v="0"/>
    <s v="film &amp; video/documentary"/>
    <x v="4"/>
    <s v="documentary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b v="0"/>
    <b v="0"/>
    <s v="theater/plays"/>
    <x v="3"/>
    <s v="plays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b v="0"/>
    <b v="0"/>
    <s v="film &amp; video/drama"/>
    <x v="4"/>
    <s v="drama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b v="0"/>
    <b v="0"/>
    <s v="games/mobile games"/>
    <x v="6"/>
    <s v="mobile games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b v="0"/>
    <b v="0"/>
    <s v="film &amp; video/animation"/>
    <x v="4"/>
    <s v="animation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b v="0"/>
    <b v="0"/>
    <s v="theater/plays"/>
    <x v="3"/>
    <s v="plays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b v="0"/>
    <b v="1"/>
    <s v="technology/wearables"/>
    <x v="2"/>
    <s v="wearables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b v="0"/>
    <b v="1"/>
    <s v="technology/web"/>
    <x v="2"/>
    <s v="web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b v="0"/>
    <b v="0"/>
    <s v="theater/plays"/>
    <x v="3"/>
    <s v="plays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b v="0"/>
    <b v="0"/>
    <s v="film &amp; video/drama"/>
    <x v="4"/>
    <s v="drama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b v="0"/>
    <b v="1"/>
    <s v="food/food trucks"/>
    <x v="0"/>
    <s v="food trucks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b v="0"/>
    <b v="0"/>
    <s v="music/rock"/>
    <x v="1"/>
    <s v="rock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b v="0"/>
    <b v="0"/>
    <s v="music/electric music"/>
    <x v="1"/>
    <s v="electric music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b v="0"/>
    <b v="0"/>
    <s v="film &amp; video/television"/>
    <x v="4"/>
    <s v="television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b v="0"/>
    <b v="1"/>
    <s v="publishing/translations"/>
    <x v="5"/>
    <s v="translations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b v="0"/>
    <b v="0"/>
    <s v="publishing/fiction"/>
    <x v="5"/>
    <s v="fiction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b v="0"/>
    <b v="0"/>
    <s v="film &amp; video/science fiction"/>
    <x v="4"/>
    <s v="science fiction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b v="0"/>
    <b v="0"/>
    <s v="technology/wearables"/>
    <x v="2"/>
    <s v="wearables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b v="0"/>
    <b v="0"/>
    <s v="food/food trucks"/>
    <x v="0"/>
    <s v="food trucks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b v="0"/>
    <b v="1"/>
    <s v="theater/plays"/>
    <x v="3"/>
    <s v="plays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b v="0"/>
    <b v="1"/>
    <s v="publishing/fiction"/>
    <x v="5"/>
    <s v="fiction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b v="0"/>
    <b v="0"/>
    <s v="theater/plays"/>
    <x v="3"/>
    <s v="plays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b v="0"/>
    <b v="1"/>
    <s v="food/food trucks"/>
    <x v="0"/>
    <s v="food trucks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b v="0"/>
    <b v="0"/>
    <s v="theater/plays"/>
    <x v="3"/>
    <s v="plays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b v="0"/>
    <b v="1"/>
    <s v="publishing/translations"/>
    <x v="5"/>
    <s v="translations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b v="0"/>
    <b v="0"/>
    <s v="theater/plays"/>
    <x v="3"/>
    <s v="plays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b v="0"/>
    <b v="0"/>
    <s v="theater/plays"/>
    <x v="3"/>
    <s v="plays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b v="0"/>
    <b v="0"/>
    <s v="technology/wearables"/>
    <x v="2"/>
    <s v="wearables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b v="0"/>
    <b v="0"/>
    <s v="journalism/audio"/>
    <x v="8"/>
    <s v="audio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b v="0"/>
    <b v="1"/>
    <s v="food/food trucks"/>
    <x v="0"/>
    <s v="food trucks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b v="1"/>
    <b v="1"/>
    <s v="film &amp; video/shorts"/>
    <x v="4"/>
    <s v="shorts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b v="0"/>
    <b v="0"/>
    <s v="technology/wearables"/>
    <x v="2"/>
    <s v="wearables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b v="0"/>
    <b v="0"/>
    <s v="theater/plays"/>
    <x v="3"/>
    <s v="plays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b v="0"/>
    <b v="0"/>
    <s v="film &amp; video/animation"/>
    <x v="4"/>
    <s v="animation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b v="0"/>
    <b v="1"/>
    <s v="technology/wearables"/>
    <x v="2"/>
    <s v="wearables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b v="0"/>
    <b v="0"/>
    <s v="technology/web"/>
    <x v="2"/>
    <s v="web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s v="plays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b v="0"/>
    <b v="0"/>
    <s v="film &amp; video/documentary"/>
    <x v="4"/>
    <s v="documentary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b v="0"/>
    <b v="1"/>
    <s v="games/video games"/>
    <x v="6"/>
    <s v="video games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b v="0"/>
    <b v="0"/>
    <s v="film &amp; video/drama"/>
    <x v="4"/>
    <s v="drama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b v="0"/>
    <b v="0"/>
    <s v="music/rock"/>
    <x v="1"/>
    <s v="rock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b v="0"/>
    <b v="1"/>
    <s v="theater/plays"/>
    <x v="3"/>
    <s v="plays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b v="0"/>
    <b v="1"/>
    <s v="technology/web"/>
    <x v="2"/>
    <s v="web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b v="0"/>
    <b v="0"/>
    <s v="theater/plays"/>
    <x v="3"/>
    <s v="plays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b v="0"/>
    <b v="0"/>
    <s v="theater/plays"/>
    <x v="3"/>
    <s v="plays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b v="0"/>
    <b v="0"/>
    <s v="film &amp; video/drama"/>
    <x v="4"/>
    <s v="drama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b v="0"/>
    <b v="0"/>
    <s v="theater/plays"/>
    <x v="3"/>
    <s v="plays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b v="0"/>
    <b v="1"/>
    <s v="games/video games"/>
    <x v="6"/>
    <s v="video games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b v="0"/>
    <b v="1"/>
    <s v="music/rock"/>
    <x v="1"/>
    <s v="rock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b v="0"/>
    <b v="1"/>
    <s v="theater/plays"/>
    <x v="3"/>
    <s v="plays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b v="0"/>
    <b v="0"/>
    <s v="publishing/nonfiction"/>
    <x v="5"/>
    <s v="nonfiction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b v="0"/>
    <b v="0"/>
    <s v="food/food trucks"/>
    <x v="0"/>
    <s v="food trucks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b v="0"/>
    <b v="1"/>
    <s v="film &amp; video/animation"/>
    <x v="4"/>
    <s v="animation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b v="0"/>
    <b v="1"/>
    <s v="music/rock"/>
    <x v="1"/>
    <s v="rock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b v="0"/>
    <b v="0"/>
    <s v="theater/plays"/>
    <x v="3"/>
    <s v="plays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b v="0"/>
    <b v="1"/>
    <s v="film &amp; video/drama"/>
    <x v="4"/>
    <s v="drama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b v="0"/>
    <b v="0"/>
    <s v="film &amp; video/shorts"/>
    <x v="4"/>
    <s v="shorts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b v="0"/>
    <b v="0"/>
    <s v="film &amp; video/shorts"/>
    <x v="4"/>
    <s v="shorts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b v="0"/>
    <b v="0"/>
    <s v="theater/plays"/>
    <x v="3"/>
    <s v="plays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b v="0"/>
    <b v="0"/>
    <s v="technology/wearables"/>
    <x v="2"/>
    <s v="wearables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b v="0"/>
    <b v="1"/>
    <s v="theater/plays"/>
    <x v="3"/>
    <s v="plays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b v="0"/>
    <b v="0"/>
    <s v="film &amp; video/animation"/>
    <x v="4"/>
    <s v="animation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b v="0"/>
    <b v="0"/>
    <s v="music/indie rock"/>
    <x v="1"/>
    <s v="indie rock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b v="0"/>
    <b v="0"/>
    <s v="games/video games"/>
    <x v="6"/>
    <s v="video games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b v="0"/>
    <b v="1"/>
    <s v="publishing/fiction"/>
    <x v="5"/>
    <s v="fiction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b v="0"/>
    <b v="0"/>
    <s v="games/video games"/>
    <x v="6"/>
    <s v="video games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b v="0"/>
    <b v="0"/>
    <s v="theater/plays"/>
    <x v="3"/>
    <s v="plays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b v="0"/>
    <b v="0"/>
    <s v="music/indie rock"/>
    <x v="1"/>
    <s v="indie rock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b v="0"/>
    <b v="1"/>
    <s v="film &amp; video/drama"/>
    <x v="4"/>
    <s v="drama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b v="0"/>
    <b v="1"/>
    <s v="theater/plays"/>
    <x v="3"/>
    <s v="plays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b v="0"/>
    <b v="0"/>
    <s v="publishing/fiction"/>
    <x v="5"/>
    <s v="fiction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b v="0"/>
    <b v="0"/>
    <s v="games/mobile games"/>
    <x v="6"/>
    <s v="mobile games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b v="0"/>
    <b v="1"/>
    <s v="food/food trucks"/>
    <x v="0"/>
    <s v="food trucks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b v="0"/>
    <b v="0"/>
    <s v="games/mobile games"/>
    <x v="6"/>
    <s v="mobile games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b v="0"/>
    <b v="0"/>
    <s v="music/indie rock"/>
    <x v="1"/>
    <s v="indie rock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b v="0"/>
    <b v="0"/>
    <s v="games/video games"/>
    <x v="6"/>
    <s v="video games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b v="0"/>
    <b v="0"/>
    <s v="music/rock"/>
    <x v="1"/>
    <s v="rock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b v="0"/>
    <b v="0"/>
    <s v="theater/plays"/>
    <x v="3"/>
    <s v="plays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s v="drama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b v="0"/>
    <b v="0"/>
    <s v="theater/plays"/>
    <x v="3"/>
    <s v="plays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s v="indie rock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b v="0"/>
    <b v="1"/>
    <s v="technology/web"/>
    <x v="2"/>
    <s v="web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b v="0"/>
    <b v="0"/>
    <s v="theater/plays"/>
    <x v="3"/>
    <s v="plays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b v="0"/>
    <b v="0"/>
    <s v="music/rock"/>
    <x v="1"/>
    <s v="rock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b v="0"/>
    <b v="0"/>
    <s v="music/indie rock"/>
    <x v="1"/>
    <s v="indie rock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b v="0"/>
    <b v="0"/>
    <s v="music/rock"/>
    <x v="1"/>
    <s v="rock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b v="0"/>
    <b v="1"/>
    <s v="publishing/translations"/>
    <x v="5"/>
    <s v="translations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b v="0"/>
    <b v="1"/>
    <s v="film &amp; video/science fiction"/>
    <x v="4"/>
    <s v="science fiction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b v="0"/>
    <b v="0"/>
    <s v="theater/plays"/>
    <x v="3"/>
    <s v="plays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b v="0"/>
    <b v="0"/>
    <s v="theater/plays"/>
    <x v="3"/>
    <s v="plays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b v="0"/>
    <b v="0"/>
    <s v="film &amp; video/animation"/>
    <x v="4"/>
    <s v="animation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b v="0"/>
    <b v="0"/>
    <s v="theater/plays"/>
    <x v="3"/>
    <s v="plays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b v="0"/>
    <b v="0"/>
    <s v="music/rock"/>
    <x v="1"/>
    <s v="rock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b v="0"/>
    <b v="0"/>
    <s v="film &amp; video/documentary"/>
    <x v="4"/>
    <s v="documentary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b v="0"/>
    <b v="0"/>
    <s v="theater/plays"/>
    <x v="3"/>
    <s v="plays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b v="0"/>
    <b v="0"/>
    <s v="theater/plays"/>
    <x v="3"/>
    <s v="plays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b v="0"/>
    <b v="1"/>
    <s v="music/electric music"/>
    <x v="1"/>
    <s v="electric music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b v="0"/>
    <b v="0"/>
    <s v="music/rock"/>
    <x v="1"/>
    <s v="rock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b v="0"/>
    <b v="0"/>
    <s v="theater/plays"/>
    <x v="3"/>
    <s v="plays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b v="0"/>
    <b v="0"/>
    <s v="film &amp; video/animation"/>
    <x v="4"/>
    <s v="animation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b v="0"/>
    <b v="1"/>
    <s v="music/rock"/>
    <x v="1"/>
    <s v="rock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b v="0"/>
    <b v="0"/>
    <s v="film &amp; video/shorts"/>
    <x v="4"/>
    <s v="shorts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b v="0"/>
    <b v="1"/>
    <s v="music/rock"/>
    <x v="1"/>
    <s v="rock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b v="0"/>
    <b v="0"/>
    <s v="journalism/audio"/>
    <x v="8"/>
    <s v="audio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b v="0"/>
    <b v="1"/>
    <s v="food/food trucks"/>
    <x v="0"/>
    <s v="food trucks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b v="0"/>
    <b v="1"/>
    <s v="theater/plays"/>
    <x v="3"/>
    <s v="plays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b v="0"/>
    <b v="0"/>
    <s v="theater/plays"/>
    <x v="3"/>
    <s v="plays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b v="0"/>
    <b v="0"/>
    <s v="music/jazz"/>
    <x v="1"/>
    <s v="jazz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b v="0"/>
    <b v="0"/>
    <s v="film &amp; video/science fiction"/>
    <x v="4"/>
    <s v="science fiction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b v="0"/>
    <b v="0"/>
    <s v="music/jazz"/>
    <x v="1"/>
    <s v="jazz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b v="0"/>
    <b v="0"/>
    <s v="theater/plays"/>
    <x v="3"/>
    <s v="plays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b v="0"/>
    <b v="0"/>
    <s v="technology/web"/>
    <x v="2"/>
    <s v="web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b v="0"/>
    <b v="1"/>
    <s v="games/video games"/>
    <x v="6"/>
    <s v="video games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b v="0"/>
    <b v="0"/>
    <s v="film &amp; video/documentary"/>
    <x v="4"/>
    <s v="documentary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b v="0"/>
    <b v="0"/>
    <s v="technology/web"/>
    <x v="2"/>
    <s v="web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b v="0"/>
    <b v="0"/>
    <s v="publishing/translations"/>
    <x v="5"/>
    <s v="translations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b v="0"/>
    <b v="0"/>
    <s v="music/rock"/>
    <x v="1"/>
    <s v="rock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b v="0"/>
    <b v="1"/>
    <s v="food/food trucks"/>
    <x v="0"/>
    <s v="food trucks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b v="0"/>
    <b v="0"/>
    <s v="theater/plays"/>
    <x v="3"/>
    <s v="plays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b v="0"/>
    <b v="0"/>
    <s v="film &amp; video/documentary"/>
    <x v="4"/>
    <s v="documentary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b v="0"/>
    <b v="0"/>
    <s v="publishing/radio &amp; podcasts"/>
    <x v="5"/>
    <s v="radio &amp; podcasts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b v="0"/>
    <b v="0"/>
    <s v="games/video games"/>
    <x v="6"/>
    <s v="video games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b v="0"/>
    <b v="0"/>
    <s v="theater/plays"/>
    <x v="3"/>
    <s v="plays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b v="0"/>
    <b v="0"/>
    <s v="film &amp; video/animation"/>
    <x v="4"/>
    <s v="animation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b v="0"/>
    <b v="1"/>
    <s v="theater/plays"/>
    <x v="3"/>
    <s v="plays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b v="0"/>
    <b v="1"/>
    <s v="theater/plays"/>
    <x v="3"/>
    <s v="plays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b v="0"/>
    <b v="1"/>
    <s v="film &amp; video/drama"/>
    <x v="4"/>
    <s v="drama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b v="0"/>
    <b v="0"/>
    <s v="theater/plays"/>
    <x v="3"/>
    <s v="plays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b v="0"/>
    <b v="0"/>
    <s v="music/rock"/>
    <x v="1"/>
    <s v="rock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s v="food trucks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b v="1"/>
    <b v="0"/>
    <s v="technology/wearables"/>
    <x v="2"/>
    <s v="wearables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b v="0"/>
    <b v="0"/>
    <s v="theater/plays"/>
    <x v="3"/>
    <s v="plays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b v="0"/>
    <b v="0"/>
    <s v="theater/plays"/>
    <x v="3"/>
    <s v="plays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b v="0"/>
    <b v="0"/>
    <s v="theater/plays"/>
    <x v="3"/>
    <s v="plays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b v="0"/>
    <b v="0"/>
    <s v="publishing/nonfiction"/>
    <x v="5"/>
    <s v="nonfiction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b v="0"/>
    <b v="0"/>
    <s v="music/rock"/>
    <x v="1"/>
    <s v="rock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b v="0"/>
    <b v="0"/>
    <s v="food/food trucks"/>
    <x v="0"/>
    <s v="food trucks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b v="0"/>
    <b v="1"/>
    <s v="music/jazz"/>
    <x v="1"/>
    <s v="jazz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b v="0"/>
    <b v="0"/>
    <s v="theater/plays"/>
    <x v="3"/>
    <s v="plays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b v="0"/>
    <b v="0"/>
    <s v="theater/plays"/>
    <x v="3"/>
    <s v="plays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b v="0"/>
    <b v="0"/>
    <s v="theater/plays"/>
    <x v="3"/>
    <s v="plays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b v="0"/>
    <b v="0"/>
    <s v="theater/plays"/>
    <x v="3"/>
    <s v="plays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b v="0"/>
    <b v="0"/>
    <s v="theater/plays"/>
    <x v="3"/>
    <s v="plays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b v="0"/>
    <b v="1"/>
    <s v="music/indie rock"/>
    <x v="1"/>
    <s v="indie rock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b v="0"/>
    <b v="0"/>
    <s v="theater/plays"/>
    <x v="3"/>
    <s v="plays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b v="0"/>
    <b v="0"/>
    <s v="publishing/nonfiction"/>
    <x v="5"/>
    <s v="nonfiction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b v="1"/>
    <b v="1"/>
    <s v="theater/plays"/>
    <x v="3"/>
    <s v="plays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b v="0"/>
    <b v="0"/>
    <s v="theater/plays"/>
    <x v="3"/>
    <s v="plays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b v="0"/>
    <b v="0"/>
    <s v="music/indie rock"/>
    <x v="1"/>
    <s v="indie rock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b v="0"/>
    <b v="0"/>
    <s v="theater/plays"/>
    <x v="3"/>
    <s v="plays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b v="0"/>
    <b v="0"/>
    <s v="theater/plays"/>
    <x v="3"/>
    <s v="plays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b v="0"/>
    <b v="1"/>
    <s v="theater/plays"/>
    <x v="3"/>
    <s v="plays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b v="1"/>
    <b v="0"/>
    <s v="food/food trucks"/>
    <x v="0"/>
    <s v="food trucks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b v="0"/>
    <b v="0"/>
    <s v="music/indie rock"/>
    <x v="1"/>
    <s v="indie rock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b v="0"/>
    <b v="1"/>
    <s v="theater/plays"/>
    <x v="3"/>
    <s v="plays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b v="0"/>
    <b v="1"/>
    <s v="theater/plays"/>
    <x v="3"/>
    <s v="plays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b v="0"/>
    <b v="0"/>
    <s v="theater/plays"/>
    <x v="3"/>
    <s v="plays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b v="0"/>
    <b v="0"/>
    <s v="theater/plays"/>
    <x v="3"/>
    <s v="plays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b v="0"/>
    <b v="0"/>
    <s v="film &amp; video/animation"/>
    <x v="4"/>
    <s v="animation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b v="0"/>
    <b v="0"/>
    <s v="film &amp; video/television"/>
    <x v="4"/>
    <s v="television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b v="0"/>
    <b v="0"/>
    <s v="film &amp; video/television"/>
    <x v="4"/>
    <s v="television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b v="0"/>
    <b v="1"/>
    <s v="film &amp; video/animation"/>
    <x v="4"/>
    <s v="animation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b v="0"/>
    <b v="0"/>
    <s v="theater/plays"/>
    <x v="3"/>
    <s v="plays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b v="0"/>
    <b v="1"/>
    <s v="theater/plays"/>
    <x v="3"/>
    <s v="plays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b v="0"/>
    <b v="0"/>
    <s v="theater/plays"/>
    <x v="3"/>
    <s v="plays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b v="0"/>
    <b v="0"/>
    <s v="theater/plays"/>
    <x v="3"/>
    <s v="plays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b v="0"/>
    <b v="0"/>
    <s v="technology/wearables"/>
    <x v="2"/>
    <s v="wearables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b v="0"/>
    <b v="0"/>
    <s v="theater/plays"/>
    <x v="3"/>
    <s v="plays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b v="0"/>
    <b v="0"/>
    <s v="theater/plays"/>
    <x v="3"/>
    <s v="plays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b v="0"/>
    <b v="1"/>
    <s v="music/rock"/>
    <x v="1"/>
    <s v="rock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b v="0"/>
    <b v="0"/>
    <s v="games/video games"/>
    <x v="6"/>
    <s v="video games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b v="0"/>
    <b v="0"/>
    <s v="publishing/translations"/>
    <x v="5"/>
    <s v="translations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b v="1"/>
    <b v="0"/>
    <s v="food/food trucks"/>
    <x v="0"/>
    <s v="food trucks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s v="jazz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b v="0"/>
    <b v="0"/>
    <s v="film &amp; video/shorts"/>
    <x v="4"/>
    <s v="shorts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b v="0"/>
    <b v="0"/>
    <s v="technology/web"/>
    <x v="2"/>
    <s v="web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b v="0"/>
    <b v="0"/>
    <s v="technology/web"/>
    <x v="2"/>
    <s v="web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b v="0"/>
    <b v="0"/>
    <s v="music/metal"/>
    <x v="1"/>
    <s v="metal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b v="0"/>
    <b v="0"/>
    <s v="food/food trucks"/>
    <x v="0"/>
    <s v="food trucks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b v="0"/>
    <b v="0"/>
    <s v="music/rock"/>
    <x v="1"/>
    <s v="rock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b v="0"/>
    <b v="0"/>
    <s v="film &amp; video/documentary"/>
    <x v="4"/>
    <s v="documentary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b v="1"/>
    <b v="0"/>
    <s v="theater/plays"/>
    <x v="3"/>
    <s v="plays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b v="0"/>
    <b v="0"/>
    <s v="music/jazz"/>
    <x v="1"/>
    <s v="jazz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b v="0"/>
    <b v="0"/>
    <s v="theater/plays"/>
    <x v="3"/>
    <s v="plays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b v="0"/>
    <b v="0"/>
    <s v="theater/plays"/>
    <x v="3"/>
    <s v="plays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b v="0"/>
    <b v="0"/>
    <s v="music/jazz"/>
    <x v="1"/>
    <s v="jazz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b v="0"/>
    <b v="1"/>
    <s v="film &amp; video/documentary"/>
    <x v="4"/>
    <s v="documentary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b v="0"/>
    <b v="1"/>
    <s v="theater/plays"/>
    <x v="3"/>
    <s v="plays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b v="0"/>
    <b v="0"/>
    <s v="journalism/audio"/>
    <x v="8"/>
    <s v="audio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b v="0"/>
    <b v="0"/>
    <s v="theater/plays"/>
    <x v="3"/>
    <s v="plays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b v="0"/>
    <b v="0"/>
    <s v="theater/plays"/>
    <x v="3"/>
    <s v="plays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b v="0"/>
    <b v="0"/>
    <s v="music/indie rock"/>
    <x v="1"/>
    <s v="indie rock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b v="0"/>
    <b v="1"/>
    <s v="theater/plays"/>
    <x v="3"/>
    <s v="plays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b v="0"/>
    <b v="0"/>
    <s v="theater/plays"/>
    <x v="3"/>
    <s v="plays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b v="0"/>
    <b v="0"/>
    <s v="music/indie rock"/>
    <x v="1"/>
    <s v="indie rock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b v="0"/>
    <b v="0"/>
    <s v="photography/photography books"/>
    <x v="7"/>
    <s v="photography books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b v="0"/>
    <b v="0"/>
    <s v="journalism/audio"/>
    <x v="8"/>
    <s v="audio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b v="0"/>
    <b v="0"/>
    <s v="photography/photography books"/>
    <x v="7"/>
    <s v="photography books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b v="0"/>
    <b v="0"/>
    <s v="publishing/fiction"/>
    <x v="5"/>
    <s v="fiction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b v="0"/>
    <b v="0"/>
    <s v="film &amp; video/drama"/>
    <x v="4"/>
    <s v="drama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b v="0"/>
    <b v="1"/>
    <s v="food/food trucks"/>
    <x v="0"/>
    <s v="food trucks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b v="0"/>
    <b v="1"/>
    <s v="games/mobile games"/>
    <x v="6"/>
    <s v="mobile games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b v="0"/>
    <b v="0"/>
    <s v="theater/plays"/>
    <x v="3"/>
    <s v="plays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b v="0"/>
    <b v="0"/>
    <s v="theater/plays"/>
    <x v="3"/>
    <s v="plays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b v="0"/>
    <b v="0"/>
    <s v="theater/plays"/>
    <x v="3"/>
    <s v="plays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b v="0"/>
    <b v="0"/>
    <s v="publishing/nonfiction"/>
    <x v="5"/>
    <s v="nonfiction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b v="0"/>
    <b v="0"/>
    <s v="theater/plays"/>
    <x v="3"/>
    <s v="plays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b v="0"/>
    <b v="0"/>
    <s v="theater/plays"/>
    <x v="3"/>
    <s v="plays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b v="0"/>
    <b v="1"/>
    <s v="film &amp; video/television"/>
    <x v="4"/>
    <s v="television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b v="0"/>
    <b v="0"/>
    <s v="technology/web"/>
    <x v="2"/>
    <s v="web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b v="0"/>
    <b v="1"/>
    <s v="film &amp; video/documentary"/>
    <x v="4"/>
    <s v="documentary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b v="1"/>
    <b v="1"/>
    <s v="film &amp; video/documentary"/>
    <x v="4"/>
    <s v="documentary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b v="0"/>
    <b v="0"/>
    <s v="music/rock"/>
    <x v="1"/>
    <s v="rock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b v="0"/>
    <b v="0"/>
    <s v="theater/plays"/>
    <x v="3"/>
    <s v="plays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b v="0"/>
    <b v="0"/>
    <s v="theater/plays"/>
    <x v="3"/>
    <s v="plays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b v="1"/>
    <b v="0"/>
    <s v="music/rock"/>
    <x v="1"/>
    <s v="rock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b v="0"/>
    <b v="1"/>
    <s v="theater/plays"/>
    <x v="3"/>
    <s v="plays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b v="0"/>
    <b v="0"/>
    <s v="music/electric music"/>
    <x v="1"/>
    <s v="electric music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b v="0"/>
    <b v="0"/>
    <s v="technology/wearables"/>
    <x v="2"/>
    <s v="wearables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s v="wearables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b v="1"/>
    <b v="0"/>
    <s v="theater/plays"/>
    <x v="3"/>
    <s v="plays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b v="0"/>
    <b v="0"/>
    <s v="technology/wearables"/>
    <x v="2"/>
    <s v="wearables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b v="0"/>
    <b v="0"/>
    <s v="film &amp; video/animation"/>
    <x v="4"/>
    <s v="animation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b v="0"/>
    <b v="0"/>
    <s v="publishing/nonfiction"/>
    <x v="5"/>
    <s v="nonfiction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b v="0"/>
    <b v="1"/>
    <s v="technology/web"/>
    <x v="2"/>
    <s v="web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b v="0"/>
    <b v="0"/>
    <s v="film &amp; video/drama"/>
    <x v="4"/>
    <s v="drama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b v="0"/>
    <b v="0"/>
    <s v="theater/plays"/>
    <x v="3"/>
    <s v="plays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b v="0"/>
    <b v="0"/>
    <s v="theater/plays"/>
    <x v="3"/>
    <s v="plays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b v="0"/>
    <b v="1"/>
    <s v="theater/plays"/>
    <x v="3"/>
    <s v="plays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b v="1"/>
    <b v="1"/>
    <s v="theater/plays"/>
    <x v="3"/>
    <s v="plays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b v="0"/>
    <b v="0"/>
    <s v="theater/plays"/>
    <x v="3"/>
    <s v="plays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b v="0"/>
    <b v="0"/>
    <s v="music/rock"/>
    <x v="1"/>
    <s v="rock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b v="0"/>
    <b v="0"/>
    <s v="games/mobile games"/>
    <x v="6"/>
    <s v="mobile games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b v="0"/>
    <b v="1"/>
    <s v="theater/plays"/>
    <x v="3"/>
    <s v="plays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b v="0"/>
    <b v="0"/>
    <s v="film &amp; video/documentary"/>
    <x v="4"/>
    <s v="documentary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b v="0"/>
    <b v="1"/>
    <s v="theater/plays"/>
    <x v="3"/>
    <s v="plays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b v="0"/>
    <b v="0"/>
    <s v="music/rock"/>
    <x v="1"/>
    <s v="rock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b v="0"/>
    <b v="0"/>
    <s v="film &amp; video/documentary"/>
    <x v="4"/>
    <s v="documentary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b v="0"/>
    <b v="0"/>
    <s v="theater/plays"/>
    <x v="3"/>
    <s v="plays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b v="0"/>
    <b v="1"/>
    <s v="theater/plays"/>
    <x v="3"/>
    <s v="plays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b v="0"/>
    <b v="0"/>
    <s v="games/mobile games"/>
    <x v="6"/>
    <s v="mobile games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b v="0"/>
    <b v="0"/>
    <s v="technology/web"/>
    <x v="2"/>
    <s v="web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b v="0"/>
    <b v="0"/>
    <s v="theater/plays"/>
    <x v="3"/>
    <s v="plays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b v="0"/>
    <b v="0"/>
    <s v="film &amp; video/drama"/>
    <x v="4"/>
    <s v="drama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b v="0"/>
    <b v="0"/>
    <s v="technology/wearables"/>
    <x v="2"/>
    <s v="wearables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b v="0"/>
    <b v="0"/>
    <s v="technology/web"/>
    <x v="2"/>
    <s v="web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b v="0"/>
    <b v="1"/>
    <s v="music/rock"/>
    <x v="1"/>
    <s v="rock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b v="0"/>
    <b v="0"/>
    <s v="music/metal"/>
    <x v="1"/>
    <s v="metal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b v="0"/>
    <b v="1"/>
    <s v="theater/plays"/>
    <x v="3"/>
    <s v="plays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b v="0"/>
    <b v="0"/>
    <s v="photography/photography books"/>
    <x v="7"/>
    <s v="photography books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b v="0"/>
    <b v="0"/>
    <s v="publishing/nonfiction"/>
    <x v="5"/>
    <s v="nonfiction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b v="0"/>
    <b v="0"/>
    <s v="music/indie rock"/>
    <x v="1"/>
    <s v="indie rock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b v="0"/>
    <b v="0"/>
    <s v="music/indie rock"/>
    <x v="1"/>
    <s v="indie rock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b v="0"/>
    <b v="0"/>
    <s v="theater/plays"/>
    <x v="3"/>
    <s v="plays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b v="0"/>
    <b v="0"/>
    <s v="theater/plays"/>
    <x v="3"/>
    <s v="plays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b v="0"/>
    <b v="0"/>
    <s v="music/electric music"/>
    <x v="1"/>
    <s v="electric music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b v="0"/>
    <b v="1"/>
    <s v="theater/plays"/>
    <x v="3"/>
    <s v="plays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b v="0"/>
    <b v="0"/>
    <s v="technology/wearables"/>
    <x v="2"/>
    <s v="wearables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b v="0"/>
    <b v="0"/>
    <s v="technology/web"/>
    <x v="2"/>
    <s v="web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b v="0"/>
    <b v="0"/>
    <s v="theater/plays"/>
    <x v="3"/>
    <s v="plays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b v="0"/>
    <b v="1"/>
    <s v="film &amp; video/animation"/>
    <x v="4"/>
    <s v="animation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s v="electric music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b v="1"/>
    <b v="1"/>
    <s v="publishing/nonfiction"/>
    <x v="5"/>
    <s v="nonfiction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b v="0"/>
    <b v="1"/>
    <s v="theater/plays"/>
    <x v="3"/>
    <s v="plays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b v="0"/>
    <b v="0"/>
    <s v="theater/plays"/>
    <x v="3"/>
    <s v="plays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b v="0"/>
    <b v="1"/>
    <s v="theater/plays"/>
    <x v="3"/>
    <s v="plays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b v="0"/>
    <b v="0"/>
    <s v="theater/plays"/>
    <x v="3"/>
    <s v="plays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b v="0"/>
    <b v="0"/>
    <s v="film &amp; video/drama"/>
    <x v="4"/>
    <s v="drama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b v="0"/>
    <b v="0"/>
    <s v="music/rock"/>
    <x v="1"/>
    <s v="rock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b v="0"/>
    <b v="0"/>
    <s v="music/electric music"/>
    <x v="1"/>
    <s v="electric music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b v="0"/>
    <b v="1"/>
    <s v="games/video games"/>
    <x v="6"/>
    <s v="video games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b v="0"/>
    <b v="0"/>
    <s v="music/rock"/>
    <x v="1"/>
    <s v="rock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b v="0"/>
    <b v="0"/>
    <s v="music/jazz"/>
    <x v="1"/>
    <s v="jazz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b v="0"/>
    <b v="1"/>
    <s v="theater/plays"/>
    <x v="3"/>
    <s v="plays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b v="0"/>
    <b v="0"/>
    <s v="music/rock"/>
    <x v="1"/>
    <s v="rock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b v="1"/>
    <b v="1"/>
    <s v="music/indie rock"/>
    <x v="1"/>
    <s v="indie rock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s v="plays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b v="0"/>
    <b v="0"/>
    <s v="games/video games"/>
    <x v="6"/>
    <s v="video games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b v="0"/>
    <b v="1"/>
    <s v="theater/plays"/>
    <x v="3"/>
    <s v="plays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b v="0"/>
    <b v="0"/>
    <s v="theater/plays"/>
    <x v="3"/>
    <s v="plays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b v="0"/>
    <b v="0"/>
    <s v="music/indie rock"/>
    <x v="1"/>
    <s v="indie rock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b v="0"/>
    <b v="0"/>
    <s v="theater/plays"/>
    <x v="3"/>
    <s v="plays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b v="0"/>
    <b v="0"/>
    <s v="technology/web"/>
    <x v="2"/>
    <s v="web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b v="0"/>
    <b v="0"/>
    <s v="music/rock"/>
    <x v="1"/>
    <s v="rock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b v="0"/>
    <b v="0"/>
    <s v="theater/plays"/>
    <x v="3"/>
    <s v="plays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b v="0"/>
    <b v="0"/>
    <s v="theater/plays"/>
    <x v="3"/>
    <s v="plays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b v="0"/>
    <b v="0"/>
    <s v="film &amp; video/animation"/>
    <x v="4"/>
    <s v="animation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b v="0"/>
    <b v="1"/>
    <s v="theater/plays"/>
    <x v="3"/>
    <s v="plays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b v="0"/>
    <b v="1"/>
    <s v="film &amp; video/drama"/>
    <x v="4"/>
    <s v="drama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b v="0"/>
    <b v="0"/>
    <s v="theater/plays"/>
    <x v="3"/>
    <s v="plays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b v="0"/>
    <b v="1"/>
    <s v="film &amp; video/animation"/>
    <x v="4"/>
    <s v="animation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b v="0"/>
    <b v="0"/>
    <s v="music/rock"/>
    <x v="1"/>
    <s v="rock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b v="0"/>
    <b v="0"/>
    <s v="technology/web"/>
    <x v="2"/>
    <s v="web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b v="0"/>
    <b v="1"/>
    <s v="film &amp; video/animation"/>
    <x v="4"/>
    <s v="animation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b v="0"/>
    <b v="1"/>
    <s v="music/jazz"/>
    <x v="1"/>
    <s v="jazz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b v="0"/>
    <b v="0"/>
    <s v="music/rock"/>
    <x v="1"/>
    <s v="rock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b v="0"/>
    <b v="0"/>
    <s v="film &amp; video/animation"/>
    <x v="4"/>
    <s v="animation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b v="0"/>
    <b v="0"/>
    <s v="theater/plays"/>
    <x v="3"/>
    <s v="plays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b v="0"/>
    <b v="0"/>
    <s v="theater/plays"/>
    <x v="3"/>
    <s v="plays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b v="0"/>
    <b v="1"/>
    <s v="theater/plays"/>
    <x v="3"/>
    <s v="plays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b v="0"/>
    <b v="0"/>
    <s v="publishing/nonfiction"/>
    <x v="5"/>
    <s v="nonfiction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b v="0"/>
    <b v="0"/>
    <s v="music/rock"/>
    <x v="1"/>
    <s v="rock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b v="0"/>
    <b v="0"/>
    <s v="film &amp; video/drama"/>
    <x v="4"/>
    <s v="drama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b v="0"/>
    <b v="1"/>
    <s v="games/mobile games"/>
    <x v="6"/>
    <s v="mobile games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b v="0"/>
    <b v="0"/>
    <s v="technology/web"/>
    <x v="2"/>
    <s v="web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b v="0"/>
    <b v="1"/>
    <s v="theater/plays"/>
    <x v="3"/>
    <s v="plays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s v="rock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b v="0"/>
    <b v="0"/>
    <s v="theater/plays"/>
    <x v="3"/>
    <s v="plays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b v="0"/>
    <b v="0"/>
    <s v="music/rock"/>
    <x v="1"/>
    <s v="rock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b v="0"/>
    <b v="0"/>
    <s v="film &amp; video/documentary"/>
    <x v="4"/>
    <s v="documentary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b v="0"/>
    <b v="1"/>
    <s v="theater/plays"/>
    <x v="3"/>
    <s v="plays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b v="0"/>
    <b v="0"/>
    <s v="food/food trucks"/>
    <x v="0"/>
    <s v="food trucks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b v="0"/>
    <b v="0"/>
    <s v="film &amp; video/documentary"/>
    <x v="4"/>
    <s v="documentary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b v="0"/>
    <b v="1"/>
    <s v="theater/plays"/>
    <x v="3"/>
    <s v="plays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b v="0"/>
    <b v="1"/>
    <s v="games/video games"/>
    <x v="6"/>
    <s v="video games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b v="0"/>
    <b v="0"/>
    <s v="publishing/nonfiction"/>
    <x v="5"/>
    <s v="nonfiction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b v="0"/>
    <b v="0"/>
    <s v="games/video games"/>
    <x v="6"/>
    <s v="video games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b v="0"/>
    <b v="1"/>
    <s v="music/rock"/>
    <x v="1"/>
    <s v="rock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b v="0"/>
    <b v="0"/>
    <s v="music/rock"/>
    <x v="1"/>
    <s v="rock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b v="1"/>
    <b v="1"/>
    <s v="theater/plays"/>
    <x v="3"/>
    <s v="plays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b v="0"/>
    <b v="1"/>
    <s v="publishing/nonfiction"/>
    <x v="5"/>
    <s v="nonfiction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b v="0"/>
    <b v="1"/>
    <s v="theater/plays"/>
    <x v="3"/>
    <s v="plays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b v="1"/>
    <b v="0"/>
    <s v="games/video games"/>
    <x v="6"/>
    <s v="video games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b v="0"/>
    <b v="1"/>
    <s v="music/rock"/>
    <x v="1"/>
    <s v="rock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b v="0"/>
    <b v="0"/>
    <s v="film &amp; video/documentary"/>
    <x v="4"/>
    <s v="documentary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b v="0"/>
    <b v="0"/>
    <s v="music/rock"/>
    <x v="1"/>
    <s v="rock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b v="1"/>
    <b v="1"/>
    <s v="music/rock"/>
    <x v="1"/>
    <s v="rock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b v="0"/>
    <b v="1"/>
    <s v="publishing/nonfiction"/>
    <x v="5"/>
    <s v="nonfiction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b v="0"/>
    <b v="0"/>
    <s v="film &amp; video/shorts"/>
    <x v="4"/>
    <s v="shorts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b v="0"/>
    <b v="1"/>
    <s v="theater/plays"/>
    <x v="3"/>
    <s v="plays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b v="0"/>
    <b v="0"/>
    <s v="theater/plays"/>
    <x v="3"/>
    <s v="plays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b v="0"/>
    <b v="0"/>
    <s v="theater/plays"/>
    <x v="3"/>
    <s v="plays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b v="0"/>
    <b v="0"/>
    <s v="theater/plays"/>
    <x v="3"/>
    <s v="plays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b v="0"/>
    <b v="0"/>
    <s v="theater/plays"/>
    <x v="3"/>
    <s v="plays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b v="0"/>
    <b v="0"/>
    <s v="technology/web"/>
    <x v="2"/>
    <s v="web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b v="0"/>
    <b v="0"/>
    <s v="music/indie rock"/>
    <x v="1"/>
    <s v="indie rock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b v="0"/>
    <b v="0"/>
    <s v="music/jazz"/>
    <x v="1"/>
    <s v="jazz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b v="0"/>
    <b v="0"/>
    <s v="theater/plays"/>
    <x v="3"/>
    <s v="plays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b v="0"/>
    <b v="1"/>
    <s v="film &amp; video/documentary"/>
    <x v="4"/>
    <s v="documentary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b v="0"/>
    <b v="1"/>
    <s v="theater/plays"/>
    <x v="3"/>
    <s v="plays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b v="0"/>
    <b v="0"/>
    <s v="technology/web"/>
    <x v="2"/>
    <s v="web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b v="0"/>
    <b v="0"/>
    <s v="technology/wearables"/>
    <x v="2"/>
    <s v="wearables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b v="0"/>
    <b v="0"/>
    <s v="photography/photography books"/>
    <x v="7"/>
    <s v="photography books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b v="0"/>
    <b v="0"/>
    <s v="film &amp; video/documentary"/>
    <x v="4"/>
    <s v="documentary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b v="0"/>
    <b v="0"/>
    <s v="technology/web"/>
    <x v="2"/>
    <s v="web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b v="1"/>
    <b v="1"/>
    <s v="technology/web"/>
    <x v="2"/>
    <s v="web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b v="0"/>
    <b v="0"/>
    <s v="food/food trucks"/>
    <x v="0"/>
    <s v="food trucks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b v="0"/>
    <b v="0"/>
    <s v="film &amp; video/drama"/>
    <x v="4"/>
    <s v="drama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s v="rock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b v="0"/>
    <b v="0"/>
    <s v="music/electric music"/>
    <x v="1"/>
    <s v="electric music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b v="0"/>
    <b v="1"/>
    <s v="games/video games"/>
    <x v="6"/>
    <s v="video games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b v="0"/>
    <b v="1"/>
    <s v="music/indie rock"/>
    <x v="1"/>
    <s v="indie rock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b v="0"/>
    <b v="0"/>
    <s v="publishing/fiction"/>
    <x v="5"/>
    <s v="fiction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b v="0"/>
    <b v="0"/>
    <s v="theater/plays"/>
    <x v="3"/>
    <s v="plays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b v="0"/>
    <b v="0"/>
    <s v="food/food trucks"/>
    <x v="0"/>
    <s v="food trucks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b v="1"/>
    <b v="0"/>
    <s v="film &amp; video/shorts"/>
    <x v="4"/>
    <s v="shorts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b v="1"/>
    <b v="0"/>
    <s v="food/food trucks"/>
    <x v="0"/>
    <s v="food trucks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b v="0"/>
    <b v="1"/>
    <s v="theater/plays"/>
    <x v="3"/>
    <s v="plays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b v="0"/>
    <b v="1"/>
    <s v="technology/wearables"/>
    <x v="2"/>
    <s v="wearables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b v="0"/>
    <b v="0"/>
    <s v="theater/plays"/>
    <x v="3"/>
    <s v="plays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b v="0"/>
    <b v="0"/>
    <s v="theater/plays"/>
    <x v="3"/>
    <s v="plays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b v="0"/>
    <b v="1"/>
    <s v="film &amp; video/television"/>
    <x v="4"/>
    <s v="television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b v="0"/>
    <b v="0"/>
    <s v="theater/plays"/>
    <x v="3"/>
    <s v="plays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b v="0"/>
    <b v="0"/>
    <s v="food/food trucks"/>
    <x v="0"/>
    <s v="food trucks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b v="0"/>
    <b v="0"/>
    <s v="theater/plays"/>
    <x v="3"/>
    <s v="plays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b v="0"/>
    <b v="0"/>
    <s v="film &amp; video/drama"/>
    <x v="4"/>
    <s v="drama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b v="0"/>
    <b v="0"/>
    <s v="theater/plays"/>
    <x v="3"/>
    <s v="plays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b v="0"/>
    <b v="1"/>
    <s v="theater/plays"/>
    <x v="3"/>
    <s v="plays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b v="0"/>
    <b v="0"/>
    <s v="photography/photography books"/>
    <x v="7"/>
    <s v="photography books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b v="0"/>
    <b v="1"/>
    <s v="photography/photography books"/>
    <x v="7"/>
    <s v="photography books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b v="0"/>
    <b v="0"/>
    <s v="music/rock"/>
    <x v="1"/>
    <s v="rock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b v="0"/>
    <b v="0"/>
    <s v="food/food trucks"/>
    <x v="0"/>
    <s v="food trucks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b v="0"/>
    <b v="0"/>
    <s v="music/metal"/>
    <x v="1"/>
    <s v="metal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b v="0"/>
    <b v="0"/>
    <s v="publishing/nonfiction"/>
    <x v="5"/>
    <s v="nonfiction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b v="0"/>
    <b v="0"/>
    <s v="music/electric music"/>
    <x v="1"/>
    <s v="electric music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s v="plays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b v="0"/>
    <b v="0"/>
    <s v="film &amp; video/shorts"/>
    <x v="4"/>
    <s v="shorts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b v="0"/>
    <b v="1"/>
    <s v="theater/plays"/>
    <x v="3"/>
    <s v="plays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b v="0"/>
    <b v="0"/>
    <s v="theater/plays"/>
    <x v="3"/>
    <s v="plays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b v="0"/>
    <b v="0"/>
    <s v="music/indie rock"/>
    <x v="1"/>
    <s v="indie rock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b v="0"/>
    <b v="1"/>
    <s v="theater/plays"/>
    <x v="3"/>
    <s v="plays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b v="0"/>
    <b v="0"/>
    <s v="theater/plays"/>
    <x v="3"/>
    <s v="plays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b v="0"/>
    <b v="1"/>
    <s v="music/electric music"/>
    <x v="1"/>
    <s v="electric music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b v="0"/>
    <b v="0"/>
    <s v="music/indie rock"/>
    <x v="1"/>
    <s v="indie rock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b v="0"/>
    <b v="0"/>
    <s v="publishing/translations"/>
    <x v="5"/>
    <s v="translations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b v="0"/>
    <b v="1"/>
    <s v="film &amp; video/documentary"/>
    <x v="4"/>
    <s v="documentary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b v="0"/>
    <b v="1"/>
    <s v="film &amp; video/television"/>
    <x v="4"/>
    <s v="television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b v="0"/>
    <b v="0"/>
    <s v="theater/plays"/>
    <x v="3"/>
    <s v="plays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b v="0"/>
    <b v="1"/>
    <s v="food/food trucks"/>
    <x v="0"/>
    <s v="food trucks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b v="0"/>
    <b v="0"/>
    <s v="theater/plays"/>
    <x v="3"/>
    <s v="plays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b v="0"/>
    <b v="0"/>
    <s v="film &amp; video/documentary"/>
    <x v="4"/>
    <s v="documentary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s v="web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b v="0"/>
    <b v="1"/>
    <s v="music/rock"/>
    <x v="1"/>
    <s v="rock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b v="0"/>
    <b v="0"/>
    <s v="technology/web"/>
    <x v="2"/>
    <s v="web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b v="0"/>
    <b v="1"/>
    <s v="publishing/nonfiction"/>
    <x v="5"/>
    <s v="nonfiction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b v="0"/>
    <b v="0"/>
    <s v="theater/plays"/>
    <x v="3"/>
    <s v="plays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b v="0"/>
    <b v="0"/>
    <s v="theater/plays"/>
    <x v="3"/>
    <s v="plays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b v="0"/>
    <b v="0"/>
    <s v="games/video games"/>
    <x v="6"/>
    <s v="video games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b v="0"/>
    <b v="1"/>
    <s v="theater/plays"/>
    <x v="3"/>
    <s v="plays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b v="0"/>
    <b v="0"/>
    <s v="theater/plays"/>
    <x v="3"/>
    <s v="plays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b v="1"/>
    <b v="0"/>
    <s v="film &amp; video/drama"/>
    <x v="4"/>
    <s v="drama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b v="0"/>
    <b v="0"/>
    <s v="film &amp; video/drama"/>
    <x v="4"/>
    <s v="drama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b v="0"/>
    <b v="0"/>
    <s v="theater/plays"/>
    <x v="3"/>
    <s v="plays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b v="0"/>
    <b v="0"/>
    <s v="film &amp; video/television"/>
    <x v="4"/>
    <s v="television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b v="0"/>
    <b v="0"/>
    <s v="photography/photography books"/>
    <x v="7"/>
    <s v="photography books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b v="0"/>
    <b v="1"/>
    <s v="film &amp; video/shorts"/>
    <x v="4"/>
    <s v="shorts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b v="0"/>
    <b v="0"/>
    <s v="publishing/radio &amp; podcasts"/>
    <x v="5"/>
    <s v="radio &amp; podcasts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b v="0"/>
    <b v="1"/>
    <s v="theater/plays"/>
    <x v="3"/>
    <s v="plays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b v="1"/>
    <b v="0"/>
    <s v="film &amp; video/animation"/>
    <x v="4"/>
    <s v="animation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b v="0"/>
    <b v="0"/>
    <s v="technology/web"/>
    <x v="2"/>
    <s v="web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b v="0"/>
    <b v="1"/>
    <s v="music/world music"/>
    <x v="1"/>
    <s v="world music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b v="0"/>
    <b v="0"/>
    <s v="theater/plays"/>
    <x v="3"/>
    <s v="plays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b v="0"/>
    <b v="0"/>
    <s v="theater/plays"/>
    <x v="3"/>
    <s v="plays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b v="0"/>
    <b v="0"/>
    <s v="theater/plays"/>
    <x v="3"/>
    <s v="plays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b v="0"/>
    <b v="0"/>
    <s v="food/food trucks"/>
    <x v="0"/>
    <s v="food trucks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b v="0"/>
    <b v="0"/>
    <s v="theater/plays"/>
    <x v="3"/>
    <s v="plays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b v="0"/>
    <b v="0"/>
    <s v="technology/web"/>
    <x v="2"/>
    <s v="web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b v="0"/>
    <b v="0"/>
    <s v="theater/plays"/>
    <x v="3"/>
    <s v="plays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b v="0"/>
    <b v="1"/>
    <s v="theater/plays"/>
    <x v="3"/>
    <s v="plays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b v="0"/>
    <b v="1"/>
    <s v="theater/plays"/>
    <x v="3"/>
    <s v="plays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b v="0"/>
    <b v="0"/>
    <s v="music/rock"/>
    <x v="1"/>
    <s v="rock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b v="0"/>
    <b v="0"/>
    <s v="theater/plays"/>
    <x v="3"/>
    <s v="plays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b v="0"/>
    <b v="0"/>
    <s v="theater/plays"/>
    <x v="3"/>
    <s v="plays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b v="0"/>
    <b v="0"/>
    <s v="theater/plays"/>
    <x v="3"/>
    <s v="plays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b v="1"/>
    <b v="0"/>
    <s v="theater/plays"/>
    <x v="3"/>
    <s v="plays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b v="0"/>
    <b v="0"/>
    <s v="film &amp; video/documentary"/>
    <x v="4"/>
    <s v="documentary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b v="0"/>
    <b v="1"/>
    <s v="games/video games"/>
    <x v="6"/>
    <s v="video games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b v="0"/>
    <b v="0"/>
    <s v="technology/web"/>
    <x v="2"/>
    <s v="web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b v="1"/>
    <b v="0"/>
    <s v="theater/plays"/>
    <x v="3"/>
    <s v="plays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b v="0"/>
    <b v="0"/>
    <s v="theater/plays"/>
    <x v="3"/>
    <s v="plays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b v="0"/>
    <b v="0"/>
    <s v="food/food trucks"/>
    <x v="0"/>
    <s v="food trucks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b v="0"/>
    <b v="0"/>
    <s v="theater/plays"/>
    <x v="3"/>
    <s v="plays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b v="0"/>
    <b v="0"/>
    <s v="theater/plays"/>
    <x v="3"/>
    <s v="plays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b v="1"/>
    <b v="1"/>
    <s v="film &amp; video/documentary"/>
    <x v="4"/>
    <s v="documentary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s v="plays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b v="0"/>
    <b v="1"/>
    <s v="music/rock"/>
    <x v="1"/>
    <s v="rock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b v="0"/>
    <b v="0"/>
    <s v="theater/plays"/>
    <x v="3"/>
    <s v="plays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b v="0"/>
    <b v="0"/>
    <s v="theater/plays"/>
    <x v="3"/>
    <s v="plays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b v="0"/>
    <b v="0"/>
    <s v="film &amp; video/animation"/>
    <x v="4"/>
    <s v="animation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b v="0"/>
    <b v="0"/>
    <s v="publishing/translations"/>
    <x v="5"/>
    <s v="translations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b v="0"/>
    <b v="0"/>
    <s v="technology/web"/>
    <x v="2"/>
    <s v="web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b v="0"/>
    <b v="0"/>
    <s v="publishing/translations"/>
    <x v="5"/>
    <s v="translations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b v="0"/>
    <b v="0"/>
    <s v="food/food trucks"/>
    <x v="0"/>
    <s v="food trucks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b v="0"/>
    <b v="0"/>
    <s v="theater/plays"/>
    <x v="3"/>
    <s v="plays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b v="0"/>
    <b v="0"/>
    <s v="music/rock"/>
    <x v="1"/>
    <s v="rock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b v="0"/>
    <b v="0"/>
    <s v="theater/plays"/>
    <x v="3"/>
    <s v="plays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b v="0"/>
    <b v="0"/>
    <s v="food/food trucks"/>
    <x v="0"/>
    <s v="food trucks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b v="0"/>
    <b v="0"/>
    <s v="theater/plays"/>
    <x v="3"/>
    <s v="plays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b v="0"/>
    <b v="0"/>
    <s v="theater/plays"/>
    <x v="3"/>
    <s v="plays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b v="0"/>
    <b v="1"/>
    <s v="technology/web"/>
    <x v="2"/>
    <s v="web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b v="0"/>
    <b v="1"/>
    <s v="theater/plays"/>
    <x v="3"/>
    <s v="plays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b v="0"/>
    <b v="0"/>
    <s v="music/indie rock"/>
    <x v="1"/>
    <s v="indie rock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b v="0"/>
    <b v="1"/>
    <s v="theater/plays"/>
    <x v="3"/>
    <s v="plays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b v="0"/>
    <b v="0"/>
    <s v="food/food trucks"/>
    <x v="0"/>
    <s v="food trucks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b v="0"/>
    <b v="0"/>
    <s v="games/video games"/>
    <x v="6"/>
    <s v="video games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b v="0"/>
    <b v="0"/>
    <s v="theater/plays"/>
    <x v="3"/>
    <s v="plays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b v="1"/>
    <b v="0"/>
    <s v="publishing/nonfiction"/>
    <x v="5"/>
    <s v="nonfiction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b v="0"/>
    <b v="0"/>
    <s v="technology/web"/>
    <x v="2"/>
    <s v="web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b v="0"/>
    <b v="1"/>
    <s v="film &amp; video/documentary"/>
    <x v="4"/>
    <s v="documentary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b v="0"/>
    <b v="0"/>
    <s v="theater/plays"/>
    <x v="3"/>
    <s v="plays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b v="0"/>
    <b v="1"/>
    <s v="music/rock"/>
    <x v="1"/>
    <s v="rock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b v="0"/>
    <b v="0"/>
    <s v="music/rock"/>
    <x v="1"/>
    <s v="rock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b v="0"/>
    <b v="0"/>
    <s v="publishing/radio &amp; podcasts"/>
    <x v="5"/>
    <s v="radio &amp; podcasts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b v="0"/>
    <b v="0"/>
    <s v="publishing/translations"/>
    <x v="5"/>
    <s v="translations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b v="0"/>
    <b v="1"/>
    <s v="film &amp; video/drama"/>
    <x v="4"/>
    <s v="drama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b v="0"/>
    <b v="1"/>
    <s v="music/rock"/>
    <x v="1"/>
    <s v="rock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b v="0"/>
    <b v="1"/>
    <s v="film &amp; video/drama"/>
    <x v="4"/>
    <s v="drama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b v="0"/>
    <b v="1"/>
    <s v="publishing/translations"/>
    <x v="5"/>
    <s v="translations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b v="0"/>
    <b v="1"/>
    <s v="food/food trucks"/>
    <x v="0"/>
    <s v="food trucks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b v="0"/>
    <b v="0"/>
    <s v="theater/plays"/>
    <x v="3"/>
    <s v="plays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b v="0"/>
    <b v="0"/>
    <s v="theater/plays"/>
    <x v="3"/>
    <s v="plays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b v="0"/>
    <b v="1"/>
    <s v="music/indie rock"/>
    <x v="1"/>
    <s v="indie rock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b v="0"/>
    <b v="0"/>
    <s v="food/food trucks"/>
    <x v="0"/>
    <s v="food truck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s v="Odom Inc"/>
    <s v="Managed bottom-line architecture"/>
    <n v="1400"/>
    <n v="14560"/>
    <n v="1040"/>
    <x v="1"/>
    <n v="158"/>
    <n v="92.15"/>
    <x v="1"/>
    <s v="USD"/>
    <n v="1408424400"/>
    <n v="1408597200"/>
    <b v="0"/>
    <b v="1"/>
    <s v="music/rock"/>
    <x v="1"/>
    <x v="1"/>
  </r>
  <r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b v="0"/>
    <b v="0"/>
    <s v="technology/web"/>
    <x v="2"/>
    <x v="2"/>
  </r>
  <r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b v="0"/>
    <b v="0"/>
    <s v="music/rock"/>
    <x v="1"/>
    <x v="1"/>
  </r>
  <r>
    <s v="Larson-Little"/>
    <s v="Proactive foreground core"/>
    <n v="7600"/>
    <n v="5265"/>
    <n v="69"/>
    <x v="0"/>
    <n v="53"/>
    <n v="99.34"/>
    <x v="1"/>
    <s v="USD"/>
    <n v="1547964000"/>
    <n v="1548309600"/>
    <b v="0"/>
    <b v="0"/>
    <s v="theater/plays"/>
    <x v="3"/>
    <x v="3"/>
  </r>
  <r>
    <s v="Harris Group"/>
    <s v="Open-source optimizing database"/>
    <n v="7600"/>
    <n v="13195"/>
    <n v="174"/>
    <x v="1"/>
    <n v="174"/>
    <n v="75.83"/>
    <x v="3"/>
    <s v="DKK"/>
    <n v="1346130000"/>
    <n v="1347080400"/>
    <b v="0"/>
    <b v="0"/>
    <s v="theater/plays"/>
    <x v="3"/>
    <x v="3"/>
  </r>
  <r>
    <s v="Ortiz, Coleman and Mitchell"/>
    <s v="Operative upward-trending algorithm"/>
    <n v="5200"/>
    <n v="1090"/>
    <n v="21"/>
    <x v="0"/>
    <n v="18"/>
    <n v="60.56"/>
    <x v="4"/>
    <s v="GBP"/>
    <n v="1505278800"/>
    <n v="1505365200"/>
    <b v="0"/>
    <b v="0"/>
    <s v="film &amp; video/documentary"/>
    <x v="4"/>
    <x v="4"/>
  </r>
  <r>
    <s v="Carter-Guzman"/>
    <s v="Centralized cohesive challenge"/>
    <n v="4500"/>
    <n v="14741"/>
    <n v="328"/>
    <x v="1"/>
    <n v="227"/>
    <n v="64.94"/>
    <x v="3"/>
    <s v="DKK"/>
    <n v="1439442000"/>
    <n v="1439614800"/>
    <b v="0"/>
    <b v="0"/>
    <s v="theater/plays"/>
    <x v="3"/>
    <x v="3"/>
  </r>
  <r>
    <s v="Nunez-Richards"/>
    <s v="Exclusive attitude-oriented intranet"/>
    <n v="110100"/>
    <n v="21946"/>
    <n v="20"/>
    <x v="2"/>
    <n v="708"/>
    <n v="31"/>
    <x v="3"/>
    <s v="DKK"/>
    <n v="1281330000"/>
    <n v="1281502800"/>
    <b v="0"/>
    <b v="0"/>
    <s v="theater/plays"/>
    <x v="3"/>
    <x v="3"/>
  </r>
  <r>
    <s v="Rangel, Holt and Jones"/>
    <s v="Open-source fresh-thinking model"/>
    <n v="6200"/>
    <n v="3208"/>
    <n v="52"/>
    <x v="0"/>
    <n v="44"/>
    <n v="72.91"/>
    <x v="1"/>
    <s v="USD"/>
    <n v="1379566800"/>
    <n v="1383804000"/>
    <b v="0"/>
    <b v="0"/>
    <s v="music/electric music"/>
    <x v="1"/>
    <x v="5"/>
  </r>
  <r>
    <s v="Green Ltd"/>
    <s v="Monitored empowering installation"/>
    <n v="5200"/>
    <n v="13838"/>
    <n v="266"/>
    <x v="1"/>
    <n v="220"/>
    <n v="62.9"/>
    <x v="1"/>
    <s v="USD"/>
    <n v="1281762000"/>
    <n v="1285909200"/>
    <b v="0"/>
    <b v="0"/>
    <s v="film &amp; video/drama"/>
    <x v="4"/>
    <x v="6"/>
  </r>
  <r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b v="0"/>
    <b v="1"/>
    <s v="theater/plays"/>
    <x v="3"/>
    <x v="3"/>
  </r>
  <r>
    <s v="Kim Ltd"/>
    <s v="Assimilated hybrid intranet"/>
    <n v="6300"/>
    <n v="5629"/>
    <n v="89"/>
    <x v="0"/>
    <n v="55"/>
    <n v="102.35"/>
    <x v="1"/>
    <s v="USD"/>
    <n v="1571720400"/>
    <n v="1572411600"/>
    <b v="0"/>
    <b v="0"/>
    <s v="film &amp; video/drama"/>
    <x v="4"/>
    <x v="6"/>
  </r>
  <r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b v="0"/>
    <b v="0"/>
    <s v="music/indie rock"/>
    <x v="1"/>
    <x v="7"/>
  </r>
  <r>
    <s v="Rodriguez, Rose and Stewart"/>
    <s v="Cloned directional synergy"/>
    <n v="28200"/>
    <n v="18829"/>
    <n v="67"/>
    <x v="0"/>
    <n v="200"/>
    <n v="94.15"/>
    <x v="1"/>
    <s v="USD"/>
    <n v="1331013600"/>
    <n v="1333342800"/>
    <b v="0"/>
    <b v="0"/>
    <s v="music/indie rock"/>
    <x v="1"/>
    <x v="7"/>
  </r>
  <r>
    <s v="Wright, Hunt and Rowe"/>
    <s v="Extended eco-centric pricing structure"/>
    <n v="81200"/>
    <n v="38414"/>
    <n v="47"/>
    <x v="0"/>
    <n v="452"/>
    <n v="84.99"/>
    <x v="1"/>
    <s v="USD"/>
    <n v="1575957600"/>
    <n v="1576303200"/>
    <b v="0"/>
    <b v="0"/>
    <s v="technology/wearables"/>
    <x v="2"/>
    <x v="8"/>
  </r>
  <r>
    <s v="Hines Inc"/>
    <s v="Cross-platform systemic adapter"/>
    <n v="1700"/>
    <n v="11041"/>
    <n v="649"/>
    <x v="1"/>
    <n v="100"/>
    <n v="110.41"/>
    <x v="1"/>
    <s v="USD"/>
    <n v="1390370400"/>
    <n v="1392271200"/>
    <b v="0"/>
    <b v="0"/>
    <s v="publishing/nonfiction"/>
    <x v="5"/>
    <x v="9"/>
  </r>
  <r>
    <s v="Cochran-Nguyen"/>
    <s v="Seamless 4thgeneration methodology"/>
    <n v="84600"/>
    <n v="134845"/>
    <n v="159"/>
    <x v="1"/>
    <n v="1249"/>
    <n v="107.96"/>
    <x v="1"/>
    <s v="USD"/>
    <n v="1294812000"/>
    <n v="1294898400"/>
    <b v="0"/>
    <b v="0"/>
    <s v="film &amp; video/animation"/>
    <x v="4"/>
    <x v="10"/>
  </r>
  <r>
    <s v="Johnson-Gould"/>
    <s v="Exclusive needs-based adapter"/>
    <n v="9100"/>
    <n v="6089"/>
    <n v="67"/>
    <x v="3"/>
    <n v="135"/>
    <n v="45.1"/>
    <x v="1"/>
    <s v="USD"/>
    <n v="1536382800"/>
    <n v="1537074000"/>
    <b v="0"/>
    <b v="0"/>
    <s v="theater/plays"/>
    <x v="3"/>
    <x v="3"/>
  </r>
  <r>
    <s v="Perez-Hess"/>
    <s v="Down-sized cohesive archive"/>
    <n v="62500"/>
    <n v="30331"/>
    <n v="49"/>
    <x v="0"/>
    <n v="674"/>
    <n v="45"/>
    <x v="1"/>
    <s v="USD"/>
    <n v="1551679200"/>
    <n v="1553490000"/>
    <b v="0"/>
    <b v="1"/>
    <s v="theater/plays"/>
    <x v="3"/>
    <x v="3"/>
  </r>
  <r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b v="0"/>
    <b v="0"/>
    <s v="film &amp; video/drama"/>
    <x v="4"/>
    <x v="6"/>
  </r>
  <r>
    <s v="Simmons-Reynolds"/>
    <s v="Re-engineered intangible definition"/>
    <n v="94000"/>
    <n v="38533"/>
    <n v="41"/>
    <x v="0"/>
    <n v="558"/>
    <n v="69.06"/>
    <x v="1"/>
    <s v="USD"/>
    <n v="1313384400"/>
    <n v="1316322000"/>
    <b v="0"/>
    <b v="0"/>
    <s v="theater/plays"/>
    <x v="3"/>
    <x v="3"/>
  </r>
  <r>
    <s v="Collier Inc"/>
    <s v="Enhanced dynamic definition"/>
    <n v="59100"/>
    <n v="75690"/>
    <n v="128"/>
    <x v="1"/>
    <n v="890"/>
    <n v="85.04"/>
    <x v="1"/>
    <s v="USD"/>
    <n v="1522731600"/>
    <n v="1524027600"/>
    <b v="0"/>
    <b v="0"/>
    <s v="theater/plays"/>
    <x v="3"/>
    <x v="3"/>
  </r>
  <r>
    <s v="Gray-Jenkins"/>
    <s v="Devolved next generation adapter"/>
    <n v="4500"/>
    <n v="14942"/>
    <n v="332"/>
    <x v="1"/>
    <n v="142"/>
    <n v="105.23"/>
    <x v="4"/>
    <s v="GBP"/>
    <n v="1550124000"/>
    <n v="1554699600"/>
    <b v="0"/>
    <b v="0"/>
    <s v="film &amp; video/documentary"/>
    <x v="4"/>
    <x v="4"/>
  </r>
  <r>
    <s v="Scott, Wilson and Martin"/>
    <s v="Cross-platform intermediate frame"/>
    <n v="92400"/>
    <n v="104257"/>
    <n v="113"/>
    <x v="1"/>
    <n v="2673"/>
    <n v="39"/>
    <x v="1"/>
    <s v="USD"/>
    <n v="1403326800"/>
    <n v="1403499600"/>
    <b v="0"/>
    <b v="0"/>
    <s v="technology/wearables"/>
    <x v="2"/>
    <x v="8"/>
  </r>
  <r>
    <s v="Caldwell, Velazquez and Wilson"/>
    <s v="Monitored impactful analyzer"/>
    <n v="5500"/>
    <n v="11904"/>
    <n v="216"/>
    <x v="1"/>
    <n v="163"/>
    <n v="73.03"/>
    <x v="1"/>
    <s v="USD"/>
    <n v="1305694800"/>
    <n v="1307422800"/>
    <b v="0"/>
    <b v="1"/>
    <s v="games/video games"/>
    <x v="6"/>
    <x v="11"/>
  </r>
  <r>
    <s v="Spencer-Bates"/>
    <s v="Optional responsive customer loyalty"/>
    <n v="107500"/>
    <n v="51814"/>
    <n v="48"/>
    <x v="3"/>
    <n v="1480"/>
    <n v="35.01"/>
    <x v="1"/>
    <s v="USD"/>
    <n v="1533013200"/>
    <n v="1535346000"/>
    <b v="0"/>
    <b v="0"/>
    <s v="theater/plays"/>
    <x v="3"/>
    <x v="3"/>
  </r>
  <r>
    <s v="Best, Carr and Williams"/>
    <s v="Diverse transitional migration"/>
    <n v="2000"/>
    <n v="1599"/>
    <n v="80"/>
    <x v="0"/>
    <n v="15"/>
    <n v="106.6"/>
    <x v="1"/>
    <s v="USD"/>
    <n v="1443848400"/>
    <n v="1444539600"/>
    <b v="0"/>
    <b v="0"/>
    <s v="music/rock"/>
    <x v="1"/>
    <x v="1"/>
  </r>
  <r>
    <s v="Campbell, Brown and Powell"/>
    <s v="Synchronized global task-force"/>
    <n v="130800"/>
    <n v="137635"/>
    <n v="105"/>
    <x v="1"/>
    <n v="2220"/>
    <n v="62"/>
    <x v="1"/>
    <s v="USD"/>
    <n v="1265695200"/>
    <n v="1267682400"/>
    <b v="0"/>
    <b v="1"/>
    <s v="theater/plays"/>
    <x v="3"/>
    <x v="3"/>
  </r>
  <r>
    <s v="Johnson, Parker and Haynes"/>
    <s v="Focused 6thgeneration forecast"/>
    <n v="45900"/>
    <n v="150965"/>
    <n v="329"/>
    <x v="1"/>
    <n v="1606"/>
    <n v="94"/>
    <x v="5"/>
    <s v="CHF"/>
    <n v="1532062800"/>
    <n v="1535518800"/>
    <b v="0"/>
    <b v="0"/>
    <s v="film &amp; video/shorts"/>
    <x v="4"/>
    <x v="12"/>
  </r>
  <r>
    <s v="Clark-Cooke"/>
    <s v="Down-sized analyzing challenge"/>
    <n v="9000"/>
    <n v="14455"/>
    <n v="161"/>
    <x v="1"/>
    <n v="129"/>
    <n v="112.05"/>
    <x v="1"/>
    <s v="USD"/>
    <n v="1558674000"/>
    <n v="1559106000"/>
    <b v="0"/>
    <b v="0"/>
    <s v="film &amp; video/animation"/>
    <x v="4"/>
    <x v="10"/>
  </r>
  <r>
    <s v="Schroeder Ltd"/>
    <s v="Progressive needs-based focus group"/>
    <n v="3500"/>
    <n v="10850"/>
    <n v="310"/>
    <x v="1"/>
    <n v="226"/>
    <n v="48.01"/>
    <x v="4"/>
    <s v="GBP"/>
    <n v="1451973600"/>
    <n v="1454392800"/>
    <b v="0"/>
    <b v="0"/>
    <s v="games/video games"/>
    <x v="6"/>
    <x v="11"/>
  </r>
  <r>
    <s v="Jackson PLC"/>
    <s v="Ergonomic 6thgeneration success"/>
    <n v="101000"/>
    <n v="87676"/>
    <n v="87"/>
    <x v="0"/>
    <n v="2307"/>
    <n v="38"/>
    <x v="6"/>
    <s v="EUR"/>
    <n v="1515564000"/>
    <n v="1517896800"/>
    <b v="0"/>
    <b v="0"/>
    <s v="film &amp; video/documentary"/>
    <x v="4"/>
    <x v="4"/>
  </r>
  <r>
    <s v="Blair, Collins and Carter"/>
    <s v="Exclusive interactive approach"/>
    <n v="50200"/>
    <n v="189666"/>
    <n v="378"/>
    <x v="1"/>
    <n v="5419"/>
    <n v="35"/>
    <x v="1"/>
    <s v="USD"/>
    <n v="1412485200"/>
    <n v="1415685600"/>
    <b v="0"/>
    <b v="0"/>
    <s v="theater/plays"/>
    <x v="3"/>
    <x v="3"/>
  </r>
  <r>
    <s v="Maldonado and Sons"/>
    <s v="Reverse-engineered asynchronous archive"/>
    <n v="9300"/>
    <n v="14025"/>
    <n v="151"/>
    <x v="1"/>
    <n v="165"/>
    <n v="85"/>
    <x v="1"/>
    <s v="USD"/>
    <n v="1490245200"/>
    <n v="1490677200"/>
    <b v="0"/>
    <b v="0"/>
    <s v="film &amp; video/documentary"/>
    <x v="4"/>
    <x v="4"/>
  </r>
  <r>
    <s v="Mitchell and Sons"/>
    <s v="Synergized intangible challenge"/>
    <n v="125500"/>
    <n v="188628"/>
    <n v="150"/>
    <x v="1"/>
    <n v="1965"/>
    <n v="95.99"/>
    <x v="3"/>
    <s v="DKK"/>
    <n v="1547877600"/>
    <n v="1551506400"/>
    <b v="0"/>
    <b v="1"/>
    <s v="film &amp; video/drama"/>
    <x v="4"/>
    <x v="6"/>
  </r>
  <r>
    <s v="Jackson-Lewis"/>
    <s v="Monitored multi-state encryption"/>
    <n v="700"/>
    <n v="1101"/>
    <n v="157"/>
    <x v="1"/>
    <n v="16"/>
    <n v="68.81"/>
    <x v="1"/>
    <s v="USD"/>
    <n v="1298700000"/>
    <n v="1300856400"/>
    <b v="0"/>
    <b v="0"/>
    <s v="theater/plays"/>
    <x v="3"/>
    <x v="3"/>
  </r>
  <r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b v="0"/>
    <b v="1"/>
    <s v="publishing/fiction"/>
    <x v="5"/>
    <x v="13"/>
  </r>
  <r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b v="0"/>
    <b v="0"/>
    <s v="photography/photography books"/>
    <x v="7"/>
    <x v="14"/>
  </r>
  <r>
    <s v="Kim-Rice"/>
    <s v="Organized bi-directional function"/>
    <n v="9900"/>
    <n v="5027"/>
    <n v="51"/>
    <x v="0"/>
    <n v="88"/>
    <n v="57.13"/>
    <x v="3"/>
    <s v="DKK"/>
    <n v="1361772000"/>
    <n v="1362978000"/>
    <b v="0"/>
    <b v="0"/>
    <s v="theater/plays"/>
    <x v="3"/>
    <x v="3"/>
  </r>
  <r>
    <s v="Garcia, Garcia and Lopez"/>
    <s v="Reduced stable middleware"/>
    <n v="8800"/>
    <n v="14878"/>
    <n v="169"/>
    <x v="1"/>
    <n v="198"/>
    <n v="75.14"/>
    <x v="1"/>
    <s v="USD"/>
    <n v="1275714000"/>
    <n v="1277355600"/>
    <b v="0"/>
    <b v="1"/>
    <s v="technology/wearables"/>
    <x v="2"/>
    <x v="8"/>
  </r>
  <r>
    <s v="Watts Group"/>
    <s v="Universal 5thgeneration neural-net"/>
    <n v="5600"/>
    <n v="11924"/>
    <n v="213"/>
    <x v="1"/>
    <n v="111"/>
    <n v="107.42"/>
    <x v="6"/>
    <s v="EUR"/>
    <n v="1346734800"/>
    <n v="1348981200"/>
    <b v="0"/>
    <b v="1"/>
    <s v="music/rock"/>
    <x v="1"/>
    <x v="1"/>
  </r>
  <r>
    <s v="Werner-Bryant"/>
    <s v="Virtual uniform frame"/>
    <n v="1800"/>
    <n v="7991"/>
    <n v="444"/>
    <x v="1"/>
    <n v="222"/>
    <n v="36"/>
    <x v="1"/>
    <s v="USD"/>
    <n v="1309755600"/>
    <n v="1310533200"/>
    <b v="0"/>
    <b v="0"/>
    <s v="food/food trucks"/>
    <x v="0"/>
    <x v="0"/>
  </r>
  <r>
    <s v="Schmitt-Mendoza"/>
    <s v="Profound explicit paradigm"/>
    <n v="90200"/>
    <n v="167717"/>
    <n v="186"/>
    <x v="1"/>
    <n v="6212"/>
    <n v="27"/>
    <x v="1"/>
    <s v="USD"/>
    <n v="1406178000"/>
    <n v="1407560400"/>
    <b v="0"/>
    <b v="0"/>
    <s v="publishing/radio &amp; podcasts"/>
    <x v="5"/>
    <x v="15"/>
  </r>
  <r>
    <s v="Reid-Mccullough"/>
    <s v="Visionary real-time groupware"/>
    <n v="1600"/>
    <n v="10541"/>
    <n v="659"/>
    <x v="1"/>
    <n v="98"/>
    <n v="107.56"/>
    <x v="3"/>
    <s v="DKK"/>
    <n v="1552798800"/>
    <n v="1552885200"/>
    <b v="0"/>
    <b v="0"/>
    <s v="publishing/fiction"/>
    <x v="5"/>
    <x v="13"/>
  </r>
  <r>
    <s v="Woods-Clark"/>
    <s v="Networked tertiary Graphical User Interface"/>
    <n v="9500"/>
    <n v="4530"/>
    <n v="48"/>
    <x v="0"/>
    <n v="48"/>
    <n v="94.38"/>
    <x v="1"/>
    <s v="USD"/>
    <n v="1478062800"/>
    <n v="1479362400"/>
    <b v="0"/>
    <b v="1"/>
    <s v="theater/plays"/>
    <x v="3"/>
    <x v="3"/>
  </r>
  <r>
    <s v="Vaughn, Hunt and Caldwell"/>
    <s v="Virtual grid-enabled task-force"/>
    <n v="3700"/>
    <n v="4247"/>
    <n v="115"/>
    <x v="1"/>
    <n v="92"/>
    <n v="46.16"/>
    <x v="1"/>
    <s v="USD"/>
    <n v="1278565200"/>
    <n v="1280552400"/>
    <b v="0"/>
    <b v="0"/>
    <s v="music/rock"/>
    <x v="1"/>
    <x v="1"/>
  </r>
  <r>
    <s v="Bennett and Sons"/>
    <s v="Function-based multi-state software"/>
    <n v="1500"/>
    <n v="7129"/>
    <n v="475"/>
    <x v="1"/>
    <n v="149"/>
    <n v="47.85"/>
    <x v="1"/>
    <s v="USD"/>
    <n v="1396069200"/>
    <n v="1398661200"/>
    <b v="0"/>
    <b v="0"/>
    <s v="theater/plays"/>
    <x v="3"/>
    <x v="3"/>
  </r>
  <r>
    <s v="Lamb Inc"/>
    <s v="Optimized leadingedge concept"/>
    <n v="33300"/>
    <n v="128862"/>
    <n v="387"/>
    <x v="1"/>
    <n v="2431"/>
    <n v="53.01"/>
    <x v="1"/>
    <s v="USD"/>
    <n v="1435208400"/>
    <n v="1436245200"/>
    <b v="0"/>
    <b v="0"/>
    <s v="theater/plays"/>
    <x v="3"/>
    <x v="3"/>
  </r>
  <r>
    <s v="Casey-Kelly"/>
    <s v="Sharable holistic interface"/>
    <n v="7200"/>
    <n v="13653"/>
    <n v="190"/>
    <x v="1"/>
    <n v="303"/>
    <n v="45.06"/>
    <x v="1"/>
    <s v="USD"/>
    <n v="1571547600"/>
    <n v="1575439200"/>
    <b v="0"/>
    <b v="0"/>
    <s v="music/rock"/>
    <x v="1"/>
    <x v="1"/>
  </r>
  <r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b v="0"/>
    <b v="1"/>
    <s v="technology/wearables"/>
    <x v="2"/>
    <x v="8"/>
  </r>
  <r>
    <s v="Hernandez, Rodriguez and Clark"/>
    <s v="Organic foreground leverage"/>
    <n v="7200"/>
    <n v="2459"/>
    <n v="34"/>
    <x v="0"/>
    <n v="75"/>
    <n v="32.79"/>
    <x v="1"/>
    <s v="USD"/>
    <n v="1284526800"/>
    <n v="1284872400"/>
    <b v="0"/>
    <b v="0"/>
    <s v="theater/plays"/>
    <x v="3"/>
    <x v="3"/>
  </r>
  <r>
    <s v="Smith-Jones"/>
    <s v="Reverse-engineered static concept"/>
    <n v="8800"/>
    <n v="12356"/>
    <n v="140"/>
    <x v="1"/>
    <n v="209"/>
    <n v="59.12"/>
    <x v="1"/>
    <s v="USD"/>
    <n v="1400562000"/>
    <n v="1403931600"/>
    <b v="0"/>
    <b v="0"/>
    <s v="film &amp; video/drama"/>
    <x v="4"/>
    <x v="6"/>
  </r>
  <r>
    <s v="Roy PLC"/>
    <s v="Multi-channeled neutral customer loyalty"/>
    <n v="6000"/>
    <n v="5392"/>
    <n v="90"/>
    <x v="0"/>
    <n v="120"/>
    <n v="44.93"/>
    <x v="1"/>
    <s v="USD"/>
    <n v="1520748000"/>
    <n v="1521262800"/>
    <b v="0"/>
    <b v="0"/>
    <s v="technology/wearables"/>
    <x v="2"/>
    <x v="8"/>
  </r>
  <r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b v="0"/>
    <b v="0"/>
    <s v="music/jazz"/>
    <x v="1"/>
    <x v="17"/>
  </r>
  <r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b v="0"/>
    <b v="0"/>
    <s v="technology/wearables"/>
    <x v="2"/>
    <x v="8"/>
  </r>
  <r>
    <s v="Bridges, Freeman and Kim"/>
    <s v="Cross-group multi-state task-force"/>
    <n v="2900"/>
    <n v="6243"/>
    <n v="215"/>
    <x v="1"/>
    <n v="201"/>
    <n v="31.06"/>
    <x v="1"/>
    <s v="USD"/>
    <n v="1504242000"/>
    <n v="1505278800"/>
    <b v="0"/>
    <b v="0"/>
    <s v="games/video games"/>
    <x v="6"/>
    <x v="11"/>
  </r>
  <r>
    <s v="Anderson-Perez"/>
    <s v="Expanded 3rdgeneration strategy"/>
    <n v="2700"/>
    <n v="6132"/>
    <n v="227"/>
    <x v="1"/>
    <n v="211"/>
    <n v="29.06"/>
    <x v="1"/>
    <s v="USD"/>
    <n v="1442811600"/>
    <n v="1443934800"/>
    <b v="0"/>
    <b v="0"/>
    <s v="theater/plays"/>
    <x v="3"/>
    <x v="3"/>
  </r>
  <r>
    <s v="Wright, Fox and Marks"/>
    <s v="Assimilated real-time support"/>
    <n v="1400"/>
    <n v="3851"/>
    <n v="275"/>
    <x v="1"/>
    <n v="128"/>
    <n v="30.09"/>
    <x v="1"/>
    <s v="USD"/>
    <n v="1497243600"/>
    <n v="1498539600"/>
    <b v="0"/>
    <b v="1"/>
    <s v="theater/plays"/>
    <x v="3"/>
    <x v="3"/>
  </r>
  <r>
    <s v="Crawford-Peters"/>
    <s v="User-centric regional database"/>
    <n v="94200"/>
    <n v="135997"/>
    <n v="144"/>
    <x v="1"/>
    <n v="1600"/>
    <n v="85"/>
    <x v="0"/>
    <s v="CAD"/>
    <n v="1342501200"/>
    <n v="1342760400"/>
    <b v="0"/>
    <b v="0"/>
    <s v="theater/plays"/>
    <x v="3"/>
    <x v="3"/>
  </r>
  <r>
    <s v="Romero-Hoffman"/>
    <s v="Open-source zero administration complexity"/>
    <n v="199200"/>
    <n v="184750"/>
    <n v="93"/>
    <x v="0"/>
    <n v="2253"/>
    <n v="82"/>
    <x v="0"/>
    <s v="CAD"/>
    <n v="1298268000"/>
    <n v="1301720400"/>
    <b v="0"/>
    <b v="0"/>
    <s v="theater/plays"/>
    <x v="3"/>
    <x v="3"/>
  </r>
  <r>
    <s v="Sparks-West"/>
    <s v="Organized incremental standardization"/>
    <n v="2000"/>
    <n v="14452"/>
    <n v="723"/>
    <x v="1"/>
    <n v="249"/>
    <n v="58.04"/>
    <x v="1"/>
    <s v="USD"/>
    <n v="1433480400"/>
    <n v="1433566800"/>
    <b v="0"/>
    <b v="0"/>
    <s v="technology/web"/>
    <x v="2"/>
    <x v="2"/>
  </r>
  <r>
    <s v="Baker, Morgan and Brown"/>
    <s v="Assimilated didactic open system"/>
    <n v="4700"/>
    <n v="557"/>
    <n v="12"/>
    <x v="0"/>
    <n v="5"/>
    <n v="111.4"/>
    <x v="1"/>
    <s v="USD"/>
    <n v="1493355600"/>
    <n v="1493874000"/>
    <b v="0"/>
    <b v="0"/>
    <s v="theater/plays"/>
    <x v="3"/>
    <x v="3"/>
  </r>
  <r>
    <s v="Mosley-Gilbert"/>
    <s v="Vision-oriented logistical intranet"/>
    <n v="2800"/>
    <n v="2734"/>
    <n v="98"/>
    <x v="0"/>
    <n v="38"/>
    <n v="71.95"/>
    <x v="1"/>
    <s v="USD"/>
    <n v="1530507600"/>
    <n v="1531803600"/>
    <b v="0"/>
    <b v="1"/>
    <s v="technology/web"/>
    <x v="2"/>
    <x v="2"/>
  </r>
  <r>
    <s v="Berry-Boyer"/>
    <s v="Mandatory incremental projection"/>
    <n v="6100"/>
    <n v="14405"/>
    <n v="236"/>
    <x v="1"/>
    <n v="236"/>
    <n v="61.04"/>
    <x v="1"/>
    <s v="USD"/>
    <n v="1296108000"/>
    <n v="1296712800"/>
    <b v="0"/>
    <b v="0"/>
    <s v="theater/plays"/>
    <x v="3"/>
    <x v="3"/>
  </r>
  <r>
    <s v="Sanders-Allen"/>
    <s v="Grass-roots needs-based encryption"/>
    <n v="2900"/>
    <n v="1307"/>
    <n v="45"/>
    <x v="0"/>
    <n v="12"/>
    <n v="108.92"/>
    <x v="1"/>
    <s v="USD"/>
    <n v="1428469200"/>
    <n v="1428901200"/>
    <b v="0"/>
    <b v="1"/>
    <s v="theater/plays"/>
    <x v="3"/>
    <x v="3"/>
  </r>
  <r>
    <s v="Lopez Inc"/>
    <s v="Team-oriented 6thgeneration middleware"/>
    <n v="72600"/>
    <n v="117892"/>
    <n v="162"/>
    <x v="1"/>
    <n v="4065"/>
    <n v="29"/>
    <x v="4"/>
    <s v="GBP"/>
    <n v="1264399200"/>
    <n v="1264831200"/>
    <b v="0"/>
    <b v="1"/>
    <s v="technology/wearables"/>
    <x v="2"/>
    <x v="8"/>
  </r>
  <r>
    <s v="Moreno-Turner"/>
    <s v="Inverse multi-tasking installation"/>
    <n v="5700"/>
    <n v="14508"/>
    <n v="255"/>
    <x v="1"/>
    <n v="246"/>
    <n v="58.98"/>
    <x v="6"/>
    <s v="EUR"/>
    <n v="1501131600"/>
    <n v="1505192400"/>
    <b v="0"/>
    <b v="1"/>
    <s v="theater/plays"/>
    <x v="3"/>
    <x v="3"/>
  </r>
  <r>
    <s v="Jones-Watson"/>
    <s v="Switchable disintermediate moderator"/>
    <n v="7900"/>
    <n v="1901"/>
    <n v="24"/>
    <x v="3"/>
    <n v="17"/>
    <n v="111.82"/>
    <x v="1"/>
    <s v="USD"/>
    <n v="1292738400"/>
    <n v="1295676000"/>
    <b v="0"/>
    <b v="0"/>
    <s v="theater/plays"/>
    <x v="3"/>
    <x v="3"/>
  </r>
  <r>
    <s v="Barker Inc"/>
    <s v="Re-engineered 24/7 task-force"/>
    <n v="128000"/>
    <n v="158389"/>
    <n v="124"/>
    <x v="1"/>
    <n v="2475"/>
    <n v="64"/>
    <x v="6"/>
    <s v="EUR"/>
    <n v="1288674000"/>
    <n v="1292911200"/>
    <b v="0"/>
    <b v="1"/>
    <s v="theater/plays"/>
    <x v="3"/>
    <x v="3"/>
  </r>
  <r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b v="0"/>
    <b v="0"/>
    <s v="theater/plays"/>
    <x v="3"/>
    <x v="3"/>
  </r>
  <r>
    <s v="Hampton, Lewis and Ray"/>
    <s v="Seamless coherent parallelism"/>
    <n v="600"/>
    <n v="4022"/>
    <n v="670"/>
    <x v="1"/>
    <n v="54"/>
    <n v="74.48"/>
    <x v="1"/>
    <s v="USD"/>
    <n v="1435726800"/>
    <n v="1438837200"/>
    <b v="0"/>
    <b v="0"/>
    <s v="film &amp; video/animation"/>
    <x v="4"/>
    <x v="10"/>
  </r>
  <r>
    <s v="Collins-Goodman"/>
    <s v="Cross-platform even-keeled initiative"/>
    <n v="1400"/>
    <n v="9253"/>
    <n v="661"/>
    <x v="1"/>
    <n v="88"/>
    <n v="105.15"/>
    <x v="1"/>
    <s v="USD"/>
    <n v="1480226400"/>
    <n v="1480485600"/>
    <b v="0"/>
    <b v="0"/>
    <s v="music/jazz"/>
    <x v="1"/>
    <x v="17"/>
  </r>
  <r>
    <s v="Davis-Michael"/>
    <s v="Progressive tertiary framework"/>
    <n v="3900"/>
    <n v="4776"/>
    <n v="122"/>
    <x v="1"/>
    <n v="85"/>
    <n v="56.19"/>
    <x v="4"/>
    <s v="GBP"/>
    <n v="1459054800"/>
    <n v="1459141200"/>
    <b v="0"/>
    <b v="0"/>
    <s v="music/metal"/>
    <x v="1"/>
    <x v="16"/>
  </r>
  <r>
    <s v="White, Torres and Bishop"/>
    <s v="Multi-layered dynamic protocol"/>
    <n v="9700"/>
    <n v="14606"/>
    <n v="151"/>
    <x v="1"/>
    <n v="170"/>
    <n v="85.92"/>
    <x v="1"/>
    <s v="USD"/>
    <n v="1531630800"/>
    <n v="1532322000"/>
    <b v="0"/>
    <b v="0"/>
    <s v="photography/photography books"/>
    <x v="7"/>
    <x v="14"/>
  </r>
  <r>
    <s v="Martin, Conway and Larsen"/>
    <s v="Horizontal next generation function"/>
    <n v="122900"/>
    <n v="95993"/>
    <n v="78"/>
    <x v="0"/>
    <n v="1684"/>
    <n v="57"/>
    <x v="1"/>
    <s v="USD"/>
    <n v="1421992800"/>
    <n v="1426222800"/>
    <b v="1"/>
    <b v="1"/>
    <s v="theater/plays"/>
    <x v="3"/>
    <x v="3"/>
  </r>
  <r>
    <s v="Acevedo-Huffman"/>
    <s v="Pre-emptive impactful model"/>
    <n v="9500"/>
    <n v="4460"/>
    <n v="47"/>
    <x v="0"/>
    <n v="56"/>
    <n v="79.64"/>
    <x v="1"/>
    <s v="USD"/>
    <n v="1285563600"/>
    <n v="1286773200"/>
    <b v="0"/>
    <b v="1"/>
    <s v="film &amp; video/animation"/>
    <x v="4"/>
    <x v="10"/>
  </r>
  <r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b v="0"/>
    <b v="0"/>
    <s v="publishing/translations"/>
    <x v="5"/>
    <x v="18"/>
  </r>
  <r>
    <s v="Soto LLC"/>
    <s v="Triple-buffered reciprocal project"/>
    <n v="57800"/>
    <n v="40228"/>
    <n v="70"/>
    <x v="0"/>
    <n v="838"/>
    <n v="48"/>
    <x v="1"/>
    <s v="USD"/>
    <n v="1529125200"/>
    <n v="1529557200"/>
    <b v="0"/>
    <b v="0"/>
    <s v="theater/plays"/>
    <x v="3"/>
    <x v="3"/>
  </r>
  <r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b v="0"/>
    <b v="0"/>
    <s v="games/video games"/>
    <x v="6"/>
    <x v="11"/>
  </r>
  <r>
    <s v="Gomez, Bailey and Flores"/>
    <s v="User-friendly static contingency"/>
    <n v="16800"/>
    <n v="37857"/>
    <n v="225"/>
    <x v="1"/>
    <n v="411"/>
    <n v="92.11"/>
    <x v="1"/>
    <s v="USD"/>
    <n v="1511416800"/>
    <n v="1513576800"/>
    <b v="0"/>
    <b v="0"/>
    <s v="music/rock"/>
    <x v="1"/>
    <x v="1"/>
  </r>
  <r>
    <s v="Porter-George"/>
    <s v="Reactive content-based framework"/>
    <n v="1000"/>
    <n v="14973"/>
    <n v="1497"/>
    <x v="1"/>
    <n v="180"/>
    <n v="83.18"/>
    <x v="4"/>
    <s v="GBP"/>
    <n v="1547704800"/>
    <n v="1548309600"/>
    <b v="0"/>
    <b v="1"/>
    <s v="games/video games"/>
    <x v="6"/>
    <x v="11"/>
  </r>
  <r>
    <s v="Fitzgerald PLC"/>
    <s v="Realigned user-facing concept"/>
    <n v="106400"/>
    <n v="39996"/>
    <n v="38"/>
    <x v="0"/>
    <n v="1000"/>
    <n v="40"/>
    <x v="1"/>
    <s v="USD"/>
    <n v="1469682000"/>
    <n v="1471582800"/>
    <b v="0"/>
    <b v="0"/>
    <s v="music/electric music"/>
    <x v="1"/>
    <x v="5"/>
  </r>
  <r>
    <s v="Cisneros-Burton"/>
    <s v="Public-key zero tolerance orchestration"/>
    <n v="31400"/>
    <n v="41564"/>
    <n v="132"/>
    <x v="1"/>
    <n v="374"/>
    <n v="111.13"/>
    <x v="1"/>
    <s v="USD"/>
    <n v="1343451600"/>
    <n v="1344315600"/>
    <b v="0"/>
    <b v="0"/>
    <s v="technology/wearables"/>
    <x v="2"/>
    <x v="8"/>
  </r>
  <r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b v="0"/>
    <b v="0"/>
    <s v="music/indie rock"/>
    <x v="1"/>
    <x v="7"/>
  </r>
  <r>
    <s v="Davis-Smith"/>
    <s v="Organic motivating firmware"/>
    <n v="7400"/>
    <n v="12405"/>
    <n v="168"/>
    <x v="1"/>
    <n v="203"/>
    <n v="61.11"/>
    <x v="1"/>
    <s v="USD"/>
    <n v="1430715600"/>
    <n v="1431838800"/>
    <b v="1"/>
    <b v="0"/>
    <s v="theater/plays"/>
    <x v="3"/>
    <x v="3"/>
  </r>
  <r>
    <s v="Farrell and Sons"/>
    <s v="Synergized 4thgeneration conglomeration"/>
    <n v="198500"/>
    <n v="123040"/>
    <n v="62"/>
    <x v="0"/>
    <n v="1482"/>
    <n v="83.02"/>
    <x v="2"/>
    <s v="AUD"/>
    <n v="1299564000"/>
    <n v="1300510800"/>
    <b v="0"/>
    <b v="1"/>
    <s v="music/rock"/>
    <x v="1"/>
    <x v="1"/>
  </r>
  <r>
    <s v="Clark Group"/>
    <s v="Grass-roots fault-tolerant policy"/>
    <n v="4800"/>
    <n v="12516"/>
    <n v="261"/>
    <x v="1"/>
    <n v="113"/>
    <n v="110.76"/>
    <x v="1"/>
    <s v="USD"/>
    <n v="1429160400"/>
    <n v="1431061200"/>
    <b v="0"/>
    <b v="0"/>
    <s v="publishing/translations"/>
    <x v="5"/>
    <x v="18"/>
  </r>
  <r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b v="0"/>
    <b v="0"/>
    <s v="theater/plays"/>
    <x v="3"/>
    <x v="3"/>
  </r>
  <r>
    <s v="Kramer Group"/>
    <s v="Synergistic explicit parallelism"/>
    <n v="7800"/>
    <n v="6132"/>
    <n v="79"/>
    <x v="0"/>
    <n v="106"/>
    <n v="57.85"/>
    <x v="1"/>
    <s v="USD"/>
    <n v="1456380000"/>
    <n v="1456380000"/>
    <b v="0"/>
    <b v="1"/>
    <s v="theater/plays"/>
    <x v="3"/>
    <x v="3"/>
  </r>
  <r>
    <s v="Frazier, Patrick and Smith"/>
    <s v="Enhanced systemic analyzer"/>
    <n v="154300"/>
    <n v="74688"/>
    <n v="48"/>
    <x v="0"/>
    <n v="679"/>
    <n v="110"/>
    <x v="6"/>
    <s v="EUR"/>
    <n v="1470459600"/>
    <n v="1472878800"/>
    <b v="0"/>
    <b v="0"/>
    <s v="publishing/translations"/>
    <x v="5"/>
    <x v="18"/>
  </r>
  <r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b v="0"/>
    <b v="1"/>
    <s v="games/video games"/>
    <x v="6"/>
    <x v="11"/>
  </r>
  <r>
    <s v="Hall and Sons"/>
    <s v="Pre-emptive radical architecture"/>
    <n v="108800"/>
    <n v="65877"/>
    <n v="61"/>
    <x v="3"/>
    <n v="610"/>
    <n v="108"/>
    <x v="1"/>
    <s v="USD"/>
    <n v="1350709200"/>
    <n v="1351054800"/>
    <b v="0"/>
    <b v="1"/>
    <s v="theater/plays"/>
    <x v="3"/>
    <x v="3"/>
  </r>
  <r>
    <s v="Hanson Inc"/>
    <s v="Grass-roots web-enabled contingency"/>
    <n v="2900"/>
    <n v="8807"/>
    <n v="304"/>
    <x v="1"/>
    <n v="180"/>
    <n v="48.93"/>
    <x v="4"/>
    <s v="GBP"/>
    <n v="1554613200"/>
    <n v="1555563600"/>
    <b v="0"/>
    <b v="0"/>
    <s v="technology/web"/>
    <x v="2"/>
    <x v="2"/>
  </r>
  <r>
    <s v="Sanchez LLC"/>
    <s v="Stand-alone system-worthy standardization"/>
    <n v="900"/>
    <n v="1017"/>
    <n v="113"/>
    <x v="1"/>
    <n v="27"/>
    <n v="37.67"/>
    <x v="1"/>
    <s v="USD"/>
    <n v="1571029200"/>
    <n v="1571634000"/>
    <b v="0"/>
    <b v="0"/>
    <s v="film &amp; video/documentary"/>
    <x v="4"/>
    <x v="4"/>
  </r>
  <r>
    <s v="Howard Ltd"/>
    <s v="Down-sized systematic policy"/>
    <n v="69700"/>
    <n v="151513"/>
    <n v="217"/>
    <x v="1"/>
    <n v="2331"/>
    <n v="65"/>
    <x v="1"/>
    <s v="USD"/>
    <n v="1299736800"/>
    <n v="1300856400"/>
    <b v="0"/>
    <b v="0"/>
    <s v="theater/plays"/>
    <x v="3"/>
    <x v="3"/>
  </r>
  <r>
    <s v="Stewart LLC"/>
    <s v="Cloned bi-directional architecture"/>
    <n v="1300"/>
    <n v="12047"/>
    <n v="927"/>
    <x v="1"/>
    <n v="113"/>
    <n v="106.61"/>
    <x v="1"/>
    <s v="USD"/>
    <n v="1435208400"/>
    <n v="1439874000"/>
    <b v="0"/>
    <b v="0"/>
    <s v="food/food trucks"/>
    <x v="0"/>
    <x v="0"/>
  </r>
  <r>
    <s v="Arias, Allen and Miller"/>
    <s v="Seamless transitional portal"/>
    <n v="97800"/>
    <n v="32951"/>
    <n v="34"/>
    <x v="0"/>
    <n v="1220"/>
    <n v="27.01"/>
    <x v="2"/>
    <s v="AUD"/>
    <n v="1437973200"/>
    <n v="1438318800"/>
    <b v="0"/>
    <b v="0"/>
    <s v="games/video games"/>
    <x v="6"/>
    <x v="11"/>
  </r>
  <r>
    <s v="Baker-Morris"/>
    <s v="Fully-configurable motivating approach"/>
    <n v="7600"/>
    <n v="14951"/>
    <n v="197"/>
    <x v="1"/>
    <n v="164"/>
    <n v="91.16"/>
    <x v="1"/>
    <s v="USD"/>
    <n v="1416895200"/>
    <n v="1419400800"/>
    <b v="0"/>
    <b v="0"/>
    <s v="theater/plays"/>
    <x v="3"/>
    <x v="3"/>
  </r>
  <r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s v="Douglas LLC"/>
    <s v="Reduced heuristic moratorium"/>
    <n v="900"/>
    <n v="9193"/>
    <n v="1021"/>
    <x v="1"/>
    <n v="164"/>
    <n v="56.05"/>
    <x v="1"/>
    <s v="USD"/>
    <n v="1424498400"/>
    <n v="1425103200"/>
    <b v="0"/>
    <b v="1"/>
    <s v="music/electric music"/>
    <x v="1"/>
    <x v="5"/>
  </r>
  <r>
    <s v="Garcia Inc"/>
    <s v="Front-line web-enabled model"/>
    <n v="3700"/>
    <n v="10422"/>
    <n v="282"/>
    <x v="1"/>
    <n v="336"/>
    <n v="31.02"/>
    <x v="1"/>
    <s v="USD"/>
    <n v="1526274000"/>
    <n v="1526878800"/>
    <b v="0"/>
    <b v="1"/>
    <s v="technology/wearables"/>
    <x v="2"/>
    <x v="8"/>
  </r>
  <r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b v="0"/>
    <b v="0"/>
    <s v="music/electric music"/>
    <x v="1"/>
    <x v="5"/>
  </r>
  <r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b v="0"/>
    <b v="0"/>
    <s v="music/indie rock"/>
    <x v="1"/>
    <x v="7"/>
  </r>
  <r>
    <s v="Charles-Johnson"/>
    <s v="Total fresh-thinking system engine"/>
    <n v="6800"/>
    <n v="9829"/>
    <n v="145"/>
    <x v="1"/>
    <n v="95"/>
    <n v="103.46"/>
    <x v="1"/>
    <s v="USD"/>
    <n v="1364878800"/>
    <n v="1366434000"/>
    <b v="0"/>
    <b v="0"/>
    <s v="technology/web"/>
    <x v="2"/>
    <x v="2"/>
  </r>
  <r>
    <s v="Brandt, Carter and Wood"/>
    <s v="Ameliorated clear-thinking circuit"/>
    <n v="3900"/>
    <n v="14006"/>
    <n v="359"/>
    <x v="1"/>
    <n v="147"/>
    <n v="95.28"/>
    <x v="1"/>
    <s v="USD"/>
    <n v="1567918800"/>
    <n v="1568350800"/>
    <b v="0"/>
    <b v="0"/>
    <s v="theater/plays"/>
    <x v="3"/>
    <x v="3"/>
  </r>
  <r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b v="0"/>
    <b v="1"/>
    <s v="theater/plays"/>
    <x v="3"/>
    <x v="3"/>
  </r>
  <r>
    <s v="Decker Inc"/>
    <s v="Universal encompassing implementation"/>
    <n v="1500"/>
    <n v="8929"/>
    <n v="595"/>
    <x v="1"/>
    <n v="83"/>
    <n v="107.58"/>
    <x v="1"/>
    <s v="USD"/>
    <n v="1333688400"/>
    <n v="1336885200"/>
    <b v="0"/>
    <b v="0"/>
    <s v="film &amp; video/documentary"/>
    <x v="4"/>
    <x v="4"/>
  </r>
  <r>
    <s v="Romero and Sons"/>
    <s v="Object-based client-server application"/>
    <n v="5200"/>
    <n v="3079"/>
    <n v="59"/>
    <x v="0"/>
    <n v="60"/>
    <n v="51.32"/>
    <x v="1"/>
    <s v="USD"/>
    <n v="1389506400"/>
    <n v="1389679200"/>
    <b v="0"/>
    <b v="0"/>
    <s v="film &amp; video/television"/>
    <x v="4"/>
    <x v="19"/>
  </r>
  <r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b v="0"/>
    <b v="0"/>
    <s v="food/food trucks"/>
    <x v="0"/>
    <x v="0"/>
  </r>
  <r>
    <s v="Hart-Briggs"/>
    <s v="Re-engineered user-facing approach"/>
    <n v="61400"/>
    <n v="73653"/>
    <n v="120"/>
    <x v="1"/>
    <n v="676"/>
    <n v="108.95"/>
    <x v="1"/>
    <s v="USD"/>
    <n v="1348290000"/>
    <n v="1348808400"/>
    <b v="0"/>
    <b v="0"/>
    <s v="publishing/radio &amp; podcasts"/>
    <x v="5"/>
    <x v="15"/>
  </r>
  <r>
    <s v="Jones-Meyer"/>
    <s v="Re-engineered client-driven hub"/>
    <n v="4700"/>
    <n v="12635"/>
    <n v="269"/>
    <x v="1"/>
    <n v="361"/>
    <n v="35"/>
    <x v="2"/>
    <s v="AUD"/>
    <n v="1408856400"/>
    <n v="1410152400"/>
    <b v="0"/>
    <b v="0"/>
    <s v="technology/web"/>
    <x v="2"/>
    <x v="2"/>
  </r>
  <r>
    <s v="Wright, Hartman and Yu"/>
    <s v="User-friendly tertiary array"/>
    <n v="3300"/>
    <n v="12437"/>
    <n v="377"/>
    <x v="1"/>
    <n v="131"/>
    <n v="94.94"/>
    <x v="1"/>
    <s v="USD"/>
    <n v="1505192400"/>
    <n v="1505797200"/>
    <b v="0"/>
    <b v="0"/>
    <s v="food/food trucks"/>
    <x v="0"/>
    <x v="0"/>
  </r>
  <r>
    <s v="Harper-Davis"/>
    <s v="Robust heuristic encoding"/>
    <n v="1900"/>
    <n v="13816"/>
    <n v="727"/>
    <x v="1"/>
    <n v="126"/>
    <n v="109.65"/>
    <x v="1"/>
    <s v="USD"/>
    <n v="1554786000"/>
    <n v="1554872400"/>
    <b v="0"/>
    <b v="1"/>
    <s v="technology/wearables"/>
    <x v="2"/>
    <x v="8"/>
  </r>
  <r>
    <s v="Barrett PLC"/>
    <s v="Team-oriented clear-thinking capacity"/>
    <n v="166700"/>
    <n v="145382"/>
    <n v="87"/>
    <x v="0"/>
    <n v="3304"/>
    <n v="44"/>
    <x v="6"/>
    <s v="EUR"/>
    <n v="1510898400"/>
    <n v="1513922400"/>
    <b v="0"/>
    <b v="0"/>
    <s v="publishing/fiction"/>
    <x v="5"/>
    <x v="13"/>
  </r>
  <r>
    <s v="David-Clark"/>
    <s v="De-engineered motivating standardization"/>
    <n v="7200"/>
    <n v="6336"/>
    <n v="88"/>
    <x v="0"/>
    <n v="73"/>
    <n v="86.79"/>
    <x v="1"/>
    <s v="USD"/>
    <n v="1442552400"/>
    <n v="1442638800"/>
    <b v="0"/>
    <b v="0"/>
    <s v="theater/plays"/>
    <x v="3"/>
    <x v="3"/>
  </r>
  <r>
    <s v="Chaney-Dennis"/>
    <s v="Business-focused 24hour groupware"/>
    <n v="4900"/>
    <n v="8523"/>
    <n v="174"/>
    <x v="1"/>
    <n v="275"/>
    <n v="30.99"/>
    <x v="1"/>
    <s v="USD"/>
    <n v="1316667600"/>
    <n v="1317186000"/>
    <b v="0"/>
    <b v="0"/>
    <s v="film &amp; video/television"/>
    <x v="4"/>
    <x v="19"/>
  </r>
  <r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b v="0"/>
    <b v="0"/>
    <s v="photography/photography books"/>
    <x v="7"/>
    <x v="14"/>
  </r>
  <r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b v="0"/>
    <b v="1"/>
    <s v="film &amp; video/documentary"/>
    <x v="4"/>
    <x v="4"/>
  </r>
  <r>
    <s v="Vega Group"/>
    <s v="Synchronized regional synergy"/>
    <n v="75100"/>
    <n v="112272"/>
    <n v="149"/>
    <x v="1"/>
    <n v="1782"/>
    <n v="63"/>
    <x v="1"/>
    <s v="USD"/>
    <n v="1429246800"/>
    <n v="1429592400"/>
    <b v="0"/>
    <b v="1"/>
    <s v="games/mobile games"/>
    <x v="6"/>
    <x v="20"/>
  </r>
  <r>
    <s v="Brown-Brown"/>
    <s v="Multi-lateral homogeneous success"/>
    <n v="45300"/>
    <n v="99361"/>
    <n v="219"/>
    <x v="1"/>
    <n v="903"/>
    <n v="110.03"/>
    <x v="1"/>
    <s v="USD"/>
    <n v="1412485200"/>
    <n v="1413608400"/>
    <b v="0"/>
    <b v="0"/>
    <s v="games/video games"/>
    <x v="6"/>
    <x v="11"/>
  </r>
  <r>
    <s v="Taylor PLC"/>
    <s v="Seamless zero-defect solution"/>
    <n v="136800"/>
    <n v="88055"/>
    <n v="64"/>
    <x v="0"/>
    <n v="3387"/>
    <n v="26"/>
    <x v="1"/>
    <s v="USD"/>
    <n v="1417068000"/>
    <n v="1419400800"/>
    <b v="0"/>
    <b v="0"/>
    <s v="publishing/fiction"/>
    <x v="5"/>
    <x v="13"/>
  </r>
  <r>
    <s v="Edwards-Lewis"/>
    <s v="Enhanced scalable concept"/>
    <n v="177700"/>
    <n v="33092"/>
    <n v="19"/>
    <x v="0"/>
    <n v="662"/>
    <n v="49.99"/>
    <x v="0"/>
    <s v="CAD"/>
    <n v="1448344800"/>
    <n v="1448604000"/>
    <b v="1"/>
    <b v="0"/>
    <s v="theater/plays"/>
    <x v="3"/>
    <x v="3"/>
  </r>
  <r>
    <s v="Stanton, Neal and Rodriguez"/>
    <s v="Polarized uniform software"/>
    <n v="2600"/>
    <n v="9562"/>
    <n v="368"/>
    <x v="1"/>
    <n v="94"/>
    <n v="101.72"/>
    <x v="6"/>
    <s v="EUR"/>
    <n v="1557723600"/>
    <n v="1562302800"/>
    <b v="0"/>
    <b v="0"/>
    <s v="photography/photography books"/>
    <x v="7"/>
    <x v="14"/>
  </r>
  <r>
    <s v="Pratt LLC"/>
    <s v="Stand-alone web-enabled moderator"/>
    <n v="5300"/>
    <n v="8475"/>
    <n v="160"/>
    <x v="1"/>
    <n v="180"/>
    <n v="47.08"/>
    <x v="1"/>
    <s v="USD"/>
    <n v="1537333200"/>
    <n v="1537678800"/>
    <b v="0"/>
    <b v="0"/>
    <s v="theater/plays"/>
    <x v="3"/>
    <x v="3"/>
  </r>
  <r>
    <s v="Gross PLC"/>
    <s v="Proactive methodical benchmark"/>
    <n v="180200"/>
    <n v="69617"/>
    <n v="39"/>
    <x v="0"/>
    <n v="774"/>
    <n v="89.94"/>
    <x v="1"/>
    <s v="USD"/>
    <n v="1471150800"/>
    <n v="1473570000"/>
    <b v="0"/>
    <b v="1"/>
    <s v="theater/plays"/>
    <x v="3"/>
    <x v="3"/>
  </r>
  <r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b v="0"/>
    <b v="0"/>
    <s v="theater/plays"/>
    <x v="3"/>
    <x v="3"/>
  </r>
  <r>
    <s v="Allen-Curtis"/>
    <s v="Phased human-resource core"/>
    <n v="70600"/>
    <n v="42596"/>
    <n v="60"/>
    <x v="3"/>
    <n v="532"/>
    <n v="80.069999999999993"/>
    <x v="1"/>
    <s v="USD"/>
    <n v="1282885200"/>
    <n v="1284008400"/>
    <b v="0"/>
    <b v="0"/>
    <s v="music/rock"/>
    <x v="1"/>
    <x v="1"/>
  </r>
  <r>
    <s v="Morgan-Martinez"/>
    <s v="Mandatory tertiary implementation"/>
    <n v="148500"/>
    <n v="4756"/>
    <n v="3"/>
    <x v="3"/>
    <n v="55"/>
    <n v="86.47"/>
    <x v="2"/>
    <s v="AUD"/>
    <n v="1422943200"/>
    <n v="1425103200"/>
    <b v="0"/>
    <b v="0"/>
    <s v="food/food trucks"/>
    <x v="0"/>
    <x v="0"/>
  </r>
  <r>
    <s v="Luna, Anderson and Fox"/>
    <s v="Secured directional encryption"/>
    <n v="9600"/>
    <n v="14925"/>
    <n v="155"/>
    <x v="1"/>
    <n v="533"/>
    <n v="28"/>
    <x v="3"/>
    <s v="DKK"/>
    <n v="1319605200"/>
    <n v="1320991200"/>
    <b v="0"/>
    <b v="0"/>
    <s v="film &amp; video/drama"/>
    <x v="4"/>
    <x v="6"/>
  </r>
  <r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b v="0"/>
    <b v="0"/>
    <s v="technology/web"/>
    <x v="2"/>
    <x v="2"/>
  </r>
  <r>
    <s v="Flowers and Sons"/>
    <s v="Virtual static core"/>
    <n v="3300"/>
    <n v="3834"/>
    <n v="116"/>
    <x v="1"/>
    <n v="89"/>
    <n v="43.08"/>
    <x v="1"/>
    <s v="USD"/>
    <n v="1515736800"/>
    <n v="1517119200"/>
    <b v="0"/>
    <b v="1"/>
    <s v="theater/plays"/>
    <x v="3"/>
    <x v="3"/>
  </r>
  <r>
    <s v="Gates PLC"/>
    <s v="Secured content-based product"/>
    <n v="4500"/>
    <n v="13985"/>
    <n v="311"/>
    <x v="1"/>
    <n v="159"/>
    <n v="87.96"/>
    <x v="1"/>
    <s v="USD"/>
    <n v="1313125200"/>
    <n v="1315026000"/>
    <b v="0"/>
    <b v="0"/>
    <s v="music/world music"/>
    <x v="1"/>
    <x v="21"/>
  </r>
  <r>
    <s v="Caldwell LLC"/>
    <s v="Secured executive concept"/>
    <n v="99500"/>
    <n v="89288"/>
    <n v="90"/>
    <x v="0"/>
    <n v="940"/>
    <n v="94.99"/>
    <x v="5"/>
    <s v="CHF"/>
    <n v="1308459600"/>
    <n v="1312693200"/>
    <b v="0"/>
    <b v="1"/>
    <s v="film &amp; video/documentary"/>
    <x v="4"/>
    <x v="4"/>
  </r>
  <r>
    <s v="Le, Burton and Evans"/>
    <s v="Balanced zero-defect software"/>
    <n v="7700"/>
    <n v="5488"/>
    <n v="71"/>
    <x v="0"/>
    <n v="117"/>
    <n v="46.91"/>
    <x v="1"/>
    <s v="USD"/>
    <n v="1362636000"/>
    <n v="1363064400"/>
    <b v="0"/>
    <b v="1"/>
    <s v="theater/plays"/>
    <x v="3"/>
    <x v="3"/>
  </r>
  <r>
    <s v="Briggs PLC"/>
    <s v="Distributed context-sensitive flexibility"/>
    <n v="82800"/>
    <n v="2721"/>
    <n v="3"/>
    <x v="3"/>
    <n v="58"/>
    <n v="46.91"/>
    <x v="1"/>
    <s v="USD"/>
    <n v="1402117200"/>
    <n v="1403154000"/>
    <b v="0"/>
    <b v="1"/>
    <s v="film &amp; video/drama"/>
    <x v="4"/>
    <x v="6"/>
  </r>
  <r>
    <s v="Hudson-Nguyen"/>
    <s v="Down-sized disintermediate support"/>
    <n v="1800"/>
    <n v="4712"/>
    <n v="262"/>
    <x v="1"/>
    <n v="50"/>
    <n v="94.24"/>
    <x v="1"/>
    <s v="USD"/>
    <n v="1286341200"/>
    <n v="1286859600"/>
    <b v="0"/>
    <b v="0"/>
    <s v="publishing/nonfiction"/>
    <x v="5"/>
    <x v="9"/>
  </r>
  <r>
    <s v="Hogan Ltd"/>
    <s v="Stand-alone mission-critical moratorium"/>
    <n v="9600"/>
    <n v="9216"/>
    <n v="96"/>
    <x v="0"/>
    <n v="115"/>
    <n v="80.14"/>
    <x v="1"/>
    <s v="USD"/>
    <n v="1348808400"/>
    <n v="1349326800"/>
    <b v="0"/>
    <b v="0"/>
    <s v="games/mobile games"/>
    <x v="6"/>
    <x v="20"/>
  </r>
  <r>
    <s v="Hamilton, Wright and Chavez"/>
    <s v="Down-sized empowering protocol"/>
    <n v="92100"/>
    <n v="19246"/>
    <n v="21"/>
    <x v="0"/>
    <n v="326"/>
    <n v="59.04"/>
    <x v="1"/>
    <s v="USD"/>
    <n v="1429592400"/>
    <n v="1430974800"/>
    <b v="0"/>
    <b v="1"/>
    <s v="technology/wearables"/>
    <x v="2"/>
    <x v="8"/>
  </r>
  <r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b v="0"/>
    <b v="0"/>
    <s v="film &amp; video/documentary"/>
    <x v="4"/>
    <x v="4"/>
  </r>
  <r>
    <s v="Jackson LLC"/>
    <s v="Distributed motivating algorithm"/>
    <n v="64300"/>
    <n v="65323"/>
    <n v="102"/>
    <x v="1"/>
    <n v="1071"/>
    <n v="60.99"/>
    <x v="1"/>
    <s v="USD"/>
    <n v="1434085200"/>
    <n v="1434603600"/>
    <b v="0"/>
    <b v="0"/>
    <s v="technology/web"/>
    <x v="2"/>
    <x v="2"/>
  </r>
  <r>
    <s v="Figueroa Ltd"/>
    <s v="Expanded solution-oriented benchmark"/>
    <n v="5000"/>
    <n v="11502"/>
    <n v="230"/>
    <x v="1"/>
    <n v="117"/>
    <n v="98.31"/>
    <x v="1"/>
    <s v="USD"/>
    <n v="1333688400"/>
    <n v="1337230800"/>
    <b v="0"/>
    <b v="0"/>
    <s v="technology/web"/>
    <x v="2"/>
    <x v="2"/>
  </r>
  <r>
    <s v="Avila-Jones"/>
    <s v="Implemented discrete secured line"/>
    <n v="5400"/>
    <n v="7322"/>
    <n v="136"/>
    <x v="1"/>
    <n v="70"/>
    <n v="104.6"/>
    <x v="1"/>
    <s v="USD"/>
    <n v="1277701200"/>
    <n v="1279429200"/>
    <b v="0"/>
    <b v="0"/>
    <s v="music/indie rock"/>
    <x v="1"/>
    <x v="7"/>
  </r>
  <r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b v="0"/>
    <b v="0"/>
    <s v="theater/plays"/>
    <x v="3"/>
    <x v="3"/>
  </r>
  <r>
    <s v="Fields-Moore"/>
    <s v="Secured reciprocal array"/>
    <n v="25000"/>
    <n v="59128"/>
    <n v="237"/>
    <x v="1"/>
    <n v="768"/>
    <n v="76.989999999999995"/>
    <x v="5"/>
    <s v="CHF"/>
    <n v="1410066000"/>
    <n v="1410498000"/>
    <b v="0"/>
    <b v="0"/>
    <s v="technology/wearables"/>
    <x v="2"/>
    <x v="8"/>
  </r>
  <r>
    <s v="Harris-Golden"/>
    <s v="Optional bandwidth-monitored middleware"/>
    <n v="8800"/>
    <n v="1518"/>
    <n v="17"/>
    <x v="3"/>
    <n v="51"/>
    <n v="29.76"/>
    <x v="1"/>
    <s v="USD"/>
    <n v="1320732000"/>
    <n v="1322460000"/>
    <b v="0"/>
    <b v="0"/>
    <s v="theater/plays"/>
    <x v="3"/>
    <x v="3"/>
  </r>
  <r>
    <s v="Moss, Norman and Dunlap"/>
    <s v="Upgradable upward-trending workforce"/>
    <n v="8300"/>
    <n v="9337"/>
    <n v="112"/>
    <x v="1"/>
    <n v="199"/>
    <n v="46.92"/>
    <x v="1"/>
    <s v="USD"/>
    <n v="1465794000"/>
    <n v="1466312400"/>
    <b v="0"/>
    <b v="1"/>
    <s v="theater/plays"/>
    <x v="3"/>
    <x v="3"/>
  </r>
  <r>
    <s v="White, Larson and Wright"/>
    <s v="Upgradable hybrid capability"/>
    <n v="9300"/>
    <n v="11255"/>
    <n v="121"/>
    <x v="1"/>
    <n v="107"/>
    <n v="105.19"/>
    <x v="1"/>
    <s v="USD"/>
    <n v="1500958800"/>
    <n v="1501736400"/>
    <b v="0"/>
    <b v="0"/>
    <s v="technology/wearables"/>
    <x v="2"/>
    <x v="8"/>
  </r>
  <r>
    <s v="Payne, Oliver and Burch"/>
    <s v="Managed fresh-thinking flexibility"/>
    <n v="6200"/>
    <n v="13632"/>
    <n v="220"/>
    <x v="1"/>
    <n v="195"/>
    <n v="69.91"/>
    <x v="1"/>
    <s v="USD"/>
    <n v="1357020000"/>
    <n v="1361512800"/>
    <b v="0"/>
    <b v="0"/>
    <s v="music/indie rock"/>
    <x v="1"/>
    <x v="7"/>
  </r>
  <r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s v="Parker LLC"/>
    <s v="Customizable intermediate extranet"/>
    <n v="137200"/>
    <n v="88037"/>
    <n v="64"/>
    <x v="0"/>
    <n v="1467"/>
    <n v="60.01"/>
    <x v="1"/>
    <s v="USD"/>
    <n v="1402290000"/>
    <n v="1406696400"/>
    <b v="0"/>
    <b v="0"/>
    <s v="music/electric music"/>
    <x v="1"/>
    <x v="5"/>
  </r>
  <r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b v="0"/>
    <b v="0"/>
    <s v="music/indie rock"/>
    <x v="1"/>
    <x v="7"/>
  </r>
  <r>
    <s v="Whitehead, Bell and Hughes"/>
    <s v="Multi-tiered radical definition"/>
    <n v="189400"/>
    <n v="176112"/>
    <n v="93"/>
    <x v="0"/>
    <n v="5681"/>
    <n v="31"/>
    <x v="1"/>
    <s v="USD"/>
    <n v="1350622800"/>
    <n v="1351141200"/>
    <b v="0"/>
    <b v="0"/>
    <s v="theater/plays"/>
    <x v="3"/>
    <x v="3"/>
  </r>
  <r>
    <s v="Rodriguez-Brown"/>
    <s v="Devolved foreground benchmark"/>
    <n v="171300"/>
    <n v="100650"/>
    <n v="59"/>
    <x v="0"/>
    <n v="1059"/>
    <n v="95.04"/>
    <x v="1"/>
    <s v="USD"/>
    <n v="1463029200"/>
    <n v="1465016400"/>
    <b v="0"/>
    <b v="1"/>
    <s v="music/indie rock"/>
    <x v="1"/>
    <x v="7"/>
  </r>
  <r>
    <s v="Hall-Schaefer"/>
    <s v="Distributed eco-centric methodology"/>
    <n v="139500"/>
    <n v="90706"/>
    <n v="65"/>
    <x v="0"/>
    <n v="1194"/>
    <n v="75.97"/>
    <x v="1"/>
    <s v="USD"/>
    <n v="1269493200"/>
    <n v="1270789200"/>
    <b v="0"/>
    <b v="0"/>
    <s v="theater/plays"/>
    <x v="3"/>
    <x v="3"/>
  </r>
  <r>
    <s v="Meza-Rogers"/>
    <s v="Streamlined encompassing encryption"/>
    <n v="36400"/>
    <n v="26914"/>
    <n v="74"/>
    <x v="3"/>
    <n v="379"/>
    <n v="71.010000000000005"/>
    <x v="2"/>
    <s v="AUD"/>
    <n v="1570251600"/>
    <n v="1572325200"/>
    <b v="0"/>
    <b v="0"/>
    <s v="music/rock"/>
    <x v="1"/>
    <x v="1"/>
  </r>
  <r>
    <s v="Curtis-Curtis"/>
    <s v="User-friendly reciprocal initiative"/>
    <n v="4200"/>
    <n v="2212"/>
    <n v="53"/>
    <x v="0"/>
    <n v="30"/>
    <n v="73.73"/>
    <x v="2"/>
    <s v="AUD"/>
    <n v="1388383200"/>
    <n v="1389420000"/>
    <b v="0"/>
    <b v="0"/>
    <s v="photography/photography books"/>
    <x v="7"/>
    <x v="14"/>
  </r>
  <r>
    <s v="Carlson Inc"/>
    <s v="Ergonomic fresh-thinking installation"/>
    <n v="2100"/>
    <n v="4640"/>
    <n v="221"/>
    <x v="1"/>
    <n v="41"/>
    <n v="113.17"/>
    <x v="1"/>
    <s v="USD"/>
    <n v="1449554400"/>
    <n v="1449640800"/>
    <b v="0"/>
    <b v="0"/>
    <s v="music/rock"/>
    <x v="1"/>
    <x v="1"/>
  </r>
  <r>
    <s v="Clarke, Anderson and Lee"/>
    <s v="Robust explicit hardware"/>
    <n v="191200"/>
    <n v="191222"/>
    <n v="100"/>
    <x v="1"/>
    <n v="1821"/>
    <n v="105.01"/>
    <x v="1"/>
    <s v="USD"/>
    <n v="1553662800"/>
    <n v="1555218000"/>
    <b v="0"/>
    <b v="1"/>
    <s v="theater/plays"/>
    <x v="3"/>
    <x v="3"/>
  </r>
  <r>
    <s v="Evans Group"/>
    <s v="Stand-alone actuating support"/>
    <n v="8000"/>
    <n v="12985"/>
    <n v="162"/>
    <x v="1"/>
    <n v="164"/>
    <n v="79.180000000000007"/>
    <x v="1"/>
    <s v="USD"/>
    <n v="1556341200"/>
    <n v="1557723600"/>
    <b v="0"/>
    <b v="0"/>
    <s v="technology/wearables"/>
    <x v="2"/>
    <x v="8"/>
  </r>
  <r>
    <s v="Bruce Group"/>
    <s v="Cross-platform methodical process improvement"/>
    <n v="5500"/>
    <n v="4300"/>
    <n v="78"/>
    <x v="0"/>
    <n v="75"/>
    <n v="57.33"/>
    <x v="1"/>
    <s v="USD"/>
    <n v="1442984400"/>
    <n v="1443502800"/>
    <b v="0"/>
    <b v="1"/>
    <s v="technology/web"/>
    <x v="2"/>
    <x v="2"/>
  </r>
  <r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b v="0"/>
    <b v="0"/>
    <s v="music/rock"/>
    <x v="1"/>
    <x v="1"/>
  </r>
  <r>
    <s v="Burton-Watkins"/>
    <s v="Extended reciprocal circuit"/>
    <n v="3500"/>
    <n v="8864"/>
    <n v="253"/>
    <x v="1"/>
    <n v="246"/>
    <n v="36.03"/>
    <x v="1"/>
    <s v="USD"/>
    <n v="1508475600"/>
    <n v="1512712800"/>
    <b v="0"/>
    <b v="1"/>
    <s v="photography/photography books"/>
    <x v="7"/>
    <x v="14"/>
  </r>
  <r>
    <s v="Lopez and Sons"/>
    <s v="Polarized human-resource protocol"/>
    <n v="150500"/>
    <n v="150755"/>
    <n v="100"/>
    <x v="1"/>
    <n v="1396"/>
    <n v="107.99"/>
    <x v="1"/>
    <s v="USD"/>
    <n v="1507438800"/>
    <n v="1507525200"/>
    <b v="0"/>
    <b v="0"/>
    <s v="theater/plays"/>
    <x v="3"/>
    <x v="3"/>
  </r>
  <r>
    <s v="Cordova Ltd"/>
    <s v="Synergized radical product"/>
    <n v="90400"/>
    <n v="110279"/>
    <n v="122"/>
    <x v="1"/>
    <n v="2506"/>
    <n v="44.01"/>
    <x v="1"/>
    <s v="USD"/>
    <n v="1501563600"/>
    <n v="1504328400"/>
    <b v="0"/>
    <b v="0"/>
    <s v="technology/web"/>
    <x v="2"/>
    <x v="2"/>
  </r>
  <r>
    <s v="Brown-Vang"/>
    <s v="Robust heuristic artificial intelligence"/>
    <n v="9800"/>
    <n v="13439"/>
    <n v="137"/>
    <x v="1"/>
    <n v="244"/>
    <n v="55.08"/>
    <x v="1"/>
    <s v="USD"/>
    <n v="1292997600"/>
    <n v="1293343200"/>
    <b v="0"/>
    <b v="0"/>
    <s v="photography/photography books"/>
    <x v="7"/>
    <x v="14"/>
  </r>
  <r>
    <s v="Cruz-Ward"/>
    <s v="Robust content-based emulation"/>
    <n v="2600"/>
    <n v="10804"/>
    <n v="416"/>
    <x v="1"/>
    <n v="146"/>
    <n v="74"/>
    <x v="2"/>
    <s v="AUD"/>
    <n v="1370840400"/>
    <n v="1371704400"/>
    <b v="0"/>
    <b v="0"/>
    <s v="theater/plays"/>
    <x v="3"/>
    <x v="3"/>
  </r>
  <r>
    <s v="Hernandez Group"/>
    <s v="Ergonomic uniform open system"/>
    <n v="128100"/>
    <n v="40107"/>
    <n v="31"/>
    <x v="0"/>
    <n v="955"/>
    <n v="42"/>
    <x v="3"/>
    <s v="DKK"/>
    <n v="1550815200"/>
    <n v="1552798800"/>
    <b v="0"/>
    <b v="1"/>
    <s v="music/indie rock"/>
    <x v="1"/>
    <x v="7"/>
  </r>
  <r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b v="0"/>
    <b v="1"/>
    <s v="film &amp; video/shorts"/>
    <x v="4"/>
    <x v="12"/>
  </r>
  <r>
    <s v="Summers, Gallegos and Stein"/>
    <s v="Mandatory mobile product"/>
    <n v="188100"/>
    <n v="5528"/>
    <n v="3"/>
    <x v="0"/>
    <n v="67"/>
    <n v="82.51"/>
    <x v="1"/>
    <s v="USD"/>
    <n v="1501736400"/>
    <n v="1502341200"/>
    <b v="0"/>
    <b v="0"/>
    <s v="music/indie rock"/>
    <x v="1"/>
    <x v="7"/>
  </r>
  <r>
    <s v="Blair Group"/>
    <s v="Public-key 3rdgeneration budgetary management"/>
    <n v="4900"/>
    <n v="521"/>
    <n v="11"/>
    <x v="0"/>
    <n v="5"/>
    <n v="104.2"/>
    <x v="1"/>
    <s v="USD"/>
    <n v="1395291600"/>
    <n v="1397192400"/>
    <b v="0"/>
    <b v="0"/>
    <s v="publishing/translations"/>
    <x v="5"/>
    <x v="18"/>
  </r>
  <r>
    <s v="Nixon Inc"/>
    <s v="Centralized national firmware"/>
    <n v="800"/>
    <n v="663"/>
    <n v="83"/>
    <x v="0"/>
    <n v="26"/>
    <n v="25.5"/>
    <x v="1"/>
    <s v="USD"/>
    <n v="1405746000"/>
    <n v="1407042000"/>
    <b v="0"/>
    <b v="1"/>
    <s v="film &amp; video/documentary"/>
    <x v="4"/>
    <x v="4"/>
  </r>
  <r>
    <s v="White LLC"/>
    <s v="Cross-group 4thgeneration middleware"/>
    <n v="96700"/>
    <n v="157635"/>
    <n v="163"/>
    <x v="1"/>
    <n v="1561"/>
    <n v="100.98"/>
    <x v="1"/>
    <s v="USD"/>
    <n v="1368853200"/>
    <n v="1369371600"/>
    <b v="0"/>
    <b v="0"/>
    <s v="theater/plays"/>
    <x v="3"/>
    <x v="3"/>
  </r>
  <r>
    <s v="Santos, Black and Donovan"/>
    <s v="Pre-emptive scalable access"/>
    <n v="600"/>
    <n v="5368"/>
    <n v="895"/>
    <x v="1"/>
    <n v="48"/>
    <n v="111.83"/>
    <x v="1"/>
    <s v="USD"/>
    <n v="1444021200"/>
    <n v="1444107600"/>
    <b v="0"/>
    <b v="1"/>
    <s v="technology/wearables"/>
    <x v="2"/>
    <x v="8"/>
  </r>
  <r>
    <s v="Jones, Contreras and Burnett"/>
    <s v="Sharable intangible migration"/>
    <n v="181200"/>
    <n v="47459"/>
    <n v="26"/>
    <x v="0"/>
    <n v="1130"/>
    <n v="42"/>
    <x v="1"/>
    <s v="USD"/>
    <n v="1472619600"/>
    <n v="1474261200"/>
    <b v="0"/>
    <b v="0"/>
    <s v="theater/plays"/>
    <x v="3"/>
    <x v="3"/>
  </r>
  <r>
    <s v="Stone-Orozco"/>
    <s v="Proactive scalable Graphical User Interface"/>
    <n v="115000"/>
    <n v="86060"/>
    <n v="75"/>
    <x v="0"/>
    <n v="782"/>
    <n v="110.05"/>
    <x v="1"/>
    <s v="USD"/>
    <n v="1472878800"/>
    <n v="1473656400"/>
    <b v="0"/>
    <b v="0"/>
    <s v="theater/plays"/>
    <x v="3"/>
    <x v="3"/>
  </r>
  <r>
    <s v="Lee, Gibson and Morgan"/>
    <s v="Digitized solution-oriented product"/>
    <n v="38800"/>
    <n v="161593"/>
    <n v="416"/>
    <x v="1"/>
    <n v="2739"/>
    <n v="59"/>
    <x v="1"/>
    <s v="USD"/>
    <n v="1289800800"/>
    <n v="1291960800"/>
    <b v="0"/>
    <b v="0"/>
    <s v="theater/plays"/>
    <x v="3"/>
    <x v="3"/>
  </r>
  <r>
    <s v="Alexander-Williams"/>
    <s v="Triple-buffered cohesive structure"/>
    <n v="7200"/>
    <n v="6927"/>
    <n v="96"/>
    <x v="0"/>
    <n v="210"/>
    <n v="32.99"/>
    <x v="1"/>
    <s v="USD"/>
    <n v="1505970000"/>
    <n v="1506747600"/>
    <b v="0"/>
    <b v="0"/>
    <s v="food/food trucks"/>
    <x v="0"/>
    <x v="0"/>
  </r>
  <r>
    <s v="Marks Ltd"/>
    <s v="Realigned human-resource orchestration"/>
    <n v="44500"/>
    <n v="159185"/>
    <n v="358"/>
    <x v="1"/>
    <n v="3537"/>
    <n v="45.01"/>
    <x v="0"/>
    <s v="CAD"/>
    <n v="1363496400"/>
    <n v="1363582800"/>
    <b v="0"/>
    <b v="1"/>
    <s v="theater/plays"/>
    <x v="3"/>
    <x v="3"/>
  </r>
  <r>
    <s v="Olsen, Edwards and Reid"/>
    <s v="Optional clear-thinking software"/>
    <n v="56000"/>
    <n v="172736"/>
    <n v="308"/>
    <x v="1"/>
    <n v="2107"/>
    <n v="81.98"/>
    <x v="2"/>
    <s v="AUD"/>
    <n v="1269234000"/>
    <n v="1269666000"/>
    <b v="0"/>
    <b v="0"/>
    <s v="technology/wearables"/>
    <x v="2"/>
    <x v="8"/>
  </r>
  <r>
    <s v="Daniels, Rose and Tyler"/>
    <s v="Centralized global approach"/>
    <n v="8600"/>
    <n v="5315"/>
    <n v="62"/>
    <x v="0"/>
    <n v="136"/>
    <n v="39.08"/>
    <x v="1"/>
    <s v="USD"/>
    <n v="1507093200"/>
    <n v="1508648400"/>
    <b v="0"/>
    <b v="0"/>
    <s v="technology/web"/>
    <x v="2"/>
    <x v="2"/>
  </r>
  <r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b v="0"/>
    <b v="0"/>
    <s v="theater/plays"/>
    <x v="3"/>
    <x v="3"/>
  </r>
  <r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b v="0"/>
    <b v="0"/>
    <s v="music/rock"/>
    <x v="1"/>
    <x v="1"/>
  </r>
  <r>
    <s v="Howard, Carter and Griffith"/>
    <s v="Adaptive asynchronous emulation"/>
    <n v="3600"/>
    <n v="10550"/>
    <n v="293"/>
    <x v="1"/>
    <n v="340"/>
    <n v="31.03"/>
    <x v="1"/>
    <s v="USD"/>
    <n v="1556859600"/>
    <n v="1556946000"/>
    <b v="0"/>
    <b v="0"/>
    <s v="theater/plays"/>
    <x v="3"/>
    <x v="3"/>
  </r>
  <r>
    <s v="Bailey PLC"/>
    <s v="Innovative actuating conglomeration"/>
    <n v="1000"/>
    <n v="718"/>
    <n v="72"/>
    <x v="0"/>
    <n v="19"/>
    <n v="37.79"/>
    <x v="1"/>
    <s v="USD"/>
    <n v="1526187600"/>
    <n v="1527138000"/>
    <b v="0"/>
    <b v="0"/>
    <s v="film &amp; video/television"/>
    <x v="4"/>
    <x v="19"/>
  </r>
  <r>
    <s v="Parker Group"/>
    <s v="Grass-roots foreground policy"/>
    <n v="88800"/>
    <n v="28358"/>
    <n v="32"/>
    <x v="0"/>
    <n v="886"/>
    <n v="32.01"/>
    <x v="1"/>
    <s v="USD"/>
    <n v="1400821200"/>
    <n v="1402117200"/>
    <b v="0"/>
    <b v="0"/>
    <s v="theater/plays"/>
    <x v="3"/>
    <x v="3"/>
  </r>
  <r>
    <s v="Fox Group"/>
    <s v="Horizontal transitional paradigm"/>
    <n v="60200"/>
    <n v="138384"/>
    <n v="230"/>
    <x v="1"/>
    <n v="1442"/>
    <n v="95.97"/>
    <x v="0"/>
    <s v="CAD"/>
    <n v="1361599200"/>
    <n v="1364014800"/>
    <b v="0"/>
    <b v="1"/>
    <s v="film &amp; video/shorts"/>
    <x v="4"/>
    <x v="12"/>
  </r>
  <r>
    <s v="Walker, Jones and Rodriguez"/>
    <s v="Networked didactic info-mediaries"/>
    <n v="8200"/>
    <n v="2625"/>
    <n v="32"/>
    <x v="0"/>
    <n v="35"/>
    <n v="75"/>
    <x v="6"/>
    <s v="EUR"/>
    <n v="1417500000"/>
    <n v="1417586400"/>
    <b v="0"/>
    <b v="0"/>
    <s v="theater/plays"/>
    <x v="3"/>
    <x v="3"/>
  </r>
  <r>
    <s v="Anthony-Shaw"/>
    <s v="Switchable contextually-based access"/>
    <n v="191300"/>
    <n v="45004"/>
    <n v="24"/>
    <x v="3"/>
    <n v="441"/>
    <n v="102.05"/>
    <x v="1"/>
    <s v="USD"/>
    <n v="1457071200"/>
    <n v="1457071200"/>
    <b v="0"/>
    <b v="0"/>
    <s v="theater/plays"/>
    <x v="3"/>
    <x v="3"/>
  </r>
  <r>
    <s v="Cook LLC"/>
    <s v="Up-sized dynamic throughput"/>
    <n v="3700"/>
    <n v="2538"/>
    <n v="69"/>
    <x v="0"/>
    <n v="24"/>
    <n v="105.75"/>
    <x v="1"/>
    <s v="USD"/>
    <n v="1370322000"/>
    <n v="1370408400"/>
    <b v="0"/>
    <b v="1"/>
    <s v="theater/plays"/>
    <x v="3"/>
    <x v="3"/>
  </r>
  <r>
    <s v="Sutton PLC"/>
    <s v="Mandatory reciprocal superstructure"/>
    <n v="8400"/>
    <n v="3188"/>
    <n v="38"/>
    <x v="0"/>
    <n v="86"/>
    <n v="37.07"/>
    <x v="6"/>
    <s v="EUR"/>
    <n v="1552366800"/>
    <n v="1552626000"/>
    <b v="0"/>
    <b v="0"/>
    <s v="theater/plays"/>
    <x v="3"/>
    <x v="3"/>
  </r>
  <r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b v="0"/>
    <b v="0"/>
    <s v="music/rock"/>
    <x v="1"/>
    <x v="1"/>
  </r>
  <r>
    <s v="Calhoun, Rogers and Long"/>
    <s v="Progressive discrete hub"/>
    <n v="6600"/>
    <n v="3012"/>
    <n v="46"/>
    <x v="0"/>
    <n v="65"/>
    <n v="46.34"/>
    <x v="1"/>
    <s v="USD"/>
    <n v="1523163600"/>
    <n v="1523509200"/>
    <b v="1"/>
    <b v="0"/>
    <s v="music/indie rock"/>
    <x v="1"/>
    <x v="7"/>
  </r>
  <r>
    <s v="Sandoval Group"/>
    <s v="Assimilated multi-tasking archive"/>
    <n v="7100"/>
    <n v="8716"/>
    <n v="123"/>
    <x v="1"/>
    <n v="126"/>
    <n v="69.17"/>
    <x v="1"/>
    <s v="USD"/>
    <n v="1442206800"/>
    <n v="1443589200"/>
    <b v="0"/>
    <b v="0"/>
    <s v="music/metal"/>
    <x v="1"/>
    <x v="16"/>
  </r>
  <r>
    <s v="Smith and Sons"/>
    <s v="Upgradable high-level solution"/>
    <n v="15800"/>
    <n v="57157"/>
    <n v="362"/>
    <x v="1"/>
    <n v="524"/>
    <n v="109.08"/>
    <x v="1"/>
    <s v="USD"/>
    <n v="1532840400"/>
    <n v="1533445200"/>
    <b v="0"/>
    <b v="0"/>
    <s v="music/electric music"/>
    <x v="1"/>
    <x v="5"/>
  </r>
  <r>
    <s v="King Inc"/>
    <s v="Organic bandwidth-monitored frame"/>
    <n v="8200"/>
    <n v="5178"/>
    <n v="63"/>
    <x v="0"/>
    <n v="100"/>
    <n v="51.78"/>
    <x v="3"/>
    <s v="DKK"/>
    <n v="1472878800"/>
    <n v="1474520400"/>
    <b v="0"/>
    <b v="0"/>
    <s v="technology/wearables"/>
    <x v="2"/>
    <x v="8"/>
  </r>
  <r>
    <s v="Perry and Sons"/>
    <s v="Business-focused logistical framework"/>
    <n v="54700"/>
    <n v="163118"/>
    <n v="298"/>
    <x v="1"/>
    <n v="1989"/>
    <n v="82.01"/>
    <x v="1"/>
    <s v="USD"/>
    <n v="1498194000"/>
    <n v="1499403600"/>
    <b v="0"/>
    <b v="0"/>
    <s v="film &amp; video/drama"/>
    <x v="4"/>
    <x v="6"/>
  </r>
  <r>
    <s v="Palmer Inc"/>
    <s v="Universal multi-state capability"/>
    <n v="63200"/>
    <n v="6041"/>
    <n v="10"/>
    <x v="0"/>
    <n v="168"/>
    <n v="35.96"/>
    <x v="1"/>
    <s v="USD"/>
    <n v="1281070800"/>
    <n v="1283576400"/>
    <b v="0"/>
    <b v="0"/>
    <s v="music/electric music"/>
    <x v="1"/>
    <x v="5"/>
  </r>
  <r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b v="0"/>
    <b v="0"/>
    <s v="music/rock"/>
    <x v="1"/>
    <x v="1"/>
  </r>
  <r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b v="0"/>
    <b v="0"/>
    <s v="technology/web"/>
    <x v="2"/>
    <x v="2"/>
  </r>
  <r>
    <s v="Mcknight-Freeman"/>
    <s v="Upgradable scalable methodology"/>
    <n v="8300"/>
    <n v="6543"/>
    <n v="79"/>
    <x v="3"/>
    <n v="82"/>
    <n v="79.790000000000006"/>
    <x v="1"/>
    <s v="USD"/>
    <n v="1317531600"/>
    <n v="1317877200"/>
    <b v="0"/>
    <b v="0"/>
    <s v="food/food trucks"/>
    <x v="0"/>
    <x v="0"/>
  </r>
  <r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b v="0"/>
    <b v="0"/>
    <s v="theater/plays"/>
    <x v="3"/>
    <x v="3"/>
  </r>
  <r>
    <s v="Daniel-Luna"/>
    <s v="Mandatory multimedia leverage"/>
    <n v="75000"/>
    <n v="2529"/>
    <n v="3"/>
    <x v="0"/>
    <n v="40"/>
    <n v="63.23"/>
    <x v="1"/>
    <s v="USD"/>
    <n v="1301806800"/>
    <n v="1302670800"/>
    <b v="0"/>
    <b v="0"/>
    <s v="music/jazz"/>
    <x v="1"/>
    <x v="17"/>
  </r>
  <r>
    <s v="Weaver-Marquez"/>
    <s v="Focused analyzing circuit"/>
    <n v="1300"/>
    <n v="5614"/>
    <n v="432"/>
    <x v="1"/>
    <n v="80"/>
    <n v="70.180000000000007"/>
    <x v="1"/>
    <s v="USD"/>
    <n v="1539752400"/>
    <n v="1540789200"/>
    <b v="1"/>
    <b v="0"/>
    <s v="theater/plays"/>
    <x v="3"/>
    <x v="3"/>
  </r>
  <r>
    <s v="Austin, Baker and Kelley"/>
    <s v="Fundamental grid-enabled strategy"/>
    <n v="9000"/>
    <n v="3496"/>
    <n v="39"/>
    <x v="3"/>
    <n v="57"/>
    <n v="61.33"/>
    <x v="1"/>
    <s v="USD"/>
    <n v="1267250400"/>
    <n v="1268028000"/>
    <b v="0"/>
    <b v="0"/>
    <s v="publishing/fiction"/>
    <x v="5"/>
    <x v="13"/>
  </r>
  <r>
    <s v="Carney-Anderson"/>
    <s v="Digitized 5thgeneration knowledgebase"/>
    <n v="1000"/>
    <n v="4257"/>
    <n v="426"/>
    <x v="1"/>
    <n v="43"/>
    <n v="99"/>
    <x v="1"/>
    <s v="USD"/>
    <n v="1535432400"/>
    <n v="1537160400"/>
    <b v="0"/>
    <b v="1"/>
    <s v="music/rock"/>
    <x v="1"/>
    <x v="1"/>
  </r>
  <r>
    <s v="Jackson Inc"/>
    <s v="Mandatory multi-tasking encryption"/>
    <n v="196900"/>
    <n v="199110"/>
    <n v="101"/>
    <x v="1"/>
    <n v="2053"/>
    <n v="96.98"/>
    <x v="1"/>
    <s v="USD"/>
    <n v="1510207200"/>
    <n v="1512280800"/>
    <b v="0"/>
    <b v="0"/>
    <s v="film &amp; video/documentary"/>
    <x v="4"/>
    <x v="4"/>
  </r>
  <r>
    <s v="Warren Ltd"/>
    <s v="Distributed system-worthy application"/>
    <n v="194500"/>
    <n v="41212"/>
    <n v="21"/>
    <x v="2"/>
    <n v="808"/>
    <n v="51"/>
    <x v="2"/>
    <s v="AUD"/>
    <n v="1462510800"/>
    <n v="1463115600"/>
    <b v="0"/>
    <b v="0"/>
    <s v="film &amp; video/documentary"/>
    <x v="4"/>
    <x v="4"/>
  </r>
  <r>
    <s v="Schultz Inc"/>
    <s v="Synergistic tertiary time-frame"/>
    <n v="9400"/>
    <n v="6338"/>
    <n v="67"/>
    <x v="0"/>
    <n v="226"/>
    <n v="28.04"/>
    <x v="3"/>
    <s v="DKK"/>
    <n v="1488520800"/>
    <n v="1490850000"/>
    <b v="0"/>
    <b v="0"/>
    <s v="film &amp; video/science fiction"/>
    <x v="4"/>
    <x v="22"/>
  </r>
  <r>
    <s v="Thompson LLC"/>
    <s v="Customer-focused impactful benchmark"/>
    <n v="104400"/>
    <n v="99100"/>
    <n v="95"/>
    <x v="0"/>
    <n v="1625"/>
    <n v="60.98"/>
    <x v="1"/>
    <s v="USD"/>
    <n v="1377579600"/>
    <n v="1379653200"/>
    <b v="0"/>
    <b v="0"/>
    <s v="theater/plays"/>
    <x v="3"/>
    <x v="3"/>
  </r>
  <r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b v="0"/>
    <b v="0"/>
    <s v="theater/plays"/>
    <x v="3"/>
    <x v="3"/>
  </r>
  <r>
    <s v="Morgan-Warren"/>
    <s v="Face-to-face encompassing info-mediaries"/>
    <n v="87900"/>
    <n v="171549"/>
    <n v="195"/>
    <x v="1"/>
    <n v="4289"/>
    <n v="40"/>
    <x v="1"/>
    <s v="USD"/>
    <n v="1289019600"/>
    <n v="1289714400"/>
    <b v="0"/>
    <b v="1"/>
    <s v="music/indie rock"/>
    <x v="1"/>
    <x v="7"/>
  </r>
  <r>
    <s v="Sullivan Group"/>
    <s v="Open-source fresh-thinking policy"/>
    <n v="1400"/>
    <n v="14324"/>
    <n v="1023"/>
    <x v="1"/>
    <n v="165"/>
    <n v="86.81"/>
    <x v="1"/>
    <s v="USD"/>
    <n v="1282194000"/>
    <n v="1282712400"/>
    <b v="0"/>
    <b v="0"/>
    <s v="music/rock"/>
    <x v="1"/>
    <x v="1"/>
  </r>
  <r>
    <s v="Vargas, Banks and Palmer"/>
    <s v="Extended 24/7 implementation"/>
    <n v="156800"/>
    <n v="6024"/>
    <n v="4"/>
    <x v="0"/>
    <n v="143"/>
    <n v="42.13"/>
    <x v="1"/>
    <s v="USD"/>
    <n v="1550037600"/>
    <n v="1550210400"/>
    <b v="0"/>
    <b v="0"/>
    <s v="theater/plays"/>
    <x v="3"/>
    <x v="3"/>
  </r>
  <r>
    <s v="Johnson, Dixon and Zimmerman"/>
    <s v="Organic dynamic algorithm"/>
    <n v="121700"/>
    <n v="188721"/>
    <n v="155"/>
    <x v="1"/>
    <n v="1815"/>
    <n v="103.98"/>
    <x v="1"/>
    <s v="USD"/>
    <n v="1321941600"/>
    <n v="1322114400"/>
    <b v="0"/>
    <b v="0"/>
    <s v="theater/plays"/>
    <x v="3"/>
    <x v="3"/>
  </r>
  <r>
    <s v="Moore, Dudley and Navarro"/>
    <s v="Organic multi-tasking focus group"/>
    <n v="129400"/>
    <n v="57911"/>
    <n v="45"/>
    <x v="0"/>
    <n v="934"/>
    <n v="62"/>
    <x v="1"/>
    <s v="USD"/>
    <n v="1556427600"/>
    <n v="1557205200"/>
    <b v="0"/>
    <b v="0"/>
    <s v="film &amp; video/science fiction"/>
    <x v="4"/>
    <x v="22"/>
  </r>
  <r>
    <s v="Price-Rodriguez"/>
    <s v="Adaptive logistical initiative"/>
    <n v="5700"/>
    <n v="12309"/>
    <n v="216"/>
    <x v="1"/>
    <n v="397"/>
    <n v="31.01"/>
    <x v="4"/>
    <s v="GBP"/>
    <n v="1320991200"/>
    <n v="1323928800"/>
    <b v="0"/>
    <b v="1"/>
    <s v="film &amp; video/shorts"/>
    <x v="4"/>
    <x v="12"/>
  </r>
  <r>
    <s v="Huang-Henderson"/>
    <s v="Stand-alone mobile customer loyalty"/>
    <n v="41700"/>
    <n v="138497"/>
    <n v="332"/>
    <x v="1"/>
    <n v="1539"/>
    <n v="89.99"/>
    <x v="1"/>
    <s v="USD"/>
    <n v="1345093200"/>
    <n v="1346130000"/>
    <b v="0"/>
    <b v="0"/>
    <s v="film &amp; video/animation"/>
    <x v="4"/>
    <x v="10"/>
  </r>
  <r>
    <s v="Owens-Le"/>
    <s v="Focused composite approach"/>
    <n v="7900"/>
    <n v="667"/>
    <n v="8"/>
    <x v="0"/>
    <n v="17"/>
    <n v="39.24"/>
    <x v="1"/>
    <s v="USD"/>
    <n v="1309496400"/>
    <n v="1311051600"/>
    <b v="1"/>
    <b v="0"/>
    <s v="theater/plays"/>
    <x v="3"/>
    <x v="3"/>
  </r>
  <r>
    <s v="Huff LLC"/>
    <s v="Face-to-face clear-thinking Local Area Network"/>
    <n v="121500"/>
    <n v="119830"/>
    <n v="99"/>
    <x v="0"/>
    <n v="2179"/>
    <n v="54.99"/>
    <x v="1"/>
    <s v="USD"/>
    <n v="1340254800"/>
    <n v="1340427600"/>
    <b v="1"/>
    <b v="0"/>
    <s v="food/food trucks"/>
    <x v="0"/>
    <x v="0"/>
  </r>
  <r>
    <s v="Johnson LLC"/>
    <s v="Cross-group cohesive circuit"/>
    <n v="4800"/>
    <n v="6623"/>
    <n v="138"/>
    <x v="1"/>
    <n v="138"/>
    <n v="47.99"/>
    <x v="1"/>
    <s v="USD"/>
    <n v="1412226000"/>
    <n v="1412312400"/>
    <b v="0"/>
    <b v="0"/>
    <s v="photography/photography books"/>
    <x v="7"/>
    <x v="14"/>
  </r>
  <r>
    <s v="Chavez, Garcia and Cantu"/>
    <s v="Synergistic explicit capability"/>
    <n v="87300"/>
    <n v="81897"/>
    <n v="94"/>
    <x v="0"/>
    <n v="931"/>
    <n v="87.97"/>
    <x v="1"/>
    <s v="USD"/>
    <n v="1458104400"/>
    <n v="1459314000"/>
    <b v="0"/>
    <b v="0"/>
    <s v="theater/plays"/>
    <x v="3"/>
    <x v="3"/>
  </r>
  <r>
    <s v="Lester-Moore"/>
    <s v="Diverse analyzing definition"/>
    <n v="46300"/>
    <n v="186885"/>
    <n v="404"/>
    <x v="1"/>
    <n v="3594"/>
    <n v="52"/>
    <x v="1"/>
    <s v="USD"/>
    <n v="1411534800"/>
    <n v="1415426400"/>
    <b v="0"/>
    <b v="0"/>
    <s v="film &amp; video/science fiction"/>
    <x v="4"/>
    <x v="22"/>
  </r>
  <r>
    <s v="Fox-Quinn"/>
    <s v="Enterprise-wide reciprocal success"/>
    <n v="67800"/>
    <n v="176398"/>
    <n v="260"/>
    <x v="1"/>
    <n v="5880"/>
    <n v="30"/>
    <x v="1"/>
    <s v="USD"/>
    <n v="1399093200"/>
    <n v="1399093200"/>
    <b v="1"/>
    <b v="0"/>
    <s v="music/rock"/>
    <x v="1"/>
    <x v="1"/>
  </r>
  <r>
    <s v="Garcia Inc"/>
    <s v="Progressive neutral middleware"/>
    <n v="3000"/>
    <n v="10999"/>
    <n v="367"/>
    <x v="1"/>
    <n v="112"/>
    <n v="98.21"/>
    <x v="1"/>
    <s v="USD"/>
    <n v="1270702800"/>
    <n v="1273899600"/>
    <b v="0"/>
    <b v="0"/>
    <s v="photography/photography books"/>
    <x v="7"/>
    <x v="14"/>
  </r>
  <r>
    <s v="Johnson-Lee"/>
    <s v="Intuitive exuding process improvement"/>
    <n v="60900"/>
    <n v="102751"/>
    <n v="169"/>
    <x v="1"/>
    <n v="943"/>
    <n v="108.96"/>
    <x v="1"/>
    <s v="USD"/>
    <n v="1431666000"/>
    <n v="1432184400"/>
    <b v="0"/>
    <b v="0"/>
    <s v="games/mobile games"/>
    <x v="6"/>
    <x v="20"/>
  </r>
  <r>
    <s v="Pineda Group"/>
    <s v="Exclusive real-time protocol"/>
    <n v="137900"/>
    <n v="165352"/>
    <n v="120"/>
    <x v="1"/>
    <n v="2468"/>
    <n v="67"/>
    <x v="1"/>
    <s v="USD"/>
    <n v="1472619600"/>
    <n v="1474779600"/>
    <b v="0"/>
    <b v="0"/>
    <s v="film &amp; video/animation"/>
    <x v="4"/>
    <x v="10"/>
  </r>
  <r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b v="0"/>
    <b v="1"/>
    <s v="games/mobile games"/>
    <x v="6"/>
    <x v="20"/>
  </r>
  <r>
    <s v="Miranda, Hall and Mcgrath"/>
    <s v="Progressive value-added ability"/>
    <n v="2400"/>
    <n v="10084"/>
    <n v="420"/>
    <x v="1"/>
    <n v="101"/>
    <n v="99.84"/>
    <x v="1"/>
    <s v="USD"/>
    <n v="1575612000"/>
    <n v="1575612000"/>
    <b v="0"/>
    <b v="0"/>
    <s v="games/video games"/>
    <x v="6"/>
    <x v="11"/>
  </r>
  <r>
    <s v="Williams, Carter and Gonzalez"/>
    <s v="Cross-platform uniform hardware"/>
    <n v="7200"/>
    <n v="5523"/>
    <n v="77"/>
    <x v="3"/>
    <n v="67"/>
    <n v="82.43"/>
    <x v="1"/>
    <s v="USD"/>
    <n v="1369112400"/>
    <n v="1374123600"/>
    <b v="0"/>
    <b v="0"/>
    <s v="theater/plays"/>
    <x v="3"/>
    <x v="3"/>
  </r>
  <r>
    <s v="Davis-Rodriguez"/>
    <s v="Progressive secondary portal"/>
    <n v="3400"/>
    <n v="5823"/>
    <n v="171"/>
    <x v="1"/>
    <n v="92"/>
    <n v="63.29"/>
    <x v="1"/>
    <s v="USD"/>
    <n v="1469422800"/>
    <n v="1469509200"/>
    <b v="0"/>
    <b v="0"/>
    <s v="theater/plays"/>
    <x v="3"/>
    <x v="3"/>
  </r>
  <r>
    <s v="Reid, Rivera and Perry"/>
    <s v="Multi-lateral national adapter"/>
    <n v="3800"/>
    <n v="6000"/>
    <n v="158"/>
    <x v="1"/>
    <n v="62"/>
    <n v="96.77"/>
    <x v="1"/>
    <s v="USD"/>
    <n v="1307854800"/>
    <n v="1309237200"/>
    <b v="0"/>
    <b v="0"/>
    <s v="film &amp; video/animation"/>
    <x v="4"/>
    <x v="10"/>
  </r>
  <r>
    <s v="Mendoza-Parker"/>
    <s v="Enterprise-wide motivating matrices"/>
    <n v="7500"/>
    <n v="8181"/>
    <n v="109"/>
    <x v="1"/>
    <n v="149"/>
    <n v="54.91"/>
    <x v="6"/>
    <s v="EUR"/>
    <n v="1503378000"/>
    <n v="1503982800"/>
    <b v="0"/>
    <b v="1"/>
    <s v="games/video games"/>
    <x v="6"/>
    <x v="11"/>
  </r>
  <r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b v="0"/>
    <b v="0"/>
    <s v="film &amp; video/animation"/>
    <x v="4"/>
    <x v="10"/>
  </r>
  <r>
    <s v="Gallegos-Cobb"/>
    <s v="Object-based directional function"/>
    <n v="39500"/>
    <n v="4323"/>
    <n v="11"/>
    <x v="0"/>
    <n v="57"/>
    <n v="75.84"/>
    <x v="2"/>
    <s v="AUD"/>
    <n v="1561438800"/>
    <n v="1562043600"/>
    <b v="0"/>
    <b v="1"/>
    <s v="music/rock"/>
    <x v="1"/>
    <x v="1"/>
  </r>
  <r>
    <s v="Ellison PLC"/>
    <s v="Re-contextualized tangible open architecture"/>
    <n v="9300"/>
    <n v="14822"/>
    <n v="159"/>
    <x v="1"/>
    <n v="329"/>
    <n v="45.05"/>
    <x v="1"/>
    <s v="USD"/>
    <n v="1398402000"/>
    <n v="1398574800"/>
    <b v="0"/>
    <b v="0"/>
    <s v="film &amp; video/animation"/>
    <x v="4"/>
    <x v="10"/>
  </r>
  <r>
    <s v="Bolton, Sanchez and Carrillo"/>
    <s v="Distributed systemic adapter"/>
    <n v="2400"/>
    <n v="10138"/>
    <n v="422"/>
    <x v="1"/>
    <n v="97"/>
    <n v="104.52"/>
    <x v="3"/>
    <s v="DKK"/>
    <n v="1513231200"/>
    <n v="1515391200"/>
    <b v="0"/>
    <b v="1"/>
    <s v="theater/plays"/>
    <x v="3"/>
    <x v="3"/>
  </r>
  <r>
    <s v="Mason-Sanders"/>
    <s v="Networked web-enabled instruction set"/>
    <n v="3200"/>
    <n v="3127"/>
    <n v="98"/>
    <x v="0"/>
    <n v="41"/>
    <n v="76.27"/>
    <x v="1"/>
    <s v="USD"/>
    <n v="1440824400"/>
    <n v="1441170000"/>
    <b v="0"/>
    <b v="0"/>
    <s v="technology/wearables"/>
    <x v="2"/>
    <x v="8"/>
  </r>
  <r>
    <s v="Pitts-Reed"/>
    <s v="Vision-oriented dynamic service-desk"/>
    <n v="29400"/>
    <n v="123124"/>
    <n v="419"/>
    <x v="1"/>
    <n v="1784"/>
    <n v="69.02"/>
    <x v="1"/>
    <s v="USD"/>
    <n v="1281070800"/>
    <n v="1281157200"/>
    <b v="0"/>
    <b v="0"/>
    <s v="theater/plays"/>
    <x v="3"/>
    <x v="3"/>
  </r>
  <r>
    <s v="Gonzalez-Martinez"/>
    <s v="Vision-oriented actuating open system"/>
    <n v="168500"/>
    <n v="171729"/>
    <n v="102"/>
    <x v="1"/>
    <n v="1684"/>
    <n v="101.98"/>
    <x v="2"/>
    <s v="AUD"/>
    <n v="1397365200"/>
    <n v="1398229200"/>
    <b v="0"/>
    <b v="1"/>
    <s v="publishing/nonfiction"/>
    <x v="5"/>
    <x v="9"/>
  </r>
  <r>
    <s v="Hill, Martin and Garcia"/>
    <s v="Sharable scalable core"/>
    <n v="8400"/>
    <n v="10729"/>
    <n v="128"/>
    <x v="1"/>
    <n v="250"/>
    <n v="42.92"/>
    <x v="1"/>
    <s v="USD"/>
    <n v="1494392400"/>
    <n v="1495256400"/>
    <b v="0"/>
    <b v="1"/>
    <s v="music/rock"/>
    <x v="1"/>
    <x v="1"/>
  </r>
  <r>
    <s v="Garcia PLC"/>
    <s v="Customer-focused attitude-oriented function"/>
    <n v="2300"/>
    <n v="10240"/>
    <n v="445"/>
    <x v="1"/>
    <n v="238"/>
    <n v="43.03"/>
    <x v="1"/>
    <s v="USD"/>
    <n v="1520143200"/>
    <n v="1520402400"/>
    <b v="0"/>
    <b v="0"/>
    <s v="theater/plays"/>
    <x v="3"/>
    <x v="3"/>
  </r>
  <r>
    <s v="Herring-Bailey"/>
    <s v="Reverse-engineered system-worthy extranet"/>
    <n v="700"/>
    <n v="3988"/>
    <n v="570"/>
    <x v="1"/>
    <n v="53"/>
    <n v="75.25"/>
    <x v="1"/>
    <s v="USD"/>
    <n v="1405314000"/>
    <n v="1409806800"/>
    <b v="0"/>
    <b v="0"/>
    <s v="theater/plays"/>
    <x v="3"/>
    <x v="3"/>
  </r>
  <r>
    <s v="Russell-Gardner"/>
    <s v="Re-engineered systematic monitoring"/>
    <n v="2900"/>
    <n v="14771"/>
    <n v="509"/>
    <x v="1"/>
    <n v="214"/>
    <n v="69.02"/>
    <x v="1"/>
    <s v="USD"/>
    <n v="1396846800"/>
    <n v="1396933200"/>
    <b v="0"/>
    <b v="0"/>
    <s v="theater/plays"/>
    <x v="3"/>
    <x v="3"/>
  </r>
  <r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b v="0"/>
    <b v="0"/>
    <s v="technology/web"/>
    <x v="2"/>
    <x v="2"/>
  </r>
  <r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b v="0"/>
    <b v="1"/>
    <s v="publishing/fiction"/>
    <x v="5"/>
    <x v="13"/>
  </r>
  <r>
    <s v="Roberts and Sons"/>
    <s v="Streamlined holistic knowledgebase"/>
    <n v="6200"/>
    <n v="13103"/>
    <n v="211"/>
    <x v="1"/>
    <n v="218"/>
    <n v="60.11"/>
    <x v="2"/>
    <s v="AUD"/>
    <n v="1420005600"/>
    <n v="1420437600"/>
    <b v="0"/>
    <b v="0"/>
    <s v="games/mobile games"/>
    <x v="6"/>
    <x v="20"/>
  </r>
  <r>
    <s v="Avila-Nelson"/>
    <s v="Up-sized intermediate website"/>
    <n v="61500"/>
    <n v="168095"/>
    <n v="273"/>
    <x v="1"/>
    <n v="6465"/>
    <n v="26"/>
    <x v="1"/>
    <s v="USD"/>
    <n v="1420178400"/>
    <n v="1420783200"/>
    <b v="0"/>
    <b v="0"/>
    <s v="publishing/translations"/>
    <x v="5"/>
    <x v="18"/>
  </r>
  <r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s v="Singleton Ltd"/>
    <s v="Enhanced user-facing function"/>
    <n v="7100"/>
    <n v="3840"/>
    <n v="54"/>
    <x v="0"/>
    <n v="101"/>
    <n v="38.020000000000003"/>
    <x v="1"/>
    <s v="USD"/>
    <n v="1355032800"/>
    <n v="1355205600"/>
    <b v="0"/>
    <b v="0"/>
    <s v="theater/plays"/>
    <x v="3"/>
    <x v="3"/>
  </r>
  <r>
    <s v="Perez PLC"/>
    <s v="Operative bandwidth-monitored interface"/>
    <n v="1000"/>
    <n v="6263"/>
    <n v="626"/>
    <x v="1"/>
    <n v="59"/>
    <n v="106.15"/>
    <x v="1"/>
    <s v="USD"/>
    <n v="1382677200"/>
    <n v="1383109200"/>
    <b v="0"/>
    <b v="0"/>
    <s v="theater/plays"/>
    <x v="3"/>
    <x v="3"/>
  </r>
  <r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b v="0"/>
    <b v="0"/>
    <s v="film &amp; video/drama"/>
    <x v="4"/>
    <x v="6"/>
  </r>
  <r>
    <s v="Barry Group"/>
    <s v="De-engineered static Local Area Network"/>
    <n v="4600"/>
    <n v="8505"/>
    <n v="185"/>
    <x v="1"/>
    <n v="88"/>
    <n v="96.65"/>
    <x v="1"/>
    <s v="USD"/>
    <n v="1487656800"/>
    <n v="1487829600"/>
    <b v="0"/>
    <b v="0"/>
    <s v="publishing/nonfiction"/>
    <x v="5"/>
    <x v="9"/>
  </r>
  <r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b v="0"/>
    <b v="1"/>
    <s v="music/rock"/>
    <x v="1"/>
    <x v="1"/>
  </r>
  <r>
    <s v="Smith-Reid"/>
    <s v="Optimized actuating toolset"/>
    <n v="4100"/>
    <n v="959"/>
    <n v="23"/>
    <x v="0"/>
    <n v="15"/>
    <n v="63.93"/>
    <x v="4"/>
    <s v="GBP"/>
    <n v="1453615200"/>
    <n v="1456812000"/>
    <b v="0"/>
    <b v="0"/>
    <s v="music/rock"/>
    <x v="1"/>
    <x v="1"/>
  </r>
  <r>
    <s v="Williams Inc"/>
    <s v="Decentralized exuding strategy"/>
    <n v="5700"/>
    <n v="8322"/>
    <n v="146"/>
    <x v="1"/>
    <n v="92"/>
    <n v="90.46"/>
    <x v="1"/>
    <s v="USD"/>
    <n v="1362463200"/>
    <n v="1363669200"/>
    <b v="0"/>
    <b v="0"/>
    <s v="theater/plays"/>
    <x v="3"/>
    <x v="3"/>
  </r>
  <r>
    <s v="Duncan, Mcdonald and Miller"/>
    <s v="Assimilated coherent hardware"/>
    <n v="5000"/>
    <n v="13424"/>
    <n v="268"/>
    <x v="1"/>
    <n v="186"/>
    <n v="72.17"/>
    <x v="1"/>
    <s v="USD"/>
    <n v="1481176800"/>
    <n v="1482904800"/>
    <b v="0"/>
    <b v="1"/>
    <s v="theater/plays"/>
    <x v="3"/>
    <x v="3"/>
  </r>
  <r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b v="1"/>
    <b v="0"/>
    <s v="photography/photography books"/>
    <x v="7"/>
    <x v="14"/>
  </r>
  <r>
    <s v="Allen-Jones"/>
    <s v="Centralized modular initiative"/>
    <n v="6300"/>
    <n v="9935"/>
    <n v="158"/>
    <x v="1"/>
    <n v="261"/>
    <n v="38.07"/>
    <x v="1"/>
    <s v="USD"/>
    <n v="1348808400"/>
    <n v="1349845200"/>
    <b v="0"/>
    <b v="0"/>
    <s v="music/rock"/>
    <x v="1"/>
    <x v="1"/>
  </r>
  <r>
    <s v="Mason-Smith"/>
    <s v="Reverse-engineered cohesive migration"/>
    <n v="84300"/>
    <n v="26303"/>
    <n v="31"/>
    <x v="0"/>
    <n v="454"/>
    <n v="57.94"/>
    <x v="1"/>
    <s v="USD"/>
    <n v="1282712400"/>
    <n v="1283058000"/>
    <b v="0"/>
    <b v="1"/>
    <s v="music/rock"/>
    <x v="1"/>
    <x v="1"/>
  </r>
  <r>
    <s v="Lloyd, Kennedy and Davis"/>
    <s v="Compatible multimedia hub"/>
    <n v="1700"/>
    <n v="5328"/>
    <n v="313"/>
    <x v="1"/>
    <n v="107"/>
    <n v="49.79"/>
    <x v="1"/>
    <s v="USD"/>
    <n v="1301979600"/>
    <n v="1304226000"/>
    <b v="0"/>
    <b v="1"/>
    <s v="music/indie rock"/>
    <x v="1"/>
    <x v="7"/>
  </r>
  <r>
    <s v="Walker Ltd"/>
    <s v="Organic eco-centric success"/>
    <n v="2900"/>
    <n v="10756"/>
    <n v="371"/>
    <x v="1"/>
    <n v="199"/>
    <n v="54.05"/>
    <x v="1"/>
    <s v="USD"/>
    <n v="1263016800"/>
    <n v="1263016800"/>
    <b v="0"/>
    <b v="0"/>
    <s v="photography/photography books"/>
    <x v="7"/>
    <x v="14"/>
  </r>
  <r>
    <s v="Gordon PLC"/>
    <s v="Virtual reciprocal policy"/>
    <n v="45600"/>
    <n v="165375"/>
    <n v="363"/>
    <x v="1"/>
    <n v="5512"/>
    <n v="30"/>
    <x v="1"/>
    <s v="USD"/>
    <n v="1360648800"/>
    <n v="1362031200"/>
    <b v="0"/>
    <b v="0"/>
    <s v="theater/plays"/>
    <x v="3"/>
    <x v="3"/>
  </r>
  <r>
    <s v="Lee and Sons"/>
    <s v="Persevering interactive emulation"/>
    <n v="4900"/>
    <n v="6031"/>
    <n v="123"/>
    <x v="1"/>
    <n v="86"/>
    <n v="70.13"/>
    <x v="1"/>
    <s v="USD"/>
    <n v="1451800800"/>
    <n v="1455602400"/>
    <b v="0"/>
    <b v="0"/>
    <s v="theater/plays"/>
    <x v="3"/>
    <x v="3"/>
  </r>
  <r>
    <s v="Cole LLC"/>
    <s v="Proactive responsive emulation"/>
    <n v="111900"/>
    <n v="85902"/>
    <n v="77"/>
    <x v="0"/>
    <n v="3182"/>
    <n v="27"/>
    <x v="6"/>
    <s v="EUR"/>
    <n v="1415340000"/>
    <n v="1418191200"/>
    <b v="0"/>
    <b v="1"/>
    <s v="music/jazz"/>
    <x v="1"/>
    <x v="17"/>
  </r>
  <r>
    <s v="Acosta PLC"/>
    <s v="Extended eco-centric function"/>
    <n v="61600"/>
    <n v="143910"/>
    <n v="234"/>
    <x v="1"/>
    <n v="2768"/>
    <n v="51.99"/>
    <x v="2"/>
    <s v="AUD"/>
    <n v="1351054800"/>
    <n v="1352440800"/>
    <b v="0"/>
    <b v="0"/>
    <s v="theater/plays"/>
    <x v="3"/>
    <x v="3"/>
  </r>
  <r>
    <s v="Brown-Mckee"/>
    <s v="Networked optimal productivity"/>
    <n v="1500"/>
    <n v="2708"/>
    <n v="181"/>
    <x v="1"/>
    <n v="48"/>
    <n v="56.42"/>
    <x v="1"/>
    <s v="USD"/>
    <n v="1349326800"/>
    <n v="1353304800"/>
    <b v="0"/>
    <b v="0"/>
    <s v="film &amp; video/documentary"/>
    <x v="4"/>
    <x v="4"/>
  </r>
  <r>
    <s v="Miles and Sons"/>
    <s v="Persistent attitude-oriented approach"/>
    <n v="3500"/>
    <n v="8842"/>
    <n v="253"/>
    <x v="1"/>
    <n v="87"/>
    <n v="101.63"/>
    <x v="1"/>
    <s v="USD"/>
    <n v="1548914400"/>
    <n v="1550728800"/>
    <b v="0"/>
    <b v="0"/>
    <s v="film &amp; video/television"/>
    <x v="4"/>
    <x v="19"/>
  </r>
  <r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b v="0"/>
    <b v="0"/>
    <s v="games/video games"/>
    <x v="6"/>
    <x v="11"/>
  </r>
  <r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b v="0"/>
    <b v="0"/>
    <s v="photography/photography books"/>
    <x v="7"/>
    <x v="14"/>
  </r>
  <r>
    <s v="Horton, Morrison and Clark"/>
    <s v="Networked radical neural-net"/>
    <n v="51100"/>
    <n v="155349"/>
    <n v="304"/>
    <x v="1"/>
    <n v="1894"/>
    <n v="82.02"/>
    <x v="1"/>
    <s v="USD"/>
    <n v="1562734800"/>
    <n v="1564894800"/>
    <b v="0"/>
    <b v="1"/>
    <s v="theater/plays"/>
    <x v="3"/>
    <x v="3"/>
  </r>
  <r>
    <s v="Thomas and Sons"/>
    <s v="Re-engineered heuristic forecast"/>
    <n v="7800"/>
    <n v="10704"/>
    <n v="137"/>
    <x v="1"/>
    <n v="282"/>
    <n v="37.96"/>
    <x v="0"/>
    <s v="CAD"/>
    <n v="1505624400"/>
    <n v="1505883600"/>
    <b v="0"/>
    <b v="0"/>
    <s v="theater/plays"/>
    <x v="3"/>
    <x v="3"/>
  </r>
  <r>
    <s v="Morgan-Jenkins"/>
    <s v="Fully-configurable background algorithm"/>
    <n v="2400"/>
    <n v="773"/>
    <n v="32"/>
    <x v="0"/>
    <n v="15"/>
    <n v="51.53"/>
    <x v="1"/>
    <s v="USD"/>
    <n v="1509948000"/>
    <n v="1510380000"/>
    <b v="0"/>
    <b v="0"/>
    <s v="theater/plays"/>
    <x v="3"/>
    <x v="3"/>
  </r>
  <r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b v="0"/>
    <b v="0"/>
    <s v="publishing/translations"/>
    <x v="5"/>
    <x v="18"/>
  </r>
  <r>
    <s v="Fields Ltd"/>
    <s v="Front-line foreground project"/>
    <n v="5500"/>
    <n v="5324"/>
    <n v="97"/>
    <x v="0"/>
    <n v="133"/>
    <n v="40.03"/>
    <x v="1"/>
    <s v="USD"/>
    <n v="1334811600"/>
    <n v="1335243600"/>
    <b v="0"/>
    <b v="1"/>
    <s v="games/video games"/>
    <x v="6"/>
    <x v="11"/>
  </r>
  <r>
    <s v="Ramos-Mitchell"/>
    <s v="Persevering system-worthy info-mediaries"/>
    <n v="700"/>
    <n v="7465"/>
    <n v="1066"/>
    <x v="1"/>
    <n v="83"/>
    <n v="89.94"/>
    <x v="1"/>
    <s v="USD"/>
    <n v="1279515600"/>
    <n v="1279688400"/>
    <b v="0"/>
    <b v="0"/>
    <s v="theater/plays"/>
    <x v="3"/>
    <x v="3"/>
  </r>
  <r>
    <s v="Higgins, Davis and Salazar"/>
    <s v="Distributed multi-tasking strategy"/>
    <n v="2700"/>
    <n v="8799"/>
    <n v="326"/>
    <x v="1"/>
    <n v="91"/>
    <n v="96.69"/>
    <x v="1"/>
    <s v="USD"/>
    <n v="1353909600"/>
    <n v="1356069600"/>
    <b v="0"/>
    <b v="0"/>
    <s v="technology/web"/>
    <x v="2"/>
    <x v="2"/>
  </r>
  <r>
    <s v="Smith-Jenkins"/>
    <s v="Vision-oriented methodical application"/>
    <n v="8000"/>
    <n v="13656"/>
    <n v="171"/>
    <x v="1"/>
    <n v="546"/>
    <n v="25.01"/>
    <x v="1"/>
    <s v="USD"/>
    <n v="1535950800"/>
    <n v="1536210000"/>
    <b v="0"/>
    <b v="0"/>
    <s v="theater/plays"/>
    <x v="3"/>
    <x v="3"/>
  </r>
  <r>
    <s v="Braun PLC"/>
    <s v="Function-based high-level infrastructure"/>
    <n v="2500"/>
    <n v="14536"/>
    <n v="581"/>
    <x v="1"/>
    <n v="393"/>
    <n v="36.99"/>
    <x v="1"/>
    <s v="USD"/>
    <n v="1511244000"/>
    <n v="1511762400"/>
    <b v="0"/>
    <b v="0"/>
    <s v="film &amp; video/animation"/>
    <x v="4"/>
    <x v="10"/>
  </r>
  <r>
    <s v="Drake PLC"/>
    <s v="Profound object-oriented paradigm"/>
    <n v="164500"/>
    <n v="150552"/>
    <n v="92"/>
    <x v="0"/>
    <n v="2062"/>
    <n v="73.010000000000005"/>
    <x v="1"/>
    <s v="USD"/>
    <n v="1331445600"/>
    <n v="1333256400"/>
    <b v="0"/>
    <b v="1"/>
    <s v="theater/plays"/>
    <x v="3"/>
    <x v="3"/>
  </r>
  <r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b v="0"/>
    <b v="1"/>
    <s v="film &amp; video/television"/>
    <x v="4"/>
    <x v="19"/>
  </r>
  <r>
    <s v="Lucas-Mullins"/>
    <s v="Business-focused dynamic instruction set"/>
    <n v="8100"/>
    <n v="1517"/>
    <n v="19"/>
    <x v="0"/>
    <n v="29"/>
    <n v="52.31"/>
    <x v="3"/>
    <s v="DKK"/>
    <n v="1464584400"/>
    <n v="1465016400"/>
    <b v="0"/>
    <b v="0"/>
    <s v="music/rock"/>
    <x v="1"/>
    <x v="1"/>
  </r>
  <r>
    <s v="Tran LLC"/>
    <s v="Ameliorated fresh-thinking protocol"/>
    <n v="9800"/>
    <n v="8153"/>
    <n v="83"/>
    <x v="0"/>
    <n v="132"/>
    <n v="61.77"/>
    <x v="1"/>
    <s v="USD"/>
    <n v="1335848400"/>
    <n v="1336280400"/>
    <b v="0"/>
    <b v="0"/>
    <s v="technology/web"/>
    <x v="2"/>
    <x v="2"/>
  </r>
  <r>
    <s v="Dawson, Brady and Gilbert"/>
    <s v="Front-line optimizing emulation"/>
    <n v="900"/>
    <n v="6357"/>
    <n v="706"/>
    <x v="1"/>
    <n v="254"/>
    <n v="25.03"/>
    <x v="1"/>
    <s v="USD"/>
    <n v="1473483600"/>
    <n v="1476766800"/>
    <b v="0"/>
    <b v="0"/>
    <s v="theater/plays"/>
    <x v="3"/>
    <x v="3"/>
  </r>
  <r>
    <s v="Obrien-Aguirre"/>
    <s v="Devolved uniform complexity"/>
    <n v="112100"/>
    <n v="19557"/>
    <n v="17"/>
    <x v="3"/>
    <n v="184"/>
    <n v="106.29"/>
    <x v="1"/>
    <s v="USD"/>
    <n v="1479880800"/>
    <n v="1480485600"/>
    <b v="0"/>
    <b v="0"/>
    <s v="theater/plays"/>
    <x v="3"/>
    <x v="3"/>
  </r>
  <r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b v="0"/>
    <b v="0"/>
    <s v="music/electric music"/>
    <x v="1"/>
    <x v="5"/>
  </r>
  <r>
    <s v="Garcia Ltd"/>
    <s v="Secured global success"/>
    <n v="5600"/>
    <n v="5476"/>
    <n v="98"/>
    <x v="0"/>
    <n v="137"/>
    <n v="39.97"/>
    <x v="3"/>
    <s v="DKK"/>
    <n v="1331701200"/>
    <n v="1331787600"/>
    <b v="0"/>
    <b v="1"/>
    <s v="music/metal"/>
    <x v="1"/>
    <x v="16"/>
  </r>
  <r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b v="0"/>
    <b v="0"/>
    <s v="theater/plays"/>
    <x v="3"/>
    <x v="3"/>
  </r>
  <r>
    <s v="Wilson, Hall and Osborne"/>
    <s v="Advanced global data-warehouse"/>
    <n v="168600"/>
    <n v="91722"/>
    <n v="54"/>
    <x v="0"/>
    <n v="908"/>
    <n v="101.02"/>
    <x v="1"/>
    <s v="USD"/>
    <n v="1368162000"/>
    <n v="1370926800"/>
    <b v="0"/>
    <b v="1"/>
    <s v="film &amp; video/documentary"/>
    <x v="4"/>
    <x v="4"/>
  </r>
  <r>
    <s v="Bell, Grimes and Kerr"/>
    <s v="Self-enabling uniform complexity"/>
    <n v="1800"/>
    <n v="8219"/>
    <n v="457"/>
    <x v="1"/>
    <n v="107"/>
    <n v="76.81"/>
    <x v="1"/>
    <s v="USD"/>
    <n v="1318654800"/>
    <n v="1319000400"/>
    <b v="1"/>
    <b v="0"/>
    <s v="technology/web"/>
    <x v="2"/>
    <x v="2"/>
  </r>
  <r>
    <s v="Ho-Harris"/>
    <s v="Versatile cohesive encoding"/>
    <n v="7300"/>
    <n v="717"/>
    <n v="10"/>
    <x v="0"/>
    <n v="10"/>
    <n v="71.7"/>
    <x v="1"/>
    <s v="USD"/>
    <n v="1331874000"/>
    <n v="1333429200"/>
    <b v="0"/>
    <b v="0"/>
    <s v="food/food trucks"/>
    <x v="0"/>
    <x v="0"/>
  </r>
  <r>
    <s v="Ross Group"/>
    <s v="Organized executive solution"/>
    <n v="6500"/>
    <n v="1065"/>
    <n v="16"/>
    <x v="3"/>
    <n v="32"/>
    <n v="33.28"/>
    <x v="6"/>
    <s v="EUR"/>
    <n v="1286254800"/>
    <n v="1287032400"/>
    <b v="0"/>
    <b v="0"/>
    <s v="theater/plays"/>
    <x v="3"/>
    <x v="3"/>
  </r>
  <r>
    <s v="Turner-Davis"/>
    <s v="Automated local emulation"/>
    <n v="600"/>
    <n v="8038"/>
    <n v="1340"/>
    <x v="1"/>
    <n v="183"/>
    <n v="43.92"/>
    <x v="1"/>
    <s v="USD"/>
    <n v="1540530000"/>
    <n v="1541570400"/>
    <b v="0"/>
    <b v="0"/>
    <s v="theater/plays"/>
    <x v="3"/>
    <x v="3"/>
  </r>
  <r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b v="0"/>
    <b v="0"/>
    <s v="theater/plays"/>
    <x v="3"/>
    <x v="3"/>
  </r>
  <r>
    <s v="Smith-Hess"/>
    <s v="Grass-roots real-time Local Area Network"/>
    <n v="6100"/>
    <n v="3352"/>
    <n v="55"/>
    <x v="0"/>
    <n v="38"/>
    <n v="88.21"/>
    <x v="2"/>
    <s v="AUD"/>
    <n v="1548655200"/>
    <n v="1550556000"/>
    <b v="0"/>
    <b v="0"/>
    <s v="theater/plays"/>
    <x v="3"/>
    <x v="3"/>
  </r>
  <r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b v="0"/>
    <b v="1"/>
    <s v="theater/plays"/>
    <x v="3"/>
    <x v="3"/>
  </r>
  <r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b v="0"/>
    <b v="1"/>
    <s v="music/rock"/>
    <x v="1"/>
    <x v="1"/>
  </r>
  <r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b v="0"/>
    <b v="0"/>
    <s v="food/food trucks"/>
    <x v="0"/>
    <x v="0"/>
  </r>
  <r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s v="Wong-Walker"/>
    <s v="Multi-channeled disintermediate policy"/>
    <n v="900"/>
    <n v="12102"/>
    <n v="1345"/>
    <x v="1"/>
    <n v="295"/>
    <n v="41.02"/>
    <x v="1"/>
    <s v="USD"/>
    <n v="1424930400"/>
    <n v="1426395600"/>
    <b v="0"/>
    <b v="0"/>
    <s v="film &amp; video/documentary"/>
    <x v="4"/>
    <x v="4"/>
  </r>
  <r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b v="0"/>
    <b v="0"/>
    <s v="theater/plays"/>
    <x v="3"/>
    <x v="3"/>
  </r>
  <r>
    <s v="Guerrero, Flores and Jenkins"/>
    <s v="Networked optimal architecture"/>
    <n v="3400"/>
    <n v="2809"/>
    <n v="83"/>
    <x v="0"/>
    <n v="32"/>
    <n v="87.78"/>
    <x v="1"/>
    <s v="USD"/>
    <n v="1452146400"/>
    <n v="1452578400"/>
    <b v="0"/>
    <b v="0"/>
    <s v="music/indie rock"/>
    <x v="1"/>
    <x v="7"/>
  </r>
  <r>
    <s v="Peterson PLC"/>
    <s v="User-friendly discrete benchmark"/>
    <n v="2100"/>
    <n v="11469"/>
    <n v="546"/>
    <x v="1"/>
    <n v="142"/>
    <n v="80.77"/>
    <x v="1"/>
    <s v="USD"/>
    <n v="1470546000"/>
    <n v="1474088400"/>
    <b v="0"/>
    <b v="0"/>
    <s v="film &amp; video/documentary"/>
    <x v="4"/>
    <x v="4"/>
  </r>
  <r>
    <s v="Townsend Ltd"/>
    <s v="Grass-roots actuating policy"/>
    <n v="2800"/>
    <n v="8014"/>
    <n v="286"/>
    <x v="1"/>
    <n v="85"/>
    <n v="94.28"/>
    <x v="1"/>
    <s v="USD"/>
    <n v="1458363600"/>
    <n v="1461906000"/>
    <b v="0"/>
    <b v="0"/>
    <s v="theater/plays"/>
    <x v="3"/>
    <x v="3"/>
  </r>
  <r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b v="0"/>
    <b v="1"/>
    <s v="theater/plays"/>
    <x v="3"/>
    <x v="3"/>
  </r>
  <r>
    <s v="Salazar-Dodson"/>
    <s v="Face-to-face zero tolerance moderator"/>
    <n v="32900"/>
    <n v="43473"/>
    <n v="132"/>
    <x v="1"/>
    <n v="659"/>
    <n v="65.97"/>
    <x v="3"/>
    <s v="DKK"/>
    <n v="1338958800"/>
    <n v="1340686800"/>
    <b v="0"/>
    <b v="1"/>
    <s v="publishing/fiction"/>
    <x v="5"/>
    <x v="13"/>
  </r>
  <r>
    <s v="Davis Ltd"/>
    <s v="Grass-roots optimizing projection"/>
    <n v="118200"/>
    <n v="87560"/>
    <n v="74"/>
    <x v="0"/>
    <n v="803"/>
    <n v="109.04"/>
    <x v="1"/>
    <s v="USD"/>
    <n v="1303102800"/>
    <n v="1303189200"/>
    <b v="0"/>
    <b v="0"/>
    <s v="theater/plays"/>
    <x v="3"/>
    <x v="3"/>
  </r>
  <r>
    <s v="Harris-Perry"/>
    <s v="User-centric 6thgeneration attitude"/>
    <n v="4100"/>
    <n v="3087"/>
    <n v="75"/>
    <x v="3"/>
    <n v="75"/>
    <n v="41.16"/>
    <x v="1"/>
    <s v="USD"/>
    <n v="1316581200"/>
    <n v="1318309200"/>
    <b v="0"/>
    <b v="1"/>
    <s v="music/indie rock"/>
    <x v="1"/>
    <x v="7"/>
  </r>
  <r>
    <s v="Velazquez, Hunt and Ortiz"/>
    <s v="Switchable zero tolerance website"/>
    <n v="7800"/>
    <n v="1586"/>
    <n v="20"/>
    <x v="0"/>
    <n v="16"/>
    <n v="99.13"/>
    <x v="1"/>
    <s v="USD"/>
    <n v="1270789200"/>
    <n v="1272171600"/>
    <b v="0"/>
    <b v="0"/>
    <s v="games/video games"/>
    <x v="6"/>
    <x v="11"/>
  </r>
  <r>
    <s v="Flores PLC"/>
    <s v="Focused real-time help-desk"/>
    <n v="6300"/>
    <n v="12812"/>
    <n v="203"/>
    <x v="1"/>
    <n v="121"/>
    <n v="105.88"/>
    <x v="1"/>
    <s v="USD"/>
    <n v="1297836000"/>
    <n v="1298872800"/>
    <b v="0"/>
    <b v="0"/>
    <s v="theater/plays"/>
    <x v="3"/>
    <x v="3"/>
  </r>
  <r>
    <s v="Martinez LLC"/>
    <s v="Robust impactful approach"/>
    <n v="59100"/>
    <n v="183345"/>
    <n v="310"/>
    <x v="1"/>
    <n v="3742"/>
    <n v="49"/>
    <x v="1"/>
    <s v="USD"/>
    <n v="1382677200"/>
    <n v="1383282000"/>
    <b v="0"/>
    <b v="0"/>
    <s v="theater/plays"/>
    <x v="3"/>
    <x v="3"/>
  </r>
  <r>
    <s v="Miller-Irwin"/>
    <s v="Secured maximized policy"/>
    <n v="2200"/>
    <n v="8697"/>
    <n v="395"/>
    <x v="1"/>
    <n v="223"/>
    <n v="39"/>
    <x v="1"/>
    <s v="USD"/>
    <n v="1330322400"/>
    <n v="1330495200"/>
    <b v="0"/>
    <b v="0"/>
    <s v="music/rock"/>
    <x v="1"/>
    <x v="1"/>
  </r>
  <r>
    <s v="Sanchez-Morgan"/>
    <s v="Realigned upward-trending strategy"/>
    <n v="1400"/>
    <n v="4126"/>
    <n v="295"/>
    <x v="1"/>
    <n v="133"/>
    <n v="31.02"/>
    <x v="1"/>
    <s v="USD"/>
    <n v="1552366800"/>
    <n v="1552798800"/>
    <b v="0"/>
    <b v="1"/>
    <s v="film &amp; video/documentary"/>
    <x v="4"/>
    <x v="4"/>
  </r>
  <r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b v="0"/>
    <b v="0"/>
    <s v="theater/plays"/>
    <x v="3"/>
    <x v="3"/>
  </r>
  <r>
    <s v="Martin-Marshall"/>
    <s v="Configurable demand-driven matrix"/>
    <n v="9600"/>
    <n v="6401"/>
    <n v="67"/>
    <x v="0"/>
    <n v="108"/>
    <n v="59.27"/>
    <x v="6"/>
    <s v="EUR"/>
    <n v="1574143200"/>
    <n v="1574229600"/>
    <b v="0"/>
    <b v="1"/>
    <s v="food/food trucks"/>
    <x v="0"/>
    <x v="0"/>
  </r>
  <r>
    <s v="Summers PLC"/>
    <s v="Cross-group coherent hierarchy"/>
    <n v="6600"/>
    <n v="1269"/>
    <n v="19"/>
    <x v="0"/>
    <n v="30"/>
    <n v="42.3"/>
    <x v="1"/>
    <s v="USD"/>
    <n v="1494738000"/>
    <n v="1495861200"/>
    <b v="0"/>
    <b v="0"/>
    <s v="theater/plays"/>
    <x v="3"/>
    <x v="3"/>
  </r>
  <r>
    <s v="Young, Hart and Ryan"/>
    <s v="Decentralized demand-driven open system"/>
    <n v="5700"/>
    <n v="903"/>
    <n v="16"/>
    <x v="0"/>
    <n v="17"/>
    <n v="53.12"/>
    <x v="1"/>
    <s v="USD"/>
    <n v="1392357600"/>
    <n v="1392530400"/>
    <b v="0"/>
    <b v="0"/>
    <s v="music/rock"/>
    <x v="1"/>
    <x v="1"/>
  </r>
  <r>
    <s v="Mills Group"/>
    <s v="Advanced empowering matrix"/>
    <n v="8400"/>
    <n v="3251"/>
    <n v="39"/>
    <x v="3"/>
    <n v="64"/>
    <n v="50.8"/>
    <x v="1"/>
    <s v="USD"/>
    <n v="1281589200"/>
    <n v="1283662800"/>
    <b v="0"/>
    <b v="0"/>
    <s v="technology/web"/>
    <x v="2"/>
    <x v="2"/>
  </r>
  <r>
    <s v="Sandoval-Powell"/>
    <s v="Phased holistic implementation"/>
    <n v="84400"/>
    <n v="8092"/>
    <n v="10"/>
    <x v="0"/>
    <n v="80"/>
    <n v="101.15"/>
    <x v="1"/>
    <s v="USD"/>
    <n v="1305003600"/>
    <n v="1305781200"/>
    <b v="0"/>
    <b v="0"/>
    <s v="publishing/fiction"/>
    <x v="5"/>
    <x v="13"/>
  </r>
  <r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b v="0"/>
    <b v="0"/>
    <s v="film &amp; video/shorts"/>
    <x v="4"/>
    <x v="12"/>
  </r>
  <r>
    <s v="Hebert Group"/>
    <s v="Visionary asymmetric Graphical User Interface"/>
    <n v="117900"/>
    <n v="196377"/>
    <n v="167"/>
    <x v="1"/>
    <n v="5168"/>
    <n v="38"/>
    <x v="1"/>
    <s v="USD"/>
    <n v="1290664800"/>
    <n v="1291788000"/>
    <b v="0"/>
    <b v="0"/>
    <s v="theater/plays"/>
    <x v="3"/>
    <x v="3"/>
  </r>
  <r>
    <s v="Cole, Smith and Wood"/>
    <s v="Integrated zero-defect help-desk"/>
    <n v="8900"/>
    <n v="2148"/>
    <n v="24"/>
    <x v="0"/>
    <n v="26"/>
    <n v="82.62"/>
    <x v="4"/>
    <s v="GBP"/>
    <n v="1395896400"/>
    <n v="1396069200"/>
    <b v="0"/>
    <b v="0"/>
    <s v="film &amp; video/documentary"/>
    <x v="4"/>
    <x v="4"/>
  </r>
  <r>
    <s v="Harris, Hall and Harris"/>
    <s v="Inverse analyzing matrices"/>
    <n v="7100"/>
    <n v="11648"/>
    <n v="164"/>
    <x v="1"/>
    <n v="307"/>
    <n v="37.94"/>
    <x v="1"/>
    <s v="USD"/>
    <n v="1434862800"/>
    <n v="1435899600"/>
    <b v="0"/>
    <b v="1"/>
    <s v="theater/plays"/>
    <x v="3"/>
    <x v="3"/>
  </r>
  <r>
    <s v="Saunders Group"/>
    <s v="Programmable systemic implementation"/>
    <n v="6500"/>
    <n v="5897"/>
    <n v="91"/>
    <x v="0"/>
    <n v="73"/>
    <n v="80.78"/>
    <x v="1"/>
    <s v="USD"/>
    <n v="1529125200"/>
    <n v="1531112400"/>
    <b v="0"/>
    <b v="1"/>
    <s v="theater/plays"/>
    <x v="3"/>
    <x v="3"/>
  </r>
  <r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b v="0"/>
    <b v="0"/>
    <s v="film &amp; video/animation"/>
    <x v="4"/>
    <x v="10"/>
  </r>
  <r>
    <s v="Patterson, Salinas and Lucas"/>
    <s v="Digitized 3rdgeneration encoding"/>
    <n v="2600"/>
    <n v="1002"/>
    <n v="39"/>
    <x v="0"/>
    <n v="33"/>
    <n v="30.36"/>
    <x v="1"/>
    <s v="USD"/>
    <n v="1566968400"/>
    <n v="1567314000"/>
    <b v="0"/>
    <b v="1"/>
    <s v="theater/plays"/>
    <x v="3"/>
    <x v="3"/>
  </r>
  <r>
    <s v="Young PLC"/>
    <s v="Innovative well-modulated functionalities"/>
    <n v="98700"/>
    <n v="131826"/>
    <n v="134"/>
    <x v="1"/>
    <n v="2441"/>
    <n v="54"/>
    <x v="1"/>
    <s v="USD"/>
    <n v="1543557600"/>
    <n v="1544508000"/>
    <b v="0"/>
    <b v="0"/>
    <s v="music/rock"/>
    <x v="1"/>
    <x v="1"/>
  </r>
  <r>
    <s v="Willis and Sons"/>
    <s v="Fundamental incremental database"/>
    <n v="93800"/>
    <n v="21477"/>
    <n v="23"/>
    <x v="2"/>
    <n v="211"/>
    <n v="101.79"/>
    <x v="1"/>
    <s v="USD"/>
    <n v="1481522400"/>
    <n v="1482472800"/>
    <b v="0"/>
    <b v="0"/>
    <s v="games/video games"/>
    <x v="6"/>
    <x v="11"/>
  </r>
  <r>
    <s v="Thompson-Bates"/>
    <s v="Expanded encompassing open architecture"/>
    <n v="33700"/>
    <n v="62330"/>
    <n v="185"/>
    <x v="1"/>
    <n v="1385"/>
    <n v="45"/>
    <x v="4"/>
    <s v="GBP"/>
    <n v="1512712800"/>
    <n v="1512799200"/>
    <b v="0"/>
    <b v="0"/>
    <s v="film &amp; video/documentary"/>
    <x v="4"/>
    <x v="4"/>
  </r>
  <r>
    <s v="Rose-Silva"/>
    <s v="Intuitive static portal"/>
    <n v="3300"/>
    <n v="14643"/>
    <n v="444"/>
    <x v="1"/>
    <n v="190"/>
    <n v="77.069999999999993"/>
    <x v="1"/>
    <s v="USD"/>
    <n v="1324274400"/>
    <n v="1324360800"/>
    <b v="0"/>
    <b v="0"/>
    <s v="food/food trucks"/>
    <x v="0"/>
    <x v="0"/>
  </r>
  <r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b v="0"/>
    <b v="0"/>
    <s v="technology/wearables"/>
    <x v="2"/>
    <x v="8"/>
  </r>
  <r>
    <s v="Carlson, Dixon and Jones"/>
    <s v="Persistent well-modulated synergy"/>
    <n v="9600"/>
    <n v="11900"/>
    <n v="124"/>
    <x v="1"/>
    <n v="253"/>
    <n v="47.04"/>
    <x v="1"/>
    <s v="USD"/>
    <n v="1542693600"/>
    <n v="1545112800"/>
    <b v="0"/>
    <b v="0"/>
    <s v="theater/plays"/>
    <x v="3"/>
    <x v="3"/>
  </r>
  <r>
    <s v="Mcgee Group"/>
    <s v="Assimilated discrete algorithm"/>
    <n v="66200"/>
    <n v="123538"/>
    <n v="187"/>
    <x v="1"/>
    <n v="1113"/>
    <n v="111"/>
    <x v="1"/>
    <s v="USD"/>
    <n v="1515564000"/>
    <n v="1516168800"/>
    <b v="0"/>
    <b v="0"/>
    <s v="music/rock"/>
    <x v="1"/>
    <x v="1"/>
  </r>
  <r>
    <s v="Jordan-Acosta"/>
    <s v="Operative uniform hub"/>
    <n v="173800"/>
    <n v="198628"/>
    <n v="114"/>
    <x v="1"/>
    <n v="2283"/>
    <n v="87"/>
    <x v="1"/>
    <s v="USD"/>
    <n v="1573797600"/>
    <n v="1574920800"/>
    <b v="0"/>
    <b v="0"/>
    <s v="music/rock"/>
    <x v="1"/>
    <x v="1"/>
  </r>
  <r>
    <s v="Nunez Inc"/>
    <s v="Customizable intangible capability"/>
    <n v="70700"/>
    <n v="68602"/>
    <n v="97"/>
    <x v="0"/>
    <n v="1072"/>
    <n v="63.99"/>
    <x v="1"/>
    <s v="USD"/>
    <n v="1292392800"/>
    <n v="1292479200"/>
    <b v="0"/>
    <b v="1"/>
    <s v="music/rock"/>
    <x v="1"/>
    <x v="1"/>
  </r>
  <r>
    <s v="Hayden Ltd"/>
    <s v="Innovative didactic analyzer"/>
    <n v="94500"/>
    <n v="116064"/>
    <n v="123"/>
    <x v="1"/>
    <n v="1095"/>
    <n v="105.99"/>
    <x v="1"/>
    <s v="USD"/>
    <n v="1573452000"/>
    <n v="1573538400"/>
    <b v="0"/>
    <b v="0"/>
    <s v="theater/plays"/>
    <x v="3"/>
    <x v="3"/>
  </r>
  <r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b v="0"/>
    <b v="0"/>
    <s v="theater/plays"/>
    <x v="3"/>
    <x v="3"/>
  </r>
  <r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b v="0"/>
    <b v="0"/>
    <s v="theater/plays"/>
    <x v="3"/>
    <x v="3"/>
  </r>
  <r>
    <s v="Butler, Henry and Espinoza"/>
    <s v="Switchable didactic matrices"/>
    <n v="37100"/>
    <n v="34964"/>
    <n v="94"/>
    <x v="0"/>
    <n v="393"/>
    <n v="88.97"/>
    <x v="1"/>
    <s v="USD"/>
    <n v="1323669600"/>
    <n v="1323756000"/>
    <b v="0"/>
    <b v="0"/>
    <s v="photography/photography books"/>
    <x v="7"/>
    <x v="14"/>
  </r>
  <r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b v="0"/>
    <b v="0"/>
    <s v="music/indie rock"/>
    <x v="1"/>
    <x v="7"/>
  </r>
  <r>
    <s v="Gibson-Hernandez"/>
    <s v="Visionary foreground middleware"/>
    <n v="47900"/>
    <n v="31864"/>
    <n v="67"/>
    <x v="0"/>
    <n v="328"/>
    <n v="97.15"/>
    <x v="1"/>
    <s v="USD"/>
    <n v="1374296400"/>
    <n v="1375333200"/>
    <b v="0"/>
    <b v="0"/>
    <s v="theater/plays"/>
    <x v="3"/>
    <x v="3"/>
  </r>
  <r>
    <s v="Spencer-Weber"/>
    <s v="Optional zero-defect task-force"/>
    <n v="9000"/>
    <n v="4853"/>
    <n v="54"/>
    <x v="0"/>
    <n v="147"/>
    <n v="33.01"/>
    <x v="1"/>
    <s v="USD"/>
    <n v="1384840800"/>
    <n v="1389420000"/>
    <b v="0"/>
    <b v="0"/>
    <s v="theater/plays"/>
    <x v="3"/>
    <x v="3"/>
  </r>
  <r>
    <s v="Berger, Johnson and Marshall"/>
    <s v="Devolved exuding emulation"/>
    <n v="197600"/>
    <n v="82959"/>
    <n v="42"/>
    <x v="0"/>
    <n v="830"/>
    <n v="99.95"/>
    <x v="1"/>
    <s v="USD"/>
    <n v="1516600800"/>
    <n v="1520056800"/>
    <b v="0"/>
    <b v="0"/>
    <s v="games/video games"/>
    <x v="6"/>
    <x v="11"/>
  </r>
  <r>
    <s v="Taylor, Cisneros and Romero"/>
    <s v="Open-source neutral task-force"/>
    <n v="157600"/>
    <n v="23159"/>
    <n v="15"/>
    <x v="0"/>
    <n v="331"/>
    <n v="69.97"/>
    <x v="4"/>
    <s v="GBP"/>
    <n v="1436418000"/>
    <n v="1436504400"/>
    <b v="0"/>
    <b v="0"/>
    <s v="film &amp; video/drama"/>
    <x v="4"/>
    <x v="6"/>
  </r>
  <r>
    <s v="Little-Marsh"/>
    <s v="Virtual attitude-oriented migration"/>
    <n v="8000"/>
    <n v="2758"/>
    <n v="34"/>
    <x v="0"/>
    <n v="25"/>
    <n v="110.32"/>
    <x v="1"/>
    <s v="USD"/>
    <n v="1503550800"/>
    <n v="1508302800"/>
    <b v="0"/>
    <b v="1"/>
    <s v="music/indie rock"/>
    <x v="1"/>
    <x v="7"/>
  </r>
  <r>
    <s v="Petersen and Sons"/>
    <s v="Open-source full-range portal"/>
    <n v="900"/>
    <n v="12607"/>
    <n v="1401"/>
    <x v="1"/>
    <n v="191"/>
    <n v="66.010000000000005"/>
    <x v="1"/>
    <s v="USD"/>
    <n v="1423634400"/>
    <n v="1425708000"/>
    <b v="0"/>
    <b v="0"/>
    <s v="technology/web"/>
    <x v="2"/>
    <x v="2"/>
  </r>
  <r>
    <s v="Hensley Ltd"/>
    <s v="Versatile cohesive open system"/>
    <n v="199000"/>
    <n v="142823"/>
    <n v="72"/>
    <x v="0"/>
    <n v="3483"/>
    <n v="41.01"/>
    <x v="1"/>
    <s v="USD"/>
    <n v="1487224800"/>
    <n v="1488348000"/>
    <b v="0"/>
    <b v="0"/>
    <s v="food/food trucks"/>
    <x v="0"/>
    <x v="0"/>
  </r>
  <r>
    <s v="Navarro and Sons"/>
    <s v="Multi-layered bottom-line frame"/>
    <n v="180800"/>
    <n v="95958"/>
    <n v="53"/>
    <x v="0"/>
    <n v="923"/>
    <n v="103.96"/>
    <x v="1"/>
    <s v="USD"/>
    <n v="1500008400"/>
    <n v="1502600400"/>
    <b v="0"/>
    <b v="0"/>
    <s v="theater/plays"/>
    <x v="3"/>
    <x v="3"/>
  </r>
  <r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s v="Young LLC"/>
    <s v="Universal maximized methodology"/>
    <n v="74100"/>
    <n v="94631"/>
    <n v="128"/>
    <x v="1"/>
    <n v="2013"/>
    <n v="47.01"/>
    <x v="1"/>
    <s v="USD"/>
    <n v="1440392400"/>
    <n v="1441602000"/>
    <b v="0"/>
    <b v="0"/>
    <s v="music/rock"/>
    <x v="1"/>
    <x v="1"/>
  </r>
  <r>
    <s v="Adams, Willis and Sanchez"/>
    <s v="Expanded hybrid hardware"/>
    <n v="2800"/>
    <n v="977"/>
    <n v="35"/>
    <x v="0"/>
    <n v="33"/>
    <n v="29.61"/>
    <x v="0"/>
    <s v="CAD"/>
    <n v="1446876000"/>
    <n v="1447567200"/>
    <b v="0"/>
    <b v="0"/>
    <s v="theater/plays"/>
    <x v="3"/>
    <x v="3"/>
  </r>
  <r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b v="0"/>
    <b v="0"/>
    <s v="theater/plays"/>
    <x v="3"/>
    <x v="3"/>
  </r>
  <r>
    <s v="Brown Group"/>
    <s v="Profit-focused transitional capability"/>
    <n v="6100"/>
    <n v="7548"/>
    <n v="124"/>
    <x v="1"/>
    <n v="80"/>
    <n v="94.35"/>
    <x v="3"/>
    <s v="DKK"/>
    <n v="1378184400"/>
    <n v="1378789200"/>
    <b v="0"/>
    <b v="0"/>
    <s v="film &amp; video/documentary"/>
    <x v="4"/>
    <x v="4"/>
  </r>
  <r>
    <s v="Burns-Burnett"/>
    <s v="Front-line scalable definition"/>
    <n v="3800"/>
    <n v="2241"/>
    <n v="59"/>
    <x v="2"/>
    <n v="86"/>
    <n v="26.06"/>
    <x v="1"/>
    <s v="USD"/>
    <n v="1485064800"/>
    <n v="1488520800"/>
    <b v="0"/>
    <b v="0"/>
    <s v="technology/wearables"/>
    <x v="2"/>
    <x v="8"/>
  </r>
  <r>
    <s v="Glass, Nunez and Mcdonald"/>
    <s v="Open-source systematic protocol"/>
    <n v="9300"/>
    <n v="3431"/>
    <n v="37"/>
    <x v="0"/>
    <n v="40"/>
    <n v="85.78"/>
    <x v="6"/>
    <s v="EUR"/>
    <n v="1326520800"/>
    <n v="1327298400"/>
    <b v="0"/>
    <b v="0"/>
    <s v="theater/plays"/>
    <x v="3"/>
    <x v="3"/>
  </r>
  <r>
    <s v="Perez, Davis and Wilson"/>
    <s v="Implemented tangible algorithm"/>
    <n v="2300"/>
    <n v="4253"/>
    <n v="185"/>
    <x v="1"/>
    <n v="41"/>
    <n v="103.73"/>
    <x v="1"/>
    <s v="USD"/>
    <n v="1441256400"/>
    <n v="1443416400"/>
    <b v="0"/>
    <b v="0"/>
    <s v="games/video games"/>
    <x v="6"/>
    <x v="11"/>
  </r>
  <r>
    <s v="Diaz-Garcia"/>
    <s v="Profit-focused 3rdgeneration circuit"/>
    <n v="9700"/>
    <n v="1146"/>
    <n v="12"/>
    <x v="0"/>
    <n v="23"/>
    <n v="49.83"/>
    <x v="0"/>
    <s v="CAD"/>
    <n v="1533877200"/>
    <n v="1534136400"/>
    <b v="1"/>
    <b v="0"/>
    <s v="photography/photography books"/>
    <x v="7"/>
    <x v="14"/>
  </r>
  <r>
    <s v="Salazar-Moon"/>
    <s v="Compatible needs-based architecture"/>
    <n v="4000"/>
    <n v="11948"/>
    <n v="299"/>
    <x v="1"/>
    <n v="187"/>
    <n v="63.89"/>
    <x v="1"/>
    <s v="USD"/>
    <n v="1314421200"/>
    <n v="1315026000"/>
    <b v="0"/>
    <b v="0"/>
    <s v="film &amp; video/animation"/>
    <x v="4"/>
    <x v="10"/>
  </r>
  <r>
    <s v="Larsen-Chung"/>
    <s v="Right-sized zero tolerance migration"/>
    <n v="59700"/>
    <n v="135132"/>
    <n v="226"/>
    <x v="1"/>
    <n v="2875"/>
    <n v="47"/>
    <x v="4"/>
    <s v="GBP"/>
    <n v="1293861600"/>
    <n v="1295071200"/>
    <b v="0"/>
    <b v="1"/>
    <s v="theater/plays"/>
    <x v="3"/>
    <x v="3"/>
  </r>
  <r>
    <s v="Anderson and Sons"/>
    <s v="Quality-focused reciprocal structure"/>
    <n v="5500"/>
    <n v="9546"/>
    <n v="174"/>
    <x v="1"/>
    <n v="88"/>
    <n v="108.48"/>
    <x v="1"/>
    <s v="USD"/>
    <n v="1507352400"/>
    <n v="1509426000"/>
    <b v="0"/>
    <b v="0"/>
    <s v="theater/plays"/>
    <x v="3"/>
    <x v="3"/>
  </r>
  <r>
    <s v="Lawrence Group"/>
    <s v="Automated actuating conglomeration"/>
    <n v="3700"/>
    <n v="13755"/>
    <n v="372"/>
    <x v="1"/>
    <n v="191"/>
    <n v="72.02"/>
    <x v="1"/>
    <s v="USD"/>
    <n v="1296108000"/>
    <n v="1299391200"/>
    <b v="0"/>
    <b v="0"/>
    <s v="music/rock"/>
    <x v="1"/>
    <x v="1"/>
  </r>
  <r>
    <s v="Gray-Davis"/>
    <s v="Re-contextualized local initiative"/>
    <n v="5200"/>
    <n v="8330"/>
    <n v="160"/>
    <x v="1"/>
    <n v="139"/>
    <n v="59.93"/>
    <x v="1"/>
    <s v="USD"/>
    <n v="1324965600"/>
    <n v="1325052000"/>
    <b v="0"/>
    <b v="0"/>
    <s v="music/rock"/>
    <x v="1"/>
    <x v="1"/>
  </r>
  <r>
    <s v="Ramirez-Myers"/>
    <s v="Switchable intangible definition"/>
    <n v="900"/>
    <n v="14547"/>
    <n v="1616"/>
    <x v="1"/>
    <n v="186"/>
    <n v="78.209999999999994"/>
    <x v="1"/>
    <s v="USD"/>
    <n v="1520229600"/>
    <n v="1522818000"/>
    <b v="0"/>
    <b v="0"/>
    <s v="music/indie rock"/>
    <x v="1"/>
    <x v="7"/>
  </r>
  <r>
    <s v="Lucas, Hall and Bonilla"/>
    <s v="Networked bottom-line initiative"/>
    <n v="1600"/>
    <n v="11735"/>
    <n v="733"/>
    <x v="1"/>
    <n v="112"/>
    <n v="104.78"/>
    <x v="2"/>
    <s v="AUD"/>
    <n v="1482991200"/>
    <n v="1485324000"/>
    <b v="0"/>
    <b v="0"/>
    <s v="theater/plays"/>
    <x v="3"/>
    <x v="3"/>
  </r>
  <r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b v="0"/>
    <b v="1"/>
    <s v="theater/plays"/>
    <x v="3"/>
    <x v="3"/>
  </r>
  <r>
    <s v="Brooks, Jones and Ingram"/>
    <s v="Triple-buffered explicit methodology"/>
    <n v="9900"/>
    <n v="1870"/>
    <n v="19"/>
    <x v="0"/>
    <n v="75"/>
    <n v="24.93"/>
    <x v="1"/>
    <s v="USD"/>
    <n v="1413608400"/>
    <n v="1415685600"/>
    <b v="0"/>
    <b v="1"/>
    <s v="theater/plays"/>
    <x v="3"/>
    <x v="3"/>
  </r>
  <r>
    <s v="Whitaker, Wallace and Daniels"/>
    <s v="Reactive directional capacity"/>
    <n v="5200"/>
    <n v="14394"/>
    <n v="277"/>
    <x v="1"/>
    <n v="206"/>
    <n v="69.87"/>
    <x v="4"/>
    <s v="GBP"/>
    <n v="1286946000"/>
    <n v="1288933200"/>
    <b v="0"/>
    <b v="1"/>
    <s v="film &amp; video/documentary"/>
    <x v="4"/>
    <x v="4"/>
  </r>
  <r>
    <s v="Smith-Gonzalez"/>
    <s v="Polarized needs-based approach"/>
    <n v="5400"/>
    <n v="14743"/>
    <n v="273"/>
    <x v="1"/>
    <n v="154"/>
    <n v="95.73"/>
    <x v="1"/>
    <s v="USD"/>
    <n v="1359871200"/>
    <n v="1363237200"/>
    <b v="0"/>
    <b v="1"/>
    <s v="film &amp; video/television"/>
    <x v="4"/>
    <x v="19"/>
  </r>
  <r>
    <s v="Skinner PLC"/>
    <s v="Intuitive well-modulated middleware"/>
    <n v="112300"/>
    <n v="178965"/>
    <n v="159"/>
    <x v="1"/>
    <n v="5966"/>
    <n v="30"/>
    <x v="1"/>
    <s v="USD"/>
    <n v="1555304400"/>
    <n v="1555822800"/>
    <b v="0"/>
    <b v="0"/>
    <s v="theater/plays"/>
    <x v="3"/>
    <x v="3"/>
  </r>
  <r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b v="0"/>
    <b v="0"/>
    <s v="theater/plays"/>
    <x v="3"/>
    <x v="3"/>
  </r>
  <r>
    <s v="Green-Carr"/>
    <s v="Pre-emptive bifurcated artificial intelligence"/>
    <n v="900"/>
    <n v="14324"/>
    <n v="1592"/>
    <x v="1"/>
    <n v="169"/>
    <n v="84.76"/>
    <x v="1"/>
    <s v="USD"/>
    <n v="1420696800"/>
    <n v="1422424800"/>
    <b v="0"/>
    <b v="1"/>
    <s v="film &amp; video/documentary"/>
    <x v="4"/>
    <x v="4"/>
  </r>
  <r>
    <s v="Brown-Parker"/>
    <s v="Down-sized coherent toolset"/>
    <n v="22500"/>
    <n v="164291"/>
    <n v="730"/>
    <x v="1"/>
    <n v="2106"/>
    <n v="78.010000000000005"/>
    <x v="1"/>
    <s v="USD"/>
    <n v="1502946000"/>
    <n v="1503637200"/>
    <b v="0"/>
    <b v="0"/>
    <s v="theater/plays"/>
    <x v="3"/>
    <x v="3"/>
  </r>
  <r>
    <s v="Marshall Inc"/>
    <s v="Open-source multi-tasking data-warehouse"/>
    <n v="167400"/>
    <n v="22073"/>
    <n v="13"/>
    <x v="0"/>
    <n v="441"/>
    <n v="50.05"/>
    <x v="1"/>
    <s v="USD"/>
    <n v="1547186400"/>
    <n v="1547618400"/>
    <b v="0"/>
    <b v="1"/>
    <s v="film &amp; video/documentary"/>
    <x v="4"/>
    <x v="4"/>
  </r>
  <r>
    <s v="Leblanc-Pineda"/>
    <s v="Future-proofed upward-trending contingency"/>
    <n v="2700"/>
    <n v="1479"/>
    <n v="55"/>
    <x v="0"/>
    <n v="25"/>
    <n v="59.16"/>
    <x v="1"/>
    <s v="USD"/>
    <n v="1444971600"/>
    <n v="1449900000"/>
    <b v="0"/>
    <b v="0"/>
    <s v="music/indie rock"/>
    <x v="1"/>
    <x v="7"/>
  </r>
  <r>
    <s v="Perry PLC"/>
    <s v="Mandatory uniform matrix"/>
    <n v="3400"/>
    <n v="12275"/>
    <n v="361"/>
    <x v="1"/>
    <n v="131"/>
    <n v="93.7"/>
    <x v="1"/>
    <s v="USD"/>
    <n v="1404622800"/>
    <n v="1405141200"/>
    <b v="0"/>
    <b v="0"/>
    <s v="music/rock"/>
    <x v="1"/>
    <x v="1"/>
  </r>
  <r>
    <s v="Klein, Stark and Livingston"/>
    <s v="Phased methodical initiative"/>
    <n v="49700"/>
    <n v="5098"/>
    <n v="10"/>
    <x v="0"/>
    <n v="127"/>
    <n v="40.14"/>
    <x v="1"/>
    <s v="USD"/>
    <n v="1571720400"/>
    <n v="1572933600"/>
    <b v="0"/>
    <b v="0"/>
    <s v="theater/plays"/>
    <x v="3"/>
    <x v="3"/>
  </r>
  <r>
    <s v="Fleming-Oliver"/>
    <s v="Managed stable function"/>
    <n v="178200"/>
    <n v="24882"/>
    <n v="14"/>
    <x v="0"/>
    <n v="355"/>
    <n v="70.09"/>
    <x v="1"/>
    <s v="USD"/>
    <n v="1526878800"/>
    <n v="1530162000"/>
    <b v="0"/>
    <b v="0"/>
    <s v="film &amp; video/documentary"/>
    <x v="4"/>
    <x v="4"/>
  </r>
  <r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b v="0"/>
    <b v="0"/>
    <s v="theater/plays"/>
    <x v="3"/>
    <x v="3"/>
  </r>
  <r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b v="0"/>
    <b v="0"/>
    <s v="theater/plays"/>
    <x v="3"/>
    <x v="3"/>
  </r>
  <r>
    <s v="Michael, Anderson and Vincent"/>
    <s v="Cross-group global moratorium"/>
    <n v="5300"/>
    <n v="9749"/>
    <n v="184"/>
    <x v="1"/>
    <n v="155"/>
    <n v="62.9"/>
    <x v="1"/>
    <s v="USD"/>
    <n v="1433739600"/>
    <n v="1437714000"/>
    <b v="0"/>
    <b v="0"/>
    <s v="theater/plays"/>
    <x v="3"/>
    <x v="3"/>
  </r>
  <r>
    <s v="King Ltd"/>
    <s v="Visionary systemic process improvement"/>
    <n v="9100"/>
    <n v="5803"/>
    <n v="64"/>
    <x v="0"/>
    <n v="67"/>
    <n v="86.61"/>
    <x v="1"/>
    <s v="USD"/>
    <n v="1508130000"/>
    <n v="1509771600"/>
    <b v="0"/>
    <b v="0"/>
    <s v="photography/photography books"/>
    <x v="7"/>
    <x v="14"/>
  </r>
  <r>
    <s v="Baker Ltd"/>
    <s v="Progressive intangible flexibility"/>
    <n v="6300"/>
    <n v="14199"/>
    <n v="225"/>
    <x v="1"/>
    <n v="189"/>
    <n v="75.13"/>
    <x v="1"/>
    <s v="USD"/>
    <n v="1550037600"/>
    <n v="1550556000"/>
    <b v="0"/>
    <b v="1"/>
    <s v="food/food trucks"/>
    <x v="0"/>
    <x v="0"/>
  </r>
  <r>
    <s v="Baker, Collins and Smith"/>
    <s v="Reactive real-time software"/>
    <n v="114400"/>
    <n v="196779"/>
    <n v="172"/>
    <x v="1"/>
    <n v="4799"/>
    <n v="41"/>
    <x v="1"/>
    <s v="USD"/>
    <n v="1486706400"/>
    <n v="1489039200"/>
    <b v="1"/>
    <b v="1"/>
    <s v="film &amp; video/documentary"/>
    <x v="4"/>
    <x v="4"/>
  </r>
  <r>
    <s v="Warren-Harrison"/>
    <s v="Programmable incremental knowledge user"/>
    <n v="38900"/>
    <n v="56859"/>
    <n v="146"/>
    <x v="1"/>
    <n v="1137"/>
    <n v="50.01"/>
    <x v="1"/>
    <s v="USD"/>
    <n v="1553835600"/>
    <n v="1556600400"/>
    <b v="0"/>
    <b v="0"/>
    <s v="publishing/nonfiction"/>
    <x v="5"/>
    <x v="9"/>
  </r>
  <r>
    <s v="Gardner Group"/>
    <s v="Progressive 5thgeneration customer loyalty"/>
    <n v="135500"/>
    <n v="103554"/>
    <n v="76"/>
    <x v="0"/>
    <n v="1068"/>
    <n v="96.96"/>
    <x v="1"/>
    <s v="USD"/>
    <n v="1277528400"/>
    <n v="1278565200"/>
    <b v="0"/>
    <b v="0"/>
    <s v="theater/plays"/>
    <x v="3"/>
    <x v="3"/>
  </r>
  <r>
    <s v="Flores-Lambert"/>
    <s v="Triple-buffered logistical frame"/>
    <n v="109000"/>
    <n v="42795"/>
    <n v="39"/>
    <x v="0"/>
    <n v="424"/>
    <n v="100.93"/>
    <x v="1"/>
    <s v="USD"/>
    <n v="1339477200"/>
    <n v="1339909200"/>
    <b v="0"/>
    <b v="0"/>
    <s v="technology/wearables"/>
    <x v="2"/>
    <x v="8"/>
  </r>
  <r>
    <s v="Cruz Ltd"/>
    <s v="Exclusive dynamic adapter"/>
    <n v="114800"/>
    <n v="12938"/>
    <n v="11"/>
    <x v="3"/>
    <n v="145"/>
    <n v="89.23"/>
    <x v="5"/>
    <s v="CHF"/>
    <n v="1325656800"/>
    <n v="1325829600"/>
    <b v="0"/>
    <b v="0"/>
    <s v="music/indie rock"/>
    <x v="1"/>
    <x v="7"/>
  </r>
  <r>
    <s v="Knox-Garner"/>
    <s v="Automated systemic hierarchy"/>
    <n v="83000"/>
    <n v="101352"/>
    <n v="122"/>
    <x v="1"/>
    <n v="1152"/>
    <n v="87.98"/>
    <x v="1"/>
    <s v="USD"/>
    <n v="1288242000"/>
    <n v="1290578400"/>
    <b v="0"/>
    <b v="0"/>
    <s v="theater/plays"/>
    <x v="3"/>
    <x v="3"/>
  </r>
  <r>
    <s v="Davis-Allen"/>
    <s v="Digitized eco-centric core"/>
    <n v="2400"/>
    <n v="4477"/>
    <n v="187"/>
    <x v="1"/>
    <n v="50"/>
    <n v="89.54"/>
    <x v="1"/>
    <s v="USD"/>
    <n v="1379048400"/>
    <n v="1380344400"/>
    <b v="0"/>
    <b v="0"/>
    <s v="photography/photography books"/>
    <x v="7"/>
    <x v="14"/>
  </r>
  <r>
    <s v="Miller-Patel"/>
    <s v="Mandatory uniform strategy"/>
    <n v="60400"/>
    <n v="4393"/>
    <n v="7"/>
    <x v="0"/>
    <n v="151"/>
    <n v="29.09"/>
    <x v="1"/>
    <s v="USD"/>
    <n v="1389679200"/>
    <n v="1389852000"/>
    <b v="0"/>
    <b v="0"/>
    <s v="publishing/nonfiction"/>
    <x v="5"/>
    <x v="9"/>
  </r>
  <r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b v="0"/>
    <b v="0"/>
    <s v="technology/wearables"/>
    <x v="2"/>
    <x v="8"/>
  </r>
  <r>
    <s v="Owens, Hall and Gonzalez"/>
    <s v="De-engineered static orchestration"/>
    <n v="62800"/>
    <n v="143788"/>
    <n v="229"/>
    <x v="1"/>
    <n v="3059"/>
    <n v="47"/>
    <x v="0"/>
    <s v="CAD"/>
    <n v="1500267600"/>
    <n v="1500354000"/>
    <b v="0"/>
    <b v="0"/>
    <s v="music/jazz"/>
    <x v="1"/>
    <x v="17"/>
  </r>
  <r>
    <s v="Noble-Bailey"/>
    <s v="Customizable dynamic info-mediaries"/>
    <n v="800"/>
    <n v="3755"/>
    <n v="469"/>
    <x v="1"/>
    <n v="34"/>
    <n v="110.44"/>
    <x v="1"/>
    <s v="USD"/>
    <n v="1375074000"/>
    <n v="1375938000"/>
    <b v="0"/>
    <b v="1"/>
    <s v="film &amp; video/documentary"/>
    <x v="4"/>
    <x v="4"/>
  </r>
  <r>
    <s v="Taylor PLC"/>
    <s v="Enhanced incremental budgetary management"/>
    <n v="7100"/>
    <n v="9238"/>
    <n v="130"/>
    <x v="1"/>
    <n v="220"/>
    <n v="41.99"/>
    <x v="1"/>
    <s v="USD"/>
    <n v="1323324000"/>
    <n v="1323410400"/>
    <b v="1"/>
    <b v="0"/>
    <s v="theater/plays"/>
    <x v="3"/>
    <x v="3"/>
  </r>
  <r>
    <s v="Holmes PLC"/>
    <s v="Digitized local info-mediaries"/>
    <n v="46100"/>
    <n v="77012"/>
    <n v="167"/>
    <x v="1"/>
    <n v="1604"/>
    <n v="48.01"/>
    <x v="2"/>
    <s v="AUD"/>
    <n v="1538715600"/>
    <n v="1539406800"/>
    <b v="0"/>
    <b v="0"/>
    <s v="film &amp; video/drama"/>
    <x v="4"/>
    <x v="6"/>
  </r>
  <r>
    <s v="Jones-Martin"/>
    <s v="Virtual systematic monitoring"/>
    <n v="8100"/>
    <n v="14083"/>
    <n v="174"/>
    <x v="1"/>
    <n v="454"/>
    <n v="31.02"/>
    <x v="1"/>
    <s v="USD"/>
    <n v="1369285200"/>
    <n v="1369803600"/>
    <b v="0"/>
    <b v="0"/>
    <s v="music/rock"/>
    <x v="1"/>
    <x v="1"/>
  </r>
  <r>
    <s v="Myers LLC"/>
    <s v="Reactive bottom-line open architecture"/>
    <n v="1700"/>
    <n v="12202"/>
    <n v="718"/>
    <x v="1"/>
    <n v="123"/>
    <n v="99.2"/>
    <x v="6"/>
    <s v="EUR"/>
    <n v="1525755600"/>
    <n v="1525928400"/>
    <b v="0"/>
    <b v="1"/>
    <s v="film &amp; video/animation"/>
    <x v="4"/>
    <x v="10"/>
  </r>
  <r>
    <s v="Acosta, Mullins and Morris"/>
    <s v="Pre-emptive interactive model"/>
    <n v="97300"/>
    <n v="62127"/>
    <n v="64"/>
    <x v="0"/>
    <n v="941"/>
    <n v="66.02"/>
    <x v="1"/>
    <s v="USD"/>
    <n v="1296626400"/>
    <n v="1297231200"/>
    <b v="0"/>
    <b v="0"/>
    <s v="music/indie rock"/>
    <x v="1"/>
    <x v="7"/>
  </r>
  <r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s v="Smith-Schmidt"/>
    <s v="Inverse radical hierarchy"/>
    <n v="900"/>
    <n v="13772"/>
    <n v="1530"/>
    <x v="1"/>
    <n v="299"/>
    <n v="46.06"/>
    <x v="1"/>
    <s v="USD"/>
    <n v="1572152400"/>
    <n v="1572152400"/>
    <b v="0"/>
    <b v="0"/>
    <s v="theater/plays"/>
    <x v="3"/>
    <x v="3"/>
  </r>
  <r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b v="0"/>
    <b v="1"/>
    <s v="film &amp; video/shorts"/>
    <x v="4"/>
    <x v="12"/>
  </r>
  <r>
    <s v="Leonard-Mcclain"/>
    <s v="Virtual foreground throughput"/>
    <n v="195800"/>
    <n v="168820"/>
    <n v="86"/>
    <x v="0"/>
    <n v="3015"/>
    <n v="55.99"/>
    <x v="0"/>
    <s v="CAD"/>
    <n v="1273640400"/>
    <n v="1276750800"/>
    <b v="0"/>
    <b v="1"/>
    <s v="theater/plays"/>
    <x v="3"/>
    <x v="3"/>
  </r>
  <r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b v="0"/>
    <b v="0"/>
    <s v="theater/plays"/>
    <x v="3"/>
    <x v="3"/>
  </r>
  <r>
    <s v="Lee LLC"/>
    <s v="Synchronized secondary analyzer"/>
    <n v="29600"/>
    <n v="26527"/>
    <n v="90"/>
    <x v="0"/>
    <n v="435"/>
    <n v="60.98"/>
    <x v="1"/>
    <s v="USD"/>
    <n v="1528088400"/>
    <n v="1532408400"/>
    <b v="0"/>
    <b v="0"/>
    <s v="theater/plays"/>
    <x v="3"/>
    <x v="3"/>
  </r>
  <r>
    <s v="Lyons Inc"/>
    <s v="Balanced attitude-oriented parallelism"/>
    <n v="39300"/>
    <n v="71583"/>
    <n v="182"/>
    <x v="1"/>
    <n v="645"/>
    <n v="110.98"/>
    <x v="1"/>
    <s v="USD"/>
    <n v="1359525600"/>
    <n v="1360562400"/>
    <b v="1"/>
    <b v="0"/>
    <s v="film &amp; video/documentary"/>
    <x v="4"/>
    <x v="4"/>
  </r>
  <r>
    <s v="Herrera-Wilson"/>
    <s v="Organized bandwidth-monitored core"/>
    <n v="3400"/>
    <n v="12100"/>
    <n v="356"/>
    <x v="1"/>
    <n v="484"/>
    <n v="25"/>
    <x v="3"/>
    <s v="DKK"/>
    <n v="1570942800"/>
    <n v="1571547600"/>
    <b v="0"/>
    <b v="0"/>
    <s v="theater/plays"/>
    <x v="3"/>
    <x v="3"/>
  </r>
  <r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b v="0"/>
    <b v="0"/>
    <s v="film &amp; video/documentary"/>
    <x v="4"/>
    <x v="4"/>
  </r>
  <r>
    <s v="Stewart LLC"/>
    <s v="Secured asymmetric projection"/>
    <n v="135600"/>
    <n v="62804"/>
    <n v="46"/>
    <x v="0"/>
    <n v="714"/>
    <n v="87.96"/>
    <x v="1"/>
    <s v="USD"/>
    <n v="1492491600"/>
    <n v="1492837200"/>
    <b v="0"/>
    <b v="0"/>
    <s v="music/rock"/>
    <x v="1"/>
    <x v="1"/>
  </r>
  <r>
    <s v="Mcmillan Group"/>
    <s v="Advanced cohesive Graphic Interface"/>
    <n v="153700"/>
    <n v="55536"/>
    <n v="36"/>
    <x v="2"/>
    <n v="1111"/>
    <n v="49.99"/>
    <x v="1"/>
    <s v="USD"/>
    <n v="1430197200"/>
    <n v="1430197200"/>
    <b v="0"/>
    <b v="0"/>
    <s v="games/mobile games"/>
    <x v="6"/>
    <x v="20"/>
  </r>
  <r>
    <s v="Beck, Thompson and Martinez"/>
    <s v="Down-sized maximized function"/>
    <n v="7800"/>
    <n v="8161"/>
    <n v="105"/>
    <x v="1"/>
    <n v="82"/>
    <n v="99.52"/>
    <x v="1"/>
    <s v="USD"/>
    <n v="1496034000"/>
    <n v="1496206800"/>
    <b v="0"/>
    <b v="0"/>
    <s v="theater/plays"/>
    <x v="3"/>
    <x v="3"/>
  </r>
  <r>
    <s v="Rodriguez-Scott"/>
    <s v="Realigned zero tolerance software"/>
    <n v="2100"/>
    <n v="14046"/>
    <n v="669"/>
    <x v="1"/>
    <n v="134"/>
    <n v="104.82"/>
    <x v="1"/>
    <s v="USD"/>
    <n v="1388728800"/>
    <n v="1389592800"/>
    <b v="0"/>
    <b v="0"/>
    <s v="publishing/fiction"/>
    <x v="5"/>
    <x v="13"/>
  </r>
  <r>
    <s v="Rush-Bowers"/>
    <s v="Persevering analyzing extranet"/>
    <n v="189500"/>
    <n v="117628"/>
    <n v="62"/>
    <x v="2"/>
    <n v="1089"/>
    <n v="108.01"/>
    <x v="1"/>
    <s v="USD"/>
    <n v="1543298400"/>
    <n v="1545631200"/>
    <b v="0"/>
    <b v="0"/>
    <s v="film &amp; video/animation"/>
    <x v="4"/>
    <x v="10"/>
  </r>
  <r>
    <s v="Davis and Sons"/>
    <s v="Innovative human-resource migration"/>
    <n v="188200"/>
    <n v="159405"/>
    <n v="85"/>
    <x v="0"/>
    <n v="5497"/>
    <n v="29"/>
    <x v="1"/>
    <s v="USD"/>
    <n v="1271739600"/>
    <n v="1272430800"/>
    <b v="0"/>
    <b v="1"/>
    <s v="food/food trucks"/>
    <x v="0"/>
    <x v="0"/>
  </r>
  <r>
    <s v="Anderson-Pham"/>
    <s v="Intuitive needs-based monitoring"/>
    <n v="113500"/>
    <n v="12552"/>
    <n v="11"/>
    <x v="0"/>
    <n v="418"/>
    <n v="30.03"/>
    <x v="1"/>
    <s v="USD"/>
    <n v="1326434400"/>
    <n v="1327903200"/>
    <b v="0"/>
    <b v="0"/>
    <s v="theater/plays"/>
    <x v="3"/>
    <x v="3"/>
  </r>
  <r>
    <s v="Stewart-Coleman"/>
    <s v="Customer-focused disintermediate toolset"/>
    <n v="134600"/>
    <n v="59007"/>
    <n v="44"/>
    <x v="0"/>
    <n v="1439"/>
    <n v="41.01"/>
    <x v="1"/>
    <s v="USD"/>
    <n v="1295244000"/>
    <n v="1296021600"/>
    <b v="0"/>
    <b v="1"/>
    <s v="film &amp; video/documentary"/>
    <x v="4"/>
    <x v="4"/>
  </r>
  <r>
    <s v="Bradshaw, Smith and Ryan"/>
    <s v="Upgradable 24/7 emulation"/>
    <n v="1700"/>
    <n v="943"/>
    <n v="55"/>
    <x v="0"/>
    <n v="15"/>
    <n v="62.87"/>
    <x v="1"/>
    <s v="USD"/>
    <n v="1541221200"/>
    <n v="1543298400"/>
    <b v="0"/>
    <b v="0"/>
    <s v="theater/plays"/>
    <x v="3"/>
    <x v="3"/>
  </r>
  <r>
    <s v="Jackson PLC"/>
    <s v="Quality-focused client-server core"/>
    <n v="163700"/>
    <n v="93963"/>
    <n v="57"/>
    <x v="0"/>
    <n v="1999"/>
    <n v="47.01"/>
    <x v="0"/>
    <s v="CAD"/>
    <n v="1336280400"/>
    <n v="1336366800"/>
    <b v="0"/>
    <b v="0"/>
    <s v="film &amp; video/documentary"/>
    <x v="4"/>
    <x v="4"/>
  </r>
  <r>
    <s v="Ware-Arias"/>
    <s v="Upgradable maximized protocol"/>
    <n v="113800"/>
    <n v="140469"/>
    <n v="123"/>
    <x v="1"/>
    <n v="5203"/>
    <n v="27"/>
    <x v="1"/>
    <s v="USD"/>
    <n v="1324533600"/>
    <n v="1325052000"/>
    <b v="0"/>
    <b v="0"/>
    <s v="technology/web"/>
    <x v="2"/>
    <x v="2"/>
  </r>
  <r>
    <s v="Blair, Reyes and Woods"/>
    <s v="Cross-platform interactive synergy"/>
    <n v="5000"/>
    <n v="6423"/>
    <n v="128"/>
    <x v="1"/>
    <n v="94"/>
    <n v="68.33"/>
    <x v="1"/>
    <s v="USD"/>
    <n v="1498366800"/>
    <n v="1499576400"/>
    <b v="0"/>
    <b v="0"/>
    <s v="theater/plays"/>
    <x v="3"/>
    <x v="3"/>
  </r>
  <r>
    <s v="Thomas-Lopez"/>
    <s v="User-centric fault-tolerant archive"/>
    <n v="9400"/>
    <n v="6015"/>
    <n v="64"/>
    <x v="0"/>
    <n v="118"/>
    <n v="50.97"/>
    <x v="1"/>
    <s v="USD"/>
    <n v="1498712400"/>
    <n v="1501304400"/>
    <b v="0"/>
    <b v="1"/>
    <s v="technology/wearables"/>
    <x v="2"/>
    <x v="8"/>
  </r>
  <r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b v="0"/>
    <b v="1"/>
    <s v="theater/plays"/>
    <x v="3"/>
    <x v="3"/>
  </r>
  <r>
    <s v="Jones-Riddle"/>
    <s v="Self-enabling real-time definition"/>
    <n v="147800"/>
    <n v="15723"/>
    <n v="11"/>
    <x v="0"/>
    <n v="162"/>
    <n v="97.06"/>
    <x v="1"/>
    <s v="USD"/>
    <n v="1316667600"/>
    <n v="1316840400"/>
    <b v="0"/>
    <b v="1"/>
    <s v="food/food trucks"/>
    <x v="0"/>
    <x v="0"/>
  </r>
  <r>
    <s v="Schmidt-Gomez"/>
    <s v="User-centric impactful projection"/>
    <n v="5100"/>
    <n v="2064"/>
    <n v="40"/>
    <x v="0"/>
    <n v="83"/>
    <n v="24.87"/>
    <x v="1"/>
    <s v="USD"/>
    <n v="1524027600"/>
    <n v="1524546000"/>
    <b v="0"/>
    <b v="0"/>
    <s v="music/indie rock"/>
    <x v="1"/>
    <x v="7"/>
  </r>
  <r>
    <s v="Sullivan, Davis and Booth"/>
    <s v="Vision-oriented actuating hardware"/>
    <n v="2700"/>
    <n v="7767"/>
    <n v="288"/>
    <x v="1"/>
    <n v="92"/>
    <n v="84.42"/>
    <x v="1"/>
    <s v="USD"/>
    <n v="1438059600"/>
    <n v="1438578000"/>
    <b v="0"/>
    <b v="0"/>
    <s v="photography/photography books"/>
    <x v="7"/>
    <x v="14"/>
  </r>
  <r>
    <s v="Edwards-Kane"/>
    <s v="Virtual leadingedge framework"/>
    <n v="1800"/>
    <n v="10313"/>
    <n v="573"/>
    <x v="1"/>
    <n v="219"/>
    <n v="47.09"/>
    <x v="1"/>
    <s v="USD"/>
    <n v="1361944800"/>
    <n v="1362549600"/>
    <b v="0"/>
    <b v="0"/>
    <s v="theater/plays"/>
    <x v="3"/>
    <x v="3"/>
  </r>
  <r>
    <s v="Hicks, Wall and Webb"/>
    <s v="Managed discrete framework"/>
    <n v="174500"/>
    <n v="197018"/>
    <n v="113"/>
    <x v="1"/>
    <n v="2526"/>
    <n v="78"/>
    <x v="1"/>
    <s v="USD"/>
    <n v="1410584400"/>
    <n v="1413349200"/>
    <b v="0"/>
    <b v="1"/>
    <s v="theater/plays"/>
    <x v="3"/>
    <x v="3"/>
  </r>
  <r>
    <s v="Mayer-Richmond"/>
    <s v="Progressive zero-defect capability"/>
    <n v="101400"/>
    <n v="47037"/>
    <n v="46"/>
    <x v="0"/>
    <n v="747"/>
    <n v="62.97"/>
    <x v="1"/>
    <s v="USD"/>
    <n v="1297404000"/>
    <n v="1298008800"/>
    <b v="0"/>
    <b v="0"/>
    <s v="film &amp; video/animation"/>
    <x v="4"/>
    <x v="10"/>
  </r>
  <r>
    <s v="Robles Ltd"/>
    <s v="Right-sized demand-driven adapter"/>
    <n v="191000"/>
    <n v="173191"/>
    <n v="91"/>
    <x v="3"/>
    <n v="2138"/>
    <n v="81.010000000000005"/>
    <x v="1"/>
    <s v="USD"/>
    <n v="1392012000"/>
    <n v="1394427600"/>
    <b v="0"/>
    <b v="1"/>
    <s v="photography/photography books"/>
    <x v="7"/>
    <x v="14"/>
  </r>
  <r>
    <s v="Cochran Ltd"/>
    <s v="Re-engineered attitude-oriented frame"/>
    <n v="8100"/>
    <n v="5487"/>
    <n v="68"/>
    <x v="0"/>
    <n v="84"/>
    <n v="65.319999999999993"/>
    <x v="1"/>
    <s v="USD"/>
    <n v="1569733200"/>
    <n v="1572670800"/>
    <b v="0"/>
    <b v="0"/>
    <s v="theater/plays"/>
    <x v="3"/>
    <x v="3"/>
  </r>
  <r>
    <s v="Rosales LLC"/>
    <s v="Compatible multimedia utilization"/>
    <n v="5100"/>
    <n v="9817"/>
    <n v="192"/>
    <x v="1"/>
    <n v="94"/>
    <n v="104.44"/>
    <x v="1"/>
    <s v="USD"/>
    <n v="1529643600"/>
    <n v="1531112400"/>
    <b v="1"/>
    <b v="0"/>
    <s v="theater/plays"/>
    <x v="3"/>
    <x v="3"/>
  </r>
  <r>
    <s v="Harper-Bryan"/>
    <s v="Re-contextualized dedicated hardware"/>
    <n v="7700"/>
    <n v="6369"/>
    <n v="83"/>
    <x v="0"/>
    <n v="91"/>
    <n v="69.989999999999995"/>
    <x v="1"/>
    <s v="USD"/>
    <n v="1399006800"/>
    <n v="1400734800"/>
    <b v="0"/>
    <b v="0"/>
    <s v="theater/plays"/>
    <x v="3"/>
    <x v="3"/>
  </r>
  <r>
    <s v="Potter, Harper and Everett"/>
    <s v="Decentralized composite paradigm"/>
    <n v="121400"/>
    <n v="65755"/>
    <n v="54"/>
    <x v="0"/>
    <n v="792"/>
    <n v="83.02"/>
    <x v="1"/>
    <s v="USD"/>
    <n v="1385359200"/>
    <n v="1386741600"/>
    <b v="0"/>
    <b v="1"/>
    <s v="film &amp; video/documentary"/>
    <x v="4"/>
    <x v="4"/>
  </r>
  <r>
    <s v="Floyd-Sims"/>
    <s v="Cloned transitional hierarchy"/>
    <n v="5400"/>
    <n v="903"/>
    <n v="17"/>
    <x v="3"/>
    <n v="10"/>
    <n v="90.3"/>
    <x v="0"/>
    <s v="CAD"/>
    <n v="1480572000"/>
    <n v="1481781600"/>
    <b v="1"/>
    <b v="0"/>
    <s v="theater/plays"/>
    <x v="3"/>
    <x v="3"/>
  </r>
  <r>
    <s v="Spence, Jackson and Kelly"/>
    <s v="Advanced discrete leverage"/>
    <n v="152400"/>
    <n v="178120"/>
    <n v="117"/>
    <x v="1"/>
    <n v="1713"/>
    <n v="103.98"/>
    <x v="6"/>
    <s v="EUR"/>
    <n v="1418623200"/>
    <n v="1419660000"/>
    <b v="0"/>
    <b v="1"/>
    <s v="theater/plays"/>
    <x v="3"/>
    <x v="3"/>
  </r>
  <r>
    <s v="King-Nguyen"/>
    <s v="Open-source incremental throughput"/>
    <n v="1300"/>
    <n v="13678"/>
    <n v="1052"/>
    <x v="1"/>
    <n v="249"/>
    <n v="54.93"/>
    <x v="1"/>
    <s v="USD"/>
    <n v="1555736400"/>
    <n v="1555822800"/>
    <b v="0"/>
    <b v="0"/>
    <s v="music/jazz"/>
    <x v="1"/>
    <x v="17"/>
  </r>
  <r>
    <s v="Hansen Group"/>
    <s v="Centralized regional interface"/>
    <n v="8100"/>
    <n v="9969"/>
    <n v="123"/>
    <x v="1"/>
    <n v="192"/>
    <n v="51.92"/>
    <x v="1"/>
    <s v="USD"/>
    <n v="1442120400"/>
    <n v="1442379600"/>
    <b v="0"/>
    <b v="1"/>
    <s v="film &amp; video/animation"/>
    <x v="4"/>
    <x v="10"/>
  </r>
  <r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b v="0"/>
    <b v="0"/>
    <s v="theater/plays"/>
    <x v="3"/>
    <x v="3"/>
  </r>
  <r>
    <s v="Cummings Inc"/>
    <s v="Digitized transitional monitoring"/>
    <n v="28400"/>
    <n v="100900"/>
    <n v="355"/>
    <x v="1"/>
    <n v="2293"/>
    <n v="44"/>
    <x v="1"/>
    <s v="USD"/>
    <n v="1478408400"/>
    <n v="1479016800"/>
    <b v="0"/>
    <b v="0"/>
    <s v="film &amp; video/science fiction"/>
    <x v="4"/>
    <x v="22"/>
  </r>
  <r>
    <s v="Miller-Poole"/>
    <s v="Networked optimal adapter"/>
    <n v="102500"/>
    <n v="165954"/>
    <n v="162"/>
    <x v="1"/>
    <n v="3131"/>
    <n v="53"/>
    <x v="1"/>
    <s v="USD"/>
    <n v="1498798800"/>
    <n v="1499662800"/>
    <b v="0"/>
    <b v="0"/>
    <s v="film &amp; video/television"/>
    <x v="4"/>
    <x v="19"/>
  </r>
  <r>
    <s v="Rodriguez-West"/>
    <s v="Automated optimal function"/>
    <n v="7000"/>
    <n v="1744"/>
    <n v="25"/>
    <x v="0"/>
    <n v="32"/>
    <n v="54.5"/>
    <x v="1"/>
    <s v="USD"/>
    <n v="1335416400"/>
    <n v="1337835600"/>
    <b v="0"/>
    <b v="0"/>
    <s v="technology/wearables"/>
    <x v="2"/>
    <x v="8"/>
  </r>
  <r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b v="0"/>
    <b v="0"/>
    <s v="theater/plays"/>
    <x v="3"/>
    <x v="3"/>
  </r>
  <r>
    <s v="Clark-Bowman"/>
    <s v="Stand-alone user-facing service-desk"/>
    <n v="9300"/>
    <n v="3232"/>
    <n v="35"/>
    <x v="3"/>
    <n v="90"/>
    <n v="35.909999999999997"/>
    <x v="1"/>
    <s v="USD"/>
    <n v="1285822800"/>
    <n v="1287464400"/>
    <b v="0"/>
    <b v="0"/>
    <s v="theater/plays"/>
    <x v="3"/>
    <x v="3"/>
  </r>
  <r>
    <s v="Hensley Ltd"/>
    <s v="Versatile global attitude"/>
    <n v="6200"/>
    <n v="10938"/>
    <n v="176"/>
    <x v="1"/>
    <n v="296"/>
    <n v="36.950000000000003"/>
    <x v="1"/>
    <s v="USD"/>
    <n v="1311483600"/>
    <n v="1311656400"/>
    <b v="0"/>
    <b v="1"/>
    <s v="music/indie rock"/>
    <x v="1"/>
    <x v="7"/>
  </r>
  <r>
    <s v="Anderson-Pearson"/>
    <s v="Intuitive demand-driven Local Area Network"/>
    <n v="2100"/>
    <n v="10739"/>
    <n v="511"/>
    <x v="1"/>
    <n v="170"/>
    <n v="63.17"/>
    <x v="1"/>
    <s v="USD"/>
    <n v="1291356000"/>
    <n v="1293170400"/>
    <b v="0"/>
    <b v="1"/>
    <s v="theater/plays"/>
    <x v="3"/>
    <x v="3"/>
  </r>
  <r>
    <s v="Martin, Martin and Solis"/>
    <s v="Assimilated uniform methodology"/>
    <n v="6800"/>
    <n v="5579"/>
    <n v="82"/>
    <x v="0"/>
    <n v="186"/>
    <n v="29.99"/>
    <x v="1"/>
    <s v="USD"/>
    <n v="1355810400"/>
    <n v="1355983200"/>
    <b v="0"/>
    <b v="0"/>
    <s v="technology/wearables"/>
    <x v="2"/>
    <x v="8"/>
  </r>
  <r>
    <s v="Harrington-Harper"/>
    <s v="Self-enabling next generation algorithm"/>
    <n v="155200"/>
    <n v="37754"/>
    <n v="24"/>
    <x v="3"/>
    <n v="439"/>
    <n v="86"/>
    <x v="4"/>
    <s v="GBP"/>
    <n v="1513663200"/>
    <n v="1515045600"/>
    <b v="0"/>
    <b v="0"/>
    <s v="film &amp; video/television"/>
    <x v="4"/>
    <x v="19"/>
  </r>
  <r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b v="0"/>
    <b v="1"/>
    <s v="games/video games"/>
    <x v="6"/>
    <x v="11"/>
  </r>
  <r>
    <s v="Cuevas-Morales"/>
    <s v="Public-key coherent ability"/>
    <n v="900"/>
    <n v="8703"/>
    <n v="967"/>
    <x v="1"/>
    <n v="86"/>
    <n v="101.2"/>
    <x v="3"/>
    <s v="DKK"/>
    <n v="1551852000"/>
    <n v="1553317200"/>
    <b v="0"/>
    <b v="0"/>
    <s v="games/video games"/>
    <x v="6"/>
    <x v="11"/>
  </r>
  <r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s v="Padilla-Porter"/>
    <s v="Innovative exuding matrix"/>
    <n v="148400"/>
    <n v="182302"/>
    <n v="123"/>
    <x v="1"/>
    <n v="6286"/>
    <n v="29"/>
    <x v="1"/>
    <s v="USD"/>
    <n v="1500440400"/>
    <n v="1503118800"/>
    <b v="0"/>
    <b v="0"/>
    <s v="music/rock"/>
    <x v="1"/>
    <x v="1"/>
  </r>
  <r>
    <s v="Morris Group"/>
    <s v="Realigned impactful artificial intelligence"/>
    <n v="4800"/>
    <n v="3045"/>
    <n v="63"/>
    <x v="0"/>
    <n v="31"/>
    <n v="98.23"/>
    <x v="1"/>
    <s v="USD"/>
    <n v="1278392400"/>
    <n v="1278478800"/>
    <b v="0"/>
    <b v="0"/>
    <s v="film &amp; video/drama"/>
    <x v="4"/>
    <x v="6"/>
  </r>
  <r>
    <s v="Saunders Ltd"/>
    <s v="Multi-layered multi-tasking secured line"/>
    <n v="182400"/>
    <n v="102749"/>
    <n v="56"/>
    <x v="0"/>
    <n v="1181"/>
    <n v="87"/>
    <x v="1"/>
    <s v="USD"/>
    <n v="1480572000"/>
    <n v="1484114400"/>
    <b v="0"/>
    <b v="0"/>
    <s v="film &amp; video/science fiction"/>
    <x v="4"/>
    <x v="22"/>
  </r>
  <r>
    <s v="Woods Inc"/>
    <s v="Upgradable upward-trending portal"/>
    <n v="4000"/>
    <n v="1763"/>
    <n v="44"/>
    <x v="0"/>
    <n v="39"/>
    <n v="45.21"/>
    <x v="1"/>
    <s v="USD"/>
    <n v="1382331600"/>
    <n v="1385445600"/>
    <b v="0"/>
    <b v="1"/>
    <s v="film &amp; video/drama"/>
    <x v="4"/>
    <x v="6"/>
  </r>
  <r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b v="0"/>
    <b v="0"/>
    <s v="theater/plays"/>
    <x v="3"/>
    <x v="3"/>
  </r>
  <r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b v="0"/>
    <b v="1"/>
    <s v="music/indie rock"/>
    <x v="1"/>
    <x v="7"/>
  </r>
  <r>
    <s v="Sheppard, Smith and Spence"/>
    <s v="Cloned asymmetric functionalities"/>
    <n v="5000"/>
    <n v="1332"/>
    <n v="27"/>
    <x v="0"/>
    <n v="46"/>
    <n v="28.96"/>
    <x v="1"/>
    <s v="USD"/>
    <n v="1476421200"/>
    <n v="1476594000"/>
    <b v="0"/>
    <b v="0"/>
    <s v="theater/plays"/>
    <x v="3"/>
    <x v="3"/>
  </r>
  <r>
    <s v="Wise, Thompson and Allen"/>
    <s v="Pre-emptive neutral portal"/>
    <n v="33800"/>
    <n v="118706"/>
    <n v="351"/>
    <x v="1"/>
    <n v="2120"/>
    <n v="55.99"/>
    <x v="1"/>
    <s v="USD"/>
    <n v="1269752400"/>
    <n v="1273554000"/>
    <b v="0"/>
    <b v="0"/>
    <s v="theater/plays"/>
    <x v="3"/>
    <x v="3"/>
  </r>
  <r>
    <s v="Lane, Ryan and Chapman"/>
    <s v="Switchable demand-driven help-desk"/>
    <n v="6300"/>
    <n v="5674"/>
    <n v="90"/>
    <x v="0"/>
    <n v="105"/>
    <n v="54.04"/>
    <x v="1"/>
    <s v="USD"/>
    <n v="1419746400"/>
    <n v="1421906400"/>
    <b v="0"/>
    <b v="0"/>
    <s v="film &amp; video/documentary"/>
    <x v="4"/>
    <x v="4"/>
  </r>
  <r>
    <s v="Rich, Alvarez and King"/>
    <s v="Business-focused static ability"/>
    <n v="2400"/>
    <n v="4119"/>
    <n v="172"/>
    <x v="1"/>
    <n v="50"/>
    <n v="82.38"/>
    <x v="1"/>
    <s v="USD"/>
    <n v="1281330000"/>
    <n v="1281589200"/>
    <b v="0"/>
    <b v="0"/>
    <s v="theater/plays"/>
    <x v="3"/>
    <x v="3"/>
  </r>
  <r>
    <s v="Terry-Salinas"/>
    <s v="Networked secondary structure"/>
    <n v="98800"/>
    <n v="139354"/>
    <n v="141"/>
    <x v="1"/>
    <n v="2080"/>
    <n v="67"/>
    <x v="1"/>
    <s v="USD"/>
    <n v="1398661200"/>
    <n v="1400389200"/>
    <b v="0"/>
    <b v="0"/>
    <s v="film &amp; video/drama"/>
    <x v="4"/>
    <x v="6"/>
  </r>
  <r>
    <s v="Wang-Rodriguez"/>
    <s v="Total multimedia website"/>
    <n v="188800"/>
    <n v="57734"/>
    <n v="31"/>
    <x v="0"/>
    <n v="535"/>
    <n v="107.91"/>
    <x v="1"/>
    <s v="USD"/>
    <n v="1359525600"/>
    <n v="1362808800"/>
    <b v="0"/>
    <b v="0"/>
    <s v="games/mobile games"/>
    <x v="6"/>
    <x v="20"/>
  </r>
  <r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b v="0"/>
    <b v="0"/>
    <s v="film &amp; video/animation"/>
    <x v="4"/>
    <x v="10"/>
  </r>
  <r>
    <s v="Gomez LLC"/>
    <s v="Pre-emptive mission-critical hardware"/>
    <n v="71200"/>
    <n v="95020"/>
    <n v="133"/>
    <x v="1"/>
    <n v="2436"/>
    <n v="39.01"/>
    <x v="1"/>
    <s v="USD"/>
    <n v="1518328800"/>
    <n v="1519538400"/>
    <b v="0"/>
    <b v="0"/>
    <s v="theater/plays"/>
    <x v="3"/>
    <x v="3"/>
  </r>
  <r>
    <s v="Gonzalez-Robbins"/>
    <s v="Up-sized responsive protocol"/>
    <n v="4700"/>
    <n v="8829"/>
    <n v="188"/>
    <x v="1"/>
    <n v="80"/>
    <n v="110.36"/>
    <x v="1"/>
    <s v="USD"/>
    <n v="1517032800"/>
    <n v="1517810400"/>
    <b v="0"/>
    <b v="0"/>
    <s v="publishing/translations"/>
    <x v="5"/>
    <x v="18"/>
  </r>
  <r>
    <s v="Obrien and Sons"/>
    <s v="Pre-emptive transitional frame"/>
    <n v="1200"/>
    <n v="3984"/>
    <n v="332"/>
    <x v="1"/>
    <n v="42"/>
    <n v="94.86"/>
    <x v="1"/>
    <s v="USD"/>
    <n v="1368594000"/>
    <n v="1370581200"/>
    <b v="0"/>
    <b v="1"/>
    <s v="technology/wearables"/>
    <x v="2"/>
    <x v="8"/>
  </r>
  <r>
    <s v="Shaw Ltd"/>
    <s v="Profit-focused content-based application"/>
    <n v="1400"/>
    <n v="8053"/>
    <n v="575"/>
    <x v="1"/>
    <n v="139"/>
    <n v="57.94"/>
    <x v="0"/>
    <s v="CAD"/>
    <n v="1448258400"/>
    <n v="1448863200"/>
    <b v="0"/>
    <b v="1"/>
    <s v="technology/web"/>
    <x v="2"/>
    <x v="2"/>
  </r>
  <r>
    <s v="Hughes Inc"/>
    <s v="Streamlined neutral analyzer"/>
    <n v="4000"/>
    <n v="1620"/>
    <n v="41"/>
    <x v="0"/>
    <n v="16"/>
    <n v="101.25"/>
    <x v="1"/>
    <s v="USD"/>
    <n v="1555218000"/>
    <n v="1556600400"/>
    <b v="0"/>
    <b v="0"/>
    <s v="theater/plays"/>
    <x v="3"/>
    <x v="3"/>
  </r>
  <r>
    <s v="Olsen-Ryan"/>
    <s v="Assimilated neutral utilization"/>
    <n v="5600"/>
    <n v="10328"/>
    <n v="184"/>
    <x v="1"/>
    <n v="159"/>
    <n v="64.959999999999994"/>
    <x v="1"/>
    <s v="USD"/>
    <n v="1431925200"/>
    <n v="1432098000"/>
    <b v="0"/>
    <b v="0"/>
    <s v="film &amp; video/drama"/>
    <x v="4"/>
    <x v="6"/>
  </r>
  <r>
    <s v="Grimes, Holland and Sloan"/>
    <s v="Extended dedicated archive"/>
    <n v="3600"/>
    <n v="10289"/>
    <n v="286"/>
    <x v="1"/>
    <n v="381"/>
    <n v="27.01"/>
    <x v="1"/>
    <s v="USD"/>
    <n v="1481522400"/>
    <n v="1482127200"/>
    <b v="0"/>
    <b v="0"/>
    <s v="technology/wearables"/>
    <x v="2"/>
    <x v="8"/>
  </r>
  <r>
    <s v="Perry and Sons"/>
    <s v="Configurable static help-desk"/>
    <n v="3100"/>
    <n v="9889"/>
    <n v="319"/>
    <x v="1"/>
    <n v="194"/>
    <n v="50.97"/>
    <x v="4"/>
    <s v="GBP"/>
    <n v="1335934800"/>
    <n v="1335934800"/>
    <b v="0"/>
    <b v="1"/>
    <s v="food/food trucks"/>
    <x v="0"/>
    <x v="0"/>
  </r>
  <r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b v="0"/>
    <b v="0"/>
    <s v="music/rock"/>
    <x v="1"/>
    <x v="1"/>
  </r>
  <r>
    <s v="Richardson Inc"/>
    <s v="Assimilated fault-tolerant capacity"/>
    <n v="5000"/>
    <n v="8907"/>
    <n v="178"/>
    <x v="1"/>
    <n v="106"/>
    <n v="84.03"/>
    <x v="1"/>
    <s v="USD"/>
    <n v="1529989200"/>
    <n v="1530075600"/>
    <b v="0"/>
    <b v="0"/>
    <s v="music/electric music"/>
    <x v="1"/>
    <x v="5"/>
  </r>
  <r>
    <s v="Santos-Young"/>
    <s v="Enhanced neutral ability"/>
    <n v="4000"/>
    <n v="14606"/>
    <n v="365"/>
    <x v="1"/>
    <n v="142"/>
    <n v="102.86"/>
    <x v="1"/>
    <s v="USD"/>
    <n v="1418709600"/>
    <n v="1418796000"/>
    <b v="0"/>
    <b v="0"/>
    <s v="film &amp; video/television"/>
    <x v="4"/>
    <x v="19"/>
  </r>
  <r>
    <s v="Nichols Ltd"/>
    <s v="Function-based attitude-oriented groupware"/>
    <n v="7400"/>
    <n v="8432"/>
    <n v="114"/>
    <x v="1"/>
    <n v="211"/>
    <n v="39.96"/>
    <x v="1"/>
    <s v="USD"/>
    <n v="1372136400"/>
    <n v="1372482000"/>
    <b v="0"/>
    <b v="1"/>
    <s v="publishing/translations"/>
    <x v="5"/>
    <x v="18"/>
  </r>
  <r>
    <s v="Murphy PLC"/>
    <s v="Optional solution-oriented instruction set"/>
    <n v="191500"/>
    <n v="57122"/>
    <n v="30"/>
    <x v="0"/>
    <n v="1120"/>
    <n v="51"/>
    <x v="1"/>
    <s v="USD"/>
    <n v="1533877200"/>
    <n v="1534395600"/>
    <b v="0"/>
    <b v="0"/>
    <s v="publishing/fiction"/>
    <x v="5"/>
    <x v="13"/>
  </r>
  <r>
    <s v="Hogan, Porter and Rivera"/>
    <s v="Organic object-oriented core"/>
    <n v="8500"/>
    <n v="4613"/>
    <n v="54"/>
    <x v="0"/>
    <n v="113"/>
    <n v="40.82"/>
    <x v="1"/>
    <s v="USD"/>
    <n v="1309064400"/>
    <n v="1311397200"/>
    <b v="0"/>
    <b v="0"/>
    <s v="film &amp; video/science fiction"/>
    <x v="4"/>
    <x v="22"/>
  </r>
  <r>
    <s v="Lyons LLC"/>
    <s v="Balanced impactful circuit"/>
    <n v="68800"/>
    <n v="162603"/>
    <n v="236"/>
    <x v="1"/>
    <n v="2756"/>
    <n v="59"/>
    <x v="1"/>
    <s v="USD"/>
    <n v="1425877200"/>
    <n v="1426914000"/>
    <b v="0"/>
    <b v="0"/>
    <s v="technology/wearables"/>
    <x v="2"/>
    <x v="8"/>
  </r>
  <r>
    <s v="Long-Greene"/>
    <s v="Future-proofed heuristic encryption"/>
    <n v="2400"/>
    <n v="12310"/>
    <n v="513"/>
    <x v="1"/>
    <n v="173"/>
    <n v="71.16"/>
    <x v="4"/>
    <s v="GBP"/>
    <n v="1501304400"/>
    <n v="1501477200"/>
    <b v="0"/>
    <b v="0"/>
    <s v="food/food trucks"/>
    <x v="0"/>
    <x v="0"/>
  </r>
  <r>
    <s v="Robles-Hudson"/>
    <s v="Balanced bifurcated leverage"/>
    <n v="8600"/>
    <n v="8656"/>
    <n v="101"/>
    <x v="1"/>
    <n v="87"/>
    <n v="99.49"/>
    <x v="1"/>
    <s v="USD"/>
    <n v="1268287200"/>
    <n v="1269061200"/>
    <b v="0"/>
    <b v="1"/>
    <s v="photography/photography books"/>
    <x v="7"/>
    <x v="14"/>
  </r>
  <r>
    <s v="Mcclure LLC"/>
    <s v="Sharable discrete budgetary management"/>
    <n v="196600"/>
    <n v="159931"/>
    <n v="81"/>
    <x v="0"/>
    <n v="1538"/>
    <n v="103.99"/>
    <x v="1"/>
    <s v="USD"/>
    <n v="1412139600"/>
    <n v="1415772000"/>
    <b v="0"/>
    <b v="1"/>
    <s v="theater/plays"/>
    <x v="3"/>
    <x v="3"/>
  </r>
  <r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b v="0"/>
    <b v="1"/>
    <s v="publishing/fiction"/>
    <x v="5"/>
    <x v="13"/>
  </r>
  <r>
    <s v="Rice-Parker"/>
    <s v="Down-sized actuating infrastructure"/>
    <n v="91400"/>
    <n v="48236"/>
    <n v="53"/>
    <x v="0"/>
    <n v="554"/>
    <n v="87.07"/>
    <x v="1"/>
    <s v="USD"/>
    <n v="1576130400"/>
    <n v="1576735200"/>
    <b v="0"/>
    <b v="0"/>
    <s v="theater/plays"/>
    <x v="3"/>
    <x v="3"/>
  </r>
  <r>
    <s v="Landry Inc"/>
    <s v="Synergistic cohesive adapter"/>
    <n v="29600"/>
    <n v="77021"/>
    <n v="260"/>
    <x v="1"/>
    <n v="1572"/>
    <n v="49"/>
    <x v="4"/>
    <s v="GBP"/>
    <n v="1407128400"/>
    <n v="1411362000"/>
    <b v="0"/>
    <b v="1"/>
    <s v="food/food trucks"/>
    <x v="0"/>
    <x v="0"/>
  </r>
  <r>
    <s v="Richards-Davis"/>
    <s v="Quality-focused mission-critical structure"/>
    <n v="90600"/>
    <n v="27844"/>
    <n v="31"/>
    <x v="0"/>
    <n v="648"/>
    <n v="42.97"/>
    <x v="4"/>
    <s v="GBP"/>
    <n v="1560142800"/>
    <n v="1563685200"/>
    <b v="0"/>
    <b v="0"/>
    <s v="theater/plays"/>
    <x v="3"/>
    <x v="3"/>
  </r>
  <r>
    <s v="Davis, Cox and Fox"/>
    <s v="Compatible exuding Graphical User Interface"/>
    <n v="5200"/>
    <n v="702"/>
    <n v="14"/>
    <x v="0"/>
    <n v="21"/>
    <n v="33.43"/>
    <x v="4"/>
    <s v="GBP"/>
    <n v="1520575200"/>
    <n v="1521867600"/>
    <b v="0"/>
    <b v="1"/>
    <s v="publishing/translations"/>
    <x v="5"/>
    <x v="18"/>
  </r>
  <r>
    <s v="Smith-Wallace"/>
    <s v="Monitored 24/7 time-frame"/>
    <n v="110300"/>
    <n v="197024"/>
    <n v="179"/>
    <x v="1"/>
    <n v="2346"/>
    <n v="83.98"/>
    <x v="1"/>
    <s v="USD"/>
    <n v="1492664400"/>
    <n v="1495515600"/>
    <b v="0"/>
    <b v="0"/>
    <s v="theater/plays"/>
    <x v="3"/>
    <x v="3"/>
  </r>
  <r>
    <s v="Cordova, Shaw and Wang"/>
    <s v="Virtual secondary open architecture"/>
    <n v="5300"/>
    <n v="11663"/>
    <n v="220"/>
    <x v="1"/>
    <n v="115"/>
    <n v="101.42"/>
    <x v="1"/>
    <s v="USD"/>
    <n v="1454479200"/>
    <n v="1455948000"/>
    <b v="0"/>
    <b v="0"/>
    <s v="theater/plays"/>
    <x v="3"/>
    <x v="3"/>
  </r>
  <r>
    <s v="Clark Inc"/>
    <s v="Down-sized mobile time-frame"/>
    <n v="9200"/>
    <n v="9339"/>
    <n v="102"/>
    <x v="1"/>
    <n v="85"/>
    <n v="109.87"/>
    <x v="6"/>
    <s v="EUR"/>
    <n v="1281934800"/>
    <n v="1282366800"/>
    <b v="0"/>
    <b v="0"/>
    <s v="technology/wearables"/>
    <x v="2"/>
    <x v="8"/>
  </r>
  <r>
    <s v="Young and Sons"/>
    <s v="Innovative disintermediate encryption"/>
    <n v="2400"/>
    <n v="4596"/>
    <n v="192"/>
    <x v="1"/>
    <n v="144"/>
    <n v="31.92"/>
    <x v="1"/>
    <s v="USD"/>
    <n v="1573970400"/>
    <n v="1574575200"/>
    <b v="0"/>
    <b v="0"/>
    <s v="journalism/audio"/>
    <x v="8"/>
    <x v="23"/>
  </r>
  <r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b v="0"/>
    <b v="1"/>
    <s v="food/food trucks"/>
    <x v="0"/>
    <x v="0"/>
  </r>
  <r>
    <s v="Garcia Group"/>
    <s v="Persevering interactive matrix"/>
    <n v="191000"/>
    <n v="45831"/>
    <n v="24"/>
    <x v="3"/>
    <n v="595"/>
    <n v="77.03"/>
    <x v="1"/>
    <s v="USD"/>
    <n v="1275886800"/>
    <n v="1278910800"/>
    <b v="1"/>
    <b v="1"/>
    <s v="film &amp; video/shorts"/>
    <x v="4"/>
    <x v="12"/>
  </r>
  <r>
    <s v="Adams, Walker and Wong"/>
    <s v="Seamless background framework"/>
    <n v="900"/>
    <n v="6514"/>
    <n v="724"/>
    <x v="1"/>
    <n v="64"/>
    <n v="101.78"/>
    <x v="1"/>
    <s v="USD"/>
    <n v="1561784400"/>
    <n v="1562907600"/>
    <b v="0"/>
    <b v="0"/>
    <s v="photography/photography books"/>
    <x v="7"/>
    <x v="14"/>
  </r>
  <r>
    <s v="Hopkins-Browning"/>
    <s v="Balanced upward-trending productivity"/>
    <n v="2500"/>
    <n v="13684"/>
    <n v="547"/>
    <x v="1"/>
    <n v="268"/>
    <n v="51.06"/>
    <x v="1"/>
    <s v="USD"/>
    <n v="1332392400"/>
    <n v="1332478800"/>
    <b v="0"/>
    <b v="0"/>
    <s v="technology/wearables"/>
    <x v="2"/>
    <x v="8"/>
  </r>
  <r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b v="0"/>
    <b v="0"/>
    <s v="theater/plays"/>
    <x v="3"/>
    <x v="3"/>
  </r>
  <r>
    <s v="Morales Group"/>
    <s v="Optimized bi-directional extranet"/>
    <n v="183800"/>
    <n v="1667"/>
    <n v="1"/>
    <x v="0"/>
    <n v="54"/>
    <n v="30.87"/>
    <x v="1"/>
    <s v="USD"/>
    <n v="1495342800"/>
    <n v="1496811600"/>
    <b v="0"/>
    <b v="0"/>
    <s v="film &amp; video/animation"/>
    <x v="4"/>
    <x v="10"/>
  </r>
  <r>
    <s v="Lucero Group"/>
    <s v="Intuitive actuating benchmark"/>
    <n v="9800"/>
    <n v="3349"/>
    <n v="34"/>
    <x v="0"/>
    <n v="120"/>
    <n v="27.91"/>
    <x v="1"/>
    <s v="USD"/>
    <n v="1482213600"/>
    <n v="1482213600"/>
    <b v="0"/>
    <b v="1"/>
    <s v="technology/wearables"/>
    <x v="2"/>
    <x v="8"/>
  </r>
  <r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b v="0"/>
    <b v="0"/>
    <s v="technology/web"/>
    <x v="2"/>
    <x v="2"/>
  </r>
  <r>
    <s v="Hunt Group"/>
    <s v="Reverse-engineered executive emulation"/>
    <n v="163800"/>
    <n v="78743"/>
    <n v="48"/>
    <x v="0"/>
    <n v="2072"/>
    <n v="38"/>
    <x v="1"/>
    <s v="USD"/>
    <n v="1458018000"/>
    <n v="1458450000"/>
    <b v="0"/>
    <b v="1"/>
    <s v="film &amp; video/documentary"/>
    <x v="4"/>
    <x v="4"/>
  </r>
  <r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s v="Mccann-Le"/>
    <s v="Focused coherent methodology"/>
    <n v="153600"/>
    <n v="107743"/>
    <n v="70"/>
    <x v="0"/>
    <n v="1796"/>
    <n v="59.99"/>
    <x v="1"/>
    <s v="USD"/>
    <n v="1363064400"/>
    <n v="1363237200"/>
    <b v="0"/>
    <b v="0"/>
    <s v="film &amp; video/documentary"/>
    <x v="4"/>
    <x v="4"/>
  </r>
  <r>
    <s v="Johnson Inc"/>
    <s v="Reduced context-sensitive complexity"/>
    <n v="1300"/>
    <n v="6889"/>
    <n v="530"/>
    <x v="1"/>
    <n v="186"/>
    <n v="37.04"/>
    <x v="2"/>
    <s v="AUD"/>
    <n v="1343365200"/>
    <n v="1345870800"/>
    <b v="0"/>
    <b v="1"/>
    <s v="games/video games"/>
    <x v="6"/>
    <x v="11"/>
  </r>
  <r>
    <s v="Collins LLC"/>
    <s v="Decentralized 4thgeneration time-frame"/>
    <n v="25500"/>
    <n v="45983"/>
    <n v="180"/>
    <x v="1"/>
    <n v="460"/>
    <n v="99.96"/>
    <x v="1"/>
    <s v="USD"/>
    <n v="1435726800"/>
    <n v="1437454800"/>
    <b v="0"/>
    <b v="0"/>
    <s v="film &amp; video/drama"/>
    <x v="4"/>
    <x v="6"/>
  </r>
  <r>
    <s v="Smith-Miller"/>
    <s v="De-engineered cohesive moderator"/>
    <n v="7500"/>
    <n v="6924"/>
    <n v="92"/>
    <x v="0"/>
    <n v="62"/>
    <n v="111.68"/>
    <x v="6"/>
    <s v="EUR"/>
    <n v="1431925200"/>
    <n v="1432011600"/>
    <b v="0"/>
    <b v="0"/>
    <s v="music/rock"/>
    <x v="1"/>
    <x v="1"/>
  </r>
  <r>
    <s v="Jensen-Vargas"/>
    <s v="Ameliorated explicit parallelism"/>
    <n v="89900"/>
    <n v="12497"/>
    <n v="14"/>
    <x v="0"/>
    <n v="347"/>
    <n v="36.01"/>
    <x v="1"/>
    <s v="USD"/>
    <n v="1362722400"/>
    <n v="1366347600"/>
    <b v="0"/>
    <b v="1"/>
    <s v="publishing/radio &amp; podcasts"/>
    <x v="5"/>
    <x v="15"/>
  </r>
  <r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b v="0"/>
    <b v="1"/>
    <s v="theater/plays"/>
    <x v="3"/>
    <x v="3"/>
  </r>
  <r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b v="0"/>
    <b v="1"/>
    <s v="technology/web"/>
    <x v="2"/>
    <x v="2"/>
  </r>
  <r>
    <s v="Roberts Group"/>
    <s v="Up-sized radical pricing structure"/>
    <n v="172700"/>
    <n v="193820"/>
    <n v="112"/>
    <x v="1"/>
    <n v="3657"/>
    <n v="53"/>
    <x v="1"/>
    <s v="USD"/>
    <n v="1532840400"/>
    <n v="1534654800"/>
    <b v="0"/>
    <b v="0"/>
    <s v="theater/plays"/>
    <x v="3"/>
    <x v="3"/>
  </r>
  <r>
    <s v="White LLC"/>
    <s v="Robust zero-defect project"/>
    <n v="168500"/>
    <n v="119510"/>
    <n v="71"/>
    <x v="0"/>
    <n v="1258"/>
    <n v="95"/>
    <x v="1"/>
    <s v="USD"/>
    <n v="1336194000"/>
    <n v="1337058000"/>
    <b v="0"/>
    <b v="0"/>
    <s v="theater/plays"/>
    <x v="3"/>
    <x v="3"/>
  </r>
  <r>
    <s v="Best, Miller and Thomas"/>
    <s v="Re-engineered mobile task-force"/>
    <n v="7800"/>
    <n v="9289"/>
    <n v="119"/>
    <x v="1"/>
    <n v="131"/>
    <n v="70.91"/>
    <x v="2"/>
    <s v="AUD"/>
    <n v="1527742800"/>
    <n v="1529816400"/>
    <b v="0"/>
    <b v="0"/>
    <s v="film &amp; video/drama"/>
    <x v="4"/>
    <x v="6"/>
  </r>
  <r>
    <s v="Smith-Mullins"/>
    <s v="User-centric intangible neural-net"/>
    <n v="147800"/>
    <n v="35498"/>
    <n v="24"/>
    <x v="0"/>
    <n v="362"/>
    <n v="98.06"/>
    <x v="1"/>
    <s v="USD"/>
    <n v="1564030800"/>
    <n v="1564894800"/>
    <b v="0"/>
    <b v="0"/>
    <s v="theater/plays"/>
    <x v="3"/>
    <x v="3"/>
  </r>
  <r>
    <s v="Williams-Walsh"/>
    <s v="Organized explicit core"/>
    <n v="9100"/>
    <n v="12678"/>
    <n v="139"/>
    <x v="1"/>
    <n v="239"/>
    <n v="53.05"/>
    <x v="1"/>
    <s v="USD"/>
    <n v="1404536400"/>
    <n v="1404622800"/>
    <b v="0"/>
    <b v="1"/>
    <s v="games/video games"/>
    <x v="6"/>
    <x v="11"/>
  </r>
  <r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b v="0"/>
    <b v="0"/>
    <s v="film &amp; video/television"/>
    <x v="4"/>
    <x v="19"/>
  </r>
  <r>
    <s v="Sanchez, Bradley and Flores"/>
    <s v="Centralized motivating capacity"/>
    <n v="138700"/>
    <n v="31123"/>
    <n v="22"/>
    <x v="3"/>
    <n v="528"/>
    <n v="58.95"/>
    <x v="5"/>
    <s v="CHF"/>
    <n v="1386309600"/>
    <n v="1386741600"/>
    <b v="0"/>
    <b v="1"/>
    <s v="music/rock"/>
    <x v="1"/>
    <x v="1"/>
  </r>
  <r>
    <s v="Cox LLC"/>
    <s v="Phased 24hour flexibility"/>
    <n v="8600"/>
    <n v="4797"/>
    <n v="56"/>
    <x v="0"/>
    <n v="133"/>
    <n v="36.07"/>
    <x v="0"/>
    <s v="CAD"/>
    <n v="1324620000"/>
    <n v="1324792800"/>
    <b v="0"/>
    <b v="1"/>
    <s v="theater/plays"/>
    <x v="3"/>
    <x v="3"/>
  </r>
  <r>
    <s v="Morales-Odonnell"/>
    <s v="Exclusive 5thgeneration structure"/>
    <n v="125400"/>
    <n v="53324"/>
    <n v="43"/>
    <x v="0"/>
    <n v="846"/>
    <n v="63.03"/>
    <x v="1"/>
    <s v="USD"/>
    <n v="1281070800"/>
    <n v="1284354000"/>
    <b v="0"/>
    <b v="0"/>
    <s v="publishing/nonfiction"/>
    <x v="5"/>
    <x v="9"/>
  </r>
  <r>
    <s v="Ramirez LLC"/>
    <s v="Multi-tiered maximized orchestration"/>
    <n v="5900"/>
    <n v="6608"/>
    <n v="112"/>
    <x v="1"/>
    <n v="78"/>
    <n v="84.72"/>
    <x v="1"/>
    <s v="USD"/>
    <n v="1493960400"/>
    <n v="1494392400"/>
    <b v="0"/>
    <b v="0"/>
    <s v="food/food trucks"/>
    <x v="0"/>
    <x v="0"/>
  </r>
  <r>
    <s v="Ramirez Group"/>
    <s v="Open-architected uniform instruction set"/>
    <n v="8800"/>
    <n v="622"/>
    <n v="7"/>
    <x v="0"/>
    <n v="10"/>
    <n v="62.2"/>
    <x v="1"/>
    <s v="USD"/>
    <n v="1519365600"/>
    <n v="1519538400"/>
    <b v="0"/>
    <b v="1"/>
    <s v="film &amp; video/animation"/>
    <x v="4"/>
    <x v="10"/>
  </r>
  <r>
    <s v="Marsh-Coleman"/>
    <s v="Exclusive asymmetric analyzer"/>
    <n v="177700"/>
    <n v="180802"/>
    <n v="102"/>
    <x v="1"/>
    <n v="1773"/>
    <n v="101.98"/>
    <x v="1"/>
    <s v="USD"/>
    <n v="1420696800"/>
    <n v="1421906400"/>
    <b v="0"/>
    <b v="1"/>
    <s v="music/rock"/>
    <x v="1"/>
    <x v="1"/>
  </r>
  <r>
    <s v="Frederick, Jenkins and Collins"/>
    <s v="Organic radical collaboration"/>
    <n v="800"/>
    <n v="3406"/>
    <n v="426"/>
    <x v="1"/>
    <n v="32"/>
    <n v="106.44"/>
    <x v="1"/>
    <s v="USD"/>
    <n v="1555650000"/>
    <n v="1555909200"/>
    <b v="0"/>
    <b v="0"/>
    <s v="theater/plays"/>
    <x v="3"/>
    <x v="3"/>
  </r>
  <r>
    <s v="Wilson Ltd"/>
    <s v="Function-based multi-state software"/>
    <n v="7600"/>
    <n v="11061"/>
    <n v="146"/>
    <x v="1"/>
    <n v="369"/>
    <n v="29.98"/>
    <x v="1"/>
    <s v="USD"/>
    <n v="1471928400"/>
    <n v="1472446800"/>
    <b v="0"/>
    <b v="1"/>
    <s v="film &amp; video/drama"/>
    <x v="4"/>
    <x v="6"/>
  </r>
  <r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b v="0"/>
    <b v="0"/>
    <s v="film &amp; video/shorts"/>
    <x v="4"/>
    <x v="12"/>
  </r>
  <r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b v="0"/>
    <b v="0"/>
    <s v="film &amp; video/shorts"/>
    <x v="4"/>
    <x v="12"/>
  </r>
  <r>
    <s v="Johnson-Contreras"/>
    <s v="Diverse scalable superstructure"/>
    <n v="96700"/>
    <n v="81136"/>
    <n v="84"/>
    <x v="0"/>
    <n v="1979"/>
    <n v="41"/>
    <x v="1"/>
    <s v="USD"/>
    <n v="1272258000"/>
    <n v="1273381200"/>
    <b v="0"/>
    <b v="0"/>
    <s v="theater/plays"/>
    <x v="3"/>
    <x v="3"/>
  </r>
  <r>
    <s v="Greene, Lloyd and Sims"/>
    <s v="Balanced leadingedge data-warehouse"/>
    <n v="2100"/>
    <n v="1768"/>
    <n v="84"/>
    <x v="0"/>
    <n v="63"/>
    <n v="28.06"/>
    <x v="1"/>
    <s v="USD"/>
    <n v="1290492000"/>
    <n v="1290837600"/>
    <b v="0"/>
    <b v="0"/>
    <s v="technology/wearables"/>
    <x v="2"/>
    <x v="8"/>
  </r>
  <r>
    <s v="Smith-Sparks"/>
    <s v="Digitized bandwidth-monitored open architecture"/>
    <n v="8300"/>
    <n v="12944"/>
    <n v="156"/>
    <x v="1"/>
    <n v="147"/>
    <n v="88.05"/>
    <x v="1"/>
    <s v="USD"/>
    <n v="1451109600"/>
    <n v="1454306400"/>
    <b v="0"/>
    <b v="1"/>
    <s v="theater/plays"/>
    <x v="3"/>
    <x v="3"/>
  </r>
  <r>
    <s v="Rosario-Smith"/>
    <s v="Enterprise-wide intermediate portal"/>
    <n v="189200"/>
    <n v="188480"/>
    <n v="100"/>
    <x v="0"/>
    <n v="6080"/>
    <n v="31"/>
    <x v="0"/>
    <s v="CAD"/>
    <n v="1454652000"/>
    <n v="1457762400"/>
    <b v="0"/>
    <b v="0"/>
    <s v="film &amp; video/animation"/>
    <x v="4"/>
    <x v="10"/>
  </r>
  <r>
    <s v="Avila, Ford and Welch"/>
    <s v="Focused leadingedge matrix"/>
    <n v="9000"/>
    <n v="7227"/>
    <n v="80"/>
    <x v="0"/>
    <n v="80"/>
    <n v="90.34"/>
    <x v="4"/>
    <s v="GBP"/>
    <n v="1385186400"/>
    <n v="1389074400"/>
    <b v="0"/>
    <b v="0"/>
    <s v="music/indie rock"/>
    <x v="1"/>
    <x v="7"/>
  </r>
  <r>
    <s v="Gallegos Inc"/>
    <s v="Seamless logistical encryption"/>
    <n v="5100"/>
    <n v="574"/>
    <n v="11"/>
    <x v="0"/>
    <n v="9"/>
    <n v="63.78"/>
    <x v="1"/>
    <s v="USD"/>
    <n v="1399698000"/>
    <n v="1402117200"/>
    <b v="0"/>
    <b v="0"/>
    <s v="games/video games"/>
    <x v="6"/>
    <x v="11"/>
  </r>
  <r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b v="0"/>
    <b v="1"/>
    <s v="publishing/fiction"/>
    <x v="5"/>
    <x v="13"/>
  </r>
  <r>
    <s v="Berry-Richardson"/>
    <s v="Automated zero tolerance implementation"/>
    <n v="186700"/>
    <n v="178338"/>
    <n v="96"/>
    <x v="2"/>
    <n v="3640"/>
    <n v="48.99"/>
    <x v="5"/>
    <s v="CHF"/>
    <n v="1384149600"/>
    <n v="1388988000"/>
    <b v="0"/>
    <b v="0"/>
    <s v="games/video games"/>
    <x v="6"/>
    <x v="11"/>
  </r>
  <r>
    <s v="Cordova-Torres"/>
    <s v="Pre-emptive grid-enabled contingency"/>
    <n v="1600"/>
    <n v="8046"/>
    <n v="503"/>
    <x v="1"/>
    <n v="126"/>
    <n v="63.86"/>
    <x v="0"/>
    <s v="CAD"/>
    <n v="1516860000"/>
    <n v="1516946400"/>
    <b v="0"/>
    <b v="0"/>
    <s v="theater/plays"/>
    <x v="3"/>
    <x v="3"/>
  </r>
  <r>
    <s v="Holt, Bernard and Johnson"/>
    <s v="Multi-lateral didactic encoding"/>
    <n v="115600"/>
    <n v="184086"/>
    <n v="159"/>
    <x v="1"/>
    <n v="2218"/>
    <n v="83"/>
    <x v="4"/>
    <s v="GBP"/>
    <n v="1374642000"/>
    <n v="1377752400"/>
    <b v="0"/>
    <b v="0"/>
    <s v="music/indie rock"/>
    <x v="1"/>
    <x v="7"/>
  </r>
  <r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b v="0"/>
    <b v="1"/>
    <s v="film &amp; video/drama"/>
    <x v="4"/>
    <x v="6"/>
  </r>
  <r>
    <s v="Garrison LLC"/>
    <s v="Profit-focused 24/7 data-warehouse"/>
    <n v="2600"/>
    <n v="12533"/>
    <n v="482"/>
    <x v="1"/>
    <n v="202"/>
    <n v="62.04"/>
    <x v="6"/>
    <s v="EUR"/>
    <n v="1528434000"/>
    <n v="1528606800"/>
    <b v="0"/>
    <b v="1"/>
    <s v="theater/plays"/>
    <x v="3"/>
    <x v="3"/>
  </r>
  <r>
    <s v="Shannon-Olson"/>
    <s v="Enhanced methodical middleware"/>
    <n v="9800"/>
    <n v="14697"/>
    <n v="150"/>
    <x v="1"/>
    <n v="140"/>
    <n v="104.98"/>
    <x v="6"/>
    <s v="EUR"/>
    <n v="1282626000"/>
    <n v="1284872400"/>
    <b v="0"/>
    <b v="0"/>
    <s v="publishing/fiction"/>
    <x v="5"/>
    <x v="13"/>
  </r>
  <r>
    <s v="Murillo-Mcfarland"/>
    <s v="Synchronized client-driven projection"/>
    <n v="84400"/>
    <n v="98935"/>
    <n v="117"/>
    <x v="1"/>
    <n v="1052"/>
    <n v="94.04"/>
    <x v="3"/>
    <s v="DKK"/>
    <n v="1535605200"/>
    <n v="1537592400"/>
    <b v="1"/>
    <b v="1"/>
    <s v="film &amp; video/documentary"/>
    <x v="4"/>
    <x v="4"/>
  </r>
  <r>
    <s v="Young, Gilbert and Escobar"/>
    <s v="Networked didactic time-frame"/>
    <n v="151300"/>
    <n v="57034"/>
    <n v="38"/>
    <x v="0"/>
    <n v="1296"/>
    <n v="44.01"/>
    <x v="1"/>
    <s v="USD"/>
    <n v="1379826000"/>
    <n v="1381208400"/>
    <b v="0"/>
    <b v="0"/>
    <s v="games/mobile games"/>
    <x v="6"/>
    <x v="20"/>
  </r>
  <r>
    <s v="Thomas, Welch and Santana"/>
    <s v="Assimilated exuding toolset"/>
    <n v="9800"/>
    <n v="7120"/>
    <n v="73"/>
    <x v="0"/>
    <n v="77"/>
    <n v="92.47"/>
    <x v="1"/>
    <s v="USD"/>
    <n v="1561957200"/>
    <n v="1562475600"/>
    <b v="0"/>
    <b v="1"/>
    <s v="food/food trucks"/>
    <x v="0"/>
    <x v="0"/>
  </r>
  <r>
    <s v="Brown-Pena"/>
    <s v="Front-line client-server secured line"/>
    <n v="5300"/>
    <n v="14097"/>
    <n v="266"/>
    <x v="1"/>
    <n v="247"/>
    <n v="57.07"/>
    <x v="1"/>
    <s v="USD"/>
    <n v="1525496400"/>
    <n v="1527397200"/>
    <b v="0"/>
    <b v="0"/>
    <s v="photography/photography books"/>
    <x v="7"/>
    <x v="14"/>
  </r>
  <r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b v="0"/>
    <b v="0"/>
    <s v="games/mobile games"/>
    <x v="6"/>
    <x v="20"/>
  </r>
  <r>
    <s v="Harrison-Bridges"/>
    <s v="Profit-focused exuding moderator"/>
    <n v="77000"/>
    <n v="1930"/>
    <n v="3"/>
    <x v="0"/>
    <n v="49"/>
    <n v="39.39"/>
    <x v="4"/>
    <s v="GBP"/>
    <n v="1453442400"/>
    <n v="1456034400"/>
    <b v="0"/>
    <b v="0"/>
    <s v="music/indie rock"/>
    <x v="1"/>
    <x v="7"/>
  </r>
  <r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b v="0"/>
    <b v="0"/>
    <s v="games/video games"/>
    <x v="6"/>
    <x v="11"/>
  </r>
  <r>
    <s v="Taylor Inc"/>
    <s v="Public-key 3rdgeneration system engine"/>
    <n v="2800"/>
    <n v="7742"/>
    <n v="277"/>
    <x v="1"/>
    <n v="84"/>
    <n v="92.17"/>
    <x v="1"/>
    <s v="USD"/>
    <n v="1452232800"/>
    <n v="1453356000"/>
    <b v="0"/>
    <b v="0"/>
    <s v="music/rock"/>
    <x v="1"/>
    <x v="1"/>
  </r>
  <r>
    <s v="Deleon and Sons"/>
    <s v="Organized value-added access"/>
    <n v="184800"/>
    <n v="164109"/>
    <n v="89"/>
    <x v="0"/>
    <n v="2690"/>
    <n v="61.01"/>
    <x v="1"/>
    <s v="USD"/>
    <n v="1577253600"/>
    <n v="1578981600"/>
    <b v="0"/>
    <b v="0"/>
    <s v="theater/plays"/>
    <x v="3"/>
    <x v="3"/>
  </r>
  <r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b v="0"/>
    <b v="1"/>
    <s v="theater/plays"/>
    <x v="3"/>
    <x v="3"/>
  </r>
  <r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s v="York-Pitts"/>
    <s v="Monitored discrete toolset"/>
    <n v="66100"/>
    <n v="179074"/>
    <n v="271"/>
    <x v="1"/>
    <n v="2985"/>
    <n v="59.99"/>
    <x v="1"/>
    <s v="USD"/>
    <n v="1459486800"/>
    <n v="1460610000"/>
    <b v="0"/>
    <b v="0"/>
    <s v="theater/plays"/>
    <x v="3"/>
    <x v="3"/>
  </r>
  <r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b v="0"/>
    <b v="0"/>
    <s v="technology/wearables"/>
    <x v="2"/>
    <x v="8"/>
  </r>
  <r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s v="Martin-James"/>
    <s v="Streamlined upward-trending analyzer"/>
    <n v="180100"/>
    <n v="105598"/>
    <n v="59"/>
    <x v="0"/>
    <n v="2779"/>
    <n v="38"/>
    <x v="2"/>
    <s v="AUD"/>
    <n v="1419055200"/>
    <n v="1422511200"/>
    <b v="0"/>
    <b v="1"/>
    <s v="technology/web"/>
    <x v="2"/>
    <x v="2"/>
  </r>
  <r>
    <s v="Mercer, Solomon and Singleton"/>
    <s v="Distributed human-resource policy"/>
    <n v="9000"/>
    <n v="8866"/>
    <n v="99"/>
    <x v="0"/>
    <n v="92"/>
    <n v="96.37"/>
    <x v="1"/>
    <s v="USD"/>
    <n v="1480140000"/>
    <n v="1480312800"/>
    <b v="0"/>
    <b v="0"/>
    <s v="theater/plays"/>
    <x v="3"/>
    <x v="3"/>
  </r>
  <r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b v="0"/>
    <b v="0"/>
    <s v="music/rock"/>
    <x v="1"/>
    <x v="1"/>
  </r>
  <r>
    <s v="Ritter PLC"/>
    <s v="Multi-channeled upward-trending application"/>
    <n v="9500"/>
    <n v="14408"/>
    <n v="152"/>
    <x v="1"/>
    <n v="554"/>
    <n v="26.01"/>
    <x v="0"/>
    <s v="CAD"/>
    <n v="1482127200"/>
    <n v="1482645600"/>
    <b v="0"/>
    <b v="0"/>
    <s v="music/indie rock"/>
    <x v="1"/>
    <x v="7"/>
  </r>
  <r>
    <s v="Anderson Group"/>
    <s v="Organic maximized database"/>
    <n v="6300"/>
    <n v="14089"/>
    <n v="224"/>
    <x v="1"/>
    <n v="135"/>
    <n v="104.36"/>
    <x v="3"/>
    <s v="DKK"/>
    <n v="1396414800"/>
    <n v="1399093200"/>
    <b v="0"/>
    <b v="0"/>
    <s v="music/rock"/>
    <x v="1"/>
    <x v="1"/>
  </r>
  <r>
    <s v="Smith and Sons"/>
    <s v="Grass-roots 24/7 attitude"/>
    <n v="5200"/>
    <n v="12467"/>
    <n v="240"/>
    <x v="1"/>
    <n v="122"/>
    <n v="102.19"/>
    <x v="1"/>
    <s v="USD"/>
    <n v="1315285200"/>
    <n v="1315890000"/>
    <b v="0"/>
    <b v="1"/>
    <s v="publishing/translations"/>
    <x v="5"/>
    <x v="18"/>
  </r>
  <r>
    <s v="Lam-Hamilton"/>
    <s v="Team-oriented global strategy"/>
    <n v="6000"/>
    <n v="11960"/>
    <n v="199"/>
    <x v="1"/>
    <n v="221"/>
    <n v="54.12"/>
    <x v="1"/>
    <s v="USD"/>
    <n v="1443762000"/>
    <n v="1444021200"/>
    <b v="0"/>
    <b v="1"/>
    <s v="film &amp; video/science fiction"/>
    <x v="4"/>
    <x v="22"/>
  </r>
  <r>
    <s v="Ho Ltd"/>
    <s v="Enhanced client-driven capacity"/>
    <n v="5800"/>
    <n v="7966"/>
    <n v="137"/>
    <x v="1"/>
    <n v="126"/>
    <n v="63.22"/>
    <x v="1"/>
    <s v="USD"/>
    <n v="1456293600"/>
    <n v="1460005200"/>
    <b v="0"/>
    <b v="0"/>
    <s v="theater/plays"/>
    <x v="3"/>
    <x v="3"/>
  </r>
  <r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b v="0"/>
    <b v="0"/>
    <s v="theater/plays"/>
    <x v="3"/>
    <x v="3"/>
  </r>
  <r>
    <s v="Hunt LLC"/>
    <s v="Re-engineered radical policy"/>
    <n v="20000"/>
    <n v="158832"/>
    <n v="794"/>
    <x v="1"/>
    <n v="3177"/>
    <n v="49.99"/>
    <x v="1"/>
    <s v="USD"/>
    <n v="1321596000"/>
    <n v="1325052000"/>
    <b v="0"/>
    <b v="0"/>
    <s v="film &amp; video/animation"/>
    <x v="4"/>
    <x v="10"/>
  </r>
  <r>
    <s v="Fowler-Smith"/>
    <s v="Down-sized logistical adapter"/>
    <n v="3000"/>
    <n v="11091"/>
    <n v="370"/>
    <x v="1"/>
    <n v="198"/>
    <n v="56.02"/>
    <x v="5"/>
    <s v="CHF"/>
    <n v="1318827600"/>
    <n v="1319000400"/>
    <b v="0"/>
    <b v="0"/>
    <s v="theater/plays"/>
    <x v="3"/>
    <x v="3"/>
  </r>
  <r>
    <s v="Blair Inc"/>
    <s v="Configurable bandwidth-monitored throughput"/>
    <n v="9900"/>
    <n v="1269"/>
    <n v="13"/>
    <x v="0"/>
    <n v="26"/>
    <n v="48.81"/>
    <x v="5"/>
    <s v="CHF"/>
    <n v="1552366800"/>
    <n v="1552539600"/>
    <b v="0"/>
    <b v="0"/>
    <s v="music/rock"/>
    <x v="1"/>
    <x v="1"/>
  </r>
  <r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b v="0"/>
    <b v="0"/>
    <s v="film &amp; video/documentary"/>
    <x v="4"/>
    <x v="4"/>
  </r>
  <r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b v="0"/>
    <b v="0"/>
    <s v="theater/plays"/>
    <x v="3"/>
    <x v="3"/>
  </r>
  <r>
    <s v="Joseph LLC"/>
    <s v="Decentralized logistical collaboration"/>
    <n v="94900"/>
    <n v="194166"/>
    <n v="205"/>
    <x v="1"/>
    <n v="3596"/>
    <n v="53.99"/>
    <x v="1"/>
    <s v="USD"/>
    <n v="1321336800"/>
    <n v="1323064800"/>
    <b v="0"/>
    <b v="0"/>
    <s v="theater/plays"/>
    <x v="3"/>
    <x v="3"/>
  </r>
  <r>
    <s v="Webb-Smith"/>
    <s v="Advanced content-based installation"/>
    <n v="9300"/>
    <n v="4124"/>
    <n v="44"/>
    <x v="0"/>
    <n v="37"/>
    <n v="111.46"/>
    <x v="1"/>
    <s v="USD"/>
    <n v="1456293600"/>
    <n v="1458277200"/>
    <b v="0"/>
    <b v="1"/>
    <s v="music/electric music"/>
    <x v="1"/>
    <x v="5"/>
  </r>
  <r>
    <s v="Johns PLC"/>
    <s v="Distributed high-level open architecture"/>
    <n v="6800"/>
    <n v="14865"/>
    <n v="219"/>
    <x v="1"/>
    <n v="244"/>
    <n v="60.92"/>
    <x v="1"/>
    <s v="USD"/>
    <n v="1404968400"/>
    <n v="1405141200"/>
    <b v="0"/>
    <b v="0"/>
    <s v="music/rock"/>
    <x v="1"/>
    <x v="1"/>
  </r>
  <r>
    <s v="Hardin-Foley"/>
    <s v="Synergized zero tolerance help-desk"/>
    <n v="72400"/>
    <n v="134688"/>
    <n v="186"/>
    <x v="1"/>
    <n v="5180"/>
    <n v="26"/>
    <x v="1"/>
    <s v="USD"/>
    <n v="1279170000"/>
    <n v="1283058000"/>
    <b v="0"/>
    <b v="0"/>
    <s v="theater/plays"/>
    <x v="3"/>
    <x v="3"/>
  </r>
  <r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b v="0"/>
    <b v="0"/>
    <s v="film &amp; video/animation"/>
    <x v="4"/>
    <x v="10"/>
  </r>
  <r>
    <s v="Martinez-Juarez"/>
    <s v="Realigned uniform knowledge user"/>
    <n v="31200"/>
    <n v="95364"/>
    <n v="306"/>
    <x v="1"/>
    <n v="2725"/>
    <n v="35"/>
    <x v="1"/>
    <s v="USD"/>
    <n v="1419055200"/>
    <n v="1419573600"/>
    <b v="0"/>
    <b v="1"/>
    <s v="music/rock"/>
    <x v="1"/>
    <x v="1"/>
  </r>
  <r>
    <s v="Wilson and Sons"/>
    <s v="Monitored grid-enabled model"/>
    <n v="3500"/>
    <n v="3295"/>
    <n v="94"/>
    <x v="0"/>
    <n v="35"/>
    <n v="94.14"/>
    <x v="6"/>
    <s v="EUR"/>
    <n v="1434690000"/>
    <n v="1438750800"/>
    <b v="0"/>
    <b v="0"/>
    <s v="film &amp; video/shorts"/>
    <x v="4"/>
    <x v="12"/>
  </r>
  <r>
    <s v="Clements Group"/>
    <s v="Assimilated actuating policy"/>
    <n v="9000"/>
    <n v="4896"/>
    <n v="54"/>
    <x v="3"/>
    <n v="94"/>
    <n v="52.09"/>
    <x v="1"/>
    <s v="USD"/>
    <n v="1443416400"/>
    <n v="1444798800"/>
    <b v="0"/>
    <b v="1"/>
    <s v="music/rock"/>
    <x v="1"/>
    <x v="1"/>
  </r>
  <r>
    <s v="Valenzuela-Cook"/>
    <s v="Total incremental productivity"/>
    <n v="6700"/>
    <n v="7496"/>
    <n v="112"/>
    <x v="1"/>
    <n v="300"/>
    <n v="24.99"/>
    <x v="1"/>
    <s v="USD"/>
    <n v="1399006800"/>
    <n v="1399179600"/>
    <b v="0"/>
    <b v="0"/>
    <s v="journalism/audio"/>
    <x v="8"/>
    <x v="23"/>
  </r>
  <r>
    <s v="Parker, Haley and Foster"/>
    <s v="Adaptive local task-force"/>
    <n v="2700"/>
    <n v="9967"/>
    <n v="369"/>
    <x v="1"/>
    <n v="144"/>
    <n v="69.22"/>
    <x v="1"/>
    <s v="USD"/>
    <n v="1575698400"/>
    <n v="1576562400"/>
    <b v="0"/>
    <b v="1"/>
    <s v="food/food trucks"/>
    <x v="0"/>
    <x v="0"/>
  </r>
  <r>
    <s v="Fuentes LLC"/>
    <s v="Universal zero-defect concept"/>
    <n v="83300"/>
    <n v="52421"/>
    <n v="63"/>
    <x v="0"/>
    <n v="558"/>
    <n v="93.94"/>
    <x v="1"/>
    <s v="USD"/>
    <n v="1400562000"/>
    <n v="1400821200"/>
    <b v="0"/>
    <b v="1"/>
    <s v="theater/plays"/>
    <x v="3"/>
    <x v="3"/>
  </r>
  <r>
    <s v="Moran and Sons"/>
    <s v="Object-based bottom-line superstructure"/>
    <n v="9700"/>
    <n v="6298"/>
    <n v="65"/>
    <x v="0"/>
    <n v="64"/>
    <n v="98.41"/>
    <x v="1"/>
    <s v="USD"/>
    <n v="1509512400"/>
    <n v="1510984800"/>
    <b v="0"/>
    <b v="0"/>
    <s v="theater/plays"/>
    <x v="3"/>
    <x v="3"/>
  </r>
  <r>
    <s v="Stevens Inc"/>
    <s v="Adaptive 24hour projection"/>
    <n v="8200"/>
    <n v="1546"/>
    <n v="19"/>
    <x v="3"/>
    <n v="37"/>
    <n v="41.78"/>
    <x v="1"/>
    <s v="USD"/>
    <n v="1299823200"/>
    <n v="1302066000"/>
    <b v="0"/>
    <b v="0"/>
    <s v="music/jazz"/>
    <x v="1"/>
    <x v="17"/>
  </r>
  <r>
    <s v="Martinez-Johnson"/>
    <s v="Sharable radical toolset"/>
    <n v="96500"/>
    <n v="16168"/>
    <n v="17"/>
    <x v="0"/>
    <n v="245"/>
    <n v="65.989999999999995"/>
    <x v="1"/>
    <s v="USD"/>
    <n v="1322719200"/>
    <n v="1322978400"/>
    <b v="0"/>
    <b v="0"/>
    <s v="film &amp; video/science fiction"/>
    <x v="4"/>
    <x v="22"/>
  </r>
  <r>
    <s v="Franklin Inc"/>
    <s v="Focused multimedia knowledgebase"/>
    <n v="6200"/>
    <n v="6269"/>
    <n v="101"/>
    <x v="1"/>
    <n v="87"/>
    <n v="72.06"/>
    <x v="1"/>
    <s v="USD"/>
    <n v="1312693200"/>
    <n v="1313730000"/>
    <b v="0"/>
    <b v="0"/>
    <s v="music/jazz"/>
    <x v="1"/>
    <x v="17"/>
  </r>
  <r>
    <s v="Perez PLC"/>
    <s v="Seamless 6thgeneration extranet"/>
    <n v="43800"/>
    <n v="149578"/>
    <n v="342"/>
    <x v="1"/>
    <n v="3116"/>
    <n v="48"/>
    <x v="1"/>
    <s v="USD"/>
    <n v="1393394400"/>
    <n v="1394085600"/>
    <b v="0"/>
    <b v="0"/>
    <s v="theater/plays"/>
    <x v="3"/>
    <x v="3"/>
  </r>
  <r>
    <s v="Sanchez, Cross and Savage"/>
    <s v="Sharable mobile knowledgebase"/>
    <n v="6000"/>
    <n v="3841"/>
    <n v="64"/>
    <x v="0"/>
    <n v="71"/>
    <n v="54.1"/>
    <x v="1"/>
    <s v="USD"/>
    <n v="1304053200"/>
    <n v="1305349200"/>
    <b v="0"/>
    <b v="0"/>
    <s v="technology/web"/>
    <x v="2"/>
    <x v="2"/>
  </r>
  <r>
    <s v="Pineda Ltd"/>
    <s v="Cross-group global system engine"/>
    <n v="8700"/>
    <n v="4531"/>
    <n v="52"/>
    <x v="0"/>
    <n v="42"/>
    <n v="107.88"/>
    <x v="1"/>
    <s v="USD"/>
    <n v="1433912400"/>
    <n v="1434344400"/>
    <b v="0"/>
    <b v="1"/>
    <s v="games/video games"/>
    <x v="6"/>
    <x v="11"/>
  </r>
  <r>
    <s v="Powell and Sons"/>
    <s v="Centralized clear-thinking conglomeration"/>
    <n v="18900"/>
    <n v="60934"/>
    <n v="322"/>
    <x v="1"/>
    <n v="909"/>
    <n v="67.03"/>
    <x v="1"/>
    <s v="USD"/>
    <n v="1329717600"/>
    <n v="1331186400"/>
    <b v="0"/>
    <b v="0"/>
    <s v="film &amp; video/documentary"/>
    <x v="4"/>
    <x v="4"/>
  </r>
  <r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b v="0"/>
    <b v="0"/>
    <s v="technology/web"/>
    <x v="2"/>
    <x v="2"/>
  </r>
  <r>
    <s v="Pugh LLC"/>
    <s v="Reactive analyzing function"/>
    <n v="8900"/>
    <n v="13065"/>
    <n v="147"/>
    <x v="1"/>
    <n v="136"/>
    <n v="96.07"/>
    <x v="1"/>
    <s v="USD"/>
    <n v="1268888400"/>
    <n v="1269752400"/>
    <b v="0"/>
    <b v="0"/>
    <s v="publishing/translations"/>
    <x v="5"/>
    <x v="18"/>
  </r>
  <r>
    <s v="Rowe-Wong"/>
    <s v="Robust hybrid budgetary management"/>
    <n v="700"/>
    <n v="6654"/>
    <n v="951"/>
    <x v="1"/>
    <n v="130"/>
    <n v="51.18"/>
    <x v="1"/>
    <s v="USD"/>
    <n v="1289973600"/>
    <n v="1291615200"/>
    <b v="0"/>
    <b v="0"/>
    <s v="music/rock"/>
    <x v="1"/>
    <x v="1"/>
  </r>
  <r>
    <s v="Williams-Santos"/>
    <s v="Open-source analyzing monitoring"/>
    <n v="9400"/>
    <n v="6852"/>
    <n v="73"/>
    <x v="0"/>
    <n v="156"/>
    <n v="43.92"/>
    <x v="0"/>
    <s v="CAD"/>
    <n v="1547877600"/>
    <n v="1552366800"/>
    <b v="0"/>
    <b v="1"/>
    <s v="food/food trucks"/>
    <x v="0"/>
    <x v="0"/>
  </r>
  <r>
    <s v="Weber Inc"/>
    <s v="Up-sized discrete firmware"/>
    <n v="157600"/>
    <n v="124517"/>
    <n v="79"/>
    <x v="0"/>
    <n v="1368"/>
    <n v="91.02"/>
    <x v="4"/>
    <s v="GBP"/>
    <n v="1269493200"/>
    <n v="1272171600"/>
    <b v="0"/>
    <b v="0"/>
    <s v="theater/plays"/>
    <x v="3"/>
    <x v="3"/>
  </r>
  <r>
    <s v="Avery, Brown and Parker"/>
    <s v="Exclusive intangible extranet"/>
    <n v="7900"/>
    <n v="5113"/>
    <n v="65"/>
    <x v="0"/>
    <n v="102"/>
    <n v="50.13"/>
    <x v="1"/>
    <s v="USD"/>
    <n v="1436072400"/>
    <n v="1436677200"/>
    <b v="0"/>
    <b v="0"/>
    <s v="film &amp; video/documentary"/>
    <x v="4"/>
    <x v="4"/>
  </r>
  <r>
    <s v="Cox Group"/>
    <s v="Synergized analyzing process improvement"/>
    <n v="7100"/>
    <n v="5824"/>
    <n v="82"/>
    <x v="0"/>
    <n v="86"/>
    <n v="67.72"/>
    <x v="2"/>
    <s v="AUD"/>
    <n v="1419141600"/>
    <n v="1420092000"/>
    <b v="0"/>
    <b v="0"/>
    <s v="publishing/radio &amp; podcasts"/>
    <x v="5"/>
    <x v="15"/>
  </r>
  <r>
    <s v="Jensen LLC"/>
    <s v="Realigned dedicated system engine"/>
    <n v="600"/>
    <n v="6226"/>
    <n v="1038"/>
    <x v="1"/>
    <n v="102"/>
    <n v="61.04"/>
    <x v="1"/>
    <s v="USD"/>
    <n v="1279083600"/>
    <n v="1279947600"/>
    <b v="0"/>
    <b v="0"/>
    <s v="games/video games"/>
    <x v="6"/>
    <x v="11"/>
  </r>
  <r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b v="0"/>
    <b v="0"/>
    <s v="theater/plays"/>
    <x v="3"/>
    <x v="3"/>
  </r>
  <r>
    <s v="Hale-Hayes"/>
    <s v="Ameliorated client-driven open system"/>
    <n v="121600"/>
    <n v="188288"/>
    <n v="155"/>
    <x v="1"/>
    <n v="4006"/>
    <n v="47"/>
    <x v="1"/>
    <s v="USD"/>
    <n v="1395810000"/>
    <n v="1396933200"/>
    <b v="0"/>
    <b v="0"/>
    <s v="film &amp; video/animation"/>
    <x v="4"/>
    <x v="10"/>
  </r>
  <r>
    <s v="Mcbride PLC"/>
    <s v="Upgradable leadingedge Local Area Network"/>
    <n v="157300"/>
    <n v="11167"/>
    <n v="7"/>
    <x v="0"/>
    <n v="157"/>
    <n v="71.13"/>
    <x v="1"/>
    <s v="USD"/>
    <n v="1467003600"/>
    <n v="1467262800"/>
    <b v="0"/>
    <b v="1"/>
    <s v="theater/plays"/>
    <x v="3"/>
    <x v="3"/>
  </r>
  <r>
    <s v="Harris-Jennings"/>
    <s v="Customizable intermediate data-warehouse"/>
    <n v="70300"/>
    <n v="146595"/>
    <n v="209"/>
    <x v="1"/>
    <n v="1629"/>
    <n v="89.99"/>
    <x v="1"/>
    <s v="USD"/>
    <n v="1268715600"/>
    <n v="1270530000"/>
    <b v="0"/>
    <b v="1"/>
    <s v="theater/plays"/>
    <x v="3"/>
    <x v="3"/>
  </r>
  <r>
    <s v="Becker-Scott"/>
    <s v="Managed optimizing archive"/>
    <n v="7900"/>
    <n v="7875"/>
    <n v="100"/>
    <x v="0"/>
    <n v="183"/>
    <n v="43.03"/>
    <x v="1"/>
    <s v="USD"/>
    <n v="1457157600"/>
    <n v="1457762400"/>
    <b v="0"/>
    <b v="1"/>
    <s v="film &amp; video/drama"/>
    <x v="4"/>
    <x v="6"/>
  </r>
  <r>
    <s v="Todd, Freeman and Henry"/>
    <s v="Diverse systematic projection"/>
    <n v="73800"/>
    <n v="148779"/>
    <n v="202"/>
    <x v="1"/>
    <n v="2188"/>
    <n v="68"/>
    <x v="1"/>
    <s v="USD"/>
    <n v="1573970400"/>
    <n v="1575525600"/>
    <b v="0"/>
    <b v="0"/>
    <s v="theater/plays"/>
    <x v="3"/>
    <x v="3"/>
  </r>
  <r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b v="0"/>
    <b v="0"/>
    <s v="music/rock"/>
    <x v="1"/>
    <x v="1"/>
  </r>
  <r>
    <s v="Smith-Ramos"/>
    <s v="Persevering optimizing Graphical User Interface"/>
    <n v="140300"/>
    <n v="5112"/>
    <n v="4"/>
    <x v="0"/>
    <n v="82"/>
    <n v="62.34"/>
    <x v="3"/>
    <s v="DKK"/>
    <n v="1423720800"/>
    <n v="1424412000"/>
    <b v="0"/>
    <b v="0"/>
    <s v="film &amp; video/documentary"/>
    <x v="4"/>
    <x v="4"/>
  </r>
  <r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s v="Waters and Sons"/>
    <s v="Inverse neutral structure"/>
    <n v="6300"/>
    <n v="13018"/>
    <n v="207"/>
    <x v="1"/>
    <n v="194"/>
    <n v="67.099999999999994"/>
    <x v="1"/>
    <s v="USD"/>
    <n v="1401426000"/>
    <n v="1402894800"/>
    <b v="1"/>
    <b v="0"/>
    <s v="technology/wearables"/>
    <x v="2"/>
    <x v="8"/>
  </r>
  <r>
    <s v="Brown Ltd"/>
    <s v="Quality-focused system-worthy support"/>
    <n v="71100"/>
    <n v="91176"/>
    <n v="128"/>
    <x v="1"/>
    <n v="1140"/>
    <n v="79.98"/>
    <x v="1"/>
    <s v="USD"/>
    <n v="1433480400"/>
    <n v="1434430800"/>
    <b v="0"/>
    <b v="0"/>
    <s v="theater/plays"/>
    <x v="3"/>
    <x v="3"/>
  </r>
  <r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b v="0"/>
    <b v="0"/>
    <s v="theater/plays"/>
    <x v="3"/>
    <x v="3"/>
  </r>
  <r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b v="0"/>
    <b v="0"/>
    <s v="theater/plays"/>
    <x v="3"/>
    <x v="3"/>
  </r>
  <r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b v="0"/>
    <b v="0"/>
    <s v="publishing/nonfiction"/>
    <x v="5"/>
    <x v="9"/>
  </r>
  <r>
    <s v="Valencia PLC"/>
    <s v="Extended asynchronous initiative"/>
    <n v="3400"/>
    <n v="6405"/>
    <n v="188"/>
    <x v="1"/>
    <n v="160"/>
    <n v="40.03"/>
    <x v="4"/>
    <s v="GBP"/>
    <n v="1457330400"/>
    <n v="1458277200"/>
    <b v="0"/>
    <b v="0"/>
    <s v="music/rock"/>
    <x v="1"/>
    <x v="1"/>
  </r>
  <r>
    <s v="Gordon, Mendez and Johnson"/>
    <s v="Fundamental needs-based frame"/>
    <n v="137600"/>
    <n v="180667"/>
    <n v="131"/>
    <x v="1"/>
    <n v="2230"/>
    <n v="81.02"/>
    <x v="1"/>
    <s v="USD"/>
    <n v="1395550800"/>
    <n v="1395723600"/>
    <b v="0"/>
    <b v="0"/>
    <s v="food/food trucks"/>
    <x v="0"/>
    <x v="0"/>
  </r>
  <r>
    <s v="Johnson Group"/>
    <s v="Compatible full-range leverage"/>
    <n v="3900"/>
    <n v="11075"/>
    <n v="284"/>
    <x v="1"/>
    <n v="316"/>
    <n v="35.049999999999997"/>
    <x v="1"/>
    <s v="USD"/>
    <n v="1551852000"/>
    <n v="1552197600"/>
    <b v="0"/>
    <b v="1"/>
    <s v="music/jazz"/>
    <x v="1"/>
    <x v="17"/>
  </r>
  <r>
    <s v="Rose-Fuller"/>
    <s v="Upgradable holistic system engine"/>
    <n v="10000"/>
    <n v="12042"/>
    <n v="120"/>
    <x v="1"/>
    <n v="117"/>
    <n v="102.92"/>
    <x v="1"/>
    <s v="USD"/>
    <n v="1547618400"/>
    <n v="1549087200"/>
    <b v="0"/>
    <b v="0"/>
    <s v="film &amp; video/science fiction"/>
    <x v="4"/>
    <x v="22"/>
  </r>
  <r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b v="0"/>
    <b v="0"/>
    <s v="theater/plays"/>
    <x v="3"/>
    <x v="3"/>
  </r>
  <r>
    <s v="Brady, Cortez and Rodriguez"/>
    <s v="Multi-lateral maximized core"/>
    <n v="8200"/>
    <n v="1136"/>
    <n v="14"/>
    <x v="3"/>
    <n v="15"/>
    <n v="75.73"/>
    <x v="1"/>
    <s v="USD"/>
    <n v="1374728400"/>
    <n v="1375765200"/>
    <b v="0"/>
    <b v="0"/>
    <s v="theater/plays"/>
    <x v="3"/>
    <x v="3"/>
  </r>
  <r>
    <s v="Wang, Nguyen and Horton"/>
    <s v="Innovative holistic hub"/>
    <n v="6200"/>
    <n v="8645"/>
    <n v="139"/>
    <x v="1"/>
    <n v="192"/>
    <n v="45.03"/>
    <x v="1"/>
    <s v="USD"/>
    <n v="1287810000"/>
    <n v="1289800800"/>
    <b v="0"/>
    <b v="0"/>
    <s v="music/electric music"/>
    <x v="1"/>
    <x v="5"/>
  </r>
  <r>
    <s v="Santos, Williams and Brown"/>
    <s v="Reverse-engineered 24/7 methodology"/>
    <n v="1100"/>
    <n v="1914"/>
    <n v="174"/>
    <x v="1"/>
    <n v="26"/>
    <n v="73.62"/>
    <x v="0"/>
    <s v="CAD"/>
    <n v="1503723600"/>
    <n v="1504501200"/>
    <b v="0"/>
    <b v="0"/>
    <s v="theater/plays"/>
    <x v="3"/>
    <x v="3"/>
  </r>
  <r>
    <s v="Barnett and Sons"/>
    <s v="Business-focused dynamic info-mediaries"/>
    <n v="26500"/>
    <n v="41205"/>
    <n v="155"/>
    <x v="1"/>
    <n v="723"/>
    <n v="56.99"/>
    <x v="1"/>
    <s v="USD"/>
    <n v="1484114400"/>
    <n v="1485669600"/>
    <b v="0"/>
    <b v="0"/>
    <s v="theater/plays"/>
    <x v="3"/>
    <x v="3"/>
  </r>
  <r>
    <s v="Petersen-Rodriguez"/>
    <s v="Digitized clear-thinking installation"/>
    <n v="8500"/>
    <n v="14488"/>
    <n v="170"/>
    <x v="1"/>
    <n v="170"/>
    <n v="85.22"/>
    <x v="6"/>
    <s v="EUR"/>
    <n v="1461906000"/>
    <n v="1462770000"/>
    <b v="0"/>
    <b v="0"/>
    <s v="theater/plays"/>
    <x v="3"/>
    <x v="3"/>
  </r>
  <r>
    <s v="Burnett-Mora"/>
    <s v="Quality-focused 24/7 superstructure"/>
    <n v="6400"/>
    <n v="12129"/>
    <n v="190"/>
    <x v="1"/>
    <n v="238"/>
    <n v="50.96"/>
    <x v="4"/>
    <s v="GBP"/>
    <n v="1379653200"/>
    <n v="1379739600"/>
    <b v="0"/>
    <b v="1"/>
    <s v="music/indie rock"/>
    <x v="1"/>
    <x v="7"/>
  </r>
  <r>
    <s v="King LLC"/>
    <s v="Multi-channeled local intranet"/>
    <n v="1400"/>
    <n v="3496"/>
    <n v="250"/>
    <x v="1"/>
    <n v="55"/>
    <n v="63.56"/>
    <x v="1"/>
    <s v="USD"/>
    <n v="1401858000"/>
    <n v="1402722000"/>
    <b v="0"/>
    <b v="0"/>
    <s v="theater/plays"/>
    <x v="3"/>
    <x v="3"/>
  </r>
  <r>
    <s v="Miller Ltd"/>
    <s v="Open-architected mobile emulation"/>
    <n v="198600"/>
    <n v="97037"/>
    <n v="49"/>
    <x v="0"/>
    <n v="1198"/>
    <n v="81"/>
    <x v="1"/>
    <s v="USD"/>
    <n v="1367470800"/>
    <n v="1369285200"/>
    <b v="0"/>
    <b v="0"/>
    <s v="publishing/nonfiction"/>
    <x v="5"/>
    <x v="9"/>
  </r>
  <r>
    <s v="Case LLC"/>
    <s v="Ameliorated foreground methodology"/>
    <n v="195900"/>
    <n v="55757"/>
    <n v="28"/>
    <x v="0"/>
    <n v="648"/>
    <n v="86.04"/>
    <x v="1"/>
    <s v="USD"/>
    <n v="1304658000"/>
    <n v="1304744400"/>
    <b v="1"/>
    <b v="1"/>
    <s v="theater/plays"/>
    <x v="3"/>
    <x v="3"/>
  </r>
  <r>
    <s v="Swanson, Wilson and Baker"/>
    <s v="Synergized well-modulated project"/>
    <n v="4300"/>
    <n v="11525"/>
    <n v="268"/>
    <x v="1"/>
    <n v="128"/>
    <n v="90.04"/>
    <x v="2"/>
    <s v="AUD"/>
    <n v="1467954000"/>
    <n v="1468299600"/>
    <b v="0"/>
    <b v="0"/>
    <s v="photography/photography books"/>
    <x v="7"/>
    <x v="14"/>
  </r>
  <r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b v="0"/>
    <b v="0"/>
    <s v="theater/plays"/>
    <x v="3"/>
    <x v="3"/>
  </r>
  <r>
    <s v="Smith-Smith"/>
    <s v="Total leadingedge neural-net"/>
    <n v="189000"/>
    <n v="5916"/>
    <n v="3"/>
    <x v="0"/>
    <n v="64"/>
    <n v="92.44"/>
    <x v="1"/>
    <s v="USD"/>
    <n v="1523768400"/>
    <n v="1526014800"/>
    <b v="0"/>
    <b v="0"/>
    <s v="music/indie rock"/>
    <x v="1"/>
    <x v="7"/>
  </r>
  <r>
    <s v="Smith, Scott and Rodriguez"/>
    <s v="Organic actuating protocol"/>
    <n v="94300"/>
    <n v="150806"/>
    <n v="160"/>
    <x v="1"/>
    <n v="2693"/>
    <n v="56"/>
    <x v="4"/>
    <s v="GBP"/>
    <n v="1437022800"/>
    <n v="1437454800"/>
    <b v="0"/>
    <b v="0"/>
    <s v="theater/plays"/>
    <x v="3"/>
    <x v="3"/>
  </r>
  <r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b v="0"/>
    <b v="0"/>
    <s v="photography/photography books"/>
    <x v="7"/>
    <x v="14"/>
  </r>
  <r>
    <s v="Martinez Inc"/>
    <s v="Organic upward-trending Graphical User Interface"/>
    <n v="7500"/>
    <n v="5803"/>
    <n v="77"/>
    <x v="0"/>
    <n v="62"/>
    <n v="93.6"/>
    <x v="1"/>
    <s v="USD"/>
    <n v="1580104800"/>
    <n v="1581314400"/>
    <b v="0"/>
    <b v="0"/>
    <s v="theater/plays"/>
    <x v="3"/>
    <x v="3"/>
  </r>
  <r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b v="0"/>
    <b v="1"/>
    <s v="theater/plays"/>
    <x v="3"/>
    <x v="3"/>
  </r>
  <r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b v="1"/>
    <b v="0"/>
    <s v="food/food trucks"/>
    <x v="0"/>
    <x v="0"/>
  </r>
  <r>
    <s v="Dunn, Moreno and Green"/>
    <s v="Intuitive object-oriented task-force"/>
    <n v="1900"/>
    <n v="2884"/>
    <n v="152"/>
    <x v="1"/>
    <n v="96"/>
    <n v="30.04"/>
    <x v="1"/>
    <s v="USD"/>
    <n v="1286168400"/>
    <n v="1286427600"/>
    <b v="0"/>
    <b v="0"/>
    <s v="music/indie rock"/>
    <x v="1"/>
    <x v="7"/>
  </r>
  <r>
    <s v="Jackson, Martinez and Ray"/>
    <s v="Multi-tiered executive toolset"/>
    <n v="85900"/>
    <n v="55476"/>
    <n v="65"/>
    <x v="0"/>
    <n v="750"/>
    <n v="73.97"/>
    <x v="1"/>
    <s v="USD"/>
    <n v="1467781200"/>
    <n v="1467954000"/>
    <b v="0"/>
    <b v="1"/>
    <s v="theater/plays"/>
    <x v="3"/>
    <x v="3"/>
  </r>
  <r>
    <s v="Patterson-Johnson"/>
    <s v="Grass-roots directional workforce"/>
    <n v="9500"/>
    <n v="5973"/>
    <n v="63"/>
    <x v="3"/>
    <n v="87"/>
    <n v="68.66"/>
    <x v="1"/>
    <s v="USD"/>
    <n v="1556686800"/>
    <n v="1557637200"/>
    <b v="0"/>
    <b v="1"/>
    <s v="theater/plays"/>
    <x v="3"/>
    <x v="3"/>
  </r>
  <r>
    <s v="Carlson-Hernandez"/>
    <s v="Quality-focused real-time solution"/>
    <n v="59200"/>
    <n v="183756"/>
    <n v="310"/>
    <x v="1"/>
    <n v="3063"/>
    <n v="59.99"/>
    <x v="1"/>
    <s v="USD"/>
    <n v="1553576400"/>
    <n v="1553922000"/>
    <b v="0"/>
    <b v="0"/>
    <s v="theater/plays"/>
    <x v="3"/>
    <x v="3"/>
  </r>
  <r>
    <s v="Parker PLC"/>
    <s v="Reduced interactive matrix"/>
    <n v="72100"/>
    <n v="30902"/>
    <n v="43"/>
    <x v="2"/>
    <n v="278"/>
    <n v="111.16"/>
    <x v="1"/>
    <s v="USD"/>
    <n v="1414904400"/>
    <n v="1416463200"/>
    <b v="0"/>
    <b v="0"/>
    <s v="theater/plays"/>
    <x v="3"/>
    <x v="3"/>
  </r>
  <r>
    <s v="Yu and Sons"/>
    <s v="Adaptive context-sensitive architecture"/>
    <n v="6700"/>
    <n v="5569"/>
    <n v="83"/>
    <x v="0"/>
    <n v="105"/>
    <n v="53.04"/>
    <x v="1"/>
    <s v="USD"/>
    <n v="1446876000"/>
    <n v="1447221600"/>
    <b v="0"/>
    <b v="0"/>
    <s v="film &amp; video/animation"/>
    <x v="4"/>
    <x v="10"/>
  </r>
  <r>
    <s v="Taylor, Johnson and Hernandez"/>
    <s v="Polarized incremental portal"/>
    <n v="118200"/>
    <n v="92824"/>
    <n v="79"/>
    <x v="3"/>
    <n v="1658"/>
    <n v="55.99"/>
    <x v="1"/>
    <s v="USD"/>
    <n v="1490418000"/>
    <n v="1491627600"/>
    <b v="0"/>
    <b v="0"/>
    <s v="film &amp; video/television"/>
    <x v="4"/>
    <x v="19"/>
  </r>
  <r>
    <s v="Mack Ltd"/>
    <s v="Reactive regional access"/>
    <n v="139000"/>
    <n v="158590"/>
    <n v="114"/>
    <x v="1"/>
    <n v="2266"/>
    <n v="69.989999999999995"/>
    <x v="1"/>
    <s v="USD"/>
    <n v="1360389600"/>
    <n v="1363150800"/>
    <b v="0"/>
    <b v="0"/>
    <s v="film &amp; video/television"/>
    <x v="4"/>
    <x v="19"/>
  </r>
  <r>
    <s v="Lamb-Sanders"/>
    <s v="Stand-alone reciprocal frame"/>
    <n v="197700"/>
    <n v="127591"/>
    <n v="65"/>
    <x v="0"/>
    <n v="2604"/>
    <n v="49"/>
    <x v="3"/>
    <s v="DKK"/>
    <n v="1326866400"/>
    <n v="1330754400"/>
    <b v="0"/>
    <b v="1"/>
    <s v="film &amp; video/animation"/>
    <x v="4"/>
    <x v="10"/>
  </r>
  <r>
    <s v="Williams-Ramirez"/>
    <s v="Open-architected 24/7 throughput"/>
    <n v="8500"/>
    <n v="6750"/>
    <n v="79"/>
    <x v="0"/>
    <n v="65"/>
    <n v="103.85"/>
    <x v="1"/>
    <s v="USD"/>
    <n v="1479103200"/>
    <n v="1479794400"/>
    <b v="0"/>
    <b v="0"/>
    <s v="theater/plays"/>
    <x v="3"/>
    <x v="3"/>
  </r>
  <r>
    <s v="Weaver Ltd"/>
    <s v="Monitored 24/7 approach"/>
    <n v="81600"/>
    <n v="9318"/>
    <n v="11"/>
    <x v="0"/>
    <n v="94"/>
    <n v="99.13"/>
    <x v="1"/>
    <s v="USD"/>
    <n v="1280206800"/>
    <n v="1281243600"/>
    <b v="0"/>
    <b v="1"/>
    <s v="theater/plays"/>
    <x v="3"/>
    <x v="3"/>
  </r>
  <r>
    <s v="Barnes-Williams"/>
    <s v="Upgradable explicit forecast"/>
    <n v="8600"/>
    <n v="4832"/>
    <n v="56"/>
    <x v="2"/>
    <n v="45"/>
    <n v="107.38"/>
    <x v="1"/>
    <s v="USD"/>
    <n v="1532754000"/>
    <n v="1532754000"/>
    <b v="0"/>
    <b v="1"/>
    <s v="film &amp; video/drama"/>
    <x v="4"/>
    <x v="6"/>
  </r>
  <r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b v="0"/>
    <b v="0"/>
    <s v="theater/plays"/>
    <x v="3"/>
    <x v="3"/>
  </r>
  <r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b v="0"/>
    <b v="0"/>
    <s v="theater/plays"/>
    <x v="3"/>
    <x v="3"/>
  </r>
  <r>
    <s v="Ramos, Moreno and Lewis"/>
    <s v="Extended multi-state knowledge user"/>
    <n v="9200"/>
    <n v="13382"/>
    <n v="145"/>
    <x v="1"/>
    <n v="129"/>
    <n v="103.74"/>
    <x v="0"/>
    <s v="CAD"/>
    <n v="1545026400"/>
    <n v="1545804000"/>
    <b v="0"/>
    <b v="0"/>
    <s v="technology/wearables"/>
    <x v="2"/>
    <x v="8"/>
  </r>
  <r>
    <s v="Harris Inc"/>
    <s v="Future-proofed modular groupware"/>
    <n v="14900"/>
    <n v="32986"/>
    <n v="221"/>
    <x v="1"/>
    <n v="375"/>
    <n v="87.96"/>
    <x v="1"/>
    <s v="USD"/>
    <n v="1488348000"/>
    <n v="1489899600"/>
    <b v="0"/>
    <b v="0"/>
    <s v="theater/plays"/>
    <x v="3"/>
    <x v="3"/>
  </r>
  <r>
    <s v="Peters-Nelson"/>
    <s v="Distributed real-time algorithm"/>
    <n v="169400"/>
    <n v="81984"/>
    <n v="48"/>
    <x v="0"/>
    <n v="2928"/>
    <n v="28"/>
    <x v="0"/>
    <s v="CAD"/>
    <n v="1545112800"/>
    <n v="1546495200"/>
    <b v="0"/>
    <b v="0"/>
    <s v="theater/plays"/>
    <x v="3"/>
    <x v="3"/>
  </r>
  <r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b v="0"/>
    <b v="1"/>
    <s v="music/rock"/>
    <x v="1"/>
    <x v="1"/>
  </r>
  <r>
    <s v="Robinson Group"/>
    <s v="Switchable reciprocal middleware"/>
    <n v="98700"/>
    <n v="87448"/>
    <n v="89"/>
    <x v="0"/>
    <n v="2915"/>
    <n v="30"/>
    <x v="1"/>
    <s v="USD"/>
    <n v="1363150800"/>
    <n v="1364101200"/>
    <b v="0"/>
    <b v="0"/>
    <s v="games/video games"/>
    <x v="6"/>
    <x v="11"/>
  </r>
  <r>
    <s v="Jordan-Wolfe"/>
    <s v="Inverse multimedia Graphic Interface"/>
    <n v="4500"/>
    <n v="1863"/>
    <n v="41"/>
    <x v="0"/>
    <n v="18"/>
    <n v="103.5"/>
    <x v="1"/>
    <s v="USD"/>
    <n v="1523250000"/>
    <n v="1525323600"/>
    <b v="0"/>
    <b v="0"/>
    <s v="publishing/translations"/>
    <x v="5"/>
    <x v="18"/>
  </r>
  <r>
    <s v="Vargas-Cox"/>
    <s v="Vision-oriented local contingency"/>
    <n v="98600"/>
    <n v="62174"/>
    <n v="63"/>
    <x v="3"/>
    <n v="723"/>
    <n v="85.99"/>
    <x v="1"/>
    <s v="USD"/>
    <n v="1499317200"/>
    <n v="1500872400"/>
    <b v="1"/>
    <b v="0"/>
    <s v="food/food trucks"/>
    <x v="0"/>
    <x v="0"/>
  </r>
  <r>
    <s v="Yang and Sons"/>
    <s v="Reactive 6thgeneration hub"/>
    <n v="121700"/>
    <n v="59003"/>
    <n v="48"/>
    <x v="0"/>
    <n v="602"/>
    <n v="98.01"/>
    <x v="5"/>
    <s v="CHF"/>
    <n v="1287550800"/>
    <n v="1288501200"/>
    <b v="1"/>
    <b v="1"/>
    <s v="theater/plays"/>
    <x v="3"/>
    <x v="3"/>
  </r>
  <r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s v="Wang, Koch and Weaver"/>
    <s v="Digitized analyzing capacity"/>
    <n v="196700"/>
    <n v="174039"/>
    <n v="88"/>
    <x v="0"/>
    <n v="3868"/>
    <n v="44.99"/>
    <x v="6"/>
    <s v="EUR"/>
    <n v="1393048800"/>
    <n v="1394344800"/>
    <b v="0"/>
    <b v="0"/>
    <s v="film &amp; video/shorts"/>
    <x v="4"/>
    <x v="12"/>
  </r>
  <r>
    <s v="Cisneros Ltd"/>
    <s v="Vision-oriented regional hub"/>
    <n v="10000"/>
    <n v="12684"/>
    <n v="127"/>
    <x v="1"/>
    <n v="409"/>
    <n v="31.01"/>
    <x v="1"/>
    <s v="USD"/>
    <n v="1470373200"/>
    <n v="1474088400"/>
    <b v="0"/>
    <b v="0"/>
    <s v="technology/web"/>
    <x v="2"/>
    <x v="2"/>
  </r>
  <r>
    <s v="Williams-Jones"/>
    <s v="Monitored incremental info-mediaries"/>
    <n v="600"/>
    <n v="14033"/>
    <n v="2339"/>
    <x v="1"/>
    <n v="234"/>
    <n v="59.97"/>
    <x v="1"/>
    <s v="USD"/>
    <n v="1460091600"/>
    <n v="1460264400"/>
    <b v="0"/>
    <b v="0"/>
    <s v="technology/web"/>
    <x v="2"/>
    <x v="2"/>
  </r>
  <r>
    <s v="Roberts, Hinton and Williams"/>
    <s v="Programmable static middleware"/>
    <n v="35000"/>
    <n v="177936"/>
    <n v="508"/>
    <x v="1"/>
    <n v="3016"/>
    <n v="59"/>
    <x v="1"/>
    <s v="USD"/>
    <n v="1440392400"/>
    <n v="1440824400"/>
    <b v="0"/>
    <b v="0"/>
    <s v="music/metal"/>
    <x v="1"/>
    <x v="16"/>
  </r>
  <r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b v="1"/>
    <b v="0"/>
    <s v="photography/photography books"/>
    <x v="7"/>
    <x v="14"/>
  </r>
  <r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b v="0"/>
    <b v="0"/>
    <s v="food/food trucks"/>
    <x v="0"/>
    <x v="0"/>
  </r>
  <r>
    <s v="Russo, Kim and Mccoy"/>
    <s v="Balanced optimal hardware"/>
    <n v="10000"/>
    <n v="824"/>
    <n v="8"/>
    <x v="0"/>
    <n v="14"/>
    <n v="58.86"/>
    <x v="1"/>
    <s v="USD"/>
    <n v="1514354400"/>
    <n v="1515736800"/>
    <b v="0"/>
    <b v="0"/>
    <s v="film &amp; video/science fiction"/>
    <x v="4"/>
    <x v="22"/>
  </r>
  <r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b v="0"/>
    <b v="0"/>
    <s v="music/rock"/>
    <x v="1"/>
    <x v="1"/>
  </r>
  <r>
    <s v="Bailey and Sons"/>
    <s v="Grass-roots dynamic emulation"/>
    <n v="120700"/>
    <n v="57010"/>
    <n v="47"/>
    <x v="0"/>
    <n v="750"/>
    <n v="76.010000000000005"/>
    <x v="4"/>
    <s v="GBP"/>
    <n v="1296108000"/>
    <n v="1296194400"/>
    <b v="0"/>
    <b v="0"/>
    <s v="film &amp; video/documentary"/>
    <x v="4"/>
    <x v="4"/>
  </r>
  <r>
    <s v="Jensen-Brown"/>
    <s v="Fundamental disintermediate matrix"/>
    <n v="9100"/>
    <n v="7438"/>
    <n v="82"/>
    <x v="0"/>
    <n v="77"/>
    <n v="96.6"/>
    <x v="1"/>
    <s v="USD"/>
    <n v="1440133200"/>
    <n v="1440910800"/>
    <b v="1"/>
    <b v="0"/>
    <s v="theater/plays"/>
    <x v="3"/>
    <x v="3"/>
  </r>
  <r>
    <s v="Smith Group"/>
    <s v="Right-sized secondary challenge"/>
    <n v="106800"/>
    <n v="57872"/>
    <n v="54"/>
    <x v="0"/>
    <n v="752"/>
    <n v="76.959999999999994"/>
    <x v="3"/>
    <s v="DKK"/>
    <n v="1332910800"/>
    <n v="1335502800"/>
    <b v="0"/>
    <b v="0"/>
    <s v="music/jazz"/>
    <x v="1"/>
    <x v="17"/>
  </r>
  <r>
    <s v="Murphy-Farrell"/>
    <s v="Implemented exuding software"/>
    <n v="9100"/>
    <n v="8906"/>
    <n v="98"/>
    <x v="0"/>
    <n v="131"/>
    <n v="67.98"/>
    <x v="1"/>
    <s v="USD"/>
    <n v="1544335200"/>
    <n v="1544680800"/>
    <b v="0"/>
    <b v="0"/>
    <s v="theater/plays"/>
    <x v="3"/>
    <x v="3"/>
  </r>
  <r>
    <s v="Everett-Wolfe"/>
    <s v="Total optimizing software"/>
    <n v="10000"/>
    <n v="7724"/>
    <n v="77"/>
    <x v="0"/>
    <n v="87"/>
    <n v="88.78"/>
    <x v="1"/>
    <s v="USD"/>
    <n v="1286427600"/>
    <n v="1288414800"/>
    <b v="0"/>
    <b v="0"/>
    <s v="theater/plays"/>
    <x v="3"/>
    <x v="3"/>
  </r>
  <r>
    <s v="Young PLC"/>
    <s v="Optional maximized attitude"/>
    <n v="79400"/>
    <n v="26571"/>
    <n v="33"/>
    <x v="0"/>
    <n v="1063"/>
    <n v="25"/>
    <x v="1"/>
    <s v="USD"/>
    <n v="1329717600"/>
    <n v="1330581600"/>
    <b v="0"/>
    <b v="0"/>
    <s v="music/jazz"/>
    <x v="1"/>
    <x v="17"/>
  </r>
  <r>
    <s v="Park-Goodman"/>
    <s v="Customer-focused impactful extranet"/>
    <n v="5100"/>
    <n v="12219"/>
    <n v="240"/>
    <x v="1"/>
    <n v="272"/>
    <n v="44.92"/>
    <x v="1"/>
    <s v="USD"/>
    <n v="1310187600"/>
    <n v="1311397200"/>
    <b v="0"/>
    <b v="1"/>
    <s v="film &amp; video/documentary"/>
    <x v="4"/>
    <x v="4"/>
  </r>
  <r>
    <s v="York, Barr and Grant"/>
    <s v="Cloned bottom-line success"/>
    <n v="3100"/>
    <n v="1985"/>
    <n v="64"/>
    <x v="3"/>
    <n v="25"/>
    <n v="79.400000000000006"/>
    <x v="1"/>
    <s v="USD"/>
    <n v="1377838800"/>
    <n v="1378357200"/>
    <b v="0"/>
    <b v="1"/>
    <s v="theater/plays"/>
    <x v="3"/>
    <x v="3"/>
  </r>
  <r>
    <s v="Little Ltd"/>
    <s v="Decentralized bandwidth-monitored ability"/>
    <n v="6900"/>
    <n v="12155"/>
    <n v="176"/>
    <x v="1"/>
    <n v="419"/>
    <n v="29.01"/>
    <x v="1"/>
    <s v="USD"/>
    <n v="1410325200"/>
    <n v="1411102800"/>
    <b v="0"/>
    <b v="0"/>
    <s v="journalism/audio"/>
    <x v="8"/>
    <x v="23"/>
  </r>
  <r>
    <s v="Brown and Sons"/>
    <s v="Programmable leadingedge budgetary management"/>
    <n v="27500"/>
    <n v="5593"/>
    <n v="20"/>
    <x v="0"/>
    <n v="76"/>
    <n v="73.59"/>
    <x v="1"/>
    <s v="USD"/>
    <n v="1343797200"/>
    <n v="1344834000"/>
    <b v="0"/>
    <b v="0"/>
    <s v="theater/plays"/>
    <x v="3"/>
    <x v="3"/>
  </r>
  <r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b v="0"/>
    <b v="0"/>
    <s v="theater/plays"/>
    <x v="3"/>
    <x v="3"/>
  </r>
  <r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b v="0"/>
    <b v="0"/>
    <s v="music/indie rock"/>
    <x v="1"/>
    <x v="7"/>
  </r>
  <r>
    <s v="Robinson-Kelly"/>
    <s v="Monitored bi-directional standardization"/>
    <n v="97600"/>
    <n v="119127"/>
    <n v="122"/>
    <x v="1"/>
    <n v="1073"/>
    <n v="111.02"/>
    <x v="1"/>
    <s v="USD"/>
    <n v="1280552400"/>
    <n v="1280898000"/>
    <b v="0"/>
    <b v="1"/>
    <s v="theater/plays"/>
    <x v="3"/>
    <x v="3"/>
  </r>
  <r>
    <s v="Kelly-Colon"/>
    <s v="Stand-alone grid-enabled leverage"/>
    <n v="197900"/>
    <n v="110689"/>
    <n v="56"/>
    <x v="0"/>
    <n v="4428"/>
    <n v="25"/>
    <x v="2"/>
    <s v="AUD"/>
    <n v="1521608400"/>
    <n v="1522472400"/>
    <b v="0"/>
    <b v="0"/>
    <s v="theater/plays"/>
    <x v="3"/>
    <x v="3"/>
  </r>
  <r>
    <s v="Turner, Scott and Gentry"/>
    <s v="Assimilated regional groupware"/>
    <n v="5600"/>
    <n v="2445"/>
    <n v="44"/>
    <x v="0"/>
    <n v="58"/>
    <n v="42.16"/>
    <x v="6"/>
    <s v="EUR"/>
    <n v="1460696400"/>
    <n v="1462510800"/>
    <b v="0"/>
    <b v="0"/>
    <s v="music/indie rock"/>
    <x v="1"/>
    <x v="7"/>
  </r>
  <r>
    <s v="Sanchez Ltd"/>
    <s v="Up-sized 24hour instruction set"/>
    <n v="170700"/>
    <n v="57250"/>
    <n v="34"/>
    <x v="3"/>
    <n v="1218"/>
    <n v="47"/>
    <x v="1"/>
    <s v="USD"/>
    <n v="1313730000"/>
    <n v="1317790800"/>
    <b v="0"/>
    <b v="0"/>
    <s v="photography/photography books"/>
    <x v="7"/>
    <x v="14"/>
  </r>
  <r>
    <s v="Giles-Smith"/>
    <s v="Right-sized web-enabled intranet"/>
    <n v="9700"/>
    <n v="11929"/>
    <n v="123"/>
    <x v="1"/>
    <n v="331"/>
    <n v="36.04"/>
    <x v="1"/>
    <s v="USD"/>
    <n v="1568178000"/>
    <n v="1568782800"/>
    <b v="0"/>
    <b v="0"/>
    <s v="journalism/audio"/>
    <x v="8"/>
    <x v="23"/>
  </r>
  <r>
    <s v="Thompson-Moreno"/>
    <s v="Expanded needs-based orchestration"/>
    <n v="62300"/>
    <n v="118214"/>
    <n v="190"/>
    <x v="1"/>
    <n v="1170"/>
    <n v="101.04"/>
    <x v="1"/>
    <s v="USD"/>
    <n v="1348635600"/>
    <n v="1349413200"/>
    <b v="0"/>
    <b v="0"/>
    <s v="photography/photography books"/>
    <x v="7"/>
    <x v="14"/>
  </r>
  <r>
    <s v="Murphy-Fox"/>
    <s v="Organic system-worthy orchestration"/>
    <n v="5300"/>
    <n v="4432"/>
    <n v="84"/>
    <x v="0"/>
    <n v="111"/>
    <n v="39.93"/>
    <x v="1"/>
    <s v="USD"/>
    <n v="1468126800"/>
    <n v="1472446800"/>
    <b v="0"/>
    <b v="0"/>
    <s v="publishing/fiction"/>
    <x v="5"/>
    <x v="13"/>
  </r>
  <r>
    <s v="Rodriguez-Patterson"/>
    <s v="Inverse static standardization"/>
    <n v="99500"/>
    <n v="17879"/>
    <n v="18"/>
    <x v="3"/>
    <n v="215"/>
    <n v="83.16"/>
    <x v="1"/>
    <s v="USD"/>
    <n v="1547877600"/>
    <n v="1548050400"/>
    <b v="0"/>
    <b v="0"/>
    <s v="film &amp; video/drama"/>
    <x v="4"/>
    <x v="6"/>
  </r>
  <r>
    <s v="Davis Ltd"/>
    <s v="Synchronized motivating solution"/>
    <n v="1400"/>
    <n v="14511"/>
    <n v="1037"/>
    <x v="1"/>
    <n v="363"/>
    <n v="39.979999999999997"/>
    <x v="1"/>
    <s v="USD"/>
    <n v="1571374800"/>
    <n v="1571806800"/>
    <b v="0"/>
    <b v="1"/>
    <s v="food/food trucks"/>
    <x v="0"/>
    <x v="0"/>
  </r>
  <r>
    <s v="Nelson-Valdez"/>
    <s v="Open-source 4thgeneration open system"/>
    <n v="145600"/>
    <n v="141822"/>
    <n v="97"/>
    <x v="0"/>
    <n v="2955"/>
    <n v="47.99"/>
    <x v="1"/>
    <s v="USD"/>
    <n v="1576303200"/>
    <n v="1576476000"/>
    <b v="0"/>
    <b v="1"/>
    <s v="games/mobile games"/>
    <x v="6"/>
    <x v="20"/>
  </r>
  <r>
    <s v="Kelly PLC"/>
    <s v="Decentralized context-sensitive superstructure"/>
    <n v="184100"/>
    <n v="159037"/>
    <n v="86"/>
    <x v="0"/>
    <n v="1657"/>
    <n v="95.98"/>
    <x v="1"/>
    <s v="USD"/>
    <n v="1324447200"/>
    <n v="1324965600"/>
    <b v="0"/>
    <b v="0"/>
    <s v="theater/plays"/>
    <x v="3"/>
    <x v="3"/>
  </r>
  <r>
    <s v="Nguyen and Sons"/>
    <s v="Compatible 5thgeneration concept"/>
    <n v="5400"/>
    <n v="8109"/>
    <n v="150"/>
    <x v="1"/>
    <n v="103"/>
    <n v="78.73"/>
    <x v="1"/>
    <s v="USD"/>
    <n v="1386741600"/>
    <n v="1387519200"/>
    <b v="0"/>
    <b v="0"/>
    <s v="theater/plays"/>
    <x v="3"/>
    <x v="3"/>
  </r>
  <r>
    <s v="Jones PLC"/>
    <s v="Virtual systemic intranet"/>
    <n v="2300"/>
    <n v="8244"/>
    <n v="358"/>
    <x v="1"/>
    <n v="147"/>
    <n v="56.08"/>
    <x v="1"/>
    <s v="USD"/>
    <n v="1537074000"/>
    <n v="1537246800"/>
    <b v="0"/>
    <b v="0"/>
    <s v="theater/plays"/>
    <x v="3"/>
    <x v="3"/>
  </r>
  <r>
    <s v="Gilmore LLC"/>
    <s v="Optimized systemic algorithm"/>
    <n v="1400"/>
    <n v="7600"/>
    <n v="543"/>
    <x v="1"/>
    <n v="110"/>
    <n v="69.09"/>
    <x v="0"/>
    <s v="CAD"/>
    <n v="1277787600"/>
    <n v="1279515600"/>
    <b v="0"/>
    <b v="0"/>
    <s v="publishing/nonfiction"/>
    <x v="5"/>
    <x v="9"/>
  </r>
  <r>
    <s v="Lee-Cobb"/>
    <s v="Customizable homogeneous firmware"/>
    <n v="140000"/>
    <n v="94501"/>
    <n v="68"/>
    <x v="0"/>
    <n v="926"/>
    <n v="102.05"/>
    <x v="0"/>
    <s v="CAD"/>
    <n v="1440306000"/>
    <n v="1442379600"/>
    <b v="0"/>
    <b v="0"/>
    <s v="theater/plays"/>
    <x v="3"/>
    <x v="3"/>
  </r>
  <r>
    <s v="Jones, Wiley and Robbins"/>
    <s v="Front-line cohesive extranet"/>
    <n v="7500"/>
    <n v="14381"/>
    <n v="192"/>
    <x v="1"/>
    <n v="134"/>
    <n v="107.32"/>
    <x v="1"/>
    <s v="USD"/>
    <n v="1522126800"/>
    <n v="1523077200"/>
    <b v="0"/>
    <b v="0"/>
    <s v="technology/wearables"/>
    <x v="2"/>
    <x v="8"/>
  </r>
  <r>
    <s v="Martin, Gates and Holt"/>
    <s v="Distributed holistic neural-net"/>
    <n v="1500"/>
    <n v="13980"/>
    <n v="932"/>
    <x v="1"/>
    <n v="269"/>
    <n v="51.97"/>
    <x v="1"/>
    <s v="USD"/>
    <n v="1489298400"/>
    <n v="1489554000"/>
    <b v="0"/>
    <b v="0"/>
    <s v="theater/plays"/>
    <x v="3"/>
    <x v="3"/>
  </r>
  <r>
    <s v="Bowen, Davies and Burns"/>
    <s v="Devolved client-server monitoring"/>
    <n v="2900"/>
    <n v="12449"/>
    <n v="429"/>
    <x v="1"/>
    <n v="175"/>
    <n v="71.14"/>
    <x v="1"/>
    <s v="USD"/>
    <n v="1547100000"/>
    <n v="1548482400"/>
    <b v="0"/>
    <b v="1"/>
    <s v="film &amp; video/television"/>
    <x v="4"/>
    <x v="19"/>
  </r>
  <r>
    <s v="Nguyen Inc"/>
    <s v="Seamless directional capacity"/>
    <n v="7300"/>
    <n v="7348"/>
    <n v="101"/>
    <x v="1"/>
    <n v="69"/>
    <n v="106.49"/>
    <x v="1"/>
    <s v="USD"/>
    <n v="1383022800"/>
    <n v="1384063200"/>
    <b v="0"/>
    <b v="0"/>
    <s v="technology/web"/>
    <x v="2"/>
    <x v="2"/>
  </r>
  <r>
    <s v="Walsh-Watts"/>
    <s v="Polarized actuating implementation"/>
    <n v="3600"/>
    <n v="8158"/>
    <n v="227"/>
    <x v="1"/>
    <n v="190"/>
    <n v="42.94"/>
    <x v="1"/>
    <s v="USD"/>
    <n v="1322373600"/>
    <n v="1322892000"/>
    <b v="0"/>
    <b v="1"/>
    <s v="film &amp; video/documentary"/>
    <x v="4"/>
    <x v="4"/>
  </r>
  <r>
    <s v="Ray, Li and Li"/>
    <s v="Front-line disintermediate hub"/>
    <n v="5000"/>
    <n v="7119"/>
    <n v="142"/>
    <x v="1"/>
    <n v="237"/>
    <n v="30.04"/>
    <x v="1"/>
    <s v="USD"/>
    <n v="1349240400"/>
    <n v="1350709200"/>
    <b v="1"/>
    <b v="1"/>
    <s v="film &amp; video/documentary"/>
    <x v="4"/>
    <x v="4"/>
  </r>
  <r>
    <s v="Murray Ltd"/>
    <s v="Decentralized 4thgeneration challenge"/>
    <n v="6000"/>
    <n v="5438"/>
    <n v="91"/>
    <x v="0"/>
    <n v="77"/>
    <n v="70.62"/>
    <x v="4"/>
    <s v="GBP"/>
    <n v="1562648400"/>
    <n v="1564203600"/>
    <b v="0"/>
    <b v="0"/>
    <s v="music/rock"/>
    <x v="1"/>
    <x v="1"/>
  </r>
  <r>
    <s v="Bradford-Silva"/>
    <s v="Reverse-engineered composite hierarchy"/>
    <n v="180400"/>
    <n v="115396"/>
    <n v="64"/>
    <x v="0"/>
    <n v="1748"/>
    <n v="66.02"/>
    <x v="1"/>
    <s v="USD"/>
    <n v="1508216400"/>
    <n v="1509685200"/>
    <b v="0"/>
    <b v="0"/>
    <s v="theater/plays"/>
    <x v="3"/>
    <x v="3"/>
  </r>
  <r>
    <s v="Mora-Bradley"/>
    <s v="Programmable tangible ability"/>
    <n v="9100"/>
    <n v="7656"/>
    <n v="84"/>
    <x v="0"/>
    <n v="79"/>
    <n v="96.91"/>
    <x v="1"/>
    <s v="USD"/>
    <n v="1511762400"/>
    <n v="1514959200"/>
    <b v="0"/>
    <b v="0"/>
    <s v="theater/plays"/>
    <x v="3"/>
    <x v="3"/>
  </r>
  <r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b v="1"/>
    <b v="0"/>
    <s v="music/rock"/>
    <x v="1"/>
    <x v="1"/>
  </r>
  <r>
    <s v="Lopez, Reid and Johnson"/>
    <s v="Total real-time hardware"/>
    <n v="164100"/>
    <n v="96888"/>
    <n v="59"/>
    <x v="0"/>
    <n v="889"/>
    <n v="108.99"/>
    <x v="1"/>
    <s v="USD"/>
    <n v="1429506000"/>
    <n v="1429592400"/>
    <b v="0"/>
    <b v="1"/>
    <s v="theater/plays"/>
    <x v="3"/>
    <x v="3"/>
  </r>
  <r>
    <s v="Fox-Williams"/>
    <s v="Profound system-worthy functionalities"/>
    <n v="128900"/>
    <n v="196960"/>
    <n v="153"/>
    <x v="1"/>
    <n v="7295"/>
    <n v="27"/>
    <x v="1"/>
    <s v="USD"/>
    <n v="1522472400"/>
    <n v="1522645200"/>
    <b v="0"/>
    <b v="0"/>
    <s v="music/electric music"/>
    <x v="1"/>
    <x v="5"/>
  </r>
  <r>
    <s v="Taylor, Wood and Taylor"/>
    <s v="Cloned hybrid focus group"/>
    <n v="42100"/>
    <n v="188057"/>
    <n v="447"/>
    <x v="1"/>
    <n v="2893"/>
    <n v="65"/>
    <x v="0"/>
    <s v="CAD"/>
    <n v="1322114400"/>
    <n v="1323324000"/>
    <b v="0"/>
    <b v="0"/>
    <s v="technology/wearables"/>
    <x v="2"/>
    <x v="8"/>
  </r>
  <r>
    <s v="King Inc"/>
    <s v="Ergonomic dedicated focus group"/>
    <n v="7400"/>
    <n v="6245"/>
    <n v="84"/>
    <x v="0"/>
    <n v="56"/>
    <n v="111.52"/>
    <x v="1"/>
    <s v="USD"/>
    <n v="1561438800"/>
    <n v="1561525200"/>
    <b v="0"/>
    <b v="0"/>
    <s v="film &amp; video/drama"/>
    <x v="4"/>
    <x v="6"/>
  </r>
  <r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s v="Mcclain LLC"/>
    <s v="Open-source multi-tasking methodology"/>
    <n v="52000"/>
    <n v="91014"/>
    <n v="175"/>
    <x v="1"/>
    <n v="820"/>
    <n v="110.99"/>
    <x v="1"/>
    <s v="USD"/>
    <n v="1301202000"/>
    <n v="1301806800"/>
    <b v="1"/>
    <b v="0"/>
    <s v="theater/plays"/>
    <x v="3"/>
    <x v="3"/>
  </r>
  <r>
    <s v="Sims-Gross"/>
    <s v="Object-based attitude-oriented analyzer"/>
    <n v="8700"/>
    <n v="4710"/>
    <n v="54"/>
    <x v="0"/>
    <n v="83"/>
    <n v="56.75"/>
    <x v="1"/>
    <s v="USD"/>
    <n v="1374469200"/>
    <n v="1374901200"/>
    <b v="0"/>
    <b v="0"/>
    <s v="technology/wearables"/>
    <x v="2"/>
    <x v="8"/>
  </r>
  <r>
    <s v="Perez Group"/>
    <s v="Cross-platform tertiary hub"/>
    <n v="63400"/>
    <n v="197728"/>
    <n v="312"/>
    <x v="1"/>
    <n v="2038"/>
    <n v="97.02"/>
    <x v="1"/>
    <s v="USD"/>
    <n v="1334984400"/>
    <n v="1336453200"/>
    <b v="1"/>
    <b v="1"/>
    <s v="publishing/translations"/>
    <x v="5"/>
    <x v="18"/>
  </r>
  <r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b v="0"/>
    <b v="0"/>
    <s v="film &amp; video/animation"/>
    <x v="4"/>
    <x v="10"/>
  </r>
  <r>
    <s v="Ford LLC"/>
    <s v="Centralized tangible success"/>
    <n v="169700"/>
    <n v="168048"/>
    <n v="99"/>
    <x v="0"/>
    <n v="2025"/>
    <n v="82.99"/>
    <x v="4"/>
    <s v="GBP"/>
    <n v="1386741600"/>
    <n v="1387087200"/>
    <b v="0"/>
    <b v="0"/>
    <s v="publishing/nonfiction"/>
    <x v="5"/>
    <x v="9"/>
  </r>
  <r>
    <s v="Moreno Ltd"/>
    <s v="Customer-focused multimedia methodology"/>
    <n v="108400"/>
    <n v="138586"/>
    <n v="128"/>
    <x v="1"/>
    <n v="1345"/>
    <n v="103.04"/>
    <x v="2"/>
    <s v="AUD"/>
    <n v="1546754400"/>
    <n v="1547445600"/>
    <b v="0"/>
    <b v="1"/>
    <s v="technology/web"/>
    <x v="2"/>
    <x v="2"/>
  </r>
  <r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b v="0"/>
    <b v="0"/>
    <s v="film &amp; video/drama"/>
    <x v="4"/>
    <x v="6"/>
  </r>
  <r>
    <s v="Ortega LLC"/>
    <s v="Secured bifurcated intranet"/>
    <n v="1700"/>
    <n v="12020"/>
    <n v="707"/>
    <x v="1"/>
    <n v="137"/>
    <n v="87.74"/>
    <x v="5"/>
    <s v="CHF"/>
    <n v="1495429200"/>
    <n v="1496293200"/>
    <b v="0"/>
    <b v="0"/>
    <s v="theater/plays"/>
    <x v="3"/>
    <x v="3"/>
  </r>
  <r>
    <s v="Silva, Walker and Martin"/>
    <s v="Grass-roots 4thgeneration product"/>
    <n v="9800"/>
    <n v="13954"/>
    <n v="142"/>
    <x v="1"/>
    <n v="186"/>
    <n v="75.02"/>
    <x v="6"/>
    <s v="EUR"/>
    <n v="1334811600"/>
    <n v="1335416400"/>
    <b v="0"/>
    <b v="0"/>
    <s v="theater/plays"/>
    <x v="3"/>
    <x v="3"/>
  </r>
  <r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b v="0"/>
    <b v="1"/>
    <s v="theater/plays"/>
    <x v="3"/>
    <x v="3"/>
  </r>
  <r>
    <s v="Anderson LLC"/>
    <s v="Customizable full-range artificial intelligence"/>
    <n v="6200"/>
    <n v="1260"/>
    <n v="20"/>
    <x v="0"/>
    <n v="14"/>
    <n v="90"/>
    <x v="6"/>
    <s v="EUR"/>
    <n v="1453615200"/>
    <n v="1453788000"/>
    <b v="1"/>
    <b v="1"/>
    <s v="theater/plays"/>
    <x v="3"/>
    <x v="3"/>
  </r>
  <r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b v="0"/>
    <b v="0"/>
    <s v="theater/plays"/>
    <x v="3"/>
    <x v="3"/>
  </r>
  <r>
    <s v="Mays LLC"/>
    <s v="Multi-layered global groupware"/>
    <n v="6900"/>
    <n v="11174"/>
    <n v="162"/>
    <x v="1"/>
    <n v="103"/>
    <n v="108.49"/>
    <x v="1"/>
    <s v="USD"/>
    <n v="1471842000"/>
    <n v="1472878800"/>
    <b v="0"/>
    <b v="0"/>
    <s v="publishing/radio &amp; podcasts"/>
    <x v="5"/>
    <x v="15"/>
  </r>
  <r>
    <s v="Evans-Jones"/>
    <s v="Switchable methodical superstructure"/>
    <n v="38500"/>
    <n v="182036"/>
    <n v="473"/>
    <x v="1"/>
    <n v="1785"/>
    <n v="101.98"/>
    <x v="1"/>
    <s v="USD"/>
    <n v="1408424400"/>
    <n v="1408510800"/>
    <b v="0"/>
    <b v="0"/>
    <s v="music/rock"/>
    <x v="1"/>
    <x v="1"/>
  </r>
  <r>
    <s v="Fischer, Torres and Walker"/>
    <s v="Expanded even-keeled portal"/>
    <n v="118000"/>
    <n v="28870"/>
    <n v="24"/>
    <x v="0"/>
    <n v="656"/>
    <n v="44.01"/>
    <x v="1"/>
    <s v="USD"/>
    <n v="1281157200"/>
    <n v="1281589200"/>
    <b v="0"/>
    <b v="0"/>
    <s v="games/mobile games"/>
    <x v="6"/>
    <x v="20"/>
  </r>
  <r>
    <s v="Tapia, Kramer and Hicks"/>
    <s v="Advanced modular moderator"/>
    <n v="2000"/>
    <n v="10353"/>
    <n v="518"/>
    <x v="1"/>
    <n v="157"/>
    <n v="65.94"/>
    <x v="1"/>
    <s v="USD"/>
    <n v="1373432400"/>
    <n v="1375851600"/>
    <b v="0"/>
    <b v="1"/>
    <s v="theater/plays"/>
    <x v="3"/>
    <x v="3"/>
  </r>
  <r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b v="0"/>
    <b v="0"/>
    <s v="film &amp; video/documentary"/>
    <x v="4"/>
    <x v="4"/>
  </r>
  <r>
    <s v="Reyes PLC"/>
    <s v="Expanded optimal pricing structure"/>
    <n v="8300"/>
    <n v="8317"/>
    <n v="100"/>
    <x v="1"/>
    <n v="297"/>
    <n v="28"/>
    <x v="1"/>
    <s v="USD"/>
    <n v="1371445200"/>
    <n v="1373691600"/>
    <b v="0"/>
    <b v="0"/>
    <s v="technology/wearables"/>
    <x v="2"/>
    <x v="8"/>
  </r>
  <r>
    <s v="Pace, Simpson and Watkins"/>
    <s v="Down-sized uniform ability"/>
    <n v="6900"/>
    <n v="10557"/>
    <n v="153"/>
    <x v="1"/>
    <n v="123"/>
    <n v="85.83"/>
    <x v="1"/>
    <s v="USD"/>
    <n v="1338267600"/>
    <n v="1339218000"/>
    <b v="0"/>
    <b v="0"/>
    <s v="publishing/fiction"/>
    <x v="5"/>
    <x v="13"/>
  </r>
  <r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b v="0"/>
    <b v="1"/>
    <s v="theater/plays"/>
    <x v="3"/>
    <x v="3"/>
  </r>
  <r>
    <s v="Dominguez-Owens"/>
    <s v="Open-architected systematic intranet"/>
    <n v="123600"/>
    <n v="5429"/>
    <n v="4"/>
    <x v="3"/>
    <n v="60"/>
    <n v="90.48"/>
    <x v="1"/>
    <s v="USD"/>
    <n v="1522818000"/>
    <n v="1523336400"/>
    <b v="0"/>
    <b v="0"/>
    <s v="music/rock"/>
    <x v="1"/>
    <x v="1"/>
  </r>
  <r>
    <s v="Thomas-Simmons"/>
    <s v="Proactive 24hour frame"/>
    <n v="48500"/>
    <n v="75906"/>
    <n v="157"/>
    <x v="1"/>
    <n v="3036"/>
    <n v="25"/>
    <x v="1"/>
    <s v="USD"/>
    <n v="1509948000"/>
    <n v="1512280800"/>
    <b v="0"/>
    <b v="0"/>
    <s v="film &amp; video/documentary"/>
    <x v="4"/>
    <x v="4"/>
  </r>
  <r>
    <s v="Beck-Knight"/>
    <s v="Exclusive fresh-thinking model"/>
    <n v="4900"/>
    <n v="13250"/>
    <n v="270"/>
    <x v="1"/>
    <n v="144"/>
    <n v="92.01"/>
    <x v="2"/>
    <s v="AUD"/>
    <n v="1456898400"/>
    <n v="1458709200"/>
    <b v="0"/>
    <b v="0"/>
    <s v="theater/plays"/>
    <x v="3"/>
    <x v="3"/>
  </r>
  <r>
    <s v="Mccoy Ltd"/>
    <s v="Business-focused encompassing intranet"/>
    <n v="8400"/>
    <n v="11261"/>
    <n v="134"/>
    <x v="1"/>
    <n v="121"/>
    <n v="93.07"/>
    <x v="4"/>
    <s v="GBP"/>
    <n v="1413954000"/>
    <n v="1414126800"/>
    <b v="0"/>
    <b v="1"/>
    <s v="theater/plays"/>
    <x v="3"/>
    <x v="3"/>
  </r>
  <r>
    <s v="Dawson-Tyler"/>
    <s v="Optional 6thgeneration access"/>
    <n v="193200"/>
    <n v="97369"/>
    <n v="50"/>
    <x v="0"/>
    <n v="1596"/>
    <n v="61.01"/>
    <x v="1"/>
    <s v="USD"/>
    <n v="1416031200"/>
    <n v="1416204000"/>
    <b v="0"/>
    <b v="0"/>
    <s v="games/mobile games"/>
    <x v="6"/>
    <x v="20"/>
  </r>
  <r>
    <s v="Johns-Thomas"/>
    <s v="Realigned web-enabled functionalities"/>
    <n v="54300"/>
    <n v="48227"/>
    <n v="89"/>
    <x v="3"/>
    <n v="524"/>
    <n v="92.04"/>
    <x v="1"/>
    <s v="USD"/>
    <n v="1287982800"/>
    <n v="1288501200"/>
    <b v="0"/>
    <b v="1"/>
    <s v="theater/plays"/>
    <x v="3"/>
    <x v="3"/>
  </r>
  <r>
    <s v="Quinn, Cruz and Schmidt"/>
    <s v="Enterprise-wide multimedia software"/>
    <n v="8900"/>
    <n v="14685"/>
    <n v="165"/>
    <x v="1"/>
    <n v="181"/>
    <n v="81.13"/>
    <x v="1"/>
    <s v="USD"/>
    <n v="1547964000"/>
    <n v="1552971600"/>
    <b v="0"/>
    <b v="0"/>
    <s v="technology/web"/>
    <x v="2"/>
    <x v="2"/>
  </r>
  <r>
    <s v="Stewart Inc"/>
    <s v="Versatile mission-critical knowledgebase"/>
    <n v="4200"/>
    <n v="735"/>
    <n v="18"/>
    <x v="0"/>
    <n v="10"/>
    <n v="73.5"/>
    <x v="1"/>
    <s v="USD"/>
    <n v="1464152400"/>
    <n v="1465102800"/>
    <b v="0"/>
    <b v="0"/>
    <s v="theater/plays"/>
    <x v="3"/>
    <x v="3"/>
  </r>
  <r>
    <s v="Moore Group"/>
    <s v="Multi-lateral object-oriented open system"/>
    <n v="5600"/>
    <n v="10397"/>
    <n v="186"/>
    <x v="1"/>
    <n v="122"/>
    <n v="85.22"/>
    <x v="1"/>
    <s v="USD"/>
    <n v="1359957600"/>
    <n v="1360130400"/>
    <b v="0"/>
    <b v="0"/>
    <s v="film &amp; video/drama"/>
    <x v="4"/>
    <x v="6"/>
  </r>
  <r>
    <s v="Carson PLC"/>
    <s v="Visionary system-worthy attitude"/>
    <n v="28800"/>
    <n v="118847"/>
    <n v="413"/>
    <x v="1"/>
    <n v="1071"/>
    <n v="110.97"/>
    <x v="0"/>
    <s v="CAD"/>
    <n v="1432357200"/>
    <n v="1432875600"/>
    <b v="0"/>
    <b v="0"/>
    <s v="technology/wearables"/>
    <x v="2"/>
    <x v="8"/>
  </r>
  <r>
    <s v="Cruz, Hall and Mason"/>
    <s v="Synergized content-based hierarchy"/>
    <n v="8000"/>
    <n v="7220"/>
    <n v="90"/>
    <x v="3"/>
    <n v="219"/>
    <n v="32.97"/>
    <x v="1"/>
    <s v="USD"/>
    <n v="1500786000"/>
    <n v="1500872400"/>
    <b v="0"/>
    <b v="0"/>
    <s v="technology/web"/>
    <x v="2"/>
    <x v="2"/>
  </r>
  <r>
    <s v="Glass, Baker and Jones"/>
    <s v="Business-focused 24hour access"/>
    <n v="117000"/>
    <n v="107622"/>
    <n v="92"/>
    <x v="0"/>
    <n v="1121"/>
    <n v="96.01"/>
    <x v="1"/>
    <s v="USD"/>
    <n v="1490158800"/>
    <n v="1492146000"/>
    <b v="0"/>
    <b v="1"/>
    <s v="music/rock"/>
    <x v="1"/>
    <x v="1"/>
  </r>
  <r>
    <s v="Marquez-Kerr"/>
    <s v="Automated hybrid orchestration"/>
    <n v="15800"/>
    <n v="83267"/>
    <n v="527"/>
    <x v="1"/>
    <n v="980"/>
    <n v="84.97"/>
    <x v="1"/>
    <s v="USD"/>
    <n v="1406178000"/>
    <n v="1407301200"/>
    <b v="0"/>
    <b v="0"/>
    <s v="music/metal"/>
    <x v="1"/>
    <x v="16"/>
  </r>
  <r>
    <s v="Stone PLC"/>
    <s v="Exclusive 5thgeneration leverage"/>
    <n v="4200"/>
    <n v="13404"/>
    <n v="319"/>
    <x v="1"/>
    <n v="536"/>
    <n v="25.01"/>
    <x v="1"/>
    <s v="USD"/>
    <n v="1485583200"/>
    <n v="1486620000"/>
    <b v="0"/>
    <b v="1"/>
    <s v="theater/plays"/>
    <x v="3"/>
    <x v="3"/>
  </r>
  <r>
    <s v="Caldwell PLC"/>
    <s v="Grass-roots zero administration alliance"/>
    <n v="37100"/>
    <n v="131404"/>
    <n v="354"/>
    <x v="1"/>
    <n v="1991"/>
    <n v="66"/>
    <x v="1"/>
    <s v="USD"/>
    <n v="1459314000"/>
    <n v="1459918800"/>
    <b v="0"/>
    <b v="0"/>
    <s v="photography/photography books"/>
    <x v="7"/>
    <x v="14"/>
  </r>
  <r>
    <s v="Silva-Hawkins"/>
    <s v="Proactive heuristic orchestration"/>
    <n v="7700"/>
    <n v="2533"/>
    <n v="33"/>
    <x v="3"/>
    <n v="29"/>
    <n v="87.34"/>
    <x v="1"/>
    <s v="USD"/>
    <n v="1424412000"/>
    <n v="1424757600"/>
    <b v="0"/>
    <b v="0"/>
    <s v="publishing/nonfiction"/>
    <x v="5"/>
    <x v="9"/>
  </r>
  <r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b v="0"/>
    <b v="0"/>
    <s v="music/indie rock"/>
    <x v="1"/>
    <x v="7"/>
  </r>
  <r>
    <s v="Garcia Group"/>
    <s v="Extended zero administration software"/>
    <n v="74700"/>
    <n v="1557"/>
    <n v="2"/>
    <x v="0"/>
    <n v="15"/>
    <n v="103.8"/>
    <x v="1"/>
    <s v="USD"/>
    <n v="1416117600"/>
    <n v="1418018400"/>
    <b v="0"/>
    <b v="1"/>
    <s v="theater/plays"/>
    <x v="3"/>
    <x v="3"/>
  </r>
  <r>
    <s v="Meyer-Avila"/>
    <s v="Multi-tiered discrete support"/>
    <n v="10000"/>
    <n v="6100"/>
    <n v="61"/>
    <x v="0"/>
    <n v="191"/>
    <n v="31.94"/>
    <x v="1"/>
    <s v="USD"/>
    <n v="1340946000"/>
    <n v="1341032400"/>
    <b v="0"/>
    <b v="0"/>
    <s v="music/indie rock"/>
    <x v="1"/>
    <x v="7"/>
  </r>
  <r>
    <s v="Nelson, Smith and Graham"/>
    <s v="Phased system-worthy conglomeration"/>
    <n v="5300"/>
    <n v="1592"/>
    <n v="30"/>
    <x v="0"/>
    <n v="16"/>
    <n v="99.5"/>
    <x v="1"/>
    <s v="USD"/>
    <n v="1486101600"/>
    <n v="1486360800"/>
    <b v="0"/>
    <b v="0"/>
    <s v="theater/plays"/>
    <x v="3"/>
    <x v="3"/>
  </r>
  <r>
    <s v="Garcia Ltd"/>
    <s v="Balanced mobile alliance"/>
    <n v="1200"/>
    <n v="14150"/>
    <n v="1179"/>
    <x v="1"/>
    <n v="130"/>
    <n v="108.85"/>
    <x v="1"/>
    <s v="USD"/>
    <n v="1274590800"/>
    <n v="1274677200"/>
    <b v="0"/>
    <b v="0"/>
    <s v="theater/plays"/>
    <x v="3"/>
    <x v="3"/>
  </r>
  <r>
    <s v="West-Stevens"/>
    <s v="Reactive solution-oriented groupware"/>
    <n v="1200"/>
    <n v="13513"/>
    <n v="1126"/>
    <x v="1"/>
    <n v="122"/>
    <n v="110.76"/>
    <x v="1"/>
    <s v="USD"/>
    <n v="1263880800"/>
    <n v="1267509600"/>
    <b v="0"/>
    <b v="0"/>
    <s v="music/electric music"/>
    <x v="1"/>
    <x v="5"/>
  </r>
  <r>
    <s v="Clark-Conrad"/>
    <s v="Exclusive bandwidth-monitored orchestration"/>
    <n v="3900"/>
    <n v="504"/>
    <n v="13"/>
    <x v="0"/>
    <n v="17"/>
    <n v="29.65"/>
    <x v="1"/>
    <s v="USD"/>
    <n v="1445403600"/>
    <n v="1445922000"/>
    <b v="0"/>
    <b v="1"/>
    <s v="theater/plays"/>
    <x v="3"/>
    <x v="3"/>
  </r>
  <r>
    <s v="Fitzgerald Group"/>
    <s v="Intuitive exuding initiative"/>
    <n v="2000"/>
    <n v="14240"/>
    <n v="712"/>
    <x v="1"/>
    <n v="140"/>
    <n v="101.71"/>
    <x v="1"/>
    <s v="USD"/>
    <n v="1533877200"/>
    <n v="1534050000"/>
    <b v="0"/>
    <b v="1"/>
    <s v="theater/plays"/>
    <x v="3"/>
    <x v="3"/>
  </r>
  <r>
    <s v="Hill, Mccann and Moore"/>
    <s v="Streamlined needs-based knowledge user"/>
    <n v="6900"/>
    <n v="2091"/>
    <n v="30"/>
    <x v="0"/>
    <n v="34"/>
    <n v="61.5"/>
    <x v="1"/>
    <s v="USD"/>
    <n v="1275195600"/>
    <n v="1277528400"/>
    <b v="0"/>
    <b v="0"/>
    <s v="technology/wearables"/>
    <x v="2"/>
    <x v="8"/>
  </r>
  <r>
    <s v="Edwards LLC"/>
    <s v="Automated system-worthy structure"/>
    <n v="55800"/>
    <n v="118580"/>
    <n v="213"/>
    <x v="1"/>
    <n v="3388"/>
    <n v="35"/>
    <x v="1"/>
    <s v="USD"/>
    <n v="1318136400"/>
    <n v="1318568400"/>
    <b v="0"/>
    <b v="0"/>
    <s v="technology/web"/>
    <x v="2"/>
    <x v="2"/>
  </r>
  <r>
    <s v="Greer and Sons"/>
    <s v="Secured clear-thinking intranet"/>
    <n v="4900"/>
    <n v="11214"/>
    <n v="229"/>
    <x v="1"/>
    <n v="280"/>
    <n v="40.049999999999997"/>
    <x v="1"/>
    <s v="USD"/>
    <n v="1283403600"/>
    <n v="1284354000"/>
    <b v="0"/>
    <b v="0"/>
    <s v="theater/plays"/>
    <x v="3"/>
    <x v="3"/>
  </r>
  <r>
    <s v="Martinez PLC"/>
    <s v="Cloned actuating architecture"/>
    <n v="194900"/>
    <n v="68137"/>
    <n v="35"/>
    <x v="3"/>
    <n v="614"/>
    <n v="110.97"/>
    <x v="1"/>
    <s v="USD"/>
    <n v="1267423200"/>
    <n v="1269579600"/>
    <b v="0"/>
    <b v="1"/>
    <s v="film &amp; video/animation"/>
    <x v="4"/>
    <x v="10"/>
  </r>
  <r>
    <s v="Hunter-Logan"/>
    <s v="Down-sized needs-based task-force"/>
    <n v="8600"/>
    <n v="13527"/>
    <n v="157"/>
    <x v="1"/>
    <n v="366"/>
    <n v="36.96"/>
    <x v="6"/>
    <s v="EUR"/>
    <n v="1412744400"/>
    <n v="1413781200"/>
    <b v="0"/>
    <b v="1"/>
    <s v="technology/wearables"/>
    <x v="2"/>
    <x v="8"/>
  </r>
  <r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s v="Lane-Barber"/>
    <s v="Universal value-added moderator"/>
    <n v="3600"/>
    <n v="8363"/>
    <n v="232"/>
    <x v="1"/>
    <n v="270"/>
    <n v="30.97"/>
    <x v="1"/>
    <s v="USD"/>
    <n v="1458190800"/>
    <n v="1459486800"/>
    <b v="1"/>
    <b v="1"/>
    <s v="publishing/nonfiction"/>
    <x v="5"/>
    <x v="9"/>
  </r>
  <r>
    <s v="Lowery Group"/>
    <s v="Sharable motivating emulation"/>
    <n v="5800"/>
    <n v="5362"/>
    <n v="92"/>
    <x v="3"/>
    <n v="114"/>
    <n v="47.04"/>
    <x v="1"/>
    <s v="USD"/>
    <n v="1280984400"/>
    <n v="1282539600"/>
    <b v="0"/>
    <b v="1"/>
    <s v="theater/plays"/>
    <x v="3"/>
    <x v="3"/>
  </r>
  <r>
    <s v="Guerrero-Griffin"/>
    <s v="Networked web-enabled product"/>
    <n v="4700"/>
    <n v="12065"/>
    <n v="257"/>
    <x v="1"/>
    <n v="137"/>
    <n v="88.07"/>
    <x v="1"/>
    <s v="USD"/>
    <n v="1274590800"/>
    <n v="1275886800"/>
    <b v="0"/>
    <b v="0"/>
    <s v="photography/photography books"/>
    <x v="7"/>
    <x v="14"/>
  </r>
  <r>
    <s v="Perez, Reed and Lee"/>
    <s v="Advanced dedicated encoding"/>
    <n v="70400"/>
    <n v="118603"/>
    <n v="168"/>
    <x v="1"/>
    <n v="3205"/>
    <n v="37.01"/>
    <x v="1"/>
    <s v="USD"/>
    <n v="1351400400"/>
    <n v="1355983200"/>
    <b v="0"/>
    <b v="0"/>
    <s v="theater/plays"/>
    <x v="3"/>
    <x v="3"/>
  </r>
  <r>
    <s v="Chen, Pollard and Clarke"/>
    <s v="Stand-alone multi-state project"/>
    <n v="4500"/>
    <n v="7496"/>
    <n v="167"/>
    <x v="1"/>
    <n v="288"/>
    <n v="26.03"/>
    <x v="3"/>
    <s v="DKK"/>
    <n v="1514354400"/>
    <n v="1515391200"/>
    <b v="0"/>
    <b v="1"/>
    <s v="theater/plays"/>
    <x v="3"/>
    <x v="3"/>
  </r>
  <r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b v="0"/>
    <b v="0"/>
    <s v="theater/plays"/>
    <x v="3"/>
    <x v="3"/>
  </r>
  <r>
    <s v="Callahan-Gilbert"/>
    <s v="Profit-focused motivating function"/>
    <n v="1400"/>
    <n v="5696"/>
    <n v="407"/>
    <x v="1"/>
    <n v="114"/>
    <n v="49.96"/>
    <x v="1"/>
    <s v="USD"/>
    <n v="1305176400"/>
    <n v="1305522000"/>
    <b v="0"/>
    <b v="0"/>
    <s v="film &amp; video/drama"/>
    <x v="4"/>
    <x v="6"/>
  </r>
  <r>
    <s v="Logan-Miranda"/>
    <s v="Proactive systemic firmware"/>
    <n v="29600"/>
    <n v="167005"/>
    <n v="564"/>
    <x v="1"/>
    <n v="1518"/>
    <n v="110.02"/>
    <x v="0"/>
    <s v="CAD"/>
    <n v="1414126800"/>
    <n v="1414904400"/>
    <b v="0"/>
    <b v="0"/>
    <s v="music/rock"/>
    <x v="1"/>
    <x v="1"/>
  </r>
  <r>
    <s v="Rodriguez PLC"/>
    <s v="Grass-roots upward-trending installation"/>
    <n v="167500"/>
    <n v="114615"/>
    <n v="68"/>
    <x v="0"/>
    <n v="1274"/>
    <n v="89.96"/>
    <x v="1"/>
    <s v="USD"/>
    <n v="1517810400"/>
    <n v="1520402400"/>
    <b v="0"/>
    <b v="0"/>
    <s v="music/electric music"/>
    <x v="1"/>
    <x v="5"/>
  </r>
  <r>
    <s v="Smith-Kennedy"/>
    <s v="Virtual heuristic hub"/>
    <n v="48300"/>
    <n v="16592"/>
    <n v="34"/>
    <x v="0"/>
    <n v="210"/>
    <n v="79.010000000000005"/>
    <x v="6"/>
    <s v="EUR"/>
    <n v="1564635600"/>
    <n v="1567141200"/>
    <b v="0"/>
    <b v="1"/>
    <s v="games/video games"/>
    <x v="6"/>
    <x v="11"/>
  </r>
  <r>
    <s v="Mitchell-Lee"/>
    <s v="Customizable leadingedge model"/>
    <n v="2200"/>
    <n v="14420"/>
    <n v="655"/>
    <x v="1"/>
    <n v="166"/>
    <n v="86.87"/>
    <x v="1"/>
    <s v="USD"/>
    <n v="1500699600"/>
    <n v="1501131600"/>
    <b v="0"/>
    <b v="0"/>
    <s v="music/rock"/>
    <x v="1"/>
    <x v="1"/>
  </r>
  <r>
    <s v="Davis Ltd"/>
    <s v="Upgradable uniform service-desk"/>
    <n v="3500"/>
    <n v="6204"/>
    <n v="177"/>
    <x v="1"/>
    <n v="100"/>
    <n v="62.04"/>
    <x v="2"/>
    <s v="AUD"/>
    <n v="1354082400"/>
    <n v="1355032800"/>
    <b v="0"/>
    <b v="0"/>
    <s v="music/jazz"/>
    <x v="1"/>
    <x v="17"/>
  </r>
  <r>
    <s v="Rowland PLC"/>
    <s v="Inverse client-driven product"/>
    <n v="5600"/>
    <n v="6338"/>
    <n v="113"/>
    <x v="1"/>
    <n v="235"/>
    <n v="26.97"/>
    <x v="1"/>
    <s v="USD"/>
    <n v="1336453200"/>
    <n v="1339477200"/>
    <b v="0"/>
    <b v="1"/>
    <s v="theater/plays"/>
    <x v="3"/>
    <x v="3"/>
  </r>
  <r>
    <s v="Shaffer-Mason"/>
    <s v="Managed bandwidth-monitored system engine"/>
    <n v="1100"/>
    <n v="8010"/>
    <n v="728"/>
    <x v="1"/>
    <n v="148"/>
    <n v="54.12"/>
    <x v="1"/>
    <s v="USD"/>
    <n v="1305262800"/>
    <n v="1305954000"/>
    <b v="0"/>
    <b v="0"/>
    <s v="music/rock"/>
    <x v="1"/>
    <x v="1"/>
  </r>
  <r>
    <s v="Matthews LLC"/>
    <s v="Advanced transitional help-desk"/>
    <n v="3900"/>
    <n v="8125"/>
    <n v="208"/>
    <x v="1"/>
    <n v="198"/>
    <n v="41.04"/>
    <x v="1"/>
    <s v="USD"/>
    <n v="1492232400"/>
    <n v="1494392400"/>
    <b v="1"/>
    <b v="1"/>
    <s v="music/indie rock"/>
    <x v="1"/>
    <x v="7"/>
  </r>
  <r>
    <s v="Montgomery-Castro"/>
    <s v="De-engineered disintermediate encryption"/>
    <n v="43800"/>
    <n v="13653"/>
    <n v="31"/>
    <x v="0"/>
    <n v="248"/>
    <n v="55.05"/>
    <x v="2"/>
    <s v="AUD"/>
    <n v="1537333200"/>
    <n v="1537419600"/>
    <b v="0"/>
    <b v="0"/>
    <s v="film &amp; video/science fiction"/>
    <x v="4"/>
    <x v="22"/>
  </r>
  <r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b v="0"/>
    <b v="0"/>
    <s v="publishing/translations"/>
    <x v="5"/>
    <x v="18"/>
  </r>
  <r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s v="Johnson-Morales"/>
    <s v="Devolved 24hour forecast"/>
    <n v="125600"/>
    <n v="109106"/>
    <n v="87"/>
    <x v="0"/>
    <n v="3410"/>
    <n v="32"/>
    <x v="1"/>
    <s v="USD"/>
    <n v="1376542800"/>
    <n v="1378789200"/>
    <b v="0"/>
    <b v="0"/>
    <s v="games/video games"/>
    <x v="6"/>
    <x v="11"/>
  </r>
  <r>
    <s v="Mathis-Rodriguez"/>
    <s v="User-centric attitude-oriented intranet"/>
    <n v="4300"/>
    <n v="11642"/>
    <n v="271"/>
    <x v="1"/>
    <n v="216"/>
    <n v="53.9"/>
    <x v="6"/>
    <s v="EUR"/>
    <n v="1397451600"/>
    <n v="1398056400"/>
    <b v="0"/>
    <b v="1"/>
    <s v="theater/plays"/>
    <x v="3"/>
    <x v="3"/>
  </r>
  <r>
    <s v="Smith, Mack and Williams"/>
    <s v="Self-enabling 5thgeneration paradigm"/>
    <n v="5600"/>
    <n v="2769"/>
    <n v="49"/>
    <x v="3"/>
    <n v="26"/>
    <n v="106.5"/>
    <x v="1"/>
    <s v="USD"/>
    <n v="1548482400"/>
    <n v="1550815200"/>
    <b v="0"/>
    <b v="0"/>
    <s v="theater/plays"/>
    <x v="3"/>
    <x v="3"/>
  </r>
  <r>
    <s v="Johnson-Pace"/>
    <s v="Persistent 3rdgeneration moratorium"/>
    <n v="149600"/>
    <n v="169586"/>
    <n v="113"/>
    <x v="1"/>
    <n v="5139"/>
    <n v="33"/>
    <x v="1"/>
    <s v="USD"/>
    <n v="1549692000"/>
    <n v="1550037600"/>
    <b v="0"/>
    <b v="0"/>
    <s v="music/indie rock"/>
    <x v="1"/>
    <x v="7"/>
  </r>
  <r>
    <s v="Meza, Kirby and Patel"/>
    <s v="Cross-platform empowering project"/>
    <n v="53100"/>
    <n v="101185"/>
    <n v="191"/>
    <x v="1"/>
    <n v="2353"/>
    <n v="43"/>
    <x v="1"/>
    <s v="USD"/>
    <n v="1492059600"/>
    <n v="1492923600"/>
    <b v="0"/>
    <b v="0"/>
    <s v="theater/plays"/>
    <x v="3"/>
    <x v="3"/>
  </r>
  <r>
    <s v="Gonzalez-Snow"/>
    <s v="Polarized user-facing interface"/>
    <n v="5000"/>
    <n v="6775"/>
    <n v="136"/>
    <x v="1"/>
    <n v="78"/>
    <n v="86.86"/>
    <x v="6"/>
    <s v="EUR"/>
    <n v="1463979600"/>
    <n v="1467522000"/>
    <b v="0"/>
    <b v="0"/>
    <s v="technology/web"/>
    <x v="2"/>
    <x v="2"/>
  </r>
  <r>
    <s v="Murphy LLC"/>
    <s v="Customer-focused non-volatile framework"/>
    <n v="9400"/>
    <n v="968"/>
    <n v="10"/>
    <x v="0"/>
    <n v="10"/>
    <n v="96.8"/>
    <x v="1"/>
    <s v="USD"/>
    <n v="1415253600"/>
    <n v="1416117600"/>
    <b v="0"/>
    <b v="0"/>
    <s v="music/rock"/>
    <x v="1"/>
    <x v="1"/>
  </r>
  <r>
    <s v="Taylor-Rowe"/>
    <s v="Synchronized multimedia frame"/>
    <n v="110800"/>
    <n v="72623"/>
    <n v="66"/>
    <x v="0"/>
    <n v="2201"/>
    <n v="33"/>
    <x v="1"/>
    <s v="USD"/>
    <n v="1562216400"/>
    <n v="1563771600"/>
    <b v="0"/>
    <b v="0"/>
    <s v="theater/plays"/>
    <x v="3"/>
    <x v="3"/>
  </r>
  <r>
    <s v="Henderson Ltd"/>
    <s v="Open-architected stable algorithm"/>
    <n v="93800"/>
    <n v="45987"/>
    <n v="49"/>
    <x v="0"/>
    <n v="676"/>
    <n v="68.03"/>
    <x v="1"/>
    <s v="USD"/>
    <n v="1316754000"/>
    <n v="1319259600"/>
    <b v="0"/>
    <b v="0"/>
    <s v="theater/plays"/>
    <x v="3"/>
    <x v="3"/>
  </r>
  <r>
    <s v="Moss-Guzman"/>
    <s v="Cross-platform optimizing website"/>
    <n v="1300"/>
    <n v="10243"/>
    <n v="788"/>
    <x v="1"/>
    <n v="174"/>
    <n v="58.87"/>
    <x v="5"/>
    <s v="CHF"/>
    <n v="1313211600"/>
    <n v="1313643600"/>
    <b v="0"/>
    <b v="0"/>
    <s v="film &amp; video/animation"/>
    <x v="4"/>
    <x v="10"/>
  </r>
  <r>
    <s v="Webb Group"/>
    <s v="Public-key actuating projection"/>
    <n v="108700"/>
    <n v="87293"/>
    <n v="80"/>
    <x v="0"/>
    <n v="831"/>
    <n v="105.05"/>
    <x v="1"/>
    <s v="USD"/>
    <n v="1439528400"/>
    <n v="1440306000"/>
    <b v="0"/>
    <b v="1"/>
    <s v="theater/plays"/>
    <x v="3"/>
    <x v="3"/>
  </r>
  <r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b v="0"/>
    <b v="1"/>
    <s v="film &amp; video/drama"/>
    <x v="4"/>
    <x v="6"/>
  </r>
  <r>
    <s v="Thomas Ltd"/>
    <s v="Cross-group interactive architecture"/>
    <n v="8700"/>
    <n v="4414"/>
    <n v="51"/>
    <x v="3"/>
    <n v="56"/>
    <n v="78.819999999999993"/>
    <x v="5"/>
    <s v="CHF"/>
    <n v="1288501200"/>
    <n v="1292911200"/>
    <b v="0"/>
    <b v="0"/>
    <s v="theater/plays"/>
    <x v="3"/>
    <x v="3"/>
  </r>
  <r>
    <s v="Williams and Sons"/>
    <s v="Centralized asymmetric framework"/>
    <n v="5100"/>
    <n v="10981"/>
    <n v="215"/>
    <x v="1"/>
    <n v="161"/>
    <n v="68.2"/>
    <x v="1"/>
    <s v="USD"/>
    <n v="1298959200"/>
    <n v="1301374800"/>
    <b v="0"/>
    <b v="1"/>
    <s v="film &amp; video/animation"/>
    <x v="4"/>
    <x v="10"/>
  </r>
  <r>
    <s v="Vega, Chan and Carney"/>
    <s v="Down-sized systematic utilization"/>
    <n v="7400"/>
    <n v="10451"/>
    <n v="141"/>
    <x v="1"/>
    <n v="138"/>
    <n v="75.73"/>
    <x v="1"/>
    <s v="USD"/>
    <n v="1387260000"/>
    <n v="1387864800"/>
    <b v="0"/>
    <b v="0"/>
    <s v="music/rock"/>
    <x v="1"/>
    <x v="1"/>
  </r>
  <r>
    <s v="Byrd Group"/>
    <s v="Profound fault-tolerant model"/>
    <n v="88900"/>
    <n v="102535"/>
    <n v="115"/>
    <x v="1"/>
    <n v="3308"/>
    <n v="31"/>
    <x v="1"/>
    <s v="USD"/>
    <n v="1457244000"/>
    <n v="1458190800"/>
    <b v="0"/>
    <b v="0"/>
    <s v="technology/web"/>
    <x v="2"/>
    <x v="2"/>
  </r>
  <r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b v="0"/>
    <b v="1"/>
    <s v="film &amp; video/animation"/>
    <x v="4"/>
    <x v="10"/>
  </r>
  <r>
    <s v="Smith-Brown"/>
    <s v="Object-based content-based ability"/>
    <n v="1500"/>
    <n v="10946"/>
    <n v="730"/>
    <x v="1"/>
    <n v="207"/>
    <n v="52.88"/>
    <x v="6"/>
    <s v="EUR"/>
    <n v="1522126800"/>
    <n v="1522731600"/>
    <b v="0"/>
    <b v="1"/>
    <s v="music/jazz"/>
    <x v="1"/>
    <x v="17"/>
  </r>
  <r>
    <s v="Vance-Glover"/>
    <s v="Progressive coherent secured line"/>
    <n v="61200"/>
    <n v="60994"/>
    <n v="100"/>
    <x v="0"/>
    <n v="859"/>
    <n v="71.010000000000005"/>
    <x v="0"/>
    <s v="CAD"/>
    <n v="1305954000"/>
    <n v="1306731600"/>
    <b v="0"/>
    <b v="0"/>
    <s v="music/rock"/>
    <x v="1"/>
    <x v="1"/>
  </r>
  <r>
    <s v="Joyce PLC"/>
    <s v="Synchronized directional capability"/>
    <n v="3600"/>
    <n v="3174"/>
    <n v="88"/>
    <x v="2"/>
    <n v="31"/>
    <n v="102.39"/>
    <x v="1"/>
    <s v="USD"/>
    <n v="1350709200"/>
    <n v="1352527200"/>
    <b v="0"/>
    <b v="0"/>
    <s v="film &amp; video/animation"/>
    <x v="4"/>
    <x v="10"/>
  </r>
  <r>
    <s v="Kennedy-Miller"/>
    <s v="Cross-platform composite migration"/>
    <n v="9000"/>
    <n v="3351"/>
    <n v="37"/>
    <x v="0"/>
    <n v="45"/>
    <n v="74.47"/>
    <x v="1"/>
    <s v="USD"/>
    <n v="1401166800"/>
    <n v="1404363600"/>
    <b v="0"/>
    <b v="0"/>
    <s v="theater/plays"/>
    <x v="3"/>
    <x v="3"/>
  </r>
  <r>
    <s v="White-Obrien"/>
    <s v="Operative local pricing structure"/>
    <n v="185900"/>
    <n v="56774"/>
    <n v="31"/>
    <x v="3"/>
    <n v="1113"/>
    <n v="51.01"/>
    <x v="1"/>
    <s v="USD"/>
    <n v="1266127200"/>
    <n v="1266645600"/>
    <b v="0"/>
    <b v="0"/>
    <s v="theater/plays"/>
    <x v="3"/>
    <x v="3"/>
  </r>
  <r>
    <s v="Stafford, Hess and Raymond"/>
    <s v="Optional web-enabled extranet"/>
    <n v="2100"/>
    <n v="540"/>
    <n v="26"/>
    <x v="0"/>
    <n v="6"/>
    <n v="90"/>
    <x v="1"/>
    <s v="USD"/>
    <n v="1481436000"/>
    <n v="1482818400"/>
    <b v="0"/>
    <b v="0"/>
    <s v="food/food trucks"/>
    <x v="0"/>
    <x v="0"/>
  </r>
  <r>
    <s v="Jordan, Schneider and Hall"/>
    <s v="Reduced 6thgeneration intranet"/>
    <n v="2000"/>
    <n v="680"/>
    <n v="34"/>
    <x v="0"/>
    <n v="7"/>
    <n v="97.14"/>
    <x v="1"/>
    <s v="USD"/>
    <n v="1372222800"/>
    <n v="1374642000"/>
    <b v="0"/>
    <b v="1"/>
    <s v="theater/plays"/>
    <x v="3"/>
    <x v="3"/>
  </r>
  <r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b v="0"/>
    <b v="0"/>
    <s v="publishing/nonfiction"/>
    <x v="5"/>
    <x v="9"/>
  </r>
  <r>
    <s v="Welch Inc"/>
    <s v="Optional optimal website"/>
    <n v="6600"/>
    <n v="8276"/>
    <n v="125"/>
    <x v="1"/>
    <n v="110"/>
    <n v="75.239999999999995"/>
    <x v="1"/>
    <s v="USD"/>
    <n v="1513922400"/>
    <n v="1514959200"/>
    <b v="0"/>
    <b v="0"/>
    <s v="music/rock"/>
    <x v="1"/>
    <x v="1"/>
  </r>
  <r>
    <s v="Vasquez Inc"/>
    <s v="Stand-alone asynchronous functionalities"/>
    <n v="7100"/>
    <n v="1022"/>
    <n v="14"/>
    <x v="0"/>
    <n v="31"/>
    <n v="32.97"/>
    <x v="1"/>
    <s v="USD"/>
    <n v="1477976400"/>
    <n v="1478235600"/>
    <b v="0"/>
    <b v="0"/>
    <s v="film &amp; video/drama"/>
    <x v="4"/>
    <x v="6"/>
  </r>
  <r>
    <s v="Freeman-Ferguson"/>
    <s v="Profound full-range open system"/>
    <n v="7800"/>
    <n v="4275"/>
    <n v="55"/>
    <x v="0"/>
    <n v="78"/>
    <n v="54.81"/>
    <x v="1"/>
    <s v="USD"/>
    <n v="1407474000"/>
    <n v="1408078800"/>
    <b v="0"/>
    <b v="1"/>
    <s v="games/mobile games"/>
    <x v="6"/>
    <x v="20"/>
  </r>
  <r>
    <s v="Houston, Moore and Rogers"/>
    <s v="Optional tangible utilization"/>
    <n v="7600"/>
    <n v="8332"/>
    <n v="110"/>
    <x v="1"/>
    <n v="185"/>
    <n v="45.04"/>
    <x v="1"/>
    <s v="USD"/>
    <n v="1546149600"/>
    <n v="1548136800"/>
    <b v="0"/>
    <b v="0"/>
    <s v="technology/web"/>
    <x v="2"/>
    <x v="2"/>
  </r>
  <r>
    <s v="Small-Fuentes"/>
    <s v="Seamless maximized product"/>
    <n v="3400"/>
    <n v="6408"/>
    <n v="188"/>
    <x v="1"/>
    <n v="121"/>
    <n v="52.96"/>
    <x v="1"/>
    <s v="USD"/>
    <n v="1338440400"/>
    <n v="1340859600"/>
    <b v="0"/>
    <b v="1"/>
    <s v="theater/plays"/>
    <x v="3"/>
    <x v="3"/>
  </r>
  <r>
    <s v="Reid-Day"/>
    <s v="Devolved tertiary time-frame"/>
    <n v="84500"/>
    <n v="73522"/>
    <n v="87"/>
    <x v="0"/>
    <n v="1225"/>
    <n v="60.02"/>
    <x v="4"/>
    <s v="GBP"/>
    <n v="1454133600"/>
    <n v="1454479200"/>
    <b v="0"/>
    <b v="0"/>
    <s v="theater/plays"/>
    <x v="3"/>
    <x v="3"/>
  </r>
  <r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s v="Olson-Bishop"/>
    <s v="User-friendly high-level initiative"/>
    <n v="2300"/>
    <n v="4667"/>
    <n v="203"/>
    <x v="1"/>
    <n v="106"/>
    <n v="44.03"/>
    <x v="1"/>
    <s v="USD"/>
    <n v="1577772000"/>
    <n v="1579672800"/>
    <b v="0"/>
    <b v="1"/>
    <s v="photography/photography books"/>
    <x v="7"/>
    <x v="14"/>
  </r>
  <r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b v="0"/>
    <b v="0"/>
    <s v="photography/photography books"/>
    <x v="7"/>
    <x v="14"/>
  </r>
  <r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b v="0"/>
    <b v="0"/>
    <s v="theater/plays"/>
    <x v="3"/>
    <x v="3"/>
  </r>
  <r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b v="0"/>
    <b v="0"/>
    <s v="music/rock"/>
    <x v="1"/>
    <x v="1"/>
  </r>
  <r>
    <s v="Smith-Nguyen"/>
    <s v="Advanced intermediate Graphic Interface"/>
    <n v="9700"/>
    <n v="4932"/>
    <n v="51"/>
    <x v="0"/>
    <n v="67"/>
    <n v="73.61"/>
    <x v="2"/>
    <s v="AUD"/>
    <n v="1416031200"/>
    <n v="1420437600"/>
    <b v="0"/>
    <b v="0"/>
    <s v="film &amp; video/documentary"/>
    <x v="4"/>
    <x v="4"/>
  </r>
  <r>
    <s v="Harmon-Madden"/>
    <s v="Adaptive holistic hub"/>
    <n v="700"/>
    <n v="8262"/>
    <n v="1180"/>
    <x v="1"/>
    <n v="76"/>
    <n v="108.71"/>
    <x v="1"/>
    <s v="USD"/>
    <n v="1330927200"/>
    <n v="1332997200"/>
    <b v="0"/>
    <b v="1"/>
    <s v="film &amp; video/drama"/>
    <x v="4"/>
    <x v="6"/>
  </r>
  <r>
    <s v="Walker-Taylor"/>
    <s v="Automated uniform concept"/>
    <n v="700"/>
    <n v="1848"/>
    <n v="264"/>
    <x v="1"/>
    <n v="43"/>
    <n v="42.98"/>
    <x v="1"/>
    <s v="USD"/>
    <n v="1571115600"/>
    <n v="1574920800"/>
    <b v="0"/>
    <b v="1"/>
    <s v="theater/plays"/>
    <x v="3"/>
    <x v="3"/>
  </r>
  <r>
    <s v="Harris, Medina and Mitchell"/>
    <s v="Enhanced regional flexibility"/>
    <n v="5200"/>
    <n v="1583"/>
    <n v="30"/>
    <x v="0"/>
    <n v="19"/>
    <n v="83.32"/>
    <x v="1"/>
    <s v="USD"/>
    <n v="1463461200"/>
    <n v="1464930000"/>
    <b v="0"/>
    <b v="0"/>
    <s v="food/food trucks"/>
    <x v="0"/>
    <x v="0"/>
  </r>
  <r>
    <s v="Williams and Sons"/>
    <s v="Public-key bottom-line algorithm"/>
    <n v="140800"/>
    <n v="88536"/>
    <n v="63"/>
    <x v="0"/>
    <n v="2108"/>
    <n v="42"/>
    <x v="5"/>
    <s v="CHF"/>
    <n v="1344920400"/>
    <n v="1345006800"/>
    <b v="0"/>
    <b v="0"/>
    <s v="film &amp; video/documentary"/>
    <x v="4"/>
    <x v="4"/>
  </r>
  <r>
    <s v="Ball-Fisher"/>
    <s v="Multi-layered intangible instruction set"/>
    <n v="6400"/>
    <n v="12360"/>
    <n v="193"/>
    <x v="1"/>
    <n v="221"/>
    <n v="55.93"/>
    <x v="1"/>
    <s v="USD"/>
    <n v="1511848800"/>
    <n v="1512712800"/>
    <b v="0"/>
    <b v="1"/>
    <s v="theater/plays"/>
    <x v="3"/>
    <x v="3"/>
  </r>
  <r>
    <s v="Page, Holt and Mack"/>
    <s v="Fundamental methodical emulation"/>
    <n v="92500"/>
    <n v="71320"/>
    <n v="77"/>
    <x v="0"/>
    <n v="679"/>
    <n v="105.04"/>
    <x v="1"/>
    <s v="USD"/>
    <n v="1452319200"/>
    <n v="1452492000"/>
    <b v="0"/>
    <b v="1"/>
    <s v="games/video games"/>
    <x v="6"/>
    <x v="11"/>
  </r>
  <r>
    <s v="Landry Group"/>
    <s v="Expanded value-added hardware"/>
    <n v="59700"/>
    <n v="134640"/>
    <n v="226"/>
    <x v="1"/>
    <n v="2805"/>
    <n v="48"/>
    <x v="0"/>
    <s v="CAD"/>
    <n v="1523854800"/>
    <n v="1524286800"/>
    <b v="0"/>
    <b v="0"/>
    <s v="publishing/nonfiction"/>
    <x v="5"/>
    <x v="9"/>
  </r>
  <r>
    <s v="Buckley Group"/>
    <s v="Diverse high-level attitude"/>
    <n v="3200"/>
    <n v="7661"/>
    <n v="239"/>
    <x v="1"/>
    <n v="68"/>
    <n v="112.66"/>
    <x v="1"/>
    <s v="USD"/>
    <n v="1346043600"/>
    <n v="1346907600"/>
    <b v="0"/>
    <b v="0"/>
    <s v="games/video games"/>
    <x v="6"/>
    <x v="11"/>
  </r>
  <r>
    <s v="Vincent PLC"/>
    <s v="Visionary 24hour analyzer"/>
    <n v="3200"/>
    <n v="2950"/>
    <n v="92"/>
    <x v="0"/>
    <n v="36"/>
    <n v="81.94"/>
    <x v="3"/>
    <s v="DKK"/>
    <n v="1464325200"/>
    <n v="1464498000"/>
    <b v="0"/>
    <b v="1"/>
    <s v="music/rock"/>
    <x v="1"/>
    <x v="1"/>
  </r>
  <r>
    <s v="Watson-Douglas"/>
    <s v="Centralized bandwidth-monitored leverage"/>
    <n v="9000"/>
    <n v="11721"/>
    <n v="130"/>
    <x v="1"/>
    <n v="183"/>
    <n v="64.05"/>
    <x v="0"/>
    <s v="CAD"/>
    <n v="1511935200"/>
    <n v="1514181600"/>
    <b v="0"/>
    <b v="0"/>
    <s v="music/rock"/>
    <x v="1"/>
    <x v="1"/>
  </r>
  <r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b v="1"/>
    <b v="1"/>
    <s v="theater/plays"/>
    <x v="3"/>
    <x v="3"/>
  </r>
  <r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b v="0"/>
    <b v="1"/>
    <s v="publishing/nonfiction"/>
    <x v="5"/>
    <x v="9"/>
  </r>
  <r>
    <s v="Martinez LLC"/>
    <s v="Automated local secured line"/>
    <n v="700"/>
    <n v="7664"/>
    <n v="1095"/>
    <x v="1"/>
    <n v="69"/>
    <n v="111.07"/>
    <x v="1"/>
    <s v="USD"/>
    <n v="1548050400"/>
    <n v="1549173600"/>
    <b v="0"/>
    <b v="1"/>
    <s v="theater/plays"/>
    <x v="3"/>
    <x v="3"/>
  </r>
  <r>
    <s v="Buck-Khan"/>
    <s v="Integrated bandwidth-monitored alliance"/>
    <n v="8900"/>
    <n v="4509"/>
    <n v="51"/>
    <x v="0"/>
    <n v="47"/>
    <n v="95.94"/>
    <x v="1"/>
    <s v="USD"/>
    <n v="1353736800"/>
    <n v="1355032800"/>
    <b v="1"/>
    <b v="0"/>
    <s v="games/video games"/>
    <x v="6"/>
    <x v="11"/>
  </r>
  <r>
    <s v="Valdez, Williams and Meyer"/>
    <s v="Cross-group heuristic forecast"/>
    <n v="1500"/>
    <n v="12009"/>
    <n v="801"/>
    <x v="1"/>
    <n v="279"/>
    <n v="43.04"/>
    <x v="4"/>
    <s v="GBP"/>
    <n v="1532840400"/>
    <n v="1533963600"/>
    <b v="0"/>
    <b v="1"/>
    <s v="music/rock"/>
    <x v="1"/>
    <x v="1"/>
  </r>
  <r>
    <s v="Alvarez-Andrews"/>
    <s v="Extended impactful secured line"/>
    <n v="4900"/>
    <n v="14273"/>
    <n v="291"/>
    <x v="1"/>
    <n v="210"/>
    <n v="67.97"/>
    <x v="1"/>
    <s v="USD"/>
    <n v="1488261600"/>
    <n v="1489381200"/>
    <b v="0"/>
    <b v="0"/>
    <s v="film &amp; video/documentary"/>
    <x v="4"/>
    <x v="4"/>
  </r>
  <r>
    <s v="Stewart and Sons"/>
    <s v="Distributed optimizing protocol"/>
    <n v="54000"/>
    <n v="188982"/>
    <n v="350"/>
    <x v="1"/>
    <n v="2100"/>
    <n v="89.99"/>
    <x v="1"/>
    <s v="USD"/>
    <n v="1393567200"/>
    <n v="1395032400"/>
    <b v="0"/>
    <b v="0"/>
    <s v="music/rock"/>
    <x v="1"/>
    <x v="1"/>
  </r>
  <r>
    <s v="Dyer Inc"/>
    <s v="Secured well-modulated system engine"/>
    <n v="4100"/>
    <n v="14640"/>
    <n v="357"/>
    <x v="1"/>
    <n v="252"/>
    <n v="58.1"/>
    <x v="1"/>
    <s v="USD"/>
    <n v="1410325200"/>
    <n v="1412485200"/>
    <b v="1"/>
    <b v="1"/>
    <s v="music/rock"/>
    <x v="1"/>
    <x v="1"/>
  </r>
  <r>
    <s v="Anderson, Williams and Cox"/>
    <s v="Streamlined national benchmark"/>
    <n v="85000"/>
    <n v="107516"/>
    <n v="126"/>
    <x v="1"/>
    <n v="1280"/>
    <n v="84"/>
    <x v="1"/>
    <s v="USD"/>
    <n v="1276923600"/>
    <n v="1279688400"/>
    <b v="0"/>
    <b v="1"/>
    <s v="publishing/nonfiction"/>
    <x v="5"/>
    <x v="9"/>
  </r>
  <r>
    <s v="Solomon PLC"/>
    <s v="Open-architected 24/7 infrastructure"/>
    <n v="3600"/>
    <n v="13950"/>
    <n v="388"/>
    <x v="1"/>
    <n v="157"/>
    <n v="88.85"/>
    <x v="4"/>
    <s v="GBP"/>
    <n v="1500958800"/>
    <n v="1501995600"/>
    <b v="0"/>
    <b v="0"/>
    <s v="film &amp; video/shorts"/>
    <x v="4"/>
    <x v="12"/>
  </r>
  <r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b v="0"/>
    <b v="1"/>
    <s v="theater/plays"/>
    <x v="3"/>
    <x v="3"/>
  </r>
  <r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b v="0"/>
    <b v="1"/>
    <s v="film &amp; video/drama"/>
    <x v="4"/>
    <x v="6"/>
  </r>
  <r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b v="0"/>
    <b v="0"/>
    <s v="theater/plays"/>
    <x v="3"/>
    <x v="3"/>
  </r>
  <r>
    <s v="Baker-Higgins"/>
    <s v="Vision-oriented scalable portal"/>
    <n v="9600"/>
    <n v="4929"/>
    <n v="51"/>
    <x v="0"/>
    <n v="154"/>
    <n v="32.01"/>
    <x v="1"/>
    <s v="USD"/>
    <n v="1433826000"/>
    <n v="1435122000"/>
    <b v="0"/>
    <b v="0"/>
    <s v="theater/plays"/>
    <x v="3"/>
    <x v="3"/>
  </r>
  <r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b v="0"/>
    <b v="0"/>
    <s v="theater/plays"/>
    <x v="3"/>
    <x v="3"/>
  </r>
  <r>
    <s v="Ward PLC"/>
    <s v="Front-line bottom-line Graphic Interface"/>
    <n v="97100"/>
    <n v="105817"/>
    <n v="109"/>
    <x v="1"/>
    <n v="4233"/>
    <n v="25"/>
    <x v="1"/>
    <s v="USD"/>
    <n v="1332738000"/>
    <n v="1335675600"/>
    <b v="0"/>
    <b v="0"/>
    <s v="photography/photography books"/>
    <x v="7"/>
    <x v="14"/>
  </r>
  <r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b v="1"/>
    <b v="0"/>
    <s v="publishing/translations"/>
    <x v="5"/>
    <x v="18"/>
  </r>
  <r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b v="0"/>
    <b v="0"/>
    <s v="publishing/translations"/>
    <x v="5"/>
    <x v="18"/>
  </r>
  <r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b v="0"/>
    <b v="0"/>
    <s v="theater/plays"/>
    <x v="3"/>
    <x v="3"/>
  </r>
  <r>
    <s v="Hodges, Smith and Kelly"/>
    <s v="Future-proofed 24hour model"/>
    <n v="86200"/>
    <n v="77355"/>
    <n v="90"/>
    <x v="0"/>
    <n v="1758"/>
    <n v="44"/>
    <x v="1"/>
    <s v="USD"/>
    <n v="1425103200"/>
    <n v="1425621600"/>
    <b v="0"/>
    <b v="0"/>
    <s v="technology/web"/>
    <x v="2"/>
    <x v="2"/>
  </r>
  <r>
    <s v="Macias Inc"/>
    <s v="Optimized didactic intranet"/>
    <n v="8100"/>
    <n v="6086"/>
    <n v="75"/>
    <x v="0"/>
    <n v="94"/>
    <n v="64.739999999999995"/>
    <x v="1"/>
    <s v="USD"/>
    <n v="1265349600"/>
    <n v="1266300000"/>
    <b v="0"/>
    <b v="0"/>
    <s v="music/indie rock"/>
    <x v="1"/>
    <x v="7"/>
  </r>
  <r>
    <s v="Cook-Ortiz"/>
    <s v="Right-sized dedicated standardization"/>
    <n v="17700"/>
    <n v="150960"/>
    <n v="853"/>
    <x v="1"/>
    <n v="1797"/>
    <n v="84.01"/>
    <x v="1"/>
    <s v="USD"/>
    <n v="1301202000"/>
    <n v="1305867600"/>
    <b v="0"/>
    <b v="0"/>
    <s v="music/jazz"/>
    <x v="1"/>
    <x v="17"/>
  </r>
  <r>
    <s v="Jordan-Fischer"/>
    <s v="Vision-oriented high-level extranet"/>
    <n v="6400"/>
    <n v="8890"/>
    <n v="139"/>
    <x v="1"/>
    <n v="261"/>
    <n v="34.06"/>
    <x v="1"/>
    <s v="USD"/>
    <n v="1538024400"/>
    <n v="1538802000"/>
    <b v="0"/>
    <b v="0"/>
    <s v="theater/plays"/>
    <x v="3"/>
    <x v="3"/>
  </r>
  <r>
    <s v="Pierce-Ramirez"/>
    <s v="Organized scalable initiative"/>
    <n v="7700"/>
    <n v="14644"/>
    <n v="190"/>
    <x v="1"/>
    <n v="157"/>
    <n v="93.27"/>
    <x v="1"/>
    <s v="USD"/>
    <n v="1395032400"/>
    <n v="1398920400"/>
    <b v="0"/>
    <b v="1"/>
    <s v="film &amp; video/documentary"/>
    <x v="4"/>
    <x v="4"/>
  </r>
  <r>
    <s v="Howell and Sons"/>
    <s v="Enhanced regional moderator"/>
    <n v="116300"/>
    <n v="116583"/>
    <n v="100"/>
    <x v="1"/>
    <n v="3533"/>
    <n v="33"/>
    <x v="1"/>
    <s v="USD"/>
    <n v="1405486800"/>
    <n v="1405659600"/>
    <b v="0"/>
    <b v="1"/>
    <s v="theater/plays"/>
    <x v="3"/>
    <x v="3"/>
  </r>
  <r>
    <s v="Garcia, Dunn and Richardson"/>
    <s v="Automated even-keeled emulation"/>
    <n v="9100"/>
    <n v="12991"/>
    <n v="143"/>
    <x v="1"/>
    <n v="155"/>
    <n v="83.81"/>
    <x v="1"/>
    <s v="USD"/>
    <n v="1455861600"/>
    <n v="1457244000"/>
    <b v="0"/>
    <b v="0"/>
    <s v="technology/web"/>
    <x v="2"/>
    <x v="2"/>
  </r>
  <r>
    <s v="Lawson and Sons"/>
    <s v="Reverse-engineered multi-tasking product"/>
    <n v="1500"/>
    <n v="8447"/>
    <n v="563"/>
    <x v="1"/>
    <n v="132"/>
    <n v="63.99"/>
    <x v="6"/>
    <s v="EUR"/>
    <n v="1529038800"/>
    <n v="1529298000"/>
    <b v="0"/>
    <b v="0"/>
    <s v="technology/wearables"/>
    <x v="2"/>
    <x v="8"/>
  </r>
  <r>
    <s v="Porter-Hicks"/>
    <s v="De-engineered next generation parallelism"/>
    <n v="8800"/>
    <n v="2703"/>
    <n v="31"/>
    <x v="0"/>
    <n v="33"/>
    <n v="81.91"/>
    <x v="1"/>
    <s v="USD"/>
    <n v="1535259600"/>
    <n v="1535778000"/>
    <b v="0"/>
    <b v="0"/>
    <s v="photography/photography books"/>
    <x v="7"/>
    <x v="14"/>
  </r>
  <r>
    <s v="Rodriguez-Hansen"/>
    <s v="Intuitive cohesive groupware"/>
    <n v="8800"/>
    <n v="8747"/>
    <n v="99"/>
    <x v="3"/>
    <n v="94"/>
    <n v="93.05"/>
    <x v="1"/>
    <s v="USD"/>
    <n v="1327212000"/>
    <n v="1327471200"/>
    <b v="0"/>
    <b v="0"/>
    <s v="film &amp; video/documentary"/>
    <x v="4"/>
    <x v="4"/>
  </r>
  <r>
    <s v="Williams LLC"/>
    <s v="Up-sized high-level access"/>
    <n v="69900"/>
    <n v="138087"/>
    <n v="198"/>
    <x v="1"/>
    <n v="1354"/>
    <n v="101.98"/>
    <x v="4"/>
    <s v="GBP"/>
    <n v="1526360400"/>
    <n v="1529557200"/>
    <b v="0"/>
    <b v="0"/>
    <s v="technology/web"/>
    <x v="2"/>
    <x v="2"/>
  </r>
  <r>
    <s v="Cooper, Stanley and Bryant"/>
    <s v="Phased empowering success"/>
    <n v="1000"/>
    <n v="5085"/>
    <n v="509"/>
    <x v="1"/>
    <n v="48"/>
    <n v="105.94"/>
    <x v="1"/>
    <s v="USD"/>
    <n v="1532149200"/>
    <n v="1535259600"/>
    <b v="1"/>
    <b v="1"/>
    <s v="technology/web"/>
    <x v="2"/>
    <x v="2"/>
  </r>
  <r>
    <s v="Miller, Glenn and Adams"/>
    <s v="Distributed actuating project"/>
    <n v="4700"/>
    <n v="11174"/>
    <n v="238"/>
    <x v="1"/>
    <n v="110"/>
    <n v="101.58"/>
    <x v="1"/>
    <s v="USD"/>
    <n v="1515304800"/>
    <n v="1515564000"/>
    <b v="0"/>
    <b v="0"/>
    <s v="food/food trucks"/>
    <x v="0"/>
    <x v="0"/>
  </r>
  <r>
    <s v="Cole, Salazar and Moreno"/>
    <s v="Robust motivating orchestration"/>
    <n v="3200"/>
    <n v="10831"/>
    <n v="338"/>
    <x v="1"/>
    <n v="172"/>
    <n v="62.97"/>
    <x v="1"/>
    <s v="USD"/>
    <n v="1276318800"/>
    <n v="1277096400"/>
    <b v="0"/>
    <b v="0"/>
    <s v="film &amp; video/drama"/>
    <x v="4"/>
    <x v="6"/>
  </r>
  <r>
    <s v="Jones-Ryan"/>
    <s v="Vision-oriented uniform instruction set"/>
    <n v="6700"/>
    <n v="8917"/>
    <n v="133"/>
    <x v="1"/>
    <n v="307"/>
    <n v="29.05"/>
    <x v="1"/>
    <s v="USD"/>
    <n v="1328767200"/>
    <n v="1329026400"/>
    <b v="0"/>
    <b v="1"/>
    <s v="music/indie rock"/>
    <x v="1"/>
    <x v="7"/>
  </r>
  <r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b v="0"/>
    <b v="0"/>
    <s v="music/electric music"/>
    <x v="1"/>
    <x v="5"/>
  </r>
  <r>
    <s v="Brady Ltd"/>
    <s v="Open-source reciprocal standardization"/>
    <n v="4900"/>
    <n v="2505"/>
    <n v="51"/>
    <x v="0"/>
    <n v="31"/>
    <n v="80.81"/>
    <x v="1"/>
    <s v="USD"/>
    <n v="1310792400"/>
    <n v="1311656400"/>
    <b v="0"/>
    <b v="1"/>
    <s v="games/video games"/>
    <x v="6"/>
    <x v="11"/>
  </r>
  <r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b v="0"/>
    <b v="1"/>
    <s v="music/indie rock"/>
    <x v="1"/>
    <x v="7"/>
  </r>
  <r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b v="0"/>
    <b v="0"/>
    <s v="publishing/fiction"/>
    <x v="5"/>
    <x v="13"/>
  </r>
  <r>
    <s v="Moses-Terry"/>
    <s v="Horizontal clear-thinking framework"/>
    <n v="23400"/>
    <n v="23956"/>
    <n v="102"/>
    <x v="1"/>
    <n v="452"/>
    <n v="53"/>
    <x v="2"/>
    <s v="AUD"/>
    <n v="1308373200"/>
    <n v="1311051600"/>
    <b v="0"/>
    <b v="0"/>
    <s v="theater/plays"/>
    <x v="3"/>
    <x v="3"/>
  </r>
  <r>
    <s v="Williams and Sons"/>
    <s v="Profound composite core"/>
    <n v="2400"/>
    <n v="8558"/>
    <n v="357"/>
    <x v="1"/>
    <n v="158"/>
    <n v="54.16"/>
    <x v="1"/>
    <s v="USD"/>
    <n v="1335243600"/>
    <n v="1336712400"/>
    <b v="0"/>
    <b v="0"/>
    <s v="food/food trucks"/>
    <x v="0"/>
    <x v="0"/>
  </r>
  <r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b v="1"/>
    <b v="0"/>
    <s v="film &amp; video/shorts"/>
    <x v="4"/>
    <x v="12"/>
  </r>
  <r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b v="1"/>
    <b v="0"/>
    <s v="food/food trucks"/>
    <x v="0"/>
    <x v="0"/>
  </r>
  <r>
    <s v="Martinez Ltd"/>
    <s v="Multi-layered upward-trending groupware"/>
    <n v="7300"/>
    <n v="2594"/>
    <n v="36"/>
    <x v="0"/>
    <n v="63"/>
    <n v="41.17"/>
    <x v="1"/>
    <s v="USD"/>
    <n v="1362117600"/>
    <n v="1363669200"/>
    <b v="0"/>
    <b v="1"/>
    <s v="theater/plays"/>
    <x v="3"/>
    <x v="3"/>
  </r>
  <r>
    <s v="Lee PLC"/>
    <s v="Re-contextualized leadingedge firmware"/>
    <n v="2000"/>
    <n v="5033"/>
    <n v="252"/>
    <x v="1"/>
    <n v="65"/>
    <n v="77.430000000000007"/>
    <x v="1"/>
    <s v="USD"/>
    <n v="1550556000"/>
    <n v="1551420000"/>
    <b v="0"/>
    <b v="1"/>
    <s v="technology/wearables"/>
    <x v="2"/>
    <x v="8"/>
  </r>
  <r>
    <s v="Young, Ramsey and Powell"/>
    <s v="Devolved disintermediate analyzer"/>
    <n v="8800"/>
    <n v="9317"/>
    <n v="106"/>
    <x v="1"/>
    <n v="163"/>
    <n v="57.16"/>
    <x v="1"/>
    <s v="USD"/>
    <n v="1269147600"/>
    <n v="1269838800"/>
    <b v="0"/>
    <b v="0"/>
    <s v="theater/plays"/>
    <x v="3"/>
    <x v="3"/>
  </r>
  <r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b v="0"/>
    <b v="0"/>
    <s v="theater/plays"/>
    <x v="3"/>
    <x v="3"/>
  </r>
  <r>
    <s v="Davis-Johnson"/>
    <s v="Automated reciprocal protocol"/>
    <n v="1400"/>
    <n v="5415"/>
    <n v="387"/>
    <x v="1"/>
    <n v="217"/>
    <n v="24.95"/>
    <x v="1"/>
    <s v="USD"/>
    <n v="1434517200"/>
    <n v="1436504400"/>
    <b v="0"/>
    <b v="1"/>
    <s v="film &amp; video/television"/>
    <x v="4"/>
    <x v="19"/>
  </r>
  <r>
    <s v="Stevenson-Thompson"/>
    <s v="Automated static workforce"/>
    <n v="4200"/>
    <n v="14577"/>
    <n v="347"/>
    <x v="1"/>
    <n v="150"/>
    <n v="97.18"/>
    <x v="1"/>
    <s v="USD"/>
    <n v="1471582800"/>
    <n v="1472014800"/>
    <b v="0"/>
    <b v="0"/>
    <s v="film &amp; video/shorts"/>
    <x v="4"/>
    <x v="12"/>
  </r>
  <r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b v="0"/>
    <b v="0"/>
    <s v="theater/plays"/>
    <x v="3"/>
    <x v="3"/>
  </r>
  <r>
    <s v="Jackson-Brown"/>
    <s v="Versatile 5thgeneration matrices"/>
    <n v="182800"/>
    <n v="79045"/>
    <n v="43"/>
    <x v="3"/>
    <n v="898"/>
    <n v="88.02"/>
    <x v="1"/>
    <s v="USD"/>
    <n v="1304830800"/>
    <n v="1304917200"/>
    <b v="0"/>
    <b v="0"/>
    <s v="photography/photography books"/>
    <x v="7"/>
    <x v="14"/>
  </r>
  <r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b v="0"/>
    <b v="0"/>
    <s v="food/food trucks"/>
    <x v="0"/>
    <x v="0"/>
  </r>
  <r>
    <s v="Wood, Buckley and Meza"/>
    <s v="Front-line web-enabled installation"/>
    <n v="7000"/>
    <n v="12939"/>
    <n v="185"/>
    <x v="1"/>
    <n v="126"/>
    <n v="102.69"/>
    <x v="1"/>
    <s v="USD"/>
    <n v="1381554000"/>
    <n v="1382504400"/>
    <b v="0"/>
    <b v="0"/>
    <s v="theater/plays"/>
    <x v="3"/>
    <x v="3"/>
  </r>
  <r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b v="0"/>
    <b v="0"/>
    <s v="film &amp; video/drama"/>
    <x v="4"/>
    <x v="6"/>
  </r>
  <r>
    <s v="Hansen-Austin"/>
    <s v="Adaptive demand-driven encryption"/>
    <n v="7700"/>
    <n v="6920"/>
    <n v="90"/>
    <x v="0"/>
    <n v="121"/>
    <n v="57.19"/>
    <x v="1"/>
    <s v="USD"/>
    <n v="1440392400"/>
    <n v="1442552400"/>
    <b v="0"/>
    <b v="0"/>
    <s v="theater/plays"/>
    <x v="3"/>
    <x v="3"/>
  </r>
  <r>
    <s v="Santana-George"/>
    <s v="Re-engineered client-driven knowledge user"/>
    <n v="71500"/>
    <n v="194912"/>
    <n v="273"/>
    <x v="1"/>
    <n v="2320"/>
    <n v="84.01"/>
    <x v="1"/>
    <s v="USD"/>
    <n v="1509512400"/>
    <n v="1511071200"/>
    <b v="0"/>
    <b v="1"/>
    <s v="theater/plays"/>
    <x v="3"/>
    <x v="3"/>
  </r>
  <r>
    <s v="Davis LLC"/>
    <s v="Compatible logistical paradigm"/>
    <n v="4700"/>
    <n v="7992"/>
    <n v="170"/>
    <x v="1"/>
    <n v="81"/>
    <n v="98.67"/>
    <x v="2"/>
    <s v="AUD"/>
    <n v="1535950800"/>
    <n v="1536382800"/>
    <b v="0"/>
    <b v="0"/>
    <s v="film &amp; video/science fiction"/>
    <x v="4"/>
    <x v="22"/>
  </r>
  <r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b v="0"/>
    <b v="0"/>
    <s v="photography/photography books"/>
    <x v="7"/>
    <x v="14"/>
  </r>
  <r>
    <s v="Chung-Nguyen"/>
    <s v="Managed discrete parallelism"/>
    <n v="40200"/>
    <n v="139468"/>
    <n v="347"/>
    <x v="1"/>
    <n v="4358"/>
    <n v="32"/>
    <x v="1"/>
    <s v="USD"/>
    <n v="1271998800"/>
    <n v="1275282000"/>
    <b v="0"/>
    <b v="1"/>
    <s v="photography/photography books"/>
    <x v="7"/>
    <x v="14"/>
  </r>
  <r>
    <s v="Mueller-Harmon"/>
    <s v="Implemented tangible approach"/>
    <n v="7900"/>
    <n v="5465"/>
    <n v="69"/>
    <x v="0"/>
    <n v="67"/>
    <n v="81.569999999999993"/>
    <x v="1"/>
    <s v="USD"/>
    <n v="1294898400"/>
    <n v="1294984800"/>
    <b v="0"/>
    <b v="0"/>
    <s v="music/rock"/>
    <x v="1"/>
    <x v="1"/>
  </r>
  <r>
    <s v="Dixon, Perez and Banks"/>
    <s v="Re-engineered encompassing definition"/>
    <n v="8300"/>
    <n v="2111"/>
    <n v="25"/>
    <x v="0"/>
    <n v="57"/>
    <n v="37.04"/>
    <x v="0"/>
    <s v="CAD"/>
    <n v="1559970000"/>
    <n v="1562043600"/>
    <b v="0"/>
    <b v="0"/>
    <s v="photography/photography books"/>
    <x v="7"/>
    <x v="14"/>
  </r>
  <r>
    <s v="Estrada Group"/>
    <s v="Multi-lateral uniform collaboration"/>
    <n v="163600"/>
    <n v="126628"/>
    <n v="77"/>
    <x v="0"/>
    <n v="1229"/>
    <n v="103.03"/>
    <x v="1"/>
    <s v="USD"/>
    <n v="1469509200"/>
    <n v="1469595600"/>
    <b v="0"/>
    <b v="0"/>
    <s v="food/food trucks"/>
    <x v="0"/>
    <x v="0"/>
  </r>
  <r>
    <s v="Lutz Group"/>
    <s v="Enterprise-wide foreground paradigm"/>
    <n v="2700"/>
    <n v="1012"/>
    <n v="37"/>
    <x v="0"/>
    <n v="12"/>
    <n v="84.33"/>
    <x v="6"/>
    <s v="EUR"/>
    <n v="1579068000"/>
    <n v="1581141600"/>
    <b v="0"/>
    <b v="0"/>
    <s v="music/metal"/>
    <x v="1"/>
    <x v="16"/>
  </r>
  <r>
    <s v="Ortiz Inc"/>
    <s v="Stand-alone incremental parallelism"/>
    <n v="1000"/>
    <n v="5438"/>
    <n v="544"/>
    <x v="1"/>
    <n v="53"/>
    <n v="102.6"/>
    <x v="1"/>
    <s v="USD"/>
    <n v="1487743200"/>
    <n v="1488520800"/>
    <b v="0"/>
    <b v="0"/>
    <s v="publishing/nonfiction"/>
    <x v="5"/>
    <x v="9"/>
  </r>
  <r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b v="0"/>
    <b v="0"/>
    <s v="music/electric music"/>
    <x v="1"/>
    <x v="5"/>
  </r>
  <r>
    <s v="Charles Inc"/>
    <s v="Implemented object-oriented synergy"/>
    <n v="81300"/>
    <n v="31665"/>
    <n v="39"/>
    <x v="0"/>
    <n v="452"/>
    <n v="70.06"/>
    <x v="1"/>
    <s v="USD"/>
    <n v="1436418000"/>
    <n v="1438923600"/>
    <b v="0"/>
    <b v="1"/>
    <s v="theater/plays"/>
    <x v="3"/>
    <x v="3"/>
  </r>
  <r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s v="Simmons-Villarreal"/>
    <s v="Customer-focused mobile Graphic Interface"/>
    <n v="3400"/>
    <n v="8089"/>
    <n v="238"/>
    <x v="1"/>
    <n v="193"/>
    <n v="41.91"/>
    <x v="1"/>
    <s v="USD"/>
    <n v="1274763600"/>
    <n v="1277874000"/>
    <b v="0"/>
    <b v="0"/>
    <s v="film &amp; video/shorts"/>
    <x v="4"/>
    <x v="12"/>
  </r>
  <r>
    <s v="Strickland Group"/>
    <s v="Horizontal secondary interface"/>
    <n v="170800"/>
    <n v="109374"/>
    <n v="64"/>
    <x v="0"/>
    <n v="1886"/>
    <n v="57.99"/>
    <x v="1"/>
    <s v="USD"/>
    <n v="1399179600"/>
    <n v="1399352400"/>
    <b v="0"/>
    <b v="1"/>
    <s v="theater/plays"/>
    <x v="3"/>
    <x v="3"/>
  </r>
  <r>
    <s v="Lynch Ltd"/>
    <s v="Virtual analyzing collaboration"/>
    <n v="1800"/>
    <n v="2129"/>
    <n v="118"/>
    <x v="1"/>
    <n v="52"/>
    <n v="40.94"/>
    <x v="1"/>
    <s v="USD"/>
    <n v="1275800400"/>
    <n v="1279083600"/>
    <b v="0"/>
    <b v="0"/>
    <s v="theater/plays"/>
    <x v="3"/>
    <x v="3"/>
  </r>
  <r>
    <s v="Sanders LLC"/>
    <s v="Multi-tiered explicit focus group"/>
    <n v="150600"/>
    <n v="127745"/>
    <n v="85"/>
    <x v="0"/>
    <n v="1825"/>
    <n v="70"/>
    <x v="1"/>
    <s v="USD"/>
    <n v="1282798800"/>
    <n v="1284354000"/>
    <b v="0"/>
    <b v="0"/>
    <s v="music/indie rock"/>
    <x v="1"/>
    <x v="7"/>
  </r>
  <r>
    <s v="Cooper LLC"/>
    <s v="Multi-layered systematic knowledgebase"/>
    <n v="7800"/>
    <n v="2289"/>
    <n v="29"/>
    <x v="0"/>
    <n v="31"/>
    <n v="73.84"/>
    <x v="1"/>
    <s v="USD"/>
    <n v="1437109200"/>
    <n v="1441170000"/>
    <b v="0"/>
    <b v="1"/>
    <s v="theater/plays"/>
    <x v="3"/>
    <x v="3"/>
  </r>
  <r>
    <s v="Palmer Ltd"/>
    <s v="Reverse-engineered uniform knowledge user"/>
    <n v="5800"/>
    <n v="12174"/>
    <n v="210"/>
    <x v="1"/>
    <n v="290"/>
    <n v="41.98"/>
    <x v="1"/>
    <s v="USD"/>
    <n v="1491886800"/>
    <n v="1493528400"/>
    <b v="0"/>
    <b v="0"/>
    <s v="theater/plays"/>
    <x v="3"/>
    <x v="3"/>
  </r>
  <r>
    <s v="Santos Group"/>
    <s v="Secured dynamic capacity"/>
    <n v="5600"/>
    <n v="9508"/>
    <n v="170"/>
    <x v="1"/>
    <n v="122"/>
    <n v="77.930000000000007"/>
    <x v="1"/>
    <s v="USD"/>
    <n v="1394600400"/>
    <n v="1395205200"/>
    <b v="0"/>
    <b v="1"/>
    <s v="music/electric music"/>
    <x v="1"/>
    <x v="5"/>
  </r>
  <r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b v="0"/>
    <b v="0"/>
    <s v="music/indie rock"/>
    <x v="1"/>
    <x v="7"/>
  </r>
  <r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b v="0"/>
    <b v="0"/>
    <s v="film &amp; video/documentary"/>
    <x v="4"/>
    <x v="4"/>
  </r>
  <r>
    <s v="Anderson, Parks and Estrada"/>
    <s v="Realigned discrete structure"/>
    <n v="6000"/>
    <n v="13835"/>
    <n v="231"/>
    <x v="1"/>
    <n v="182"/>
    <n v="76.02"/>
    <x v="1"/>
    <s v="USD"/>
    <n v="1274418000"/>
    <n v="1277960400"/>
    <b v="0"/>
    <b v="0"/>
    <s v="publishing/translations"/>
    <x v="5"/>
    <x v="18"/>
  </r>
  <r>
    <s v="Collins-Martinez"/>
    <s v="Progressive grid-enabled website"/>
    <n v="8400"/>
    <n v="10770"/>
    <n v="128"/>
    <x v="1"/>
    <n v="199"/>
    <n v="54.12"/>
    <x v="6"/>
    <s v="EUR"/>
    <n v="1434344400"/>
    <n v="1434690000"/>
    <b v="0"/>
    <b v="1"/>
    <s v="film &amp; video/documentary"/>
    <x v="4"/>
    <x v="4"/>
  </r>
  <r>
    <s v="Barrett Inc"/>
    <s v="Organic cohesive neural-net"/>
    <n v="1700"/>
    <n v="3208"/>
    <n v="189"/>
    <x v="1"/>
    <n v="56"/>
    <n v="57.29"/>
    <x v="4"/>
    <s v="GBP"/>
    <n v="1373518800"/>
    <n v="1376110800"/>
    <b v="0"/>
    <b v="1"/>
    <s v="film &amp; video/television"/>
    <x v="4"/>
    <x v="19"/>
  </r>
  <r>
    <s v="Adams-Rollins"/>
    <s v="Integrated demand-driven info-mediaries"/>
    <n v="159800"/>
    <n v="11108"/>
    <n v="7"/>
    <x v="0"/>
    <n v="107"/>
    <n v="103.81"/>
    <x v="1"/>
    <s v="USD"/>
    <n v="1517637600"/>
    <n v="1518415200"/>
    <b v="0"/>
    <b v="0"/>
    <s v="theater/plays"/>
    <x v="3"/>
    <x v="3"/>
  </r>
  <r>
    <s v="Wright-Bryant"/>
    <s v="Reverse-engineered client-server extranet"/>
    <n v="19800"/>
    <n v="153338"/>
    <n v="774"/>
    <x v="1"/>
    <n v="1460"/>
    <n v="105.03"/>
    <x v="2"/>
    <s v="AUD"/>
    <n v="1310619600"/>
    <n v="1310878800"/>
    <b v="0"/>
    <b v="1"/>
    <s v="food/food trucks"/>
    <x v="0"/>
    <x v="0"/>
  </r>
  <r>
    <s v="Berry-Cannon"/>
    <s v="Organized discrete encoding"/>
    <n v="8800"/>
    <n v="2437"/>
    <n v="28"/>
    <x v="0"/>
    <n v="27"/>
    <n v="90.26"/>
    <x v="1"/>
    <s v="USD"/>
    <n v="1556427600"/>
    <n v="1556600400"/>
    <b v="0"/>
    <b v="0"/>
    <s v="theater/plays"/>
    <x v="3"/>
    <x v="3"/>
  </r>
  <r>
    <s v="Davis-Gonzalez"/>
    <s v="Balanced regional flexibility"/>
    <n v="179100"/>
    <n v="93991"/>
    <n v="52"/>
    <x v="0"/>
    <n v="1221"/>
    <n v="76.98"/>
    <x v="1"/>
    <s v="USD"/>
    <n v="1576476000"/>
    <n v="1576994400"/>
    <b v="0"/>
    <b v="0"/>
    <s v="film &amp; video/documentary"/>
    <x v="4"/>
    <x v="4"/>
  </r>
  <r>
    <s v="Best-Young"/>
    <s v="Implemented multimedia time-frame"/>
    <n v="3100"/>
    <n v="12620"/>
    <n v="407"/>
    <x v="1"/>
    <n v="123"/>
    <n v="102.6"/>
    <x v="5"/>
    <s v="CHF"/>
    <n v="1381122000"/>
    <n v="1382677200"/>
    <b v="0"/>
    <b v="0"/>
    <s v="music/jazz"/>
    <x v="1"/>
    <x v="17"/>
  </r>
  <r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s v="Hogan Group"/>
    <s v="Versatile bottom-line definition"/>
    <n v="5600"/>
    <n v="8746"/>
    <n v="156"/>
    <x v="1"/>
    <n v="159"/>
    <n v="55.01"/>
    <x v="1"/>
    <s v="USD"/>
    <n v="1531803600"/>
    <n v="1534654800"/>
    <b v="0"/>
    <b v="1"/>
    <s v="music/rock"/>
    <x v="1"/>
    <x v="1"/>
  </r>
  <r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b v="0"/>
    <b v="0"/>
    <s v="technology/web"/>
    <x v="2"/>
    <x v="2"/>
  </r>
  <r>
    <s v="Parker-Morris"/>
    <s v="Assimilated next generation instruction set"/>
    <n v="41000"/>
    <n v="709"/>
    <n v="2"/>
    <x v="2"/>
    <n v="14"/>
    <n v="50.64"/>
    <x v="1"/>
    <s v="USD"/>
    <n v="1336194000"/>
    <n v="1337490000"/>
    <b v="0"/>
    <b v="1"/>
    <s v="publishing/nonfiction"/>
    <x v="5"/>
    <x v="9"/>
  </r>
  <r>
    <s v="Rodriguez, Johnson and Jackson"/>
    <s v="Digitized foreground array"/>
    <n v="6500"/>
    <n v="795"/>
    <n v="12"/>
    <x v="0"/>
    <n v="16"/>
    <n v="49.69"/>
    <x v="1"/>
    <s v="USD"/>
    <n v="1349326800"/>
    <n v="1349672400"/>
    <b v="0"/>
    <b v="0"/>
    <s v="publishing/radio &amp; podcasts"/>
    <x v="5"/>
    <x v="15"/>
  </r>
  <r>
    <s v="Haynes PLC"/>
    <s v="Re-engineered clear-thinking project"/>
    <n v="7900"/>
    <n v="12955"/>
    <n v="164"/>
    <x v="1"/>
    <n v="236"/>
    <n v="54.89"/>
    <x v="1"/>
    <s v="USD"/>
    <n v="1379566800"/>
    <n v="1379826000"/>
    <b v="0"/>
    <b v="0"/>
    <s v="theater/plays"/>
    <x v="3"/>
    <x v="3"/>
  </r>
  <r>
    <s v="Hayes Group"/>
    <s v="Implemented even-keeled standardization"/>
    <n v="5500"/>
    <n v="8964"/>
    <n v="163"/>
    <x v="1"/>
    <n v="191"/>
    <n v="46.93"/>
    <x v="1"/>
    <s v="USD"/>
    <n v="1494651600"/>
    <n v="1497762000"/>
    <b v="1"/>
    <b v="1"/>
    <s v="film &amp; video/documentary"/>
    <x v="4"/>
    <x v="4"/>
  </r>
  <r>
    <s v="White, Pena and Calhoun"/>
    <s v="Quality-focused asymmetric adapter"/>
    <n v="9100"/>
    <n v="1843"/>
    <n v="20"/>
    <x v="0"/>
    <n v="41"/>
    <n v="44.95"/>
    <x v="1"/>
    <s v="USD"/>
    <n v="1303880400"/>
    <n v="1304485200"/>
    <b v="0"/>
    <b v="0"/>
    <s v="theater/plays"/>
    <x v="3"/>
    <x v="3"/>
  </r>
  <r>
    <s v="Bryant-Pope"/>
    <s v="Networked intangible help-desk"/>
    <n v="38200"/>
    <n v="121950"/>
    <n v="319"/>
    <x v="1"/>
    <n v="3934"/>
    <n v="31"/>
    <x v="1"/>
    <s v="USD"/>
    <n v="1335934800"/>
    <n v="1336885200"/>
    <b v="0"/>
    <b v="0"/>
    <s v="games/video games"/>
    <x v="6"/>
    <x v="11"/>
  </r>
  <r>
    <s v="Gates, Li and Thompson"/>
    <s v="Synchronized attitude-oriented frame"/>
    <n v="1800"/>
    <n v="8621"/>
    <n v="479"/>
    <x v="1"/>
    <n v="80"/>
    <n v="107.76"/>
    <x v="0"/>
    <s v="CAD"/>
    <n v="1528088400"/>
    <n v="1530421200"/>
    <b v="0"/>
    <b v="1"/>
    <s v="theater/plays"/>
    <x v="3"/>
    <x v="3"/>
  </r>
  <r>
    <s v="King-Morris"/>
    <s v="Proactive incremental architecture"/>
    <n v="154500"/>
    <n v="30215"/>
    <n v="20"/>
    <x v="3"/>
    <n v="296"/>
    <n v="102.08"/>
    <x v="1"/>
    <s v="USD"/>
    <n v="1421906400"/>
    <n v="1421992800"/>
    <b v="0"/>
    <b v="0"/>
    <s v="theater/plays"/>
    <x v="3"/>
    <x v="3"/>
  </r>
  <r>
    <s v="Carter, Cole and Curtis"/>
    <s v="Cloned responsive standardization"/>
    <n v="5800"/>
    <n v="11539"/>
    <n v="199"/>
    <x v="1"/>
    <n v="462"/>
    <n v="24.98"/>
    <x v="1"/>
    <s v="USD"/>
    <n v="1568005200"/>
    <n v="1568178000"/>
    <b v="1"/>
    <b v="0"/>
    <s v="technology/web"/>
    <x v="2"/>
    <x v="2"/>
  </r>
  <r>
    <s v="Sanchez-Parsons"/>
    <s v="Reduced bifurcated pricing structure"/>
    <n v="1800"/>
    <n v="14310"/>
    <n v="795"/>
    <x v="1"/>
    <n v="179"/>
    <n v="79.94"/>
    <x v="1"/>
    <s v="USD"/>
    <n v="1346821200"/>
    <n v="1347944400"/>
    <b v="1"/>
    <b v="0"/>
    <s v="film &amp; video/drama"/>
    <x v="4"/>
    <x v="6"/>
  </r>
  <r>
    <s v="Rivera-Pearson"/>
    <s v="Re-engineered asymmetric challenge"/>
    <n v="70200"/>
    <n v="35536"/>
    <n v="51"/>
    <x v="0"/>
    <n v="523"/>
    <n v="67.95"/>
    <x v="2"/>
    <s v="AUD"/>
    <n v="1557637200"/>
    <n v="1558760400"/>
    <b v="0"/>
    <b v="0"/>
    <s v="film &amp; video/drama"/>
    <x v="4"/>
    <x v="6"/>
  </r>
  <r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b v="0"/>
    <b v="0"/>
    <s v="theater/plays"/>
    <x v="3"/>
    <x v="3"/>
  </r>
  <r>
    <s v="Riggs Group"/>
    <s v="Configurable upward-trending solution"/>
    <n v="125900"/>
    <n v="195936"/>
    <n v="156"/>
    <x v="1"/>
    <n v="1866"/>
    <n v="105"/>
    <x v="4"/>
    <s v="GBP"/>
    <n v="1503982800"/>
    <n v="1504760400"/>
    <b v="0"/>
    <b v="0"/>
    <s v="film &amp; video/television"/>
    <x v="4"/>
    <x v="19"/>
  </r>
  <r>
    <s v="Clements Ltd"/>
    <s v="Persistent bandwidth-monitored framework"/>
    <n v="3700"/>
    <n v="1343"/>
    <n v="36"/>
    <x v="0"/>
    <n v="52"/>
    <n v="25.83"/>
    <x v="1"/>
    <s v="USD"/>
    <n v="1418882400"/>
    <n v="1419660000"/>
    <b v="0"/>
    <b v="0"/>
    <s v="photography/photography books"/>
    <x v="7"/>
    <x v="14"/>
  </r>
  <r>
    <s v="Cooper Inc"/>
    <s v="Polarized discrete product"/>
    <n v="3600"/>
    <n v="2097"/>
    <n v="58"/>
    <x v="2"/>
    <n v="27"/>
    <n v="77.67"/>
    <x v="4"/>
    <s v="GBP"/>
    <n v="1309237200"/>
    <n v="1311310800"/>
    <b v="0"/>
    <b v="1"/>
    <s v="film &amp; video/shorts"/>
    <x v="4"/>
    <x v="12"/>
  </r>
  <r>
    <s v="Jones-Gonzalez"/>
    <s v="Seamless dynamic website"/>
    <n v="3800"/>
    <n v="9021"/>
    <n v="237"/>
    <x v="1"/>
    <n v="156"/>
    <n v="57.83"/>
    <x v="5"/>
    <s v="CHF"/>
    <n v="1343365200"/>
    <n v="1344315600"/>
    <b v="0"/>
    <b v="0"/>
    <s v="publishing/radio &amp; podcasts"/>
    <x v="5"/>
    <x v="15"/>
  </r>
  <r>
    <s v="Fox Ltd"/>
    <s v="Extended multimedia firmware"/>
    <n v="35600"/>
    <n v="20915"/>
    <n v="59"/>
    <x v="0"/>
    <n v="225"/>
    <n v="92.96"/>
    <x v="2"/>
    <s v="AUD"/>
    <n v="1507957200"/>
    <n v="1510725600"/>
    <b v="0"/>
    <b v="1"/>
    <s v="theater/plays"/>
    <x v="3"/>
    <x v="3"/>
  </r>
  <r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b v="1"/>
    <b v="0"/>
    <s v="film &amp; video/animation"/>
    <x v="4"/>
    <x v="10"/>
  </r>
  <r>
    <s v="Stevenson PLC"/>
    <s v="Profound directional knowledge user"/>
    <n v="160400"/>
    <n v="1210"/>
    <n v="1"/>
    <x v="0"/>
    <n v="38"/>
    <n v="31.84"/>
    <x v="1"/>
    <s v="USD"/>
    <n v="1329026400"/>
    <n v="1330236000"/>
    <b v="0"/>
    <b v="0"/>
    <s v="technology/web"/>
    <x v="2"/>
    <x v="2"/>
  </r>
  <r>
    <s v="Soto-Anthony"/>
    <s v="Ameliorated logistical capability"/>
    <n v="51400"/>
    <n v="90440"/>
    <n v="176"/>
    <x v="1"/>
    <n v="2261"/>
    <n v="40"/>
    <x v="1"/>
    <s v="USD"/>
    <n v="1544335200"/>
    <n v="1545112800"/>
    <b v="0"/>
    <b v="1"/>
    <s v="music/world music"/>
    <x v="1"/>
    <x v="21"/>
  </r>
  <r>
    <s v="Wise and Sons"/>
    <s v="Sharable discrete definition"/>
    <n v="1700"/>
    <n v="4044"/>
    <n v="238"/>
    <x v="1"/>
    <n v="40"/>
    <n v="101.1"/>
    <x v="1"/>
    <s v="USD"/>
    <n v="1279083600"/>
    <n v="1279170000"/>
    <b v="0"/>
    <b v="0"/>
    <s v="theater/plays"/>
    <x v="3"/>
    <x v="3"/>
  </r>
  <r>
    <s v="Butler-Barr"/>
    <s v="User-friendly next generation core"/>
    <n v="39400"/>
    <n v="192292"/>
    <n v="488"/>
    <x v="1"/>
    <n v="2289"/>
    <n v="84.01"/>
    <x v="6"/>
    <s v="EUR"/>
    <n v="1572498000"/>
    <n v="1573452000"/>
    <b v="0"/>
    <b v="0"/>
    <s v="theater/plays"/>
    <x v="3"/>
    <x v="3"/>
  </r>
  <r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b v="0"/>
    <b v="0"/>
    <s v="theater/plays"/>
    <x v="3"/>
    <x v="3"/>
  </r>
  <r>
    <s v="Brown-Oliver"/>
    <s v="Synchronized cohesive encoding"/>
    <n v="8700"/>
    <n v="1577"/>
    <n v="18"/>
    <x v="0"/>
    <n v="15"/>
    <n v="105.13"/>
    <x v="1"/>
    <s v="USD"/>
    <n v="1463029200"/>
    <n v="1463374800"/>
    <b v="0"/>
    <b v="0"/>
    <s v="food/food trucks"/>
    <x v="0"/>
    <x v="0"/>
  </r>
  <r>
    <s v="Davis-Gardner"/>
    <s v="Synergistic dynamic utilization"/>
    <n v="7200"/>
    <n v="3301"/>
    <n v="46"/>
    <x v="0"/>
    <n v="37"/>
    <n v="89.22"/>
    <x v="1"/>
    <s v="USD"/>
    <n v="1342069200"/>
    <n v="1344574800"/>
    <b v="0"/>
    <b v="0"/>
    <s v="theater/plays"/>
    <x v="3"/>
    <x v="3"/>
  </r>
  <r>
    <s v="Dawson Group"/>
    <s v="Triple-buffered bi-directional model"/>
    <n v="167400"/>
    <n v="196386"/>
    <n v="117"/>
    <x v="1"/>
    <n v="3777"/>
    <n v="52"/>
    <x v="6"/>
    <s v="EUR"/>
    <n v="1388296800"/>
    <n v="1389074400"/>
    <b v="0"/>
    <b v="0"/>
    <s v="technology/web"/>
    <x v="2"/>
    <x v="2"/>
  </r>
  <r>
    <s v="Turner-Terrell"/>
    <s v="Polarized tertiary function"/>
    <n v="5500"/>
    <n v="11952"/>
    <n v="217"/>
    <x v="1"/>
    <n v="184"/>
    <n v="64.959999999999994"/>
    <x v="4"/>
    <s v="GBP"/>
    <n v="1493787600"/>
    <n v="1494997200"/>
    <b v="0"/>
    <b v="0"/>
    <s v="theater/plays"/>
    <x v="3"/>
    <x v="3"/>
  </r>
  <r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b v="0"/>
    <b v="1"/>
    <s v="theater/plays"/>
    <x v="3"/>
    <x v="3"/>
  </r>
  <r>
    <s v="Lowery, Hayden and Cruz"/>
    <s v="Digitized 24/7 budgetary management"/>
    <n v="7900"/>
    <n v="5729"/>
    <n v="73"/>
    <x v="0"/>
    <n v="112"/>
    <n v="51.15"/>
    <x v="1"/>
    <s v="USD"/>
    <n v="1403931600"/>
    <n v="1404104400"/>
    <b v="0"/>
    <b v="1"/>
    <s v="theater/plays"/>
    <x v="3"/>
    <x v="3"/>
  </r>
  <r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b v="0"/>
    <b v="0"/>
    <s v="music/rock"/>
    <x v="1"/>
    <x v="1"/>
  </r>
  <r>
    <s v="Espinoza Group"/>
    <s v="Implemented tangible support"/>
    <n v="73000"/>
    <n v="175015"/>
    <n v="240"/>
    <x v="1"/>
    <n v="1902"/>
    <n v="92.02"/>
    <x v="1"/>
    <s v="USD"/>
    <n v="1365397200"/>
    <n v="1366520400"/>
    <b v="0"/>
    <b v="0"/>
    <s v="theater/plays"/>
    <x v="3"/>
    <x v="3"/>
  </r>
  <r>
    <s v="Davis, Crawford and Lopez"/>
    <s v="Reactive radical framework"/>
    <n v="6200"/>
    <n v="11280"/>
    <n v="182"/>
    <x v="1"/>
    <n v="105"/>
    <n v="107.43"/>
    <x v="1"/>
    <s v="USD"/>
    <n v="1456120800"/>
    <n v="1456639200"/>
    <b v="0"/>
    <b v="0"/>
    <s v="theater/plays"/>
    <x v="3"/>
    <x v="3"/>
  </r>
  <r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b v="0"/>
    <b v="0"/>
    <s v="theater/plays"/>
    <x v="3"/>
    <x v="3"/>
  </r>
  <r>
    <s v="Brown Ltd"/>
    <s v="Enhanced composite contingency"/>
    <n v="103200"/>
    <n v="1690"/>
    <n v="2"/>
    <x v="0"/>
    <n v="21"/>
    <n v="80.48"/>
    <x v="1"/>
    <s v="USD"/>
    <n v="1563771600"/>
    <n v="1564030800"/>
    <b v="1"/>
    <b v="0"/>
    <s v="theater/plays"/>
    <x v="3"/>
    <x v="3"/>
  </r>
  <r>
    <s v="Tapia, Sandoval and Hurley"/>
    <s v="Cloned fresh-thinking model"/>
    <n v="171000"/>
    <n v="84891"/>
    <n v="50"/>
    <x v="3"/>
    <n v="976"/>
    <n v="86.98"/>
    <x v="1"/>
    <s v="USD"/>
    <n v="1448517600"/>
    <n v="1449295200"/>
    <b v="0"/>
    <b v="0"/>
    <s v="film &amp; video/documentary"/>
    <x v="4"/>
    <x v="4"/>
  </r>
  <r>
    <s v="Allen Inc"/>
    <s v="Total dedicated benchmark"/>
    <n v="9200"/>
    <n v="10093"/>
    <n v="110"/>
    <x v="1"/>
    <n v="96"/>
    <n v="105.14"/>
    <x v="1"/>
    <s v="USD"/>
    <n v="1528779600"/>
    <n v="1531890000"/>
    <b v="0"/>
    <b v="1"/>
    <s v="publishing/fiction"/>
    <x v="5"/>
    <x v="13"/>
  </r>
  <r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b v="0"/>
    <b v="1"/>
    <s v="games/video games"/>
    <x v="6"/>
    <x v="11"/>
  </r>
  <r>
    <s v="Wiggins Ltd"/>
    <s v="Upgradable analyzing core"/>
    <n v="9900"/>
    <n v="6161"/>
    <n v="62"/>
    <x v="2"/>
    <n v="66"/>
    <n v="93.35"/>
    <x v="0"/>
    <s v="CAD"/>
    <n v="1354341600"/>
    <n v="1356242400"/>
    <b v="0"/>
    <b v="0"/>
    <s v="technology/web"/>
    <x v="2"/>
    <x v="2"/>
  </r>
  <r>
    <s v="Luna-Horne"/>
    <s v="Profound exuding pricing structure"/>
    <n v="43000"/>
    <n v="5615"/>
    <n v="13"/>
    <x v="0"/>
    <n v="78"/>
    <n v="71.989999999999995"/>
    <x v="1"/>
    <s v="USD"/>
    <n v="1294552800"/>
    <n v="1297576800"/>
    <b v="1"/>
    <b v="0"/>
    <s v="theater/plays"/>
    <x v="3"/>
    <x v="3"/>
  </r>
  <r>
    <s v="Allen Inc"/>
    <s v="Horizontal optimizing model"/>
    <n v="9600"/>
    <n v="6205"/>
    <n v="65"/>
    <x v="0"/>
    <n v="67"/>
    <n v="92.61"/>
    <x v="2"/>
    <s v="AUD"/>
    <n v="1295935200"/>
    <n v="1296194400"/>
    <b v="0"/>
    <b v="0"/>
    <s v="theater/plays"/>
    <x v="3"/>
    <x v="3"/>
  </r>
  <r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b v="0"/>
    <b v="0"/>
    <s v="food/food trucks"/>
    <x v="0"/>
    <x v="0"/>
  </r>
  <r>
    <s v="Walter Inc"/>
    <s v="Streamlined 5thgeneration intranet"/>
    <n v="10000"/>
    <n v="8142"/>
    <n v="81"/>
    <x v="0"/>
    <n v="263"/>
    <n v="30.96"/>
    <x v="2"/>
    <s v="AUD"/>
    <n v="1486706400"/>
    <n v="1488348000"/>
    <b v="0"/>
    <b v="0"/>
    <s v="photography/photography books"/>
    <x v="7"/>
    <x v="14"/>
  </r>
  <r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b v="1"/>
    <b v="0"/>
    <s v="photography/photography books"/>
    <x v="7"/>
    <x v="14"/>
  </r>
  <r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b v="0"/>
    <b v="0"/>
    <s v="theater/plays"/>
    <x v="3"/>
    <x v="3"/>
  </r>
  <r>
    <s v="Smith-Powell"/>
    <s v="Upgradable clear-thinking hardware"/>
    <n v="3600"/>
    <n v="961"/>
    <n v="27"/>
    <x v="0"/>
    <n v="13"/>
    <n v="73.92"/>
    <x v="1"/>
    <s v="USD"/>
    <n v="1411707600"/>
    <n v="1412312400"/>
    <b v="0"/>
    <b v="0"/>
    <s v="theater/plays"/>
    <x v="3"/>
    <x v="3"/>
  </r>
  <r>
    <s v="Smith-Hill"/>
    <s v="Integrated holistic paradigm"/>
    <n v="9400"/>
    <n v="5918"/>
    <n v="63"/>
    <x v="3"/>
    <n v="160"/>
    <n v="36.99"/>
    <x v="1"/>
    <s v="USD"/>
    <n v="1418364000"/>
    <n v="1419228000"/>
    <b v="1"/>
    <b v="1"/>
    <s v="film &amp; video/documentary"/>
    <x v="4"/>
    <x v="4"/>
  </r>
  <r>
    <s v="Wright LLC"/>
    <s v="Seamless clear-thinking conglomeration"/>
    <n v="5900"/>
    <n v="9520"/>
    <n v="161"/>
    <x v="1"/>
    <n v="203"/>
    <n v="46.9"/>
    <x v="1"/>
    <s v="USD"/>
    <n v="1429333200"/>
    <n v="1430974800"/>
    <b v="0"/>
    <b v="0"/>
    <s v="technology/web"/>
    <x v="2"/>
    <x v="2"/>
  </r>
  <r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s v="Peterson Ltd"/>
    <s v="Re-engineered 24hour matrix"/>
    <n v="14500"/>
    <n v="159056"/>
    <n v="1097"/>
    <x v="1"/>
    <n v="1559"/>
    <n v="102.02"/>
    <x v="1"/>
    <s v="USD"/>
    <n v="1482732000"/>
    <n v="1482818400"/>
    <b v="0"/>
    <b v="1"/>
    <s v="music/rock"/>
    <x v="1"/>
    <x v="1"/>
  </r>
  <r>
    <s v="Cummings-Hayes"/>
    <s v="Virtual multi-tasking core"/>
    <n v="145500"/>
    <n v="101987"/>
    <n v="70"/>
    <x v="3"/>
    <n v="2266"/>
    <n v="45.01"/>
    <x v="1"/>
    <s v="USD"/>
    <n v="1470718800"/>
    <n v="1471928400"/>
    <b v="0"/>
    <b v="0"/>
    <s v="film &amp; video/documentary"/>
    <x v="4"/>
    <x v="4"/>
  </r>
  <r>
    <s v="Boyle Ltd"/>
    <s v="Streamlined fault-tolerant conglomeration"/>
    <n v="3300"/>
    <n v="1980"/>
    <n v="60"/>
    <x v="0"/>
    <n v="21"/>
    <n v="94.29"/>
    <x v="1"/>
    <s v="USD"/>
    <n v="1450591200"/>
    <n v="1453701600"/>
    <b v="0"/>
    <b v="1"/>
    <s v="film &amp; video/science fiction"/>
    <x v="4"/>
    <x v="22"/>
  </r>
  <r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b v="0"/>
    <b v="0"/>
    <s v="technology/web"/>
    <x v="2"/>
    <x v="2"/>
  </r>
  <r>
    <s v="Moss-Obrien"/>
    <s v="Function-based next generation emulation"/>
    <n v="700"/>
    <n v="7763"/>
    <n v="1109"/>
    <x v="1"/>
    <n v="80"/>
    <n v="97.04"/>
    <x v="1"/>
    <s v="USD"/>
    <n v="1353823200"/>
    <n v="1353996000"/>
    <b v="0"/>
    <b v="0"/>
    <s v="theater/plays"/>
    <x v="3"/>
    <x v="3"/>
  </r>
  <r>
    <s v="Wood Inc"/>
    <s v="Re-engineered composite focus group"/>
    <n v="187600"/>
    <n v="35698"/>
    <n v="19"/>
    <x v="0"/>
    <n v="830"/>
    <n v="43.01"/>
    <x v="1"/>
    <s v="USD"/>
    <n v="1450764000"/>
    <n v="1451109600"/>
    <b v="0"/>
    <b v="0"/>
    <s v="film &amp; video/science fiction"/>
    <x v="4"/>
    <x v="22"/>
  </r>
  <r>
    <s v="Riley, Cohen and Goodman"/>
    <s v="Profound mission-critical function"/>
    <n v="9800"/>
    <n v="12434"/>
    <n v="127"/>
    <x v="1"/>
    <n v="131"/>
    <n v="94.92"/>
    <x v="1"/>
    <s v="USD"/>
    <n v="1329372000"/>
    <n v="1329631200"/>
    <b v="0"/>
    <b v="0"/>
    <s v="theater/plays"/>
    <x v="3"/>
    <x v="3"/>
  </r>
  <r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b v="0"/>
    <b v="0"/>
    <s v="film &amp; video/animation"/>
    <x v="4"/>
    <x v="10"/>
  </r>
  <r>
    <s v="Black-Graham"/>
    <s v="Operative hybrid utilization"/>
    <n v="145000"/>
    <n v="6631"/>
    <n v="5"/>
    <x v="0"/>
    <n v="130"/>
    <n v="51.01"/>
    <x v="1"/>
    <s v="USD"/>
    <n v="1277701200"/>
    <n v="1280120400"/>
    <b v="0"/>
    <b v="0"/>
    <s v="publishing/translations"/>
    <x v="5"/>
    <x v="18"/>
  </r>
  <r>
    <s v="Robbins Group"/>
    <s v="Function-based interactive matrix"/>
    <n v="5500"/>
    <n v="4678"/>
    <n v="85"/>
    <x v="0"/>
    <n v="55"/>
    <n v="85.05"/>
    <x v="1"/>
    <s v="USD"/>
    <n v="1454911200"/>
    <n v="1458104400"/>
    <b v="0"/>
    <b v="0"/>
    <s v="technology/web"/>
    <x v="2"/>
    <x v="2"/>
  </r>
  <r>
    <s v="Mason, Case and May"/>
    <s v="Optimized content-based collaboration"/>
    <n v="5700"/>
    <n v="6800"/>
    <n v="119"/>
    <x v="1"/>
    <n v="155"/>
    <n v="43.87"/>
    <x v="1"/>
    <s v="USD"/>
    <n v="1297922400"/>
    <n v="1298268000"/>
    <b v="0"/>
    <b v="0"/>
    <s v="publishing/translations"/>
    <x v="5"/>
    <x v="18"/>
  </r>
  <r>
    <s v="Harris, Russell and Mitchell"/>
    <s v="User-centric cohesive policy"/>
    <n v="3600"/>
    <n v="10657"/>
    <n v="296"/>
    <x v="1"/>
    <n v="266"/>
    <n v="40.06"/>
    <x v="1"/>
    <s v="USD"/>
    <n v="1384408800"/>
    <n v="1386223200"/>
    <b v="0"/>
    <b v="0"/>
    <s v="food/food trucks"/>
    <x v="0"/>
    <x v="0"/>
  </r>
  <r>
    <s v="Rodriguez-Robinson"/>
    <s v="Ergonomic methodical hub"/>
    <n v="5900"/>
    <n v="4997"/>
    <n v="85"/>
    <x v="0"/>
    <n v="114"/>
    <n v="43.83"/>
    <x v="6"/>
    <s v="EUR"/>
    <n v="1299304800"/>
    <n v="1299823200"/>
    <b v="0"/>
    <b v="1"/>
    <s v="photography/photography books"/>
    <x v="7"/>
    <x v="14"/>
  </r>
  <r>
    <s v="Peck, Higgins and Smith"/>
    <s v="Devolved disintermediate encryption"/>
    <n v="3700"/>
    <n v="13164"/>
    <n v="356"/>
    <x v="1"/>
    <n v="155"/>
    <n v="84.93"/>
    <x v="1"/>
    <s v="USD"/>
    <n v="1431320400"/>
    <n v="1431752400"/>
    <b v="0"/>
    <b v="0"/>
    <s v="theater/plays"/>
    <x v="3"/>
    <x v="3"/>
  </r>
  <r>
    <s v="Nunez-King"/>
    <s v="Phased clear-thinking policy"/>
    <n v="2200"/>
    <n v="8501"/>
    <n v="386"/>
    <x v="1"/>
    <n v="207"/>
    <n v="41.07"/>
    <x v="4"/>
    <s v="GBP"/>
    <n v="1264399200"/>
    <n v="1267855200"/>
    <b v="0"/>
    <b v="0"/>
    <s v="music/rock"/>
    <x v="1"/>
    <x v="1"/>
  </r>
  <r>
    <s v="Davis and Sons"/>
    <s v="Seamless solution-oriented capacity"/>
    <n v="1700"/>
    <n v="13468"/>
    <n v="792"/>
    <x v="1"/>
    <n v="245"/>
    <n v="54.97"/>
    <x v="1"/>
    <s v="USD"/>
    <n v="1497502800"/>
    <n v="1497675600"/>
    <b v="0"/>
    <b v="0"/>
    <s v="theater/plays"/>
    <x v="3"/>
    <x v="3"/>
  </r>
  <r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b v="0"/>
    <b v="0"/>
    <s v="music/world music"/>
    <x v="1"/>
    <x v="21"/>
  </r>
  <r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b v="0"/>
    <b v="0"/>
    <s v="food/food trucks"/>
    <x v="0"/>
    <x v="0"/>
  </r>
  <r>
    <s v="Lopez-King"/>
    <s v="Multi-lateral radical solution"/>
    <n v="7900"/>
    <n v="8550"/>
    <n v="108"/>
    <x v="1"/>
    <n v="93"/>
    <n v="91.94"/>
    <x v="1"/>
    <s v="USD"/>
    <n v="1576994400"/>
    <n v="1577599200"/>
    <b v="0"/>
    <b v="0"/>
    <s v="theater/plays"/>
    <x v="3"/>
    <x v="3"/>
  </r>
  <r>
    <s v="Glover-Nelson"/>
    <s v="Inverse context-sensitive info-mediaries"/>
    <n v="94900"/>
    <n v="57659"/>
    <n v="61"/>
    <x v="0"/>
    <n v="594"/>
    <n v="97.07"/>
    <x v="1"/>
    <s v="USD"/>
    <n v="1304917200"/>
    <n v="1305003600"/>
    <b v="0"/>
    <b v="0"/>
    <s v="theater/plays"/>
    <x v="3"/>
    <x v="3"/>
  </r>
  <r>
    <s v="Garner and Sons"/>
    <s v="Versatile neutral workforce"/>
    <n v="5100"/>
    <n v="1414"/>
    <n v="28"/>
    <x v="0"/>
    <n v="24"/>
    <n v="58.92"/>
    <x v="1"/>
    <s v="USD"/>
    <n v="1381208400"/>
    <n v="1381726800"/>
    <b v="0"/>
    <b v="0"/>
    <s v="film &amp; video/television"/>
    <x v="4"/>
    <x v="19"/>
  </r>
  <r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b v="0"/>
    <b v="1"/>
    <s v="technology/web"/>
    <x v="2"/>
    <x v="2"/>
  </r>
  <r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b v="0"/>
    <b v="1"/>
    <s v="theater/plays"/>
    <x v="3"/>
    <x v="3"/>
  </r>
  <r>
    <s v="Thomas, Clay and Mendoza"/>
    <s v="Multi-channeled reciprocal interface"/>
    <n v="800"/>
    <n v="2991"/>
    <n v="374"/>
    <x v="1"/>
    <n v="32"/>
    <n v="93.47"/>
    <x v="1"/>
    <s v="USD"/>
    <n v="1368853200"/>
    <n v="1368939600"/>
    <b v="0"/>
    <b v="0"/>
    <s v="music/indie rock"/>
    <x v="1"/>
    <x v="7"/>
  </r>
  <r>
    <s v="Ayala Group"/>
    <s v="Right-sized maximized migration"/>
    <n v="5400"/>
    <n v="8366"/>
    <n v="155"/>
    <x v="1"/>
    <n v="135"/>
    <n v="61.97"/>
    <x v="1"/>
    <s v="USD"/>
    <n v="1448776800"/>
    <n v="1452146400"/>
    <b v="0"/>
    <b v="1"/>
    <s v="theater/plays"/>
    <x v="3"/>
    <x v="3"/>
  </r>
  <r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b v="0"/>
    <b v="1"/>
    <s v="theater/plays"/>
    <x v="3"/>
    <x v="3"/>
  </r>
  <r>
    <s v="Johnson Group"/>
    <s v="Vision-oriented interactive solution"/>
    <n v="7000"/>
    <n v="5177"/>
    <n v="74"/>
    <x v="0"/>
    <n v="67"/>
    <n v="77.27"/>
    <x v="1"/>
    <s v="USD"/>
    <n v="1517983200"/>
    <n v="1520748000"/>
    <b v="0"/>
    <b v="0"/>
    <s v="food/food trucks"/>
    <x v="0"/>
    <x v="0"/>
  </r>
  <r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b v="0"/>
    <b v="0"/>
    <s v="games/video games"/>
    <x v="6"/>
    <x v="11"/>
  </r>
  <r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b v="0"/>
    <b v="0"/>
    <s v="theater/plays"/>
    <x v="3"/>
    <x v="3"/>
  </r>
  <r>
    <s v="Huff-Johnson"/>
    <s v="Universal fault-tolerant orchestration"/>
    <n v="195200"/>
    <n v="78630"/>
    <n v="40"/>
    <x v="0"/>
    <n v="742"/>
    <n v="105.97"/>
    <x v="1"/>
    <s v="USD"/>
    <n v="1446181200"/>
    <n v="1446616800"/>
    <b v="1"/>
    <b v="0"/>
    <s v="publishing/nonfiction"/>
    <x v="5"/>
    <x v="9"/>
  </r>
  <r>
    <s v="Diaz-Little"/>
    <s v="Grass-roots executive synergy"/>
    <n v="6700"/>
    <n v="11941"/>
    <n v="178"/>
    <x v="1"/>
    <n v="323"/>
    <n v="36.97"/>
    <x v="1"/>
    <s v="USD"/>
    <n v="1514181600"/>
    <n v="1517032800"/>
    <b v="0"/>
    <b v="0"/>
    <s v="technology/web"/>
    <x v="2"/>
    <x v="2"/>
  </r>
  <r>
    <s v="Freeman-French"/>
    <s v="Multi-layered optimal application"/>
    <n v="7200"/>
    <n v="6115"/>
    <n v="85"/>
    <x v="0"/>
    <n v="75"/>
    <n v="81.53"/>
    <x v="1"/>
    <s v="USD"/>
    <n v="1311051600"/>
    <n v="1311224400"/>
    <b v="0"/>
    <b v="1"/>
    <s v="film &amp; video/documentary"/>
    <x v="4"/>
    <x v="4"/>
  </r>
  <r>
    <s v="Beck-Weber"/>
    <s v="Business-focused full-range core"/>
    <n v="129100"/>
    <n v="188404"/>
    <n v="146"/>
    <x v="1"/>
    <n v="2326"/>
    <n v="81"/>
    <x v="1"/>
    <s v="USD"/>
    <n v="1564894800"/>
    <n v="1566190800"/>
    <b v="0"/>
    <b v="0"/>
    <s v="film &amp; video/documentary"/>
    <x v="4"/>
    <x v="4"/>
  </r>
  <r>
    <s v="Lewis-Jacobson"/>
    <s v="Exclusive system-worthy Graphic Interface"/>
    <n v="6500"/>
    <n v="9910"/>
    <n v="152"/>
    <x v="1"/>
    <n v="381"/>
    <n v="26.01"/>
    <x v="1"/>
    <s v="USD"/>
    <n v="1567918800"/>
    <n v="1570165200"/>
    <b v="0"/>
    <b v="0"/>
    <s v="theater/plays"/>
    <x v="3"/>
    <x v="3"/>
  </r>
  <r>
    <s v="Logan-Curtis"/>
    <s v="Enhanced optimal ability"/>
    <n v="170600"/>
    <n v="114523"/>
    <n v="67"/>
    <x v="0"/>
    <n v="4405"/>
    <n v="26"/>
    <x v="1"/>
    <s v="USD"/>
    <n v="1386309600"/>
    <n v="1388556000"/>
    <b v="0"/>
    <b v="1"/>
    <s v="music/rock"/>
    <x v="1"/>
    <x v="1"/>
  </r>
  <r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b v="0"/>
    <b v="0"/>
    <s v="music/rock"/>
    <x v="1"/>
    <x v="1"/>
  </r>
  <r>
    <s v="Wilson Group"/>
    <s v="Ameliorated foreground focus group"/>
    <n v="6200"/>
    <n v="13441"/>
    <n v="217"/>
    <x v="1"/>
    <n v="480"/>
    <n v="28"/>
    <x v="1"/>
    <s v="USD"/>
    <n v="1493269200"/>
    <n v="1494478800"/>
    <b v="0"/>
    <b v="0"/>
    <s v="film &amp; video/documentary"/>
    <x v="4"/>
    <x v="4"/>
  </r>
  <r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b v="0"/>
    <b v="0"/>
    <s v="publishing/radio &amp; podcasts"/>
    <x v="5"/>
    <x v="15"/>
  </r>
  <r>
    <s v="Hernandez Inc"/>
    <s v="Versatile dedicated migration"/>
    <n v="2400"/>
    <n v="11990"/>
    <n v="500"/>
    <x v="1"/>
    <n v="226"/>
    <n v="53.05"/>
    <x v="1"/>
    <s v="USD"/>
    <n v="1555390800"/>
    <n v="1555822800"/>
    <b v="0"/>
    <b v="0"/>
    <s v="publishing/translations"/>
    <x v="5"/>
    <x v="18"/>
  </r>
  <r>
    <s v="Ortiz-Roberts"/>
    <s v="Devolved foreground customer loyalty"/>
    <n v="7800"/>
    <n v="6839"/>
    <n v="88"/>
    <x v="0"/>
    <n v="64"/>
    <n v="106.86"/>
    <x v="1"/>
    <s v="USD"/>
    <n v="1456984800"/>
    <n v="1458882000"/>
    <b v="0"/>
    <b v="1"/>
    <s v="film &amp; video/drama"/>
    <x v="4"/>
    <x v="6"/>
  </r>
  <r>
    <s v="Ramirez LLC"/>
    <s v="Reduced reciprocal focus group"/>
    <n v="9800"/>
    <n v="11091"/>
    <n v="113"/>
    <x v="1"/>
    <n v="241"/>
    <n v="46.02"/>
    <x v="1"/>
    <s v="USD"/>
    <n v="1411621200"/>
    <n v="1411966800"/>
    <b v="0"/>
    <b v="1"/>
    <s v="music/rock"/>
    <x v="1"/>
    <x v="1"/>
  </r>
  <r>
    <s v="Morrow Inc"/>
    <s v="Networked global migration"/>
    <n v="3100"/>
    <n v="13223"/>
    <n v="427"/>
    <x v="1"/>
    <n v="132"/>
    <n v="100.17"/>
    <x v="1"/>
    <s v="USD"/>
    <n v="1525669200"/>
    <n v="1526878800"/>
    <b v="0"/>
    <b v="1"/>
    <s v="film &amp; video/drama"/>
    <x v="4"/>
    <x v="6"/>
  </r>
  <r>
    <s v="Erickson-Rogers"/>
    <s v="De-engineered even-keeled definition"/>
    <n v="9800"/>
    <n v="7608"/>
    <n v="78"/>
    <x v="3"/>
    <n v="75"/>
    <n v="101.44"/>
    <x v="6"/>
    <s v="EUR"/>
    <n v="1450936800"/>
    <n v="1452405600"/>
    <b v="0"/>
    <b v="1"/>
    <s v="photography/photography books"/>
    <x v="7"/>
    <x v="14"/>
  </r>
  <r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b v="0"/>
    <b v="1"/>
    <s v="publishing/translations"/>
    <x v="5"/>
    <x v="18"/>
  </r>
  <r>
    <s v="Manning-Hamilton"/>
    <s v="Vision-oriented scalable definition"/>
    <n v="97300"/>
    <n v="153216"/>
    <n v="157"/>
    <x v="1"/>
    <n v="2043"/>
    <n v="75"/>
    <x v="1"/>
    <s v="USD"/>
    <n v="1541307600"/>
    <n v="1543816800"/>
    <b v="0"/>
    <b v="1"/>
    <s v="food/food trucks"/>
    <x v="0"/>
    <x v="0"/>
  </r>
  <r>
    <s v="Butler LLC"/>
    <s v="Future-proofed upward-trending migration"/>
    <n v="6600"/>
    <n v="4814"/>
    <n v="73"/>
    <x v="0"/>
    <n v="112"/>
    <n v="42.98"/>
    <x v="1"/>
    <s v="USD"/>
    <n v="1357106400"/>
    <n v="1359698400"/>
    <b v="0"/>
    <b v="0"/>
    <s v="theater/plays"/>
    <x v="3"/>
    <x v="3"/>
  </r>
  <r>
    <s v="Ball LLC"/>
    <s v="Right-sized full-range throughput"/>
    <n v="7600"/>
    <n v="4603"/>
    <n v="61"/>
    <x v="3"/>
    <n v="139"/>
    <n v="33.119999999999997"/>
    <x v="6"/>
    <s v="EUR"/>
    <n v="1390197600"/>
    <n v="1390629600"/>
    <b v="0"/>
    <b v="0"/>
    <s v="theater/plays"/>
    <x v="3"/>
    <x v="3"/>
  </r>
  <r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b v="0"/>
    <b v="1"/>
    <s v="music/indie rock"/>
    <x v="1"/>
    <x v="7"/>
  </r>
  <r>
    <s v="Hernandez, Norton and Kelley"/>
    <s v="Expanded eco-centric policy"/>
    <n v="111100"/>
    <n v="62819"/>
    <n v="57"/>
    <x v="3"/>
    <n v="1122"/>
    <n v="55.99"/>
    <x v="1"/>
    <s v="USD"/>
    <n v="1467176400"/>
    <n v="1467781200"/>
    <b v="0"/>
    <b v="0"/>
    <s v="food/food trucks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s v="Managed bottom-line architecture"/>
    <n v="1400"/>
    <n v="14560"/>
    <n v="1040"/>
    <x v="1"/>
    <n v="158"/>
    <n v="92.15"/>
    <s v="US"/>
    <s v="USD"/>
    <n v="1408424400"/>
    <n v="1408597200"/>
    <x v="1"/>
    <d v="2014-08-21T05:00:00"/>
    <b v="0"/>
    <b v="1"/>
    <s v="music/rock"/>
    <x v="1"/>
    <s v="rock"/>
  </r>
  <r>
    <s v="Function-based leadingedge pricing structure"/>
    <n v="108400"/>
    <n v="142523"/>
    <n v="131"/>
    <x v="1"/>
    <n v="1425"/>
    <n v="100.02"/>
    <s v="AU"/>
    <s v="AUD"/>
    <n v="1384668000"/>
    <n v="1384840800"/>
    <x v="2"/>
    <d v="2013-11-19T06:00:00"/>
    <b v="0"/>
    <b v="0"/>
    <s v="technology/web"/>
    <x v="2"/>
    <s v="web"/>
  </r>
  <r>
    <s v="Vision-oriented fresh-thinking conglomeration"/>
    <n v="4200"/>
    <n v="2477"/>
    <n v="59"/>
    <x v="0"/>
    <n v="24"/>
    <n v="103.21"/>
    <s v="US"/>
    <s v="USD"/>
    <n v="1565499600"/>
    <n v="1568955600"/>
    <x v="3"/>
    <d v="2019-09-20T05:00:00"/>
    <b v="0"/>
    <b v="0"/>
    <s v="music/rock"/>
    <x v="1"/>
    <s v="rock"/>
  </r>
  <r>
    <s v="Proactive foreground core"/>
    <n v="7600"/>
    <n v="5265"/>
    <n v="69"/>
    <x v="0"/>
    <n v="53"/>
    <n v="99.34"/>
    <s v="US"/>
    <s v="USD"/>
    <n v="1547964000"/>
    <n v="1548309600"/>
    <x v="4"/>
    <d v="2019-01-24T06:00:00"/>
    <b v="0"/>
    <b v="0"/>
    <s v="theater/plays"/>
    <x v="3"/>
    <s v="plays"/>
  </r>
  <r>
    <s v="Open-source optimizing database"/>
    <n v="7600"/>
    <n v="13195"/>
    <n v="174"/>
    <x v="1"/>
    <n v="174"/>
    <n v="75.83"/>
    <s v="DK"/>
    <s v="DKK"/>
    <n v="1346130000"/>
    <n v="1347080400"/>
    <x v="5"/>
    <d v="2012-09-08T05:00:00"/>
    <b v="0"/>
    <b v="0"/>
    <s v="theater/plays"/>
    <x v="3"/>
    <s v="plays"/>
  </r>
  <r>
    <s v="Operative upward-trending algorithm"/>
    <n v="5200"/>
    <n v="1090"/>
    <n v="21"/>
    <x v="0"/>
    <n v="18"/>
    <n v="60.56"/>
    <s v="GB"/>
    <s v="GBP"/>
    <n v="1505278800"/>
    <n v="1505365200"/>
    <x v="6"/>
    <d v="2017-09-14T05:00:00"/>
    <b v="0"/>
    <b v="0"/>
    <s v="film &amp; video/documentary"/>
    <x v="4"/>
    <s v="documentary"/>
  </r>
  <r>
    <s v="Centralized cohesive challenge"/>
    <n v="4500"/>
    <n v="14741"/>
    <n v="328"/>
    <x v="1"/>
    <n v="227"/>
    <n v="64.94"/>
    <s v="DK"/>
    <s v="DKK"/>
    <n v="1439442000"/>
    <n v="1439614800"/>
    <x v="7"/>
    <d v="2015-08-15T05:00:00"/>
    <b v="0"/>
    <b v="0"/>
    <s v="theater/plays"/>
    <x v="3"/>
    <s v="plays"/>
  </r>
  <r>
    <s v="Exclusive attitude-oriented intranet"/>
    <n v="110100"/>
    <n v="21946"/>
    <n v="20"/>
    <x v="2"/>
    <n v="708"/>
    <n v="31"/>
    <s v="DK"/>
    <s v="DKK"/>
    <n v="1281330000"/>
    <n v="1281502800"/>
    <x v="8"/>
    <d v="2010-08-11T05:00:00"/>
    <b v="0"/>
    <b v="0"/>
    <s v="theater/plays"/>
    <x v="3"/>
    <s v="plays"/>
  </r>
  <r>
    <s v="Open-source fresh-thinking model"/>
    <n v="6200"/>
    <n v="3208"/>
    <n v="52"/>
    <x v="0"/>
    <n v="44"/>
    <n v="72.91"/>
    <s v="US"/>
    <s v="USD"/>
    <n v="1379566800"/>
    <n v="1383804000"/>
    <x v="9"/>
    <d v="2013-11-07T06:00:00"/>
    <b v="0"/>
    <b v="0"/>
    <s v="music/electric music"/>
    <x v="1"/>
    <s v="electric music"/>
  </r>
  <r>
    <s v="Monitored empowering installation"/>
    <n v="5200"/>
    <n v="13838"/>
    <n v="266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s v="Grass-roots zero administration system engine"/>
    <n v="6300"/>
    <n v="3030"/>
    <n v="48"/>
    <x v="0"/>
    <n v="27"/>
    <n v="112.22"/>
    <s v="US"/>
    <s v="USD"/>
    <n v="1285045200"/>
    <n v="1285563600"/>
    <x v="11"/>
    <d v="2010-09-27T05:00:00"/>
    <b v="0"/>
    <b v="1"/>
    <s v="theater/plays"/>
    <x v="3"/>
    <s v="plays"/>
  </r>
  <r>
    <s v="Assimilated hybrid intranet"/>
    <n v="6300"/>
    <n v="5629"/>
    <n v="89"/>
    <x v="0"/>
    <n v="55"/>
    <n v="102.35"/>
    <s v="US"/>
    <s v="USD"/>
    <n v="1571720400"/>
    <n v="1572411600"/>
    <x v="12"/>
    <d v="2019-10-30T05:00:00"/>
    <b v="0"/>
    <b v="0"/>
    <s v="film &amp; video/drama"/>
    <x v="4"/>
    <s v="drama"/>
  </r>
  <r>
    <s v="Multi-tiered directional open architecture"/>
    <n v="4200"/>
    <n v="10295"/>
    <n v="245"/>
    <x v="1"/>
    <n v="98"/>
    <n v="105.05"/>
    <s v="US"/>
    <s v="USD"/>
    <n v="1465621200"/>
    <n v="1466658000"/>
    <x v="13"/>
    <d v="2016-06-23T05:00:00"/>
    <b v="0"/>
    <b v="0"/>
    <s v="music/indie rock"/>
    <x v="1"/>
    <s v="indie rock"/>
  </r>
  <r>
    <s v="Cloned directional synergy"/>
    <n v="28200"/>
    <n v="18829"/>
    <n v="67"/>
    <x v="0"/>
    <n v="200"/>
    <n v="94.15"/>
    <s v="US"/>
    <s v="USD"/>
    <n v="1331013600"/>
    <n v="1333342800"/>
    <x v="14"/>
    <d v="2012-04-02T05:00:00"/>
    <b v="0"/>
    <b v="0"/>
    <s v="music/indie rock"/>
    <x v="1"/>
    <s v="indie rock"/>
  </r>
  <r>
    <s v="Extended eco-centric pricing structure"/>
    <n v="81200"/>
    <n v="38414"/>
    <n v="47"/>
    <x v="0"/>
    <n v="452"/>
    <n v="84.99"/>
    <s v="US"/>
    <s v="USD"/>
    <n v="1575957600"/>
    <n v="1576303200"/>
    <x v="15"/>
    <d v="2019-12-14T06:00:00"/>
    <b v="0"/>
    <b v="0"/>
    <s v="technology/wearables"/>
    <x v="2"/>
    <s v="wearables"/>
  </r>
  <r>
    <s v="Cross-platform systemic adapter"/>
    <n v="1700"/>
    <n v="11041"/>
    <n v="649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s v="Seamless 4thgeneration methodology"/>
    <n v="84600"/>
    <n v="134845"/>
    <n v="159"/>
    <x v="1"/>
    <n v="1249"/>
    <n v="107.96"/>
    <s v="US"/>
    <s v="USD"/>
    <n v="1294812000"/>
    <n v="1294898400"/>
    <x v="17"/>
    <d v="2011-01-13T06:00:00"/>
    <b v="0"/>
    <b v="0"/>
    <s v="film &amp; video/animation"/>
    <x v="4"/>
    <s v="animation"/>
  </r>
  <r>
    <s v="Exclusive needs-based adapter"/>
    <n v="9100"/>
    <n v="6089"/>
    <n v="67"/>
    <x v="3"/>
    <n v="135"/>
    <n v="45.1"/>
    <s v="US"/>
    <s v="USD"/>
    <n v="1536382800"/>
    <n v="1537074000"/>
    <x v="18"/>
    <d v="2018-09-16T05:00:00"/>
    <b v="0"/>
    <b v="0"/>
    <s v="theater/plays"/>
    <x v="3"/>
    <s v="plays"/>
  </r>
  <r>
    <s v="Down-sized cohesive archive"/>
    <n v="62500"/>
    <n v="30331"/>
    <n v="49"/>
    <x v="0"/>
    <n v="674"/>
    <n v="45"/>
    <s v="US"/>
    <s v="USD"/>
    <n v="1551679200"/>
    <n v="1553490000"/>
    <x v="19"/>
    <d v="2019-03-25T05:00:00"/>
    <b v="0"/>
    <b v="1"/>
    <s v="theater/plays"/>
    <x v="3"/>
    <s v="plays"/>
  </r>
  <r>
    <s v="Proactive composite alliance"/>
    <n v="131800"/>
    <n v="147936"/>
    <n v="112"/>
    <x v="1"/>
    <n v="1396"/>
    <n v="105.97"/>
    <s v="US"/>
    <s v="USD"/>
    <n v="1406523600"/>
    <n v="1406523600"/>
    <x v="20"/>
    <d v="2014-07-28T05:00:00"/>
    <b v="0"/>
    <b v="0"/>
    <s v="film &amp; video/drama"/>
    <x v="4"/>
    <s v="drama"/>
  </r>
  <r>
    <s v="Re-engineered intangible definition"/>
    <n v="94000"/>
    <n v="38533"/>
    <n v="41"/>
    <x v="0"/>
    <n v="558"/>
    <n v="69.06"/>
    <s v="US"/>
    <s v="USD"/>
    <n v="1313384400"/>
    <n v="1316322000"/>
    <x v="21"/>
    <d v="2011-09-18T05:00:00"/>
    <b v="0"/>
    <b v="0"/>
    <s v="theater/plays"/>
    <x v="3"/>
    <s v="plays"/>
  </r>
  <r>
    <s v="Enhanced dynamic definition"/>
    <n v="59100"/>
    <n v="75690"/>
    <n v="128"/>
    <x v="1"/>
    <n v="890"/>
    <n v="85.04"/>
    <s v="US"/>
    <s v="USD"/>
    <n v="1522731600"/>
    <n v="1524027600"/>
    <x v="22"/>
    <d v="2018-04-18T05:00:00"/>
    <b v="0"/>
    <b v="0"/>
    <s v="theater/plays"/>
    <x v="3"/>
    <s v="plays"/>
  </r>
  <r>
    <s v="Devolved next generation adapter"/>
    <n v="4500"/>
    <n v="14942"/>
    <n v="332"/>
    <x v="1"/>
    <n v="142"/>
    <n v="105.23"/>
    <s v="GB"/>
    <s v="GBP"/>
    <n v="1550124000"/>
    <n v="1554699600"/>
    <x v="23"/>
    <d v="2019-04-08T05:00:00"/>
    <b v="0"/>
    <b v="0"/>
    <s v="film &amp; video/documentary"/>
    <x v="4"/>
    <s v="documentary"/>
  </r>
  <r>
    <s v="Cross-platform intermediate frame"/>
    <n v="92400"/>
    <n v="104257"/>
    <n v="113"/>
    <x v="1"/>
    <n v="2673"/>
    <n v="39"/>
    <s v="US"/>
    <s v="USD"/>
    <n v="1403326800"/>
    <n v="1403499600"/>
    <x v="24"/>
    <d v="2014-06-23T05:00:00"/>
    <b v="0"/>
    <b v="0"/>
    <s v="technology/wearables"/>
    <x v="2"/>
    <s v="wearables"/>
  </r>
  <r>
    <s v="Monitored impactful analyzer"/>
    <n v="5500"/>
    <n v="11904"/>
    <n v="216"/>
    <x v="1"/>
    <n v="163"/>
    <n v="73.03"/>
    <s v="US"/>
    <s v="USD"/>
    <n v="1305694800"/>
    <n v="1307422800"/>
    <x v="25"/>
    <d v="2011-06-07T05:00:00"/>
    <b v="0"/>
    <b v="1"/>
    <s v="games/video games"/>
    <x v="6"/>
    <s v="video games"/>
  </r>
  <r>
    <s v="Optional responsive customer loyalty"/>
    <n v="107500"/>
    <n v="51814"/>
    <n v="48"/>
    <x v="3"/>
    <n v="1480"/>
    <n v="35.01"/>
    <s v="US"/>
    <s v="USD"/>
    <n v="1533013200"/>
    <n v="1535346000"/>
    <x v="26"/>
    <d v="2018-08-27T05:00:00"/>
    <b v="0"/>
    <b v="0"/>
    <s v="theater/plays"/>
    <x v="3"/>
    <s v="plays"/>
  </r>
  <r>
    <s v="Diverse transitional migration"/>
    <n v="2000"/>
    <n v="1599"/>
    <n v="80"/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s v="Synchronized global task-force"/>
    <n v="130800"/>
    <n v="137635"/>
    <n v="105"/>
    <x v="1"/>
    <n v="2220"/>
    <n v="62"/>
    <s v="US"/>
    <s v="USD"/>
    <n v="1265695200"/>
    <n v="1267682400"/>
    <x v="28"/>
    <d v="2010-03-04T06:00:00"/>
    <b v="0"/>
    <b v="1"/>
    <s v="theater/plays"/>
    <x v="3"/>
    <s v="plays"/>
  </r>
  <r>
    <s v="Focused 6thgeneration forecast"/>
    <n v="45900"/>
    <n v="150965"/>
    <n v="329"/>
    <x v="1"/>
    <n v="1606"/>
    <n v="94"/>
    <s v="CH"/>
    <s v="CHF"/>
    <n v="1532062800"/>
    <n v="1535518800"/>
    <x v="29"/>
    <d v="2018-08-29T05:00:00"/>
    <b v="0"/>
    <b v="0"/>
    <s v="film &amp; video/shorts"/>
    <x v="4"/>
    <s v="shorts"/>
  </r>
  <r>
    <s v="Down-sized analyzing challenge"/>
    <n v="9000"/>
    <n v="14455"/>
    <n v="161"/>
    <x v="1"/>
    <n v="129"/>
    <n v="112.05"/>
    <s v="US"/>
    <s v="USD"/>
    <n v="1558674000"/>
    <n v="1559106000"/>
    <x v="30"/>
    <d v="2019-05-29T05:00:00"/>
    <b v="0"/>
    <b v="0"/>
    <s v="film &amp; video/animation"/>
    <x v="4"/>
    <s v="animation"/>
  </r>
  <r>
    <s v="Progressive needs-based focus group"/>
    <n v="3500"/>
    <n v="10850"/>
    <n v="310"/>
    <x v="1"/>
    <n v="226"/>
    <n v="48.01"/>
    <s v="GB"/>
    <s v="GBP"/>
    <n v="1451973600"/>
    <n v="1454392800"/>
    <x v="31"/>
    <d v="2016-02-02T06:00:00"/>
    <b v="0"/>
    <b v="0"/>
    <s v="games/video games"/>
    <x v="6"/>
    <s v="video games"/>
  </r>
  <r>
    <s v="Ergonomic 6thgeneration success"/>
    <n v="101000"/>
    <n v="87676"/>
    <n v="87"/>
    <x v="0"/>
    <n v="2307"/>
    <n v="38"/>
    <s v="IT"/>
    <s v="EUR"/>
    <n v="1515564000"/>
    <n v="1517896800"/>
    <x v="32"/>
    <d v="2018-02-06T06:00:00"/>
    <b v="0"/>
    <b v="0"/>
    <s v="film &amp; video/documentary"/>
    <x v="4"/>
    <s v="documentary"/>
  </r>
  <r>
    <s v="Exclusive interactive approach"/>
    <n v="50200"/>
    <n v="189666"/>
    <n v="378"/>
    <x v="1"/>
    <n v="5419"/>
    <n v="35"/>
    <s v="US"/>
    <s v="USD"/>
    <n v="1412485200"/>
    <n v="1415685600"/>
    <x v="33"/>
    <d v="2014-11-11T06:00:00"/>
    <b v="0"/>
    <b v="0"/>
    <s v="theater/plays"/>
    <x v="3"/>
    <s v="plays"/>
  </r>
  <r>
    <s v="Reverse-engineered asynchronous archive"/>
    <n v="9300"/>
    <n v="14025"/>
    <n v="151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s v="Synergized intangible challenge"/>
    <n v="125500"/>
    <n v="188628"/>
    <n v="150"/>
    <x v="1"/>
    <n v="1965"/>
    <n v="95.99"/>
    <s v="DK"/>
    <s v="DKK"/>
    <n v="1547877600"/>
    <n v="1551506400"/>
    <x v="35"/>
    <d v="2019-03-02T06:00:00"/>
    <b v="0"/>
    <b v="1"/>
    <s v="film &amp; video/drama"/>
    <x v="4"/>
    <s v="drama"/>
  </r>
  <r>
    <s v="Monitored multi-state encryption"/>
    <n v="700"/>
    <n v="1101"/>
    <n v="157"/>
    <x v="1"/>
    <n v="16"/>
    <n v="68.81"/>
    <s v="US"/>
    <s v="USD"/>
    <n v="1298700000"/>
    <n v="1300856400"/>
    <x v="36"/>
    <d v="2011-03-23T05:00:00"/>
    <b v="0"/>
    <b v="0"/>
    <s v="theater/plays"/>
    <x v="3"/>
    <s v="plays"/>
  </r>
  <r>
    <s v="Profound attitude-oriented functionalities"/>
    <n v="8100"/>
    <n v="11339"/>
    <n v="140"/>
    <x v="1"/>
    <n v="107"/>
    <n v="105.97"/>
    <s v="US"/>
    <s v="USD"/>
    <n v="1570338000"/>
    <n v="1573192800"/>
    <x v="37"/>
    <d v="2019-11-08T06:00:00"/>
    <b v="0"/>
    <b v="1"/>
    <s v="publishing/fiction"/>
    <x v="5"/>
    <s v="fiction"/>
  </r>
  <r>
    <s v="Digitized client-driven database"/>
    <n v="3100"/>
    <n v="10085"/>
    <n v="325"/>
    <x v="1"/>
    <n v="134"/>
    <n v="75.260000000000005"/>
    <s v="US"/>
    <s v="USD"/>
    <n v="1287378000"/>
    <n v="1287810000"/>
    <x v="38"/>
    <d v="2010-10-23T05:00:00"/>
    <b v="0"/>
    <b v="0"/>
    <s v="photography/photography books"/>
    <x v="7"/>
    <s v="photography books"/>
  </r>
  <r>
    <s v="Organized bi-directional function"/>
    <n v="9900"/>
    <n v="5027"/>
    <n v="51"/>
    <x v="0"/>
    <n v="88"/>
    <n v="57.13"/>
    <s v="DK"/>
    <s v="DKK"/>
    <n v="1361772000"/>
    <n v="1362978000"/>
    <x v="39"/>
    <d v="2013-03-11T05:00:00"/>
    <b v="0"/>
    <b v="0"/>
    <s v="theater/plays"/>
    <x v="3"/>
    <s v="plays"/>
  </r>
  <r>
    <s v="Reduced stable middleware"/>
    <n v="8800"/>
    <n v="14878"/>
    <n v="169"/>
    <x v="1"/>
    <n v="198"/>
    <n v="75.14"/>
    <s v="US"/>
    <s v="USD"/>
    <n v="1275714000"/>
    <n v="1277355600"/>
    <x v="40"/>
    <d v="2010-06-24T05:00:00"/>
    <b v="0"/>
    <b v="1"/>
    <s v="technology/wearables"/>
    <x v="2"/>
    <s v="wearables"/>
  </r>
  <r>
    <s v="Universal 5thgeneration neural-net"/>
    <n v="5600"/>
    <n v="11924"/>
    <n v="213"/>
    <x v="1"/>
    <n v="111"/>
    <n v="107.42"/>
    <s v="IT"/>
    <s v="EUR"/>
    <n v="1346734800"/>
    <n v="1348981200"/>
    <x v="41"/>
    <d v="2012-09-30T05:00:00"/>
    <b v="0"/>
    <b v="1"/>
    <s v="music/rock"/>
    <x v="1"/>
    <s v="rock"/>
  </r>
  <r>
    <s v="Virtual uniform frame"/>
    <n v="1800"/>
    <n v="7991"/>
    <n v="444"/>
    <x v="1"/>
    <n v="222"/>
    <n v="36"/>
    <s v="US"/>
    <s v="USD"/>
    <n v="1309755600"/>
    <n v="1310533200"/>
    <x v="42"/>
    <d v="2011-07-13T05:00:00"/>
    <b v="0"/>
    <b v="0"/>
    <s v="food/food trucks"/>
    <x v="0"/>
    <s v="food trucks"/>
  </r>
  <r>
    <s v="Profound explicit paradigm"/>
    <n v="90200"/>
    <n v="167717"/>
    <n v="186"/>
    <x v="1"/>
    <n v="6212"/>
    <n v="27"/>
    <s v="US"/>
    <s v="USD"/>
    <n v="1406178000"/>
    <n v="1407560400"/>
    <x v="43"/>
    <d v="2014-08-09T05:00:00"/>
    <b v="0"/>
    <b v="0"/>
    <s v="publishing/radio &amp; podcasts"/>
    <x v="5"/>
    <s v="radio &amp; podcasts"/>
  </r>
  <r>
    <s v="Visionary real-time groupware"/>
    <n v="1600"/>
    <n v="10541"/>
    <n v="659"/>
    <x v="1"/>
    <n v="98"/>
    <n v="107.56"/>
    <s v="DK"/>
    <s v="DKK"/>
    <n v="1552798800"/>
    <n v="1552885200"/>
    <x v="44"/>
    <d v="2019-03-18T05:00:00"/>
    <b v="0"/>
    <b v="0"/>
    <s v="publishing/fiction"/>
    <x v="5"/>
    <s v="fiction"/>
  </r>
  <r>
    <s v="Networked tertiary Graphical User Interface"/>
    <n v="9500"/>
    <n v="4530"/>
    <n v="48"/>
    <x v="0"/>
    <n v="48"/>
    <n v="94.38"/>
    <s v="US"/>
    <s v="USD"/>
    <n v="1478062800"/>
    <n v="1479362400"/>
    <x v="45"/>
    <d v="2016-11-17T06:00:00"/>
    <b v="0"/>
    <b v="1"/>
    <s v="theater/plays"/>
    <x v="3"/>
    <s v="plays"/>
  </r>
  <r>
    <s v="Virtual grid-enabled task-force"/>
    <n v="3700"/>
    <n v="4247"/>
    <n v="115"/>
    <x v="1"/>
    <n v="92"/>
    <n v="46.16"/>
    <s v="US"/>
    <s v="USD"/>
    <n v="1278565200"/>
    <n v="1280552400"/>
    <x v="46"/>
    <d v="2010-07-31T05:00:00"/>
    <b v="0"/>
    <b v="0"/>
    <s v="music/rock"/>
    <x v="1"/>
    <s v="rock"/>
  </r>
  <r>
    <s v="Function-based multi-state software"/>
    <n v="1500"/>
    <n v="7129"/>
    <n v="475"/>
    <x v="1"/>
    <n v="149"/>
    <n v="47.85"/>
    <s v="US"/>
    <s v="USD"/>
    <n v="1396069200"/>
    <n v="1398661200"/>
    <x v="47"/>
    <d v="2014-04-28T05:00:00"/>
    <b v="0"/>
    <b v="0"/>
    <s v="theater/plays"/>
    <x v="3"/>
    <s v="plays"/>
  </r>
  <r>
    <s v="Optimized leadingedge concept"/>
    <n v="33300"/>
    <n v="128862"/>
    <n v="387"/>
    <x v="1"/>
    <n v="2431"/>
    <n v="53.01"/>
    <s v="US"/>
    <s v="USD"/>
    <n v="1435208400"/>
    <n v="1436245200"/>
    <x v="48"/>
    <d v="2015-07-07T05:00:00"/>
    <b v="0"/>
    <b v="0"/>
    <s v="theater/plays"/>
    <x v="3"/>
    <s v="plays"/>
  </r>
  <r>
    <s v="Sharable holistic interface"/>
    <n v="7200"/>
    <n v="13653"/>
    <n v="190"/>
    <x v="1"/>
    <n v="303"/>
    <n v="45.06"/>
    <s v="US"/>
    <s v="USD"/>
    <n v="1571547600"/>
    <n v="1575439200"/>
    <x v="49"/>
    <d v="2019-12-04T06:00:00"/>
    <b v="0"/>
    <b v="0"/>
    <s v="music/rock"/>
    <x v="1"/>
    <s v="rock"/>
  </r>
  <r>
    <s v="Down-sized system-worthy secured line"/>
    <n v="100"/>
    <n v="2"/>
    <n v="2"/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s v="Inverse secondary infrastructure"/>
    <n v="158100"/>
    <n v="145243"/>
    <n v="92"/>
    <x v="0"/>
    <n v="1467"/>
    <n v="99.01"/>
    <s v="GB"/>
    <s v="GBP"/>
    <n v="1332824400"/>
    <n v="1334206800"/>
    <x v="51"/>
    <d v="2012-04-12T05:00:00"/>
    <b v="0"/>
    <b v="1"/>
    <s v="technology/wearables"/>
    <x v="2"/>
    <s v="wearables"/>
  </r>
  <r>
    <s v="Organic foreground leverage"/>
    <n v="7200"/>
    <n v="2459"/>
    <n v="34"/>
    <x v="0"/>
    <n v="75"/>
    <n v="32.79"/>
    <s v="US"/>
    <s v="USD"/>
    <n v="1284526800"/>
    <n v="1284872400"/>
    <x v="52"/>
    <d v="2010-09-19T05:00:00"/>
    <b v="0"/>
    <b v="0"/>
    <s v="theater/plays"/>
    <x v="3"/>
    <s v="plays"/>
  </r>
  <r>
    <s v="Reverse-engineered static concept"/>
    <n v="8800"/>
    <n v="12356"/>
    <n v="140"/>
    <x v="1"/>
    <n v="209"/>
    <n v="59.12"/>
    <s v="US"/>
    <s v="USD"/>
    <n v="1400562000"/>
    <n v="1403931600"/>
    <x v="53"/>
    <d v="2014-06-28T05:00:00"/>
    <b v="0"/>
    <b v="0"/>
    <s v="film &amp; video/drama"/>
    <x v="4"/>
    <s v="drama"/>
  </r>
  <r>
    <s v="Multi-channeled neutral customer loyalty"/>
    <n v="6000"/>
    <n v="5392"/>
    <n v="90"/>
    <x v="0"/>
    <n v="120"/>
    <n v="44.93"/>
    <s v="US"/>
    <s v="USD"/>
    <n v="1520748000"/>
    <n v="1521262800"/>
    <x v="54"/>
    <d v="2018-03-17T05:00:00"/>
    <b v="0"/>
    <b v="0"/>
    <s v="technology/wearables"/>
    <x v="2"/>
    <s v="wearables"/>
  </r>
  <r>
    <s v="Reverse-engineered bifurcated strategy"/>
    <n v="6600"/>
    <n v="11746"/>
    <n v="178"/>
    <x v="1"/>
    <n v="131"/>
    <n v="89.66"/>
    <s v="US"/>
    <s v="USD"/>
    <n v="1532926800"/>
    <n v="1533358800"/>
    <x v="55"/>
    <d v="2018-08-04T05:00:00"/>
    <b v="0"/>
    <b v="0"/>
    <s v="music/jazz"/>
    <x v="1"/>
    <s v="jazz"/>
  </r>
  <r>
    <s v="Horizontal context-sensitive knowledge user"/>
    <n v="8000"/>
    <n v="11493"/>
    <n v="144"/>
    <x v="1"/>
    <n v="164"/>
    <n v="70.08"/>
    <s v="US"/>
    <s v="USD"/>
    <n v="1420869600"/>
    <n v="1421474400"/>
    <x v="56"/>
    <d v="2015-01-17T06:00:00"/>
    <b v="0"/>
    <b v="0"/>
    <s v="technology/wearables"/>
    <x v="2"/>
    <s v="wearables"/>
  </r>
  <r>
    <s v="Cross-group multi-state task-force"/>
    <n v="2900"/>
    <n v="6243"/>
    <n v="215"/>
    <x v="1"/>
    <n v="201"/>
    <n v="31.06"/>
    <s v="US"/>
    <s v="USD"/>
    <n v="1504242000"/>
    <n v="1505278800"/>
    <x v="57"/>
    <d v="2017-09-13T05:00:00"/>
    <b v="0"/>
    <b v="0"/>
    <s v="games/video games"/>
    <x v="6"/>
    <s v="video games"/>
  </r>
  <r>
    <s v="Expanded 3rdgeneration strategy"/>
    <n v="2700"/>
    <n v="6132"/>
    <n v="227"/>
    <x v="1"/>
    <n v="211"/>
    <n v="29.06"/>
    <s v="US"/>
    <s v="USD"/>
    <n v="1442811600"/>
    <n v="1443934800"/>
    <x v="58"/>
    <d v="2015-10-04T05:00:00"/>
    <b v="0"/>
    <b v="0"/>
    <s v="theater/plays"/>
    <x v="3"/>
    <s v="plays"/>
  </r>
  <r>
    <s v="Assimilated real-time support"/>
    <n v="1400"/>
    <n v="3851"/>
    <n v="275"/>
    <x v="1"/>
    <n v="128"/>
    <n v="30.09"/>
    <s v="US"/>
    <s v="USD"/>
    <n v="1497243600"/>
    <n v="1498539600"/>
    <x v="59"/>
    <d v="2017-06-27T05:00:00"/>
    <b v="0"/>
    <b v="1"/>
    <s v="theater/plays"/>
    <x v="3"/>
    <s v="plays"/>
  </r>
  <r>
    <s v="User-centric regional database"/>
    <n v="94200"/>
    <n v="135997"/>
    <n v="144"/>
    <x v="1"/>
    <n v="1600"/>
    <n v="85"/>
    <s v="CA"/>
    <s v="CAD"/>
    <n v="1342501200"/>
    <n v="1342760400"/>
    <x v="60"/>
    <d v="2012-07-20T05:00:00"/>
    <b v="0"/>
    <b v="0"/>
    <s v="theater/plays"/>
    <x v="3"/>
    <s v="plays"/>
  </r>
  <r>
    <s v="Open-source zero administration complexity"/>
    <n v="199200"/>
    <n v="184750"/>
    <n v="93"/>
    <x v="0"/>
    <n v="2253"/>
    <n v="82"/>
    <s v="CA"/>
    <s v="CAD"/>
    <n v="1298268000"/>
    <n v="1301720400"/>
    <x v="61"/>
    <d v="2011-04-02T05:00:00"/>
    <b v="0"/>
    <b v="0"/>
    <s v="theater/plays"/>
    <x v="3"/>
    <s v="plays"/>
  </r>
  <r>
    <s v="Organized incremental standardization"/>
    <n v="2000"/>
    <n v="14452"/>
    <n v="723"/>
    <x v="1"/>
    <n v="249"/>
    <n v="58.04"/>
    <s v="US"/>
    <s v="USD"/>
    <n v="1433480400"/>
    <n v="1433566800"/>
    <x v="62"/>
    <d v="2015-06-06T05:00:00"/>
    <b v="0"/>
    <b v="0"/>
    <s v="technology/web"/>
    <x v="2"/>
    <s v="web"/>
  </r>
  <r>
    <s v="Assimilated didactic open system"/>
    <n v="4700"/>
    <n v="557"/>
    <n v="12"/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s v="Vision-oriented logistical intranet"/>
    <n v="2800"/>
    <n v="2734"/>
    <n v="98"/>
    <x v="0"/>
    <n v="38"/>
    <n v="71.95"/>
    <s v="US"/>
    <s v="USD"/>
    <n v="1530507600"/>
    <n v="1531803600"/>
    <x v="64"/>
    <d v="2018-07-17T05:00:00"/>
    <b v="0"/>
    <b v="1"/>
    <s v="technology/web"/>
    <x v="2"/>
    <s v="web"/>
  </r>
  <r>
    <s v="Mandatory incremental projection"/>
    <n v="6100"/>
    <n v="14405"/>
    <n v="236"/>
    <x v="1"/>
    <n v="236"/>
    <n v="61.04"/>
    <s v="US"/>
    <s v="USD"/>
    <n v="1296108000"/>
    <n v="1296712800"/>
    <x v="65"/>
    <d v="2011-02-03T06:00:00"/>
    <b v="0"/>
    <b v="0"/>
    <s v="theater/plays"/>
    <x v="3"/>
    <s v="plays"/>
  </r>
  <r>
    <s v="Grass-roots needs-based encryption"/>
    <n v="2900"/>
    <n v="1307"/>
    <n v="45"/>
    <x v="0"/>
    <n v="12"/>
    <n v="108.92"/>
    <s v="US"/>
    <s v="USD"/>
    <n v="1428469200"/>
    <n v="1428901200"/>
    <x v="66"/>
    <d v="2015-04-13T05:00:00"/>
    <b v="0"/>
    <b v="1"/>
    <s v="theater/plays"/>
    <x v="3"/>
    <s v="plays"/>
  </r>
  <r>
    <s v="Team-oriented 6thgeneration middleware"/>
    <n v="72600"/>
    <n v="117892"/>
    <n v="162"/>
    <x v="1"/>
    <n v="4065"/>
    <n v="29"/>
    <s v="GB"/>
    <s v="GBP"/>
    <n v="1264399200"/>
    <n v="1264831200"/>
    <x v="67"/>
    <d v="2010-01-30T06:00:00"/>
    <b v="0"/>
    <b v="1"/>
    <s v="technology/wearables"/>
    <x v="2"/>
    <s v="wearables"/>
  </r>
  <r>
    <s v="Inverse multi-tasking installation"/>
    <n v="5700"/>
    <n v="14508"/>
    <n v="255"/>
    <x v="1"/>
    <n v="246"/>
    <n v="58.98"/>
    <s v="IT"/>
    <s v="EUR"/>
    <n v="1501131600"/>
    <n v="1505192400"/>
    <x v="68"/>
    <d v="2017-09-12T05:00:00"/>
    <b v="0"/>
    <b v="1"/>
    <s v="theater/plays"/>
    <x v="3"/>
    <s v="plays"/>
  </r>
  <r>
    <s v="Switchable disintermediate moderator"/>
    <n v="7900"/>
    <n v="1901"/>
    <n v="24"/>
    <x v="3"/>
    <n v="17"/>
    <n v="111.82"/>
    <s v="US"/>
    <s v="USD"/>
    <n v="1292738400"/>
    <n v="1295676000"/>
    <x v="69"/>
    <d v="2011-01-22T06:00:00"/>
    <b v="0"/>
    <b v="0"/>
    <s v="theater/plays"/>
    <x v="3"/>
    <s v="plays"/>
  </r>
  <r>
    <s v="Re-engineered 24/7 task-force"/>
    <n v="128000"/>
    <n v="158389"/>
    <n v="124"/>
    <x v="1"/>
    <n v="2475"/>
    <n v="64"/>
    <s v="IT"/>
    <s v="EUR"/>
    <n v="1288674000"/>
    <n v="1292911200"/>
    <x v="70"/>
    <d v="2010-12-21T06:00:00"/>
    <b v="0"/>
    <b v="1"/>
    <s v="theater/plays"/>
    <x v="3"/>
    <s v="plays"/>
  </r>
  <r>
    <s v="Organic object-oriented budgetary management"/>
    <n v="6000"/>
    <n v="6484"/>
    <n v="108"/>
    <x v="1"/>
    <n v="76"/>
    <n v="85.32"/>
    <s v="US"/>
    <s v="USD"/>
    <n v="1575093600"/>
    <n v="1575439200"/>
    <x v="71"/>
    <d v="2019-12-04T06:00:00"/>
    <b v="0"/>
    <b v="0"/>
    <s v="theater/plays"/>
    <x v="3"/>
    <s v="plays"/>
  </r>
  <r>
    <s v="Seamless coherent parallelism"/>
    <n v="600"/>
    <n v="4022"/>
    <n v="670"/>
    <x v="1"/>
    <n v="54"/>
    <n v="74.48"/>
    <s v="US"/>
    <s v="USD"/>
    <n v="1435726800"/>
    <n v="1438837200"/>
    <x v="72"/>
    <d v="2015-08-06T05:00:00"/>
    <b v="0"/>
    <b v="0"/>
    <s v="film &amp; video/animation"/>
    <x v="4"/>
    <s v="animation"/>
  </r>
  <r>
    <s v="Cross-platform even-keeled initiative"/>
    <n v="1400"/>
    <n v="9253"/>
    <n v="661"/>
    <x v="1"/>
    <n v="88"/>
    <n v="105.15"/>
    <s v="US"/>
    <s v="USD"/>
    <n v="1480226400"/>
    <n v="1480485600"/>
    <x v="73"/>
    <d v="2016-11-30T06:00:00"/>
    <b v="0"/>
    <b v="0"/>
    <s v="music/jazz"/>
    <x v="1"/>
    <s v="jazz"/>
  </r>
  <r>
    <s v="Progressive tertiary framework"/>
    <n v="3900"/>
    <n v="4776"/>
    <n v="122"/>
    <x v="1"/>
    <n v="85"/>
    <n v="56.19"/>
    <s v="GB"/>
    <s v="GBP"/>
    <n v="1459054800"/>
    <n v="1459141200"/>
    <x v="74"/>
    <d v="2016-03-28T05:00:00"/>
    <b v="0"/>
    <b v="0"/>
    <s v="music/metal"/>
    <x v="1"/>
    <s v="metal"/>
  </r>
  <r>
    <s v="Multi-layered dynamic protocol"/>
    <n v="9700"/>
    <n v="14606"/>
    <n v="151"/>
    <x v="1"/>
    <n v="170"/>
    <n v="85.92"/>
    <s v="US"/>
    <s v="USD"/>
    <n v="1531630800"/>
    <n v="1532322000"/>
    <x v="75"/>
    <d v="2018-07-23T05:00:00"/>
    <b v="0"/>
    <b v="0"/>
    <s v="photography/photography books"/>
    <x v="7"/>
    <s v="photography books"/>
  </r>
  <r>
    <s v="Horizontal next generation function"/>
    <n v="122900"/>
    <n v="95993"/>
    <n v="78"/>
    <x v="0"/>
    <n v="1684"/>
    <n v="57"/>
    <s v="US"/>
    <s v="USD"/>
    <n v="1421992800"/>
    <n v="1426222800"/>
    <x v="76"/>
    <d v="2015-03-13T05:00:00"/>
    <b v="1"/>
    <b v="1"/>
    <s v="theater/plays"/>
    <x v="3"/>
    <s v="plays"/>
  </r>
  <r>
    <s v="Pre-emptive impactful model"/>
    <n v="9500"/>
    <n v="4460"/>
    <n v="47"/>
    <x v="0"/>
    <n v="56"/>
    <n v="79.64"/>
    <s v="US"/>
    <s v="USD"/>
    <n v="1285563600"/>
    <n v="1286773200"/>
    <x v="77"/>
    <d v="2010-10-11T05:00:00"/>
    <b v="0"/>
    <b v="1"/>
    <s v="film &amp; video/animation"/>
    <x v="4"/>
    <s v="animation"/>
  </r>
  <r>
    <s v="User-centric bifurcated knowledge user"/>
    <n v="4500"/>
    <n v="13536"/>
    <n v="301"/>
    <x v="1"/>
    <n v="330"/>
    <n v="41.02"/>
    <s v="US"/>
    <s v="USD"/>
    <n v="1523854800"/>
    <n v="1523941200"/>
    <x v="78"/>
    <d v="2018-04-17T05:00:00"/>
    <b v="0"/>
    <b v="0"/>
    <s v="publishing/translations"/>
    <x v="5"/>
    <s v="translations"/>
  </r>
  <r>
    <s v="Triple-buffered reciprocal project"/>
    <n v="57800"/>
    <n v="40228"/>
    <n v="70"/>
    <x v="0"/>
    <n v="838"/>
    <n v="48"/>
    <s v="US"/>
    <s v="USD"/>
    <n v="1529125200"/>
    <n v="1529557200"/>
    <x v="79"/>
    <d v="2018-06-21T05:00:00"/>
    <b v="0"/>
    <b v="0"/>
    <s v="theater/plays"/>
    <x v="3"/>
    <s v="plays"/>
  </r>
  <r>
    <s v="Cross-platform needs-based approach"/>
    <n v="1100"/>
    <n v="7012"/>
    <n v="637"/>
    <x v="1"/>
    <n v="127"/>
    <n v="55.21"/>
    <s v="US"/>
    <s v="USD"/>
    <n v="1503982800"/>
    <n v="1506574800"/>
    <x v="80"/>
    <d v="2017-09-28T05:00:00"/>
    <b v="0"/>
    <b v="0"/>
    <s v="games/video games"/>
    <x v="6"/>
    <s v="video games"/>
  </r>
  <r>
    <s v="User-friendly static contingency"/>
    <n v="16800"/>
    <n v="37857"/>
    <n v="225"/>
    <x v="1"/>
    <n v="411"/>
    <n v="92.11"/>
    <s v="US"/>
    <s v="USD"/>
    <n v="1511416800"/>
    <n v="1513576800"/>
    <x v="81"/>
    <d v="2017-12-18T06:00:00"/>
    <b v="0"/>
    <b v="0"/>
    <s v="music/rock"/>
    <x v="1"/>
    <s v="rock"/>
  </r>
  <r>
    <s v="Reactive content-based framework"/>
    <n v="1000"/>
    <n v="14973"/>
    <n v="1497"/>
    <x v="1"/>
    <n v="180"/>
    <n v="83.18"/>
    <s v="GB"/>
    <s v="GBP"/>
    <n v="1547704800"/>
    <n v="1548309600"/>
    <x v="82"/>
    <d v="2019-01-24T06:00:00"/>
    <b v="0"/>
    <b v="1"/>
    <s v="games/video games"/>
    <x v="6"/>
    <s v="video games"/>
  </r>
  <r>
    <s v="Realigned user-facing concept"/>
    <n v="106400"/>
    <n v="39996"/>
    <n v="38"/>
    <x v="0"/>
    <n v="1000"/>
    <n v="40"/>
    <s v="US"/>
    <s v="USD"/>
    <n v="1469682000"/>
    <n v="1471582800"/>
    <x v="83"/>
    <d v="2016-08-19T05:00:00"/>
    <b v="0"/>
    <b v="0"/>
    <s v="music/electric music"/>
    <x v="1"/>
    <s v="electric music"/>
  </r>
  <r>
    <s v="Public-key zero tolerance orchestration"/>
    <n v="31400"/>
    <n v="41564"/>
    <n v="132"/>
    <x v="1"/>
    <n v="374"/>
    <n v="111.13"/>
    <s v="US"/>
    <s v="USD"/>
    <n v="1343451600"/>
    <n v="1344315600"/>
    <x v="84"/>
    <d v="2012-08-07T05:00:00"/>
    <b v="0"/>
    <b v="0"/>
    <s v="technology/wearables"/>
    <x v="2"/>
    <s v="wearables"/>
  </r>
  <r>
    <s v="Multi-tiered eco-centric architecture"/>
    <n v="4900"/>
    <n v="6430"/>
    <n v="131"/>
    <x v="1"/>
    <n v="71"/>
    <n v="90.56"/>
    <s v="AU"/>
    <s v="AUD"/>
    <n v="1315717200"/>
    <n v="1316408400"/>
    <x v="85"/>
    <d v="2011-09-19T05:00:00"/>
    <b v="0"/>
    <b v="0"/>
    <s v="music/indie rock"/>
    <x v="1"/>
    <s v="indie rock"/>
  </r>
  <r>
    <s v="Organic motivating firmware"/>
    <n v="7400"/>
    <n v="12405"/>
    <n v="168"/>
    <x v="1"/>
    <n v="203"/>
    <n v="61.11"/>
    <s v="US"/>
    <s v="USD"/>
    <n v="1430715600"/>
    <n v="1431838800"/>
    <x v="86"/>
    <d v="2015-05-17T05:00:00"/>
    <b v="1"/>
    <b v="0"/>
    <s v="theater/plays"/>
    <x v="3"/>
    <s v="plays"/>
  </r>
  <r>
    <s v="Synergized 4thgeneration conglomeration"/>
    <n v="198500"/>
    <n v="123040"/>
    <n v="62"/>
    <x v="0"/>
    <n v="1482"/>
    <n v="83.02"/>
    <s v="AU"/>
    <s v="AUD"/>
    <n v="1299564000"/>
    <n v="1300510800"/>
    <x v="87"/>
    <d v="2011-03-19T05:00:00"/>
    <b v="0"/>
    <b v="1"/>
    <s v="music/rock"/>
    <x v="1"/>
    <s v="rock"/>
  </r>
  <r>
    <s v="Grass-roots fault-tolerant policy"/>
    <n v="4800"/>
    <n v="12516"/>
    <n v="261"/>
    <x v="1"/>
    <n v="113"/>
    <n v="110.76"/>
    <s v="US"/>
    <s v="USD"/>
    <n v="1429160400"/>
    <n v="1431061200"/>
    <x v="88"/>
    <d v="2015-05-08T05:00:00"/>
    <b v="0"/>
    <b v="0"/>
    <s v="publishing/translations"/>
    <x v="5"/>
    <s v="translations"/>
  </r>
  <r>
    <s v="Monitored scalable knowledgebase"/>
    <n v="3400"/>
    <n v="8588"/>
    <n v="253"/>
    <x v="1"/>
    <n v="96"/>
    <n v="89.46"/>
    <s v="US"/>
    <s v="USD"/>
    <n v="1271307600"/>
    <n v="1271480400"/>
    <x v="89"/>
    <d v="2010-04-17T05:00:00"/>
    <b v="0"/>
    <b v="0"/>
    <s v="theater/plays"/>
    <x v="3"/>
    <s v="plays"/>
  </r>
  <r>
    <s v="Synergistic explicit parallelism"/>
    <n v="7800"/>
    <n v="6132"/>
    <n v="79"/>
    <x v="0"/>
    <n v="106"/>
    <n v="57.85"/>
    <s v="US"/>
    <s v="USD"/>
    <n v="1456380000"/>
    <n v="1456380000"/>
    <x v="90"/>
    <d v="2016-02-25T06:00:00"/>
    <b v="0"/>
    <b v="1"/>
    <s v="theater/plays"/>
    <x v="3"/>
    <s v="plays"/>
  </r>
  <r>
    <s v="Enhanced systemic analyzer"/>
    <n v="154300"/>
    <n v="74688"/>
    <n v="48"/>
    <x v="0"/>
    <n v="679"/>
    <n v="110"/>
    <s v="IT"/>
    <s v="EUR"/>
    <n v="1470459600"/>
    <n v="1472878800"/>
    <x v="91"/>
    <d v="2016-09-03T05:00:00"/>
    <b v="0"/>
    <b v="0"/>
    <s v="publishing/translations"/>
    <x v="5"/>
    <s v="translations"/>
  </r>
  <r>
    <s v="Object-based analyzing knowledge user"/>
    <n v="20000"/>
    <n v="51775"/>
    <n v="259"/>
    <x v="1"/>
    <n v="498"/>
    <n v="103.97"/>
    <s v="CH"/>
    <s v="CHF"/>
    <n v="1277269200"/>
    <n v="1277355600"/>
    <x v="92"/>
    <d v="2010-06-24T05:00:00"/>
    <b v="0"/>
    <b v="1"/>
    <s v="games/video games"/>
    <x v="6"/>
    <s v="video games"/>
  </r>
  <r>
    <s v="Pre-emptive radical architecture"/>
    <n v="108800"/>
    <n v="65877"/>
    <n v="61"/>
    <x v="3"/>
    <n v="610"/>
    <n v="108"/>
    <s v="US"/>
    <s v="USD"/>
    <n v="1350709200"/>
    <n v="1351054800"/>
    <x v="93"/>
    <d v="2012-10-24T05:00:00"/>
    <b v="0"/>
    <b v="1"/>
    <s v="theater/plays"/>
    <x v="3"/>
    <s v="plays"/>
  </r>
  <r>
    <s v="Grass-roots web-enabled contingency"/>
    <n v="2900"/>
    <n v="8807"/>
    <n v="304"/>
    <x v="1"/>
    <n v="180"/>
    <n v="48.93"/>
    <s v="GB"/>
    <s v="GBP"/>
    <n v="1554613200"/>
    <n v="1555563600"/>
    <x v="94"/>
    <d v="2019-04-18T05:00:00"/>
    <b v="0"/>
    <b v="0"/>
    <s v="technology/web"/>
    <x v="2"/>
    <s v="web"/>
  </r>
  <r>
    <s v="Stand-alone system-worthy standardization"/>
    <n v="900"/>
    <n v="1017"/>
    <n v="113"/>
    <x v="1"/>
    <n v="27"/>
    <n v="37.67"/>
    <s v="US"/>
    <s v="USD"/>
    <n v="1571029200"/>
    <n v="1571634000"/>
    <x v="95"/>
    <d v="2019-10-21T05:00:00"/>
    <b v="0"/>
    <b v="0"/>
    <s v="film &amp; video/documentary"/>
    <x v="4"/>
    <s v="documentary"/>
  </r>
  <r>
    <s v="Down-sized systematic policy"/>
    <n v="69700"/>
    <n v="151513"/>
    <n v="217"/>
    <x v="1"/>
    <n v="2331"/>
    <n v="65"/>
    <s v="US"/>
    <s v="USD"/>
    <n v="1299736800"/>
    <n v="1300856400"/>
    <x v="96"/>
    <d v="2011-03-23T05:00:00"/>
    <b v="0"/>
    <b v="0"/>
    <s v="theater/plays"/>
    <x v="3"/>
    <s v="plays"/>
  </r>
  <r>
    <s v="Cloned bi-directional architecture"/>
    <n v="1300"/>
    <n v="12047"/>
    <n v="927"/>
    <x v="1"/>
    <n v="113"/>
    <n v="106.61"/>
    <s v="US"/>
    <s v="USD"/>
    <n v="1435208400"/>
    <n v="1439874000"/>
    <x v="48"/>
    <d v="2015-08-18T05:00:00"/>
    <b v="0"/>
    <b v="0"/>
    <s v="food/food trucks"/>
    <x v="0"/>
    <s v="food trucks"/>
  </r>
  <r>
    <s v="Seamless transitional portal"/>
    <n v="97800"/>
    <n v="32951"/>
    <n v="34"/>
    <x v="0"/>
    <n v="1220"/>
    <n v="27.01"/>
    <s v="AU"/>
    <s v="AUD"/>
    <n v="1437973200"/>
    <n v="1438318800"/>
    <x v="97"/>
    <d v="2015-07-31T05:00:00"/>
    <b v="0"/>
    <b v="0"/>
    <s v="games/video games"/>
    <x v="6"/>
    <s v="video games"/>
  </r>
  <r>
    <s v="Fully-configurable motivating approach"/>
    <n v="7600"/>
    <n v="14951"/>
    <n v="197"/>
    <x v="1"/>
    <n v="164"/>
    <n v="91.16"/>
    <s v="US"/>
    <s v="USD"/>
    <n v="1416895200"/>
    <n v="1419400800"/>
    <x v="98"/>
    <d v="2014-12-24T06:00:00"/>
    <b v="0"/>
    <b v="0"/>
    <s v="theater/plays"/>
    <x v="3"/>
    <s v="plays"/>
  </r>
  <r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s v="Reduced heuristic moratorium"/>
    <n v="900"/>
    <n v="9193"/>
    <n v="1021"/>
    <x v="1"/>
    <n v="164"/>
    <n v="56.05"/>
    <s v="US"/>
    <s v="USD"/>
    <n v="1424498400"/>
    <n v="1425103200"/>
    <x v="100"/>
    <d v="2015-02-28T06:00:00"/>
    <b v="0"/>
    <b v="1"/>
    <s v="music/electric music"/>
    <x v="1"/>
    <s v="electric music"/>
  </r>
  <r>
    <s v="Front-line web-enabled model"/>
    <n v="3700"/>
    <n v="10422"/>
    <n v="282"/>
    <x v="1"/>
    <n v="336"/>
    <n v="31.02"/>
    <s v="US"/>
    <s v="USD"/>
    <n v="1526274000"/>
    <n v="1526878800"/>
    <x v="101"/>
    <d v="2018-05-21T05:00:00"/>
    <b v="0"/>
    <b v="1"/>
    <s v="technology/wearables"/>
    <x v="2"/>
    <s v="wearables"/>
  </r>
  <r>
    <s v="Polarized incremental emulation"/>
    <n v="10000"/>
    <n v="2461"/>
    <n v="25"/>
    <x v="0"/>
    <n v="37"/>
    <n v="66.510000000000005"/>
    <s v="IT"/>
    <s v="EUR"/>
    <n v="1287896400"/>
    <n v="1288674000"/>
    <x v="102"/>
    <d v="2010-11-02T05:00:00"/>
    <b v="0"/>
    <b v="0"/>
    <s v="music/electric music"/>
    <x v="1"/>
    <s v="electric music"/>
  </r>
  <r>
    <s v="Self-enabling grid-enabled initiative"/>
    <n v="119200"/>
    <n v="170623"/>
    <n v="143"/>
    <x v="1"/>
    <n v="1917"/>
    <n v="89.01"/>
    <s v="US"/>
    <s v="USD"/>
    <n v="1495515600"/>
    <n v="1495602000"/>
    <x v="103"/>
    <d v="2017-05-24T05:00:00"/>
    <b v="0"/>
    <b v="0"/>
    <s v="music/indie rock"/>
    <x v="1"/>
    <s v="indie rock"/>
  </r>
  <r>
    <s v="Total fresh-thinking system engine"/>
    <n v="6800"/>
    <n v="9829"/>
    <n v="145"/>
    <x v="1"/>
    <n v="95"/>
    <n v="103.46"/>
    <s v="US"/>
    <s v="USD"/>
    <n v="1364878800"/>
    <n v="1366434000"/>
    <x v="104"/>
    <d v="2013-04-20T05:00:00"/>
    <b v="0"/>
    <b v="0"/>
    <s v="technology/web"/>
    <x v="2"/>
    <s v="web"/>
  </r>
  <r>
    <s v="Ameliorated clear-thinking circuit"/>
    <n v="3900"/>
    <n v="14006"/>
    <n v="359"/>
    <x v="1"/>
    <n v="147"/>
    <n v="95.28"/>
    <s v="US"/>
    <s v="USD"/>
    <n v="1567918800"/>
    <n v="1568350800"/>
    <x v="105"/>
    <d v="2019-09-13T05:00:00"/>
    <b v="0"/>
    <b v="0"/>
    <s v="theater/plays"/>
    <x v="3"/>
    <s v="plays"/>
  </r>
  <r>
    <s v="Multi-layered encompassing installation"/>
    <n v="3500"/>
    <n v="6527"/>
    <n v="186"/>
    <x v="1"/>
    <n v="86"/>
    <n v="75.900000000000006"/>
    <s v="US"/>
    <s v="USD"/>
    <n v="1524459600"/>
    <n v="1525928400"/>
    <x v="106"/>
    <d v="2018-05-10T05:00:00"/>
    <b v="0"/>
    <b v="1"/>
    <s v="theater/plays"/>
    <x v="3"/>
    <s v="plays"/>
  </r>
  <r>
    <s v="Universal encompassing implementation"/>
    <n v="1500"/>
    <n v="8929"/>
    <n v="595"/>
    <x v="1"/>
    <n v="83"/>
    <n v="107.58"/>
    <s v="US"/>
    <s v="USD"/>
    <n v="1333688400"/>
    <n v="1336885200"/>
    <x v="107"/>
    <d v="2012-05-13T05:00:00"/>
    <b v="0"/>
    <b v="0"/>
    <s v="film &amp; video/documentary"/>
    <x v="4"/>
    <s v="documentary"/>
  </r>
  <r>
    <s v="Object-based client-server application"/>
    <n v="5200"/>
    <n v="3079"/>
    <n v="59"/>
    <x v="0"/>
    <n v="60"/>
    <n v="51.32"/>
    <s v="US"/>
    <s v="USD"/>
    <n v="1389506400"/>
    <n v="1389679200"/>
    <x v="108"/>
    <d v="2014-01-14T06:00:00"/>
    <b v="0"/>
    <b v="0"/>
    <s v="film &amp; video/television"/>
    <x v="4"/>
    <s v="television"/>
  </r>
  <r>
    <s v="Cross-platform solution-oriented process improvement"/>
    <n v="142400"/>
    <n v="21307"/>
    <n v="15"/>
    <x v="0"/>
    <n v="296"/>
    <n v="71.98"/>
    <s v="US"/>
    <s v="USD"/>
    <n v="1536642000"/>
    <n v="1538283600"/>
    <x v="109"/>
    <d v="2018-09-30T05:00:00"/>
    <b v="0"/>
    <b v="0"/>
    <s v="food/food trucks"/>
    <x v="0"/>
    <s v="food trucks"/>
  </r>
  <r>
    <s v="Re-engineered user-facing approach"/>
    <n v="61400"/>
    <n v="73653"/>
    <n v="120"/>
    <x v="1"/>
    <n v="676"/>
    <n v="108.95"/>
    <s v="US"/>
    <s v="USD"/>
    <n v="1348290000"/>
    <n v="1348808400"/>
    <x v="110"/>
    <d v="2012-09-28T05:00:00"/>
    <b v="0"/>
    <b v="0"/>
    <s v="publishing/radio &amp; podcasts"/>
    <x v="5"/>
    <s v="radio &amp; podcasts"/>
  </r>
  <r>
    <s v="Re-engineered client-driven hub"/>
    <n v="4700"/>
    <n v="12635"/>
    <n v="269"/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s v="User-friendly tertiary array"/>
    <n v="3300"/>
    <n v="12437"/>
    <n v="377"/>
    <x v="1"/>
    <n v="131"/>
    <n v="94.94"/>
    <s v="US"/>
    <s v="USD"/>
    <n v="1505192400"/>
    <n v="1505797200"/>
    <x v="112"/>
    <d v="2017-09-19T05:00:00"/>
    <b v="0"/>
    <b v="0"/>
    <s v="food/food trucks"/>
    <x v="0"/>
    <s v="food trucks"/>
  </r>
  <r>
    <s v="Robust heuristic encoding"/>
    <n v="1900"/>
    <n v="13816"/>
    <n v="727"/>
    <x v="1"/>
    <n v="126"/>
    <n v="109.65"/>
    <s v="US"/>
    <s v="USD"/>
    <n v="1554786000"/>
    <n v="1554872400"/>
    <x v="113"/>
    <d v="2019-04-10T05:00:00"/>
    <b v="0"/>
    <b v="1"/>
    <s v="technology/wearables"/>
    <x v="2"/>
    <s v="wearables"/>
  </r>
  <r>
    <s v="Team-oriented clear-thinking capacity"/>
    <n v="166700"/>
    <n v="145382"/>
    <n v="87"/>
    <x v="0"/>
    <n v="3304"/>
    <n v="44"/>
    <s v="IT"/>
    <s v="EUR"/>
    <n v="1510898400"/>
    <n v="1513922400"/>
    <x v="114"/>
    <d v="2017-12-22T06:00:00"/>
    <b v="0"/>
    <b v="0"/>
    <s v="publishing/fiction"/>
    <x v="5"/>
    <s v="fiction"/>
  </r>
  <r>
    <s v="De-engineered motivating standardization"/>
    <n v="7200"/>
    <n v="6336"/>
    <n v="88"/>
    <x v="0"/>
    <n v="73"/>
    <n v="86.79"/>
    <s v="US"/>
    <s v="USD"/>
    <n v="1442552400"/>
    <n v="1442638800"/>
    <x v="115"/>
    <d v="2015-09-19T05:00:00"/>
    <b v="0"/>
    <b v="0"/>
    <s v="theater/plays"/>
    <x v="3"/>
    <s v="plays"/>
  </r>
  <r>
    <s v="Business-focused 24hour groupware"/>
    <n v="4900"/>
    <n v="8523"/>
    <n v="174"/>
    <x v="1"/>
    <n v="275"/>
    <n v="30.99"/>
    <s v="US"/>
    <s v="USD"/>
    <n v="1316667600"/>
    <n v="1317186000"/>
    <x v="116"/>
    <d v="2011-09-28T05:00:00"/>
    <b v="0"/>
    <b v="0"/>
    <s v="film &amp; video/television"/>
    <x v="4"/>
    <s v="television"/>
  </r>
  <r>
    <s v="Organic next generation protocol"/>
    <n v="5400"/>
    <n v="6351"/>
    <n v="118"/>
    <x v="1"/>
    <n v="67"/>
    <n v="94.79"/>
    <s v="US"/>
    <s v="USD"/>
    <n v="1390716000"/>
    <n v="1391234400"/>
    <x v="117"/>
    <d v="2014-02-01T06:00:00"/>
    <b v="0"/>
    <b v="0"/>
    <s v="photography/photography books"/>
    <x v="7"/>
    <s v="photography books"/>
  </r>
  <r>
    <s v="Reverse-engineered full-range Internet solution"/>
    <n v="5000"/>
    <n v="10748"/>
    <n v="215"/>
    <x v="1"/>
    <n v="154"/>
    <n v="69.790000000000006"/>
    <s v="US"/>
    <s v="USD"/>
    <n v="1402894800"/>
    <n v="1404363600"/>
    <x v="118"/>
    <d v="2014-07-03T05:00:00"/>
    <b v="0"/>
    <b v="1"/>
    <s v="film &amp; video/documentary"/>
    <x v="4"/>
    <s v="documentary"/>
  </r>
  <r>
    <s v="Synchronized regional synergy"/>
    <n v="75100"/>
    <n v="112272"/>
    <n v="149"/>
    <x v="1"/>
    <n v="1782"/>
    <n v="63"/>
    <s v="US"/>
    <s v="USD"/>
    <n v="1429246800"/>
    <n v="1429592400"/>
    <x v="119"/>
    <d v="2015-04-21T05:00:00"/>
    <b v="0"/>
    <b v="1"/>
    <s v="games/mobile games"/>
    <x v="6"/>
    <s v="mobile games"/>
  </r>
  <r>
    <s v="Multi-lateral homogeneous success"/>
    <n v="45300"/>
    <n v="99361"/>
    <n v="219"/>
    <x v="1"/>
    <n v="903"/>
    <n v="110.03"/>
    <s v="US"/>
    <s v="USD"/>
    <n v="1412485200"/>
    <n v="1413608400"/>
    <x v="33"/>
    <d v="2014-10-18T05:00:00"/>
    <b v="0"/>
    <b v="0"/>
    <s v="games/video games"/>
    <x v="6"/>
    <s v="video games"/>
  </r>
  <r>
    <s v="Seamless zero-defect solution"/>
    <n v="136800"/>
    <n v="88055"/>
    <n v="64"/>
    <x v="0"/>
    <n v="3387"/>
    <n v="26"/>
    <s v="US"/>
    <s v="USD"/>
    <n v="1417068000"/>
    <n v="1419400800"/>
    <x v="120"/>
    <d v="2014-12-24T06:00:00"/>
    <b v="0"/>
    <b v="0"/>
    <s v="publishing/fiction"/>
    <x v="5"/>
    <s v="fiction"/>
  </r>
  <r>
    <s v="Enhanced scalable concept"/>
    <n v="177700"/>
    <n v="33092"/>
    <n v="19"/>
    <x v="0"/>
    <n v="662"/>
    <n v="49.99"/>
    <s v="CA"/>
    <s v="CAD"/>
    <n v="1448344800"/>
    <n v="1448604000"/>
    <x v="121"/>
    <d v="2015-11-27T06:00:00"/>
    <b v="1"/>
    <b v="0"/>
    <s v="theater/plays"/>
    <x v="3"/>
    <s v="plays"/>
  </r>
  <r>
    <s v="Polarized uniform software"/>
    <n v="2600"/>
    <n v="9562"/>
    <n v="368"/>
    <x v="1"/>
    <n v="94"/>
    <n v="101.72"/>
    <s v="IT"/>
    <s v="EUR"/>
    <n v="1557723600"/>
    <n v="1562302800"/>
    <x v="122"/>
    <d v="2019-07-05T05:00:00"/>
    <b v="0"/>
    <b v="0"/>
    <s v="photography/photography books"/>
    <x v="7"/>
    <s v="photography books"/>
  </r>
  <r>
    <s v="Stand-alone web-enabled moderator"/>
    <n v="5300"/>
    <n v="8475"/>
    <n v="160"/>
    <x v="1"/>
    <n v="180"/>
    <n v="47.08"/>
    <s v="US"/>
    <s v="USD"/>
    <n v="1537333200"/>
    <n v="1537678800"/>
    <x v="123"/>
    <d v="2018-09-23T05:00:00"/>
    <b v="0"/>
    <b v="0"/>
    <s v="theater/plays"/>
    <x v="3"/>
    <s v="plays"/>
  </r>
  <r>
    <s v="Proactive methodical benchmark"/>
    <n v="180200"/>
    <n v="69617"/>
    <n v="39"/>
    <x v="0"/>
    <n v="774"/>
    <n v="89.94"/>
    <s v="US"/>
    <s v="USD"/>
    <n v="1471150800"/>
    <n v="1473570000"/>
    <x v="124"/>
    <d v="2016-09-11T05:00:00"/>
    <b v="0"/>
    <b v="1"/>
    <s v="theater/plays"/>
    <x v="3"/>
    <s v="plays"/>
  </r>
  <r>
    <s v="Team-oriented 6thgeneration matrix"/>
    <n v="103200"/>
    <n v="53067"/>
    <n v="51"/>
    <x v="0"/>
    <n v="672"/>
    <n v="78.97"/>
    <s v="CA"/>
    <s v="CAD"/>
    <n v="1273640400"/>
    <n v="1273899600"/>
    <x v="125"/>
    <d v="2010-05-15T05:00:00"/>
    <b v="0"/>
    <b v="0"/>
    <s v="theater/plays"/>
    <x v="3"/>
    <s v="plays"/>
  </r>
  <r>
    <s v="Phased human-resource core"/>
    <n v="70600"/>
    <n v="42596"/>
    <n v="60"/>
    <x v="3"/>
    <n v="532"/>
    <n v="80.069999999999993"/>
    <s v="US"/>
    <s v="USD"/>
    <n v="1282885200"/>
    <n v="1284008400"/>
    <x v="126"/>
    <d v="2010-09-09T05:00:00"/>
    <b v="0"/>
    <b v="0"/>
    <s v="music/rock"/>
    <x v="1"/>
    <s v="rock"/>
  </r>
  <r>
    <s v="Mandatory tertiary implementation"/>
    <n v="148500"/>
    <n v="4756"/>
    <n v="3"/>
    <x v="3"/>
    <n v="55"/>
    <n v="86.47"/>
    <s v="AU"/>
    <s v="AUD"/>
    <n v="1422943200"/>
    <n v="1425103200"/>
    <x v="127"/>
    <d v="2015-02-28T06:00:00"/>
    <b v="0"/>
    <b v="0"/>
    <s v="food/food trucks"/>
    <x v="0"/>
    <s v="food trucks"/>
  </r>
  <r>
    <s v="Secured directional encryption"/>
    <n v="9600"/>
    <n v="14925"/>
    <n v="155"/>
    <x v="1"/>
    <n v="533"/>
    <n v="28"/>
    <s v="DK"/>
    <s v="DKK"/>
    <n v="1319605200"/>
    <n v="1320991200"/>
    <x v="128"/>
    <d v="2011-11-11T06:00:00"/>
    <b v="0"/>
    <b v="0"/>
    <s v="film &amp; video/drama"/>
    <x v="4"/>
    <s v="drama"/>
  </r>
  <r>
    <s v="Distributed 5thgeneration implementation"/>
    <n v="164700"/>
    <n v="166116"/>
    <n v="101"/>
    <x v="1"/>
    <n v="2443"/>
    <n v="68"/>
    <s v="GB"/>
    <s v="GBP"/>
    <n v="1385704800"/>
    <n v="1386828000"/>
    <x v="129"/>
    <d v="2013-12-12T06:00:00"/>
    <b v="0"/>
    <b v="0"/>
    <s v="technology/web"/>
    <x v="2"/>
    <s v="web"/>
  </r>
  <r>
    <s v="Virtual static core"/>
    <n v="3300"/>
    <n v="3834"/>
    <n v="116"/>
    <x v="1"/>
    <n v="89"/>
    <n v="43.08"/>
    <s v="US"/>
    <s v="USD"/>
    <n v="1515736800"/>
    <n v="1517119200"/>
    <x v="130"/>
    <d v="2018-01-28T06:00:00"/>
    <b v="0"/>
    <b v="1"/>
    <s v="theater/plays"/>
    <x v="3"/>
    <s v="plays"/>
  </r>
  <r>
    <s v="Secured content-based product"/>
    <n v="4500"/>
    <n v="13985"/>
    <n v="311"/>
    <x v="1"/>
    <n v="159"/>
    <n v="87.96"/>
    <s v="US"/>
    <s v="USD"/>
    <n v="1313125200"/>
    <n v="1315026000"/>
    <x v="131"/>
    <d v="2011-09-03T05:00:00"/>
    <b v="0"/>
    <b v="0"/>
    <s v="music/world music"/>
    <x v="1"/>
    <s v="world music"/>
  </r>
  <r>
    <s v="Secured executive concept"/>
    <n v="99500"/>
    <n v="89288"/>
    <n v="90"/>
    <x v="0"/>
    <n v="940"/>
    <n v="94.99"/>
    <s v="CH"/>
    <s v="CHF"/>
    <n v="1308459600"/>
    <n v="1312693200"/>
    <x v="132"/>
    <d v="2011-08-07T05:00:00"/>
    <b v="0"/>
    <b v="1"/>
    <s v="film &amp; video/documentary"/>
    <x v="4"/>
    <s v="documentary"/>
  </r>
  <r>
    <s v="Balanced zero-defect software"/>
    <n v="7700"/>
    <n v="5488"/>
    <n v="71"/>
    <x v="0"/>
    <n v="117"/>
    <n v="46.91"/>
    <s v="US"/>
    <s v="USD"/>
    <n v="1362636000"/>
    <n v="1363064400"/>
    <x v="133"/>
    <d v="2013-03-12T05:00:00"/>
    <b v="0"/>
    <b v="1"/>
    <s v="theater/plays"/>
    <x v="3"/>
    <s v="plays"/>
  </r>
  <r>
    <s v="Distributed context-sensitive flexibility"/>
    <n v="82800"/>
    <n v="2721"/>
    <n v="3"/>
    <x v="3"/>
    <n v="58"/>
    <n v="46.91"/>
    <s v="US"/>
    <s v="USD"/>
    <n v="1402117200"/>
    <n v="1403154000"/>
    <x v="134"/>
    <d v="2014-06-19T05:00:00"/>
    <b v="0"/>
    <b v="1"/>
    <s v="film &amp; video/drama"/>
    <x v="4"/>
    <s v="drama"/>
  </r>
  <r>
    <s v="Down-sized disintermediate support"/>
    <n v="1800"/>
    <n v="4712"/>
    <n v="262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s v="Stand-alone mission-critical moratorium"/>
    <n v="9600"/>
    <n v="9216"/>
    <n v="96"/>
    <x v="0"/>
    <n v="115"/>
    <n v="80.14"/>
    <s v="US"/>
    <s v="USD"/>
    <n v="1348808400"/>
    <n v="1349326800"/>
    <x v="136"/>
    <d v="2012-10-04T05:00:00"/>
    <b v="0"/>
    <b v="0"/>
    <s v="games/mobile games"/>
    <x v="6"/>
    <s v="mobile games"/>
  </r>
  <r>
    <s v="Down-sized empowering protocol"/>
    <n v="92100"/>
    <n v="19246"/>
    <n v="21"/>
    <x v="0"/>
    <n v="326"/>
    <n v="59.04"/>
    <s v="US"/>
    <s v="USD"/>
    <n v="1429592400"/>
    <n v="1430974800"/>
    <x v="137"/>
    <d v="2015-05-07T05:00:00"/>
    <b v="0"/>
    <b v="1"/>
    <s v="technology/wearables"/>
    <x v="2"/>
    <s v="wearables"/>
  </r>
  <r>
    <s v="Fully-configurable coherent Internet solution"/>
    <n v="5500"/>
    <n v="12274"/>
    <n v="223"/>
    <x v="1"/>
    <n v="186"/>
    <n v="65.989999999999995"/>
    <s v="US"/>
    <s v="USD"/>
    <n v="1519538400"/>
    <n v="1519970400"/>
    <x v="138"/>
    <d v="2018-03-02T06:00:00"/>
    <b v="0"/>
    <b v="0"/>
    <s v="film &amp; video/documentary"/>
    <x v="4"/>
    <s v="documentary"/>
  </r>
  <r>
    <s v="Distributed motivating algorithm"/>
    <n v="64300"/>
    <n v="65323"/>
    <n v="102"/>
    <x v="1"/>
    <n v="1071"/>
    <n v="60.99"/>
    <s v="US"/>
    <s v="USD"/>
    <n v="1434085200"/>
    <n v="1434603600"/>
    <x v="139"/>
    <d v="2015-06-18T05:00:00"/>
    <b v="0"/>
    <b v="0"/>
    <s v="technology/web"/>
    <x v="2"/>
    <s v="web"/>
  </r>
  <r>
    <s v="Expanded solution-oriented benchmark"/>
    <n v="5000"/>
    <n v="11502"/>
    <n v="230"/>
    <x v="1"/>
    <n v="117"/>
    <n v="98.31"/>
    <s v="US"/>
    <s v="USD"/>
    <n v="1333688400"/>
    <n v="1337230800"/>
    <x v="107"/>
    <d v="2012-05-17T05:00:00"/>
    <b v="0"/>
    <b v="0"/>
    <s v="technology/web"/>
    <x v="2"/>
    <s v="web"/>
  </r>
  <r>
    <s v="Implemented discrete secured line"/>
    <n v="5400"/>
    <n v="7322"/>
    <n v="136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s v="Multi-lateral actuating installation"/>
    <n v="9000"/>
    <n v="11619"/>
    <n v="129"/>
    <x v="1"/>
    <n v="135"/>
    <n v="86.07"/>
    <s v="US"/>
    <s v="USD"/>
    <n v="1560747600"/>
    <n v="1561438800"/>
    <x v="141"/>
    <d v="2019-06-25T05:00:00"/>
    <b v="0"/>
    <b v="0"/>
    <s v="theater/plays"/>
    <x v="3"/>
    <s v="plays"/>
  </r>
  <r>
    <s v="Secured reciprocal array"/>
    <n v="25000"/>
    <n v="59128"/>
    <n v="237"/>
    <x v="1"/>
    <n v="768"/>
    <n v="76.989999999999995"/>
    <s v="CH"/>
    <s v="CHF"/>
    <n v="1410066000"/>
    <n v="1410498000"/>
    <x v="142"/>
    <d v="2014-09-12T05:00:00"/>
    <b v="0"/>
    <b v="0"/>
    <s v="technology/wearables"/>
    <x v="2"/>
    <s v="wearables"/>
  </r>
  <r>
    <s v="Optional bandwidth-monitored middleware"/>
    <n v="8800"/>
    <n v="1518"/>
    <n v="17"/>
    <x v="3"/>
    <n v="51"/>
    <n v="29.76"/>
    <s v="US"/>
    <s v="USD"/>
    <n v="1320732000"/>
    <n v="1322460000"/>
    <x v="143"/>
    <d v="2011-11-28T06:00:00"/>
    <b v="0"/>
    <b v="0"/>
    <s v="theater/plays"/>
    <x v="3"/>
    <s v="plays"/>
  </r>
  <r>
    <s v="Upgradable upward-trending workforce"/>
    <n v="8300"/>
    <n v="9337"/>
    <n v="112"/>
    <x v="1"/>
    <n v="199"/>
    <n v="46.92"/>
    <s v="US"/>
    <s v="USD"/>
    <n v="1465794000"/>
    <n v="1466312400"/>
    <x v="144"/>
    <d v="2016-06-19T05:00:00"/>
    <b v="0"/>
    <b v="1"/>
    <s v="theater/plays"/>
    <x v="3"/>
    <s v="plays"/>
  </r>
  <r>
    <s v="Upgradable hybrid capability"/>
    <n v="9300"/>
    <n v="11255"/>
    <n v="121"/>
    <x v="1"/>
    <n v="107"/>
    <n v="105.19"/>
    <s v="US"/>
    <s v="USD"/>
    <n v="1500958800"/>
    <n v="1501736400"/>
    <x v="145"/>
    <d v="2017-08-03T05:00:00"/>
    <b v="0"/>
    <b v="0"/>
    <s v="technology/wearables"/>
    <x v="2"/>
    <s v="wearables"/>
  </r>
  <r>
    <s v="Managed fresh-thinking flexibility"/>
    <n v="6200"/>
    <n v="13632"/>
    <n v="220"/>
    <x v="1"/>
    <n v="195"/>
    <n v="69.91"/>
    <s v="US"/>
    <s v="USD"/>
    <n v="1357020000"/>
    <n v="1361512800"/>
    <x v="146"/>
    <d v="2013-02-22T06:00:00"/>
    <b v="0"/>
    <b v="0"/>
    <s v="music/indie rock"/>
    <x v="1"/>
    <s v="indie rock"/>
  </r>
  <r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s v="Customizable intermediate extranet"/>
    <n v="137200"/>
    <n v="88037"/>
    <n v="64"/>
    <x v="0"/>
    <n v="1467"/>
    <n v="60.01"/>
    <s v="US"/>
    <s v="USD"/>
    <n v="1402290000"/>
    <n v="1406696400"/>
    <x v="148"/>
    <d v="2014-07-30T05:00:00"/>
    <b v="0"/>
    <b v="0"/>
    <s v="music/electric music"/>
    <x v="1"/>
    <s v="electric music"/>
  </r>
  <r>
    <s v="User-centric fault-tolerant task-force"/>
    <n v="41500"/>
    <n v="175573"/>
    <n v="423"/>
    <x v="1"/>
    <n v="3376"/>
    <n v="52.01"/>
    <s v="US"/>
    <s v="USD"/>
    <n v="1487311200"/>
    <n v="1487916000"/>
    <x v="149"/>
    <d v="2017-02-24T06:00:00"/>
    <b v="0"/>
    <b v="0"/>
    <s v="music/indie rock"/>
    <x v="1"/>
    <s v="indie rock"/>
  </r>
  <r>
    <s v="Multi-tiered radical definition"/>
    <n v="189400"/>
    <n v="176112"/>
    <n v="93"/>
    <x v="0"/>
    <n v="5681"/>
    <n v="31"/>
    <s v="US"/>
    <s v="USD"/>
    <n v="1350622800"/>
    <n v="1351141200"/>
    <x v="150"/>
    <d v="2012-10-25T05:00:00"/>
    <b v="0"/>
    <b v="0"/>
    <s v="theater/plays"/>
    <x v="3"/>
    <s v="plays"/>
  </r>
  <r>
    <s v="Devolved foreground benchmark"/>
    <n v="171300"/>
    <n v="100650"/>
    <n v="59"/>
    <x v="0"/>
    <n v="1059"/>
    <n v="95.04"/>
    <s v="US"/>
    <s v="USD"/>
    <n v="1463029200"/>
    <n v="1465016400"/>
    <x v="151"/>
    <d v="2016-06-04T05:00:00"/>
    <b v="0"/>
    <b v="1"/>
    <s v="music/indie rock"/>
    <x v="1"/>
    <s v="indie rock"/>
  </r>
  <r>
    <s v="Distributed eco-centric methodology"/>
    <n v="139500"/>
    <n v="90706"/>
    <n v="65"/>
    <x v="0"/>
    <n v="1194"/>
    <n v="75.97"/>
    <s v="US"/>
    <s v="USD"/>
    <n v="1269493200"/>
    <n v="1270789200"/>
    <x v="152"/>
    <d v="2010-04-09T05:00:00"/>
    <b v="0"/>
    <b v="0"/>
    <s v="theater/plays"/>
    <x v="3"/>
    <s v="plays"/>
  </r>
  <r>
    <s v="Streamlined encompassing encryption"/>
    <n v="36400"/>
    <n v="26914"/>
    <n v="74"/>
    <x v="3"/>
    <n v="379"/>
    <n v="71.010000000000005"/>
    <s v="AU"/>
    <s v="AUD"/>
    <n v="1570251600"/>
    <n v="1572325200"/>
    <x v="153"/>
    <d v="2019-10-29T05:00:00"/>
    <b v="0"/>
    <b v="0"/>
    <s v="music/rock"/>
    <x v="1"/>
    <s v="rock"/>
  </r>
  <r>
    <s v="User-friendly reciprocal initiative"/>
    <n v="4200"/>
    <n v="2212"/>
    <n v="53"/>
    <x v="0"/>
    <n v="30"/>
    <n v="73.73"/>
    <s v="AU"/>
    <s v="AUD"/>
    <n v="1388383200"/>
    <n v="1389420000"/>
    <x v="154"/>
    <d v="2014-01-11T06:00:00"/>
    <b v="0"/>
    <b v="0"/>
    <s v="photography/photography books"/>
    <x v="7"/>
    <s v="photography books"/>
  </r>
  <r>
    <s v="Ergonomic fresh-thinking installation"/>
    <n v="2100"/>
    <n v="4640"/>
    <n v="221"/>
    <x v="1"/>
    <n v="41"/>
    <n v="113.17"/>
    <s v="US"/>
    <s v="USD"/>
    <n v="1449554400"/>
    <n v="1449640800"/>
    <x v="155"/>
    <d v="2015-12-09T06:00:00"/>
    <b v="0"/>
    <b v="0"/>
    <s v="music/rock"/>
    <x v="1"/>
    <s v="rock"/>
  </r>
  <r>
    <s v="Robust explicit hardware"/>
    <n v="191200"/>
    <n v="191222"/>
    <n v="100"/>
    <x v="1"/>
    <n v="1821"/>
    <n v="105.01"/>
    <s v="US"/>
    <s v="USD"/>
    <n v="1553662800"/>
    <n v="1555218000"/>
    <x v="156"/>
    <d v="2019-04-14T05:00:00"/>
    <b v="0"/>
    <b v="1"/>
    <s v="theater/plays"/>
    <x v="3"/>
    <s v="plays"/>
  </r>
  <r>
    <s v="Stand-alone actuating support"/>
    <n v="8000"/>
    <n v="12985"/>
    <n v="162"/>
    <x v="1"/>
    <n v="164"/>
    <n v="79.180000000000007"/>
    <s v="US"/>
    <s v="USD"/>
    <n v="1556341200"/>
    <n v="1557723600"/>
    <x v="157"/>
    <d v="2019-05-13T05:00:00"/>
    <b v="0"/>
    <b v="0"/>
    <s v="technology/wearables"/>
    <x v="2"/>
    <s v="wearables"/>
  </r>
  <r>
    <s v="Cross-platform methodical process improvement"/>
    <n v="5500"/>
    <n v="4300"/>
    <n v="78"/>
    <x v="0"/>
    <n v="75"/>
    <n v="57.33"/>
    <s v="US"/>
    <s v="USD"/>
    <n v="1442984400"/>
    <n v="1443502800"/>
    <x v="158"/>
    <d v="2015-09-29T05:00:00"/>
    <b v="0"/>
    <b v="1"/>
    <s v="technology/web"/>
    <x v="2"/>
    <s v="web"/>
  </r>
  <r>
    <s v="Extended bottom-line open architecture"/>
    <n v="6100"/>
    <n v="9134"/>
    <n v="150"/>
    <x v="1"/>
    <n v="157"/>
    <n v="58.18"/>
    <s v="CH"/>
    <s v="CHF"/>
    <n v="1544248800"/>
    <n v="1546840800"/>
    <x v="159"/>
    <d v="2019-01-07T06:00:00"/>
    <b v="0"/>
    <b v="0"/>
    <s v="music/rock"/>
    <x v="1"/>
    <s v="rock"/>
  </r>
  <r>
    <s v="Extended reciprocal circuit"/>
    <n v="3500"/>
    <n v="8864"/>
    <n v="253"/>
    <x v="1"/>
    <n v="246"/>
    <n v="36.03"/>
    <s v="US"/>
    <s v="USD"/>
    <n v="1508475600"/>
    <n v="1512712800"/>
    <x v="160"/>
    <d v="2017-12-08T06:00:00"/>
    <b v="0"/>
    <b v="1"/>
    <s v="photography/photography books"/>
    <x v="7"/>
    <s v="photography books"/>
  </r>
  <r>
    <s v="Polarized human-resource protocol"/>
    <n v="150500"/>
    <n v="150755"/>
    <n v="100"/>
    <x v="1"/>
    <n v="1396"/>
    <n v="107.99"/>
    <s v="US"/>
    <s v="USD"/>
    <n v="1507438800"/>
    <n v="1507525200"/>
    <x v="161"/>
    <d v="2017-10-09T05:00:00"/>
    <b v="0"/>
    <b v="0"/>
    <s v="theater/plays"/>
    <x v="3"/>
    <s v="plays"/>
  </r>
  <r>
    <s v="Synergized radical product"/>
    <n v="90400"/>
    <n v="110279"/>
    <n v="122"/>
    <x v="1"/>
    <n v="2506"/>
    <n v="44.01"/>
    <s v="US"/>
    <s v="USD"/>
    <n v="1501563600"/>
    <n v="1504328400"/>
    <x v="162"/>
    <d v="2017-09-02T05:00:00"/>
    <b v="0"/>
    <b v="0"/>
    <s v="technology/web"/>
    <x v="2"/>
    <s v="web"/>
  </r>
  <r>
    <s v="Robust heuristic artificial intelligence"/>
    <n v="9800"/>
    <n v="13439"/>
    <n v="137"/>
    <x v="1"/>
    <n v="244"/>
    <n v="55.08"/>
    <s v="US"/>
    <s v="USD"/>
    <n v="1292997600"/>
    <n v="1293343200"/>
    <x v="163"/>
    <d v="2010-12-26T06:00:00"/>
    <b v="0"/>
    <b v="0"/>
    <s v="photography/photography books"/>
    <x v="7"/>
    <s v="photography books"/>
  </r>
  <r>
    <s v="Robust content-based emulation"/>
    <n v="2600"/>
    <n v="10804"/>
    <n v="416"/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s v="Ergonomic uniform open system"/>
    <n v="128100"/>
    <n v="40107"/>
    <n v="31"/>
    <x v="0"/>
    <n v="955"/>
    <n v="42"/>
    <s v="DK"/>
    <s v="DKK"/>
    <n v="1550815200"/>
    <n v="1552798800"/>
    <x v="165"/>
    <d v="2019-03-17T05:00:00"/>
    <b v="0"/>
    <b v="1"/>
    <s v="music/indie rock"/>
    <x v="1"/>
    <s v="indie rock"/>
  </r>
  <r>
    <s v="Profit-focused modular product"/>
    <n v="23300"/>
    <n v="98811"/>
    <n v="424"/>
    <x v="1"/>
    <n v="1267"/>
    <n v="77.989999999999995"/>
    <s v="US"/>
    <s v="USD"/>
    <n v="1339909200"/>
    <n v="1342328400"/>
    <x v="166"/>
    <d v="2012-07-15T05:00:00"/>
    <b v="0"/>
    <b v="1"/>
    <s v="film &amp; video/shorts"/>
    <x v="4"/>
    <s v="shorts"/>
  </r>
  <r>
    <s v="Mandatory mobile product"/>
    <n v="188100"/>
    <n v="5528"/>
    <n v="3"/>
    <x v="0"/>
    <n v="67"/>
    <n v="82.51"/>
    <s v="US"/>
    <s v="USD"/>
    <n v="1501736400"/>
    <n v="1502341200"/>
    <x v="167"/>
    <d v="2017-08-10T05:00:00"/>
    <b v="0"/>
    <b v="0"/>
    <s v="music/indie rock"/>
    <x v="1"/>
    <s v="indie rock"/>
  </r>
  <r>
    <s v="Public-key 3rdgeneration budgetary management"/>
    <n v="4900"/>
    <n v="521"/>
    <n v="11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s v="Centralized national firmware"/>
    <n v="800"/>
    <n v="663"/>
    <n v="83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s v="Cross-group 4thgeneration middleware"/>
    <n v="96700"/>
    <n v="157635"/>
    <n v="163"/>
    <x v="1"/>
    <n v="1561"/>
    <n v="100.98"/>
    <s v="US"/>
    <s v="USD"/>
    <n v="1368853200"/>
    <n v="1369371600"/>
    <x v="170"/>
    <d v="2013-05-24T05:00:00"/>
    <b v="0"/>
    <b v="0"/>
    <s v="theater/plays"/>
    <x v="3"/>
    <s v="plays"/>
  </r>
  <r>
    <s v="Pre-emptive scalable access"/>
    <n v="600"/>
    <n v="5368"/>
    <n v="895"/>
    <x v="1"/>
    <n v="48"/>
    <n v="111.83"/>
    <s v="US"/>
    <s v="USD"/>
    <n v="1444021200"/>
    <n v="1444107600"/>
    <x v="171"/>
    <d v="2015-10-06T05:00:00"/>
    <b v="0"/>
    <b v="1"/>
    <s v="technology/wearables"/>
    <x v="2"/>
    <s v="wearables"/>
  </r>
  <r>
    <s v="Sharable intangible migration"/>
    <n v="181200"/>
    <n v="47459"/>
    <n v="26"/>
    <x v="0"/>
    <n v="1130"/>
    <n v="42"/>
    <s v="US"/>
    <s v="USD"/>
    <n v="1472619600"/>
    <n v="1474261200"/>
    <x v="172"/>
    <d v="2016-09-19T05:00:00"/>
    <b v="0"/>
    <b v="0"/>
    <s v="theater/plays"/>
    <x v="3"/>
    <s v="plays"/>
  </r>
  <r>
    <s v="Proactive scalable Graphical User Interface"/>
    <n v="115000"/>
    <n v="86060"/>
    <n v="75"/>
    <x v="0"/>
    <n v="782"/>
    <n v="110.05"/>
    <s v="US"/>
    <s v="USD"/>
    <n v="1472878800"/>
    <n v="1473656400"/>
    <x v="173"/>
    <d v="2016-09-12T05:00:00"/>
    <b v="0"/>
    <b v="0"/>
    <s v="theater/plays"/>
    <x v="3"/>
    <s v="plays"/>
  </r>
  <r>
    <s v="Digitized solution-oriented product"/>
    <n v="38800"/>
    <n v="161593"/>
    <n v="416"/>
    <x v="1"/>
    <n v="2739"/>
    <n v="59"/>
    <s v="US"/>
    <s v="USD"/>
    <n v="1289800800"/>
    <n v="1291960800"/>
    <x v="174"/>
    <d v="2010-12-10T06:00:00"/>
    <b v="0"/>
    <b v="0"/>
    <s v="theater/plays"/>
    <x v="3"/>
    <s v="plays"/>
  </r>
  <r>
    <s v="Triple-buffered cohesive structure"/>
    <n v="7200"/>
    <n v="6927"/>
    <n v="96"/>
    <x v="0"/>
    <n v="210"/>
    <n v="32.99"/>
    <s v="US"/>
    <s v="USD"/>
    <n v="1505970000"/>
    <n v="1506747600"/>
    <x v="175"/>
    <d v="2017-09-30T05:00:00"/>
    <b v="0"/>
    <b v="0"/>
    <s v="food/food trucks"/>
    <x v="0"/>
    <s v="food trucks"/>
  </r>
  <r>
    <s v="Realigned human-resource orchestration"/>
    <n v="44500"/>
    <n v="159185"/>
    <n v="358"/>
    <x v="1"/>
    <n v="3537"/>
    <n v="45.01"/>
    <s v="CA"/>
    <s v="CAD"/>
    <n v="1363496400"/>
    <n v="1363582800"/>
    <x v="176"/>
    <d v="2013-03-18T05:00:00"/>
    <b v="0"/>
    <b v="1"/>
    <s v="theater/plays"/>
    <x v="3"/>
    <s v="plays"/>
  </r>
  <r>
    <s v="Optional clear-thinking software"/>
    <n v="56000"/>
    <n v="172736"/>
    <n v="308"/>
    <x v="1"/>
    <n v="2107"/>
    <n v="81.98"/>
    <s v="AU"/>
    <s v="AUD"/>
    <n v="1269234000"/>
    <n v="1269666000"/>
    <x v="177"/>
    <d v="2010-03-27T05:00:00"/>
    <b v="0"/>
    <b v="0"/>
    <s v="technology/wearables"/>
    <x v="2"/>
    <s v="wearables"/>
  </r>
  <r>
    <s v="Centralized global approach"/>
    <n v="8600"/>
    <n v="5315"/>
    <n v="62"/>
    <x v="0"/>
    <n v="136"/>
    <n v="39.08"/>
    <s v="US"/>
    <s v="USD"/>
    <n v="1507093200"/>
    <n v="1508648400"/>
    <x v="178"/>
    <d v="2017-10-22T05:00:00"/>
    <b v="0"/>
    <b v="0"/>
    <s v="technology/web"/>
    <x v="2"/>
    <s v="web"/>
  </r>
  <r>
    <s v="Reverse-engineered bandwidth-monitored contingency"/>
    <n v="27100"/>
    <n v="195750"/>
    <n v="722"/>
    <x v="1"/>
    <n v="3318"/>
    <n v="59"/>
    <s v="DK"/>
    <s v="DKK"/>
    <n v="1560574800"/>
    <n v="1561957200"/>
    <x v="179"/>
    <d v="2019-07-01T05:00:00"/>
    <b v="0"/>
    <b v="0"/>
    <s v="theater/plays"/>
    <x v="3"/>
    <s v="plays"/>
  </r>
  <r>
    <s v="Pre-emptive bandwidth-monitored instruction set"/>
    <n v="5100"/>
    <n v="3525"/>
    <n v="69"/>
    <x v="0"/>
    <n v="86"/>
    <n v="40.99"/>
    <s v="CA"/>
    <s v="CAD"/>
    <n v="1284008400"/>
    <n v="1285131600"/>
    <x v="180"/>
    <d v="2010-09-22T05:00:00"/>
    <b v="0"/>
    <b v="0"/>
    <s v="music/rock"/>
    <x v="1"/>
    <s v="rock"/>
  </r>
  <r>
    <s v="Adaptive asynchronous emulation"/>
    <n v="3600"/>
    <n v="10550"/>
    <n v="293"/>
    <x v="1"/>
    <n v="340"/>
    <n v="31.03"/>
    <s v="US"/>
    <s v="USD"/>
    <n v="1556859600"/>
    <n v="1556946000"/>
    <x v="181"/>
    <d v="2019-05-04T05:00:00"/>
    <b v="0"/>
    <b v="0"/>
    <s v="theater/plays"/>
    <x v="3"/>
    <s v="plays"/>
  </r>
  <r>
    <s v="Innovative actuating conglomeration"/>
    <n v="1000"/>
    <n v="718"/>
    <n v="72"/>
    <x v="0"/>
    <n v="19"/>
    <n v="37.79"/>
    <s v="US"/>
    <s v="USD"/>
    <n v="1526187600"/>
    <n v="1527138000"/>
    <x v="182"/>
    <d v="2018-05-24T05:00:00"/>
    <b v="0"/>
    <b v="0"/>
    <s v="film &amp; video/television"/>
    <x v="4"/>
    <s v="television"/>
  </r>
  <r>
    <s v="Grass-roots foreground policy"/>
    <n v="88800"/>
    <n v="28358"/>
    <n v="32"/>
    <x v="0"/>
    <n v="886"/>
    <n v="32.01"/>
    <s v="US"/>
    <s v="USD"/>
    <n v="1400821200"/>
    <n v="1402117200"/>
    <x v="183"/>
    <d v="2014-06-07T05:00:00"/>
    <b v="0"/>
    <b v="0"/>
    <s v="theater/plays"/>
    <x v="3"/>
    <s v="plays"/>
  </r>
  <r>
    <s v="Horizontal transitional paradigm"/>
    <n v="60200"/>
    <n v="138384"/>
    <n v="230"/>
    <x v="1"/>
    <n v="1442"/>
    <n v="95.97"/>
    <s v="CA"/>
    <s v="CAD"/>
    <n v="1361599200"/>
    <n v="1364014800"/>
    <x v="184"/>
    <d v="2013-03-23T05:00:00"/>
    <b v="0"/>
    <b v="1"/>
    <s v="film &amp; video/shorts"/>
    <x v="4"/>
    <s v="shorts"/>
  </r>
  <r>
    <s v="Networked didactic info-mediaries"/>
    <n v="8200"/>
    <n v="2625"/>
    <n v="32"/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s v="Switchable contextually-based access"/>
    <n v="191300"/>
    <n v="45004"/>
    <n v="24"/>
    <x v="3"/>
    <n v="441"/>
    <n v="102.05"/>
    <s v="US"/>
    <s v="USD"/>
    <n v="1457071200"/>
    <n v="1457071200"/>
    <x v="186"/>
    <d v="2016-03-04T06:00:00"/>
    <b v="0"/>
    <b v="0"/>
    <s v="theater/plays"/>
    <x v="3"/>
    <s v="plays"/>
  </r>
  <r>
    <s v="Up-sized dynamic throughput"/>
    <n v="3700"/>
    <n v="2538"/>
    <n v="69"/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s v="Mandatory reciprocal superstructure"/>
    <n v="8400"/>
    <n v="3188"/>
    <n v="38"/>
    <x v="0"/>
    <n v="86"/>
    <n v="37.07"/>
    <s v="IT"/>
    <s v="EUR"/>
    <n v="1552366800"/>
    <n v="1552626000"/>
    <x v="188"/>
    <d v="2019-03-15T05:00:00"/>
    <b v="0"/>
    <b v="0"/>
    <s v="theater/plays"/>
    <x v="3"/>
    <s v="plays"/>
  </r>
  <r>
    <s v="Upgradable 4thgeneration productivity"/>
    <n v="42600"/>
    <n v="8517"/>
    <n v="20"/>
    <x v="0"/>
    <n v="243"/>
    <n v="35.049999999999997"/>
    <s v="US"/>
    <s v="USD"/>
    <n v="1403845200"/>
    <n v="1404190800"/>
    <x v="189"/>
    <d v="2014-07-01T05:00:00"/>
    <b v="0"/>
    <b v="0"/>
    <s v="music/rock"/>
    <x v="1"/>
    <s v="rock"/>
  </r>
  <r>
    <s v="Progressive discrete hub"/>
    <n v="6600"/>
    <n v="3012"/>
    <n v="46"/>
    <x v="0"/>
    <n v="65"/>
    <n v="46.34"/>
    <s v="US"/>
    <s v="USD"/>
    <n v="1523163600"/>
    <n v="1523509200"/>
    <x v="190"/>
    <d v="2018-04-12T05:00:00"/>
    <b v="1"/>
    <b v="0"/>
    <s v="music/indie rock"/>
    <x v="1"/>
    <s v="indie rock"/>
  </r>
  <r>
    <s v="Assimilated multi-tasking archive"/>
    <n v="7100"/>
    <n v="8716"/>
    <n v="123"/>
    <x v="1"/>
    <n v="126"/>
    <n v="69.17"/>
    <s v="US"/>
    <s v="USD"/>
    <n v="1442206800"/>
    <n v="1443589200"/>
    <x v="191"/>
    <d v="2015-09-30T05:00:00"/>
    <b v="0"/>
    <b v="0"/>
    <s v="music/metal"/>
    <x v="1"/>
    <s v="metal"/>
  </r>
  <r>
    <s v="Upgradable high-level solution"/>
    <n v="15800"/>
    <n v="57157"/>
    <n v="362"/>
    <x v="1"/>
    <n v="524"/>
    <n v="109.08"/>
    <s v="US"/>
    <s v="USD"/>
    <n v="1532840400"/>
    <n v="1533445200"/>
    <x v="192"/>
    <d v="2018-08-05T05:00:00"/>
    <b v="0"/>
    <b v="0"/>
    <s v="music/electric music"/>
    <x v="1"/>
    <s v="electric music"/>
  </r>
  <r>
    <s v="Organic bandwidth-monitored frame"/>
    <n v="8200"/>
    <n v="5178"/>
    <n v="63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s v="Business-focused logistical framework"/>
    <n v="54700"/>
    <n v="163118"/>
    <n v="298"/>
    <x v="1"/>
    <n v="1989"/>
    <n v="82.01"/>
    <s v="US"/>
    <s v="USD"/>
    <n v="1498194000"/>
    <n v="1499403600"/>
    <x v="193"/>
    <d v="2017-07-07T05:00:00"/>
    <b v="0"/>
    <b v="0"/>
    <s v="film &amp; video/drama"/>
    <x v="4"/>
    <s v="drama"/>
  </r>
  <r>
    <s v="Universal multi-state capability"/>
    <n v="63200"/>
    <n v="6041"/>
    <n v="10"/>
    <x v="0"/>
    <n v="168"/>
    <n v="35.96"/>
    <s v="US"/>
    <s v="USD"/>
    <n v="1281070800"/>
    <n v="1283576400"/>
    <x v="194"/>
    <d v="2010-09-04T05:00:00"/>
    <b v="0"/>
    <b v="0"/>
    <s v="music/electric music"/>
    <x v="1"/>
    <s v="electric music"/>
  </r>
  <r>
    <s v="Digitized reciprocal infrastructure"/>
    <n v="1800"/>
    <n v="968"/>
    <n v="54"/>
    <x v="0"/>
    <n v="13"/>
    <n v="74.459999999999994"/>
    <s v="US"/>
    <s v="USD"/>
    <n v="1436245200"/>
    <n v="1436590800"/>
    <x v="195"/>
    <d v="2015-07-11T05:00:00"/>
    <b v="0"/>
    <b v="0"/>
    <s v="music/rock"/>
    <x v="1"/>
    <s v="rock"/>
  </r>
  <r>
    <s v="Reduced dedicated capability"/>
    <n v="100"/>
    <n v="2"/>
    <n v="2"/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s v="Cross-platform bi-directional workforce"/>
    <n v="2100"/>
    <n v="14305"/>
    <n v="681"/>
    <x v="1"/>
    <n v="157"/>
    <n v="91.11"/>
    <s v="US"/>
    <s v="USD"/>
    <n v="1406264400"/>
    <n v="1407819600"/>
    <x v="196"/>
    <d v="2014-08-12T05:00:00"/>
    <b v="0"/>
    <b v="0"/>
    <s v="technology/web"/>
    <x v="2"/>
    <s v="web"/>
  </r>
  <r>
    <s v="Upgradable scalable methodology"/>
    <n v="8300"/>
    <n v="6543"/>
    <n v="79"/>
    <x v="3"/>
    <n v="82"/>
    <n v="79.790000000000006"/>
    <s v="US"/>
    <s v="USD"/>
    <n v="1317531600"/>
    <n v="1317877200"/>
    <x v="197"/>
    <d v="2011-10-06T05:00:00"/>
    <b v="0"/>
    <b v="0"/>
    <s v="food/food trucks"/>
    <x v="0"/>
    <s v="food trucks"/>
  </r>
  <r>
    <s v="Customer-focused client-server service-desk"/>
    <n v="143900"/>
    <n v="193413"/>
    <n v="134"/>
    <x v="1"/>
    <n v="4498"/>
    <n v="43"/>
    <s v="AU"/>
    <s v="AUD"/>
    <n v="1484632800"/>
    <n v="1484805600"/>
    <x v="198"/>
    <d v="2017-01-19T06:00:00"/>
    <b v="0"/>
    <b v="0"/>
    <s v="theater/plays"/>
    <x v="3"/>
    <s v="plays"/>
  </r>
  <r>
    <s v="Mandatory multimedia leverage"/>
    <n v="75000"/>
    <n v="2529"/>
    <n v="3"/>
    <x v="0"/>
    <n v="40"/>
    <n v="63.23"/>
    <s v="US"/>
    <s v="USD"/>
    <n v="1301806800"/>
    <n v="1302670800"/>
    <x v="199"/>
    <d v="2011-04-13T05:00:00"/>
    <b v="0"/>
    <b v="0"/>
    <s v="music/jazz"/>
    <x v="1"/>
    <s v="jazz"/>
  </r>
  <r>
    <s v="Focused analyzing circuit"/>
    <n v="1300"/>
    <n v="5614"/>
    <n v="432"/>
    <x v="1"/>
    <n v="80"/>
    <n v="70.180000000000007"/>
    <s v="US"/>
    <s v="USD"/>
    <n v="1539752400"/>
    <n v="1540789200"/>
    <x v="200"/>
    <d v="2018-10-29T05:00:00"/>
    <b v="1"/>
    <b v="0"/>
    <s v="theater/plays"/>
    <x v="3"/>
    <s v="plays"/>
  </r>
  <r>
    <s v="Fundamental grid-enabled strategy"/>
    <n v="9000"/>
    <n v="3496"/>
    <n v="39"/>
    <x v="3"/>
    <n v="57"/>
    <n v="61.33"/>
    <s v="US"/>
    <s v="USD"/>
    <n v="1267250400"/>
    <n v="1268028000"/>
    <x v="201"/>
    <d v="2010-03-08T06:00:00"/>
    <b v="0"/>
    <b v="0"/>
    <s v="publishing/fiction"/>
    <x v="5"/>
    <s v="fiction"/>
  </r>
  <r>
    <s v="Digitized 5thgeneration knowledgebase"/>
    <n v="1000"/>
    <n v="4257"/>
    <n v="426"/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s v="Mandatory multi-tasking encryption"/>
    <n v="196900"/>
    <n v="199110"/>
    <n v="101"/>
    <x v="1"/>
    <n v="2053"/>
    <n v="96.98"/>
    <s v="US"/>
    <s v="USD"/>
    <n v="1510207200"/>
    <n v="1512280800"/>
    <x v="203"/>
    <d v="2017-12-03T06:00:00"/>
    <b v="0"/>
    <b v="0"/>
    <s v="film &amp; video/documentary"/>
    <x v="4"/>
    <s v="documentary"/>
  </r>
  <r>
    <s v="Distributed system-worthy application"/>
    <n v="194500"/>
    <n v="41212"/>
    <n v="21"/>
    <x v="2"/>
    <n v="808"/>
    <n v="51"/>
    <s v="AU"/>
    <s v="AUD"/>
    <n v="1462510800"/>
    <n v="1463115600"/>
    <x v="204"/>
    <d v="2016-05-13T05:00:00"/>
    <b v="0"/>
    <b v="0"/>
    <s v="film &amp; video/documentary"/>
    <x v="4"/>
    <s v="documentary"/>
  </r>
  <r>
    <s v="Synergistic tertiary time-frame"/>
    <n v="9400"/>
    <n v="6338"/>
    <n v="67"/>
    <x v="0"/>
    <n v="226"/>
    <n v="28.04"/>
    <s v="DK"/>
    <s v="DKK"/>
    <n v="1488520800"/>
    <n v="1490850000"/>
    <x v="205"/>
    <d v="2017-03-30T05:00:00"/>
    <b v="0"/>
    <b v="0"/>
    <s v="film &amp; video/science fiction"/>
    <x v="4"/>
    <s v="science fiction"/>
  </r>
  <r>
    <s v="Customer-focused impactful benchmark"/>
    <n v="104400"/>
    <n v="99100"/>
    <n v="95"/>
    <x v="0"/>
    <n v="1625"/>
    <n v="60.98"/>
    <s v="US"/>
    <s v="USD"/>
    <n v="1377579600"/>
    <n v="1379653200"/>
    <x v="206"/>
    <d v="2013-09-20T05:00:00"/>
    <b v="0"/>
    <b v="0"/>
    <s v="theater/plays"/>
    <x v="3"/>
    <s v="plays"/>
  </r>
  <r>
    <s v="Profound next generation infrastructure"/>
    <n v="8100"/>
    <n v="12300"/>
    <n v="152"/>
    <x v="1"/>
    <n v="168"/>
    <n v="73.209999999999994"/>
    <s v="US"/>
    <s v="USD"/>
    <n v="1576389600"/>
    <n v="1580364000"/>
    <x v="207"/>
    <d v="2020-01-30T06:00:00"/>
    <b v="0"/>
    <b v="0"/>
    <s v="theater/plays"/>
    <x v="3"/>
    <s v="plays"/>
  </r>
  <r>
    <s v="Face-to-face encompassing info-mediaries"/>
    <n v="87900"/>
    <n v="171549"/>
    <n v="195"/>
    <x v="1"/>
    <n v="4289"/>
    <n v="40"/>
    <s v="US"/>
    <s v="USD"/>
    <n v="1289019600"/>
    <n v="1289714400"/>
    <x v="208"/>
    <d v="2010-11-14T06:00:00"/>
    <b v="0"/>
    <b v="1"/>
    <s v="music/indie rock"/>
    <x v="1"/>
    <s v="indie rock"/>
  </r>
  <r>
    <s v="Open-source fresh-thinking policy"/>
    <n v="1400"/>
    <n v="14324"/>
    <n v="1023"/>
    <x v="1"/>
    <n v="165"/>
    <n v="86.81"/>
    <s v="US"/>
    <s v="USD"/>
    <n v="1282194000"/>
    <n v="1282712400"/>
    <x v="209"/>
    <d v="2010-08-25T05:00:00"/>
    <b v="0"/>
    <b v="0"/>
    <s v="music/rock"/>
    <x v="1"/>
    <s v="rock"/>
  </r>
  <r>
    <s v="Extended 24/7 implementation"/>
    <n v="156800"/>
    <n v="6024"/>
    <n v="4"/>
    <x v="0"/>
    <n v="143"/>
    <n v="42.13"/>
    <s v="US"/>
    <s v="USD"/>
    <n v="1550037600"/>
    <n v="1550210400"/>
    <x v="210"/>
    <d v="2019-02-15T06:00:00"/>
    <b v="0"/>
    <b v="0"/>
    <s v="theater/plays"/>
    <x v="3"/>
    <s v="plays"/>
  </r>
  <r>
    <s v="Organic dynamic algorithm"/>
    <n v="121700"/>
    <n v="188721"/>
    <n v="155"/>
    <x v="1"/>
    <n v="1815"/>
    <n v="103.98"/>
    <s v="US"/>
    <s v="USD"/>
    <n v="1321941600"/>
    <n v="1322114400"/>
    <x v="211"/>
    <d v="2011-11-24T06:00:00"/>
    <b v="0"/>
    <b v="0"/>
    <s v="theater/plays"/>
    <x v="3"/>
    <s v="plays"/>
  </r>
  <r>
    <s v="Organic multi-tasking focus group"/>
    <n v="129400"/>
    <n v="57911"/>
    <n v="45"/>
    <x v="0"/>
    <n v="934"/>
    <n v="62"/>
    <s v="US"/>
    <s v="USD"/>
    <n v="1556427600"/>
    <n v="1557205200"/>
    <x v="212"/>
    <d v="2019-05-07T05:00:00"/>
    <b v="0"/>
    <b v="0"/>
    <s v="film &amp; video/science fiction"/>
    <x v="4"/>
    <s v="science fiction"/>
  </r>
  <r>
    <s v="Adaptive logistical initiative"/>
    <n v="5700"/>
    <n v="12309"/>
    <n v="216"/>
    <x v="1"/>
    <n v="397"/>
    <n v="31.01"/>
    <s v="GB"/>
    <s v="GBP"/>
    <n v="1320991200"/>
    <n v="1323928800"/>
    <x v="213"/>
    <d v="2011-12-15T06:00:00"/>
    <b v="0"/>
    <b v="1"/>
    <s v="film &amp; video/shorts"/>
    <x v="4"/>
    <s v="shorts"/>
  </r>
  <r>
    <s v="Stand-alone mobile customer loyalty"/>
    <n v="41700"/>
    <n v="138497"/>
    <n v="332"/>
    <x v="1"/>
    <n v="1539"/>
    <n v="89.99"/>
    <s v="US"/>
    <s v="USD"/>
    <n v="1345093200"/>
    <n v="1346130000"/>
    <x v="214"/>
    <d v="2012-08-28T05:00:00"/>
    <b v="0"/>
    <b v="0"/>
    <s v="film &amp; video/animation"/>
    <x v="4"/>
    <s v="animation"/>
  </r>
  <r>
    <s v="Focused composite approach"/>
    <n v="7900"/>
    <n v="667"/>
    <n v="8"/>
    <x v="0"/>
    <n v="17"/>
    <n v="39.24"/>
    <s v="US"/>
    <s v="USD"/>
    <n v="1309496400"/>
    <n v="1311051600"/>
    <x v="215"/>
    <d v="2011-07-19T05:00:00"/>
    <b v="1"/>
    <b v="0"/>
    <s v="theater/plays"/>
    <x v="3"/>
    <s v="plays"/>
  </r>
  <r>
    <s v="Face-to-face clear-thinking Local Area Network"/>
    <n v="121500"/>
    <n v="119830"/>
    <n v="99"/>
    <x v="0"/>
    <n v="2179"/>
    <n v="54.99"/>
    <s v="US"/>
    <s v="USD"/>
    <n v="1340254800"/>
    <n v="1340427600"/>
    <x v="216"/>
    <d v="2012-06-23T05:00:00"/>
    <b v="1"/>
    <b v="0"/>
    <s v="food/food trucks"/>
    <x v="0"/>
    <s v="food trucks"/>
  </r>
  <r>
    <s v="Cross-group cohesive circuit"/>
    <n v="4800"/>
    <n v="6623"/>
    <n v="138"/>
    <x v="1"/>
    <n v="138"/>
    <n v="47.99"/>
    <s v="US"/>
    <s v="USD"/>
    <n v="1412226000"/>
    <n v="1412312400"/>
    <x v="217"/>
    <d v="2014-10-03T05:00:00"/>
    <b v="0"/>
    <b v="0"/>
    <s v="photography/photography books"/>
    <x v="7"/>
    <s v="photography books"/>
  </r>
  <r>
    <s v="Synergistic explicit capability"/>
    <n v="87300"/>
    <n v="81897"/>
    <n v="94"/>
    <x v="0"/>
    <n v="931"/>
    <n v="87.97"/>
    <s v="US"/>
    <s v="USD"/>
    <n v="1458104400"/>
    <n v="1459314000"/>
    <x v="218"/>
    <d v="2016-03-30T05:00:00"/>
    <b v="0"/>
    <b v="0"/>
    <s v="theater/plays"/>
    <x v="3"/>
    <s v="plays"/>
  </r>
  <r>
    <s v="Diverse analyzing definition"/>
    <n v="46300"/>
    <n v="186885"/>
    <n v="404"/>
    <x v="1"/>
    <n v="3594"/>
    <n v="52"/>
    <s v="US"/>
    <s v="USD"/>
    <n v="1411534800"/>
    <n v="1415426400"/>
    <x v="219"/>
    <d v="2014-11-08T06:00:00"/>
    <b v="0"/>
    <b v="0"/>
    <s v="film &amp; video/science fiction"/>
    <x v="4"/>
    <s v="science fiction"/>
  </r>
  <r>
    <s v="Enterprise-wide reciprocal success"/>
    <n v="67800"/>
    <n v="176398"/>
    <n v="260"/>
    <x v="1"/>
    <n v="5880"/>
    <n v="30"/>
    <s v="US"/>
    <s v="USD"/>
    <n v="1399093200"/>
    <n v="1399093200"/>
    <x v="220"/>
    <d v="2014-05-03T05:00:00"/>
    <b v="1"/>
    <b v="0"/>
    <s v="music/rock"/>
    <x v="1"/>
    <s v="rock"/>
  </r>
  <r>
    <s v="Progressive neutral middleware"/>
    <n v="3000"/>
    <n v="10999"/>
    <n v="367"/>
    <x v="1"/>
    <n v="112"/>
    <n v="98.21"/>
    <s v="US"/>
    <s v="USD"/>
    <n v="1270702800"/>
    <n v="1273899600"/>
    <x v="221"/>
    <d v="2010-05-15T05:00:00"/>
    <b v="0"/>
    <b v="0"/>
    <s v="photography/photography books"/>
    <x v="7"/>
    <s v="photography books"/>
  </r>
  <r>
    <s v="Intuitive exuding process improvement"/>
    <n v="60900"/>
    <n v="102751"/>
    <n v="169"/>
    <x v="1"/>
    <n v="943"/>
    <n v="108.96"/>
    <s v="US"/>
    <s v="USD"/>
    <n v="1431666000"/>
    <n v="1432184400"/>
    <x v="222"/>
    <d v="2015-05-21T05:00:00"/>
    <b v="0"/>
    <b v="0"/>
    <s v="games/mobile games"/>
    <x v="6"/>
    <s v="mobile games"/>
  </r>
  <r>
    <s v="Exclusive real-time protocol"/>
    <n v="137900"/>
    <n v="165352"/>
    <n v="120"/>
    <x v="1"/>
    <n v="2468"/>
    <n v="67"/>
    <s v="US"/>
    <s v="USD"/>
    <n v="1472619600"/>
    <n v="1474779600"/>
    <x v="172"/>
    <d v="2016-09-25T05:00:00"/>
    <b v="0"/>
    <b v="0"/>
    <s v="film &amp; video/animation"/>
    <x v="4"/>
    <s v="animation"/>
  </r>
  <r>
    <s v="Extended encompassing application"/>
    <n v="85600"/>
    <n v="165798"/>
    <n v="194"/>
    <x v="1"/>
    <n v="2551"/>
    <n v="64.989999999999995"/>
    <s v="US"/>
    <s v="USD"/>
    <n v="1496293200"/>
    <n v="1500440400"/>
    <x v="223"/>
    <d v="2017-07-19T05:00:00"/>
    <b v="0"/>
    <b v="1"/>
    <s v="games/mobile games"/>
    <x v="6"/>
    <s v="mobile games"/>
  </r>
  <r>
    <s v="Progressive value-added ability"/>
    <n v="2400"/>
    <n v="10084"/>
    <n v="420"/>
    <x v="1"/>
    <n v="101"/>
    <n v="99.84"/>
    <s v="US"/>
    <s v="USD"/>
    <n v="1575612000"/>
    <n v="1575612000"/>
    <x v="224"/>
    <d v="2019-12-06T06:00:00"/>
    <b v="0"/>
    <b v="0"/>
    <s v="games/video games"/>
    <x v="6"/>
    <s v="video games"/>
  </r>
  <r>
    <s v="Cross-platform uniform hardware"/>
    <n v="7200"/>
    <n v="5523"/>
    <n v="77"/>
    <x v="3"/>
    <n v="67"/>
    <n v="82.43"/>
    <s v="US"/>
    <s v="USD"/>
    <n v="1369112400"/>
    <n v="1374123600"/>
    <x v="225"/>
    <d v="2013-07-18T05:00:00"/>
    <b v="0"/>
    <b v="0"/>
    <s v="theater/plays"/>
    <x v="3"/>
    <s v="plays"/>
  </r>
  <r>
    <s v="Progressive secondary portal"/>
    <n v="3400"/>
    <n v="5823"/>
    <n v="171"/>
    <x v="1"/>
    <n v="92"/>
    <n v="63.29"/>
    <s v="US"/>
    <s v="USD"/>
    <n v="1469422800"/>
    <n v="1469509200"/>
    <x v="226"/>
    <d v="2016-07-26T05:00:00"/>
    <b v="0"/>
    <b v="0"/>
    <s v="theater/plays"/>
    <x v="3"/>
    <s v="plays"/>
  </r>
  <r>
    <s v="Multi-lateral national adapter"/>
    <n v="3800"/>
    <n v="6000"/>
    <n v="158"/>
    <x v="1"/>
    <n v="62"/>
    <n v="96.77"/>
    <s v="US"/>
    <s v="USD"/>
    <n v="1307854800"/>
    <n v="1309237200"/>
    <x v="227"/>
    <d v="2011-06-28T05:00:00"/>
    <b v="0"/>
    <b v="0"/>
    <s v="film &amp; video/animation"/>
    <x v="4"/>
    <s v="animation"/>
  </r>
  <r>
    <s v="Enterprise-wide motivating matrices"/>
    <n v="7500"/>
    <n v="8181"/>
    <n v="109"/>
    <x v="1"/>
    <n v="149"/>
    <n v="54.91"/>
    <s v="IT"/>
    <s v="EUR"/>
    <n v="1503378000"/>
    <n v="1503982800"/>
    <x v="228"/>
    <d v="2017-08-29T05:00:00"/>
    <b v="0"/>
    <b v="1"/>
    <s v="games/video games"/>
    <x v="6"/>
    <s v="video games"/>
  </r>
  <r>
    <s v="Polarized upward-trending Local Area Network"/>
    <n v="8600"/>
    <n v="3589"/>
    <n v="42"/>
    <x v="0"/>
    <n v="92"/>
    <n v="39.01"/>
    <s v="US"/>
    <s v="USD"/>
    <n v="1486965600"/>
    <n v="1487397600"/>
    <x v="229"/>
    <d v="2017-02-18T06:00:00"/>
    <b v="0"/>
    <b v="0"/>
    <s v="film &amp; video/animation"/>
    <x v="4"/>
    <s v="animation"/>
  </r>
  <r>
    <s v="Object-based directional function"/>
    <n v="39500"/>
    <n v="4323"/>
    <n v="11"/>
    <x v="0"/>
    <n v="57"/>
    <n v="75.84"/>
    <s v="AU"/>
    <s v="AUD"/>
    <n v="1561438800"/>
    <n v="1562043600"/>
    <x v="230"/>
    <d v="2019-07-02T05:00:00"/>
    <b v="0"/>
    <b v="1"/>
    <s v="music/rock"/>
    <x v="1"/>
    <s v="rock"/>
  </r>
  <r>
    <s v="Re-contextualized tangible open architecture"/>
    <n v="9300"/>
    <n v="14822"/>
    <n v="159"/>
    <x v="1"/>
    <n v="329"/>
    <n v="45.05"/>
    <s v="US"/>
    <s v="USD"/>
    <n v="1398402000"/>
    <n v="1398574800"/>
    <x v="231"/>
    <d v="2014-04-27T05:00:00"/>
    <b v="0"/>
    <b v="0"/>
    <s v="film &amp; video/animation"/>
    <x v="4"/>
    <s v="animation"/>
  </r>
  <r>
    <s v="Distributed systemic adapter"/>
    <n v="2400"/>
    <n v="10138"/>
    <n v="422"/>
    <x v="1"/>
    <n v="97"/>
    <n v="104.52"/>
    <s v="DK"/>
    <s v="DKK"/>
    <n v="1513231200"/>
    <n v="1515391200"/>
    <x v="232"/>
    <d v="2018-01-08T06:00:00"/>
    <b v="0"/>
    <b v="1"/>
    <s v="theater/plays"/>
    <x v="3"/>
    <s v="plays"/>
  </r>
  <r>
    <s v="Networked web-enabled instruction set"/>
    <n v="3200"/>
    <n v="3127"/>
    <n v="98"/>
    <x v="0"/>
    <n v="41"/>
    <n v="76.27"/>
    <s v="US"/>
    <s v="USD"/>
    <n v="1440824400"/>
    <n v="1441170000"/>
    <x v="233"/>
    <d v="2015-09-02T05:00:00"/>
    <b v="0"/>
    <b v="0"/>
    <s v="technology/wearables"/>
    <x v="2"/>
    <s v="wearables"/>
  </r>
  <r>
    <s v="Vision-oriented dynamic service-desk"/>
    <n v="29400"/>
    <n v="123124"/>
    <n v="419"/>
    <x v="1"/>
    <n v="1784"/>
    <n v="69.02"/>
    <s v="US"/>
    <s v="USD"/>
    <n v="1281070800"/>
    <n v="1281157200"/>
    <x v="194"/>
    <d v="2010-08-07T05:00:00"/>
    <b v="0"/>
    <b v="0"/>
    <s v="theater/plays"/>
    <x v="3"/>
    <s v="plays"/>
  </r>
  <r>
    <s v="Vision-oriented actuating open system"/>
    <n v="168500"/>
    <n v="171729"/>
    <n v="102"/>
    <x v="1"/>
    <n v="1684"/>
    <n v="101.98"/>
    <s v="AU"/>
    <s v="AUD"/>
    <n v="1397365200"/>
    <n v="1398229200"/>
    <x v="234"/>
    <d v="2014-04-23T05:00:00"/>
    <b v="0"/>
    <b v="1"/>
    <s v="publishing/nonfiction"/>
    <x v="5"/>
    <s v="nonfiction"/>
  </r>
  <r>
    <s v="Sharable scalable core"/>
    <n v="8400"/>
    <n v="10729"/>
    <n v="128"/>
    <x v="1"/>
    <n v="250"/>
    <n v="42.92"/>
    <s v="US"/>
    <s v="USD"/>
    <n v="1494392400"/>
    <n v="1495256400"/>
    <x v="235"/>
    <d v="2017-05-20T05:00:00"/>
    <b v="0"/>
    <b v="1"/>
    <s v="music/rock"/>
    <x v="1"/>
    <s v="rock"/>
  </r>
  <r>
    <s v="Customer-focused attitude-oriented function"/>
    <n v="2300"/>
    <n v="10240"/>
    <n v="445"/>
    <x v="1"/>
    <n v="238"/>
    <n v="43.03"/>
    <s v="US"/>
    <s v="USD"/>
    <n v="1520143200"/>
    <n v="1520402400"/>
    <x v="236"/>
    <d v="2018-03-07T06:00:00"/>
    <b v="0"/>
    <b v="0"/>
    <s v="theater/plays"/>
    <x v="3"/>
    <s v="plays"/>
  </r>
  <r>
    <s v="Reverse-engineered system-worthy extranet"/>
    <n v="700"/>
    <n v="3988"/>
    <n v="570"/>
    <x v="1"/>
    <n v="53"/>
    <n v="75.25"/>
    <s v="US"/>
    <s v="USD"/>
    <n v="1405314000"/>
    <n v="1409806800"/>
    <x v="237"/>
    <d v="2014-09-04T05:00:00"/>
    <b v="0"/>
    <b v="0"/>
    <s v="theater/plays"/>
    <x v="3"/>
    <s v="plays"/>
  </r>
  <r>
    <s v="Re-engineered systematic monitoring"/>
    <n v="2900"/>
    <n v="14771"/>
    <n v="509"/>
    <x v="1"/>
    <n v="214"/>
    <n v="69.02"/>
    <s v="US"/>
    <s v="USD"/>
    <n v="1396846800"/>
    <n v="1396933200"/>
    <x v="238"/>
    <d v="2014-04-08T05:00:00"/>
    <b v="0"/>
    <b v="0"/>
    <s v="theater/plays"/>
    <x v="3"/>
    <s v="plays"/>
  </r>
  <r>
    <s v="Seamless value-added standardization"/>
    <n v="4500"/>
    <n v="14649"/>
    <n v="326"/>
    <x v="1"/>
    <n v="222"/>
    <n v="65.989999999999995"/>
    <s v="US"/>
    <s v="USD"/>
    <n v="1375678800"/>
    <n v="1376024400"/>
    <x v="239"/>
    <d v="2013-08-09T05:00:00"/>
    <b v="0"/>
    <b v="0"/>
    <s v="technology/web"/>
    <x v="2"/>
    <s v="web"/>
  </r>
  <r>
    <s v="Triple-buffered fresh-thinking frame"/>
    <n v="19800"/>
    <n v="184658"/>
    <n v="933"/>
    <x v="1"/>
    <n v="1884"/>
    <n v="98.01"/>
    <s v="US"/>
    <s v="USD"/>
    <n v="1482386400"/>
    <n v="1483682400"/>
    <x v="240"/>
    <d v="2017-01-06T06:00:00"/>
    <b v="0"/>
    <b v="1"/>
    <s v="publishing/fiction"/>
    <x v="5"/>
    <s v="fiction"/>
  </r>
  <r>
    <s v="Streamlined holistic knowledgebase"/>
    <n v="6200"/>
    <n v="13103"/>
    <n v="211"/>
    <x v="1"/>
    <n v="218"/>
    <n v="60.11"/>
    <s v="AU"/>
    <s v="AUD"/>
    <n v="1420005600"/>
    <n v="1420437600"/>
    <x v="241"/>
    <d v="2015-01-05T06:00:00"/>
    <b v="0"/>
    <b v="0"/>
    <s v="games/mobile games"/>
    <x v="6"/>
    <s v="mobile games"/>
  </r>
  <r>
    <s v="Up-sized intermediate website"/>
    <n v="61500"/>
    <n v="168095"/>
    <n v="273"/>
    <x v="1"/>
    <n v="6465"/>
    <n v="26"/>
    <s v="US"/>
    <s v="USD"/>
    <n v="1420178400"/>
    <n v="1420783200"/>
    <x v="242"/>
    <d v="2015-01-09T06:00:00"/>
    <b v="0"/>
    <b v="0"/>
    <s v="publishing/translations"/>
    <x v="5"/>
    <s v="translations"/>
  </r>
  <r>
    <s v="Future-proofed directional synergy"/>
    <n v="100"/>
    <n v="3"/>
    <n v="3"/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s v="Enhanced user-facing function"/>
    <n v="7100"/>
    <n v="3840"/>
    <n v="54"/>
    <x v="0"/>
    <n v="101"/>
    <n v="38.020000000000003"/>
    <s v="US"/>
    <s v="USD"/>
    <n v="1355032800"/>
    <n v="1355205600"/>
    <x v="243"/>
    <d v="2012-12-11T06:00:00"/>
    <b v="0"/>
    <b v="0"/>
    <s v="theater/plays"/>
    <x v="3"/>
    <s v="plays"/>
  </r>
  <r>
    <s v="Operative bandwidth-monitored interface"/>
    <n v="1000"/>
    <n v="6263"/>
    <n v="626"/>
    <x v="1"/>
    <n v="59"/>
    <n v="106.15"/>
    <s v="US"/>
    <s v="USD"/>
    <n v="1382677200"/>
    <n v="1383109200"/>
    <x v="244"/>
    <d v="2013-10-30T05:00:00"/>
    <b v="0"/>
    <b v="0"/>
    <s v="theater/plays"/>
    <x v="3"/>
    <s v="plays"/>
  </r>
  <r>
    <s v="Upgradable multi-state instruction set"/>
    <n v="121500"/>
    <n v="108161"/>
    <n v="89"/>
    <x v="0"/>
    <n v="1335"/>
    <n v="81.02"/>
    <s v="CA"/>
    <s v="CAD"/>
    <n v="1302238800"/>
    <n v="1303275600"/>
    <x v="245"/>
    <d v="2011-04-20T05:00:00"/>
    <b v="0"/>
    <b v="0"/>
    <s v="film &amp; video/drama"/>
    <x v="4"/>
    <s v="drama"/>
  </r>
  <r>
    <s v="De-engineered static Local Area Network"/>
    <n v="4600"/>
    <n v="8505"/>
    <n v="185"/>
    <x v="1"/>
    <n v="88"/>
    <n v="96.65"/>
    <s v="US"/>
    <s v="USD"/>
    <n v="1487656800"/>
    <n v="1487829600"/>
    <x v="246"/>
    <d v="2017-02-23T06:00:00"/>
    <b v="0"/>
    <b v="0"/>
    <s v="publishing/nonfiction"/>
    <x v="5"/>
    <s v="nonfiction"/>
  </r>
  <r>
    <s v="Upgradable grid-enabled superstructure"/>
    <n v="80500"/>
    <n v="96735"/>
    <n v="120"/>
    <x v="1"/>
    <n v="1697"/>
    <n v="57"/>
    <s v="US"/>
    <s v="USD"/>
    <n v="1297836000"/>
    <n v="1298268000"/>
    <x v="247"/>
    <d v="2011-02-21T06:00:00"/>
    <b v="0"/>
    <b v="1"/>
    <s v="music/rock"/>
    <x v="1"/>
    <s v="rock"/>
  </r>
  <r>
    <s v="Optimized actuating toolset"/>
    <n v="4100"/>
    <n v="959"/>
    <n v="23"/>
    <x v="0"/>
    <n v="15"/>
    <n v="63.93"/>
    <s v="GB"/>
    <s v="GBP"/>
    <n v="1453615200"/>
    <n v="1456812000"/>
    <x v="248"/>
    <d v="2016-03-01T06:00:00"/>
    <b v="0"/>
    <b v="0"/>
    <s v="music/rock"/>
    <x v="1"/>
    <s v="rock"/>
  </r>
  <r>
    <s v="Decentralized exuding strategy"/>
    <n v="5700"/>
    <n v="8322"/>
    <n v="146"/>
    <x v="1"/>
    <n v="92"/>
    <n v="90.46"/>
    <s v="US"/>
    <s v="USD"/>
    <n v="1362463200"/>
    <n v="1363669200"/>
    <x v="249"/>
    <d v="2013-03-19T05:00:00"/>
    <b v="0"/>
    <b v="0"/>
    <s v="theater/plays"/>
    <x v="3"/>
    <s v="plays"/>
  </r>
  <r>
    <s v="Assimilated coherent hardware"/>
    <n v="5000"/>
    <n v="13424"/>
    <n v="268"/>
    <x v="1"/>
    <n v="186"/>
    <n v="72.17"/>
    <s v="US"/>
    <s v="USD"/>
    <n v="1481176800"/>
    <n v="1482904800"/>
    <x v="250"/>
    <d v="2016-12-28T06:00:00"/>
    <b v="0"/>
    <b v="1"/>
    <s v="theater/plays"/>
    <x v="3"/>
    <s v="plays"/>
  </r>
  <r>
    <s v="Multi-channeled responsive implementation"/>
    <n v="1800"/>
    <n v="10755"/>
    <n v="598"/>
    <x v="1"/>
    <n v="138"/>
    <n v="77.930000000000007"/>
    <s v="US"/>
    <s v="USD"/>
    <n v="1354946400"/>
    <n v="1356588000"/>
    <x v="251"/>
    <d v="2012-12-27T06:00:00"/>
    <b v="1"/>
    <b v="0"/>
    <s v="photography/photography books"/>
    <x v="7"/>
    <s v="photography books"/>
  </r>
  <r>
    <s v="Centralized modular initiative"/>
    <n v="6300"/>
    <n v="9935"/>
    <n v="158"/>
    <x v="1"/>
    <n v="261"/>
    <n v="38.07"/>
    <s v="US"/>
    <s v="USD"/>
    <n v="1348808400"/>
    <n v="1349845200"/>
    <x v="136"/>
    <d v="2012-10-10T05:00:00"/>
    <b v="0"/>
    <b v="0"/>
    <s v="music/rock"/>
    <x v="1"/>
    <s v="rock"/>
  </r>
  <r>
    <s v="Reverse-engineered cohesive migration"/>
    <n v="84300"/>
    <n v="26303"/>
    <n v="31"/>
    <x v="0"/>
    <n v="454"/>
    <n v="57.94"/>
    <s v="US"/>
    <s v="USD"/>
    <n v="1282712400"/>
    <n v="1283058000"/>
    <x v="252"/>
    <d v="2010-08-29T05:00:00"/>
    <b v="0"/>
    <b v="1"/>
    <s v="music/rock"/>
    <x v="1"/>
    <s v="rock"/>
  </r>
  <r>
    <s v="Compatible multimedia hub"/>
    <n v="1700"/>
    <n v="5328"/>
    <n v="313"/>
    <x v="1"/>
    <n v="107"/>
    <n v="49.79"/>
    <s v="US"/>
    <s v="USD"/>
    <n v="1301979600"/>
    <n v="1304226000"/>
    <x v="253"/>
    <d v="2011-05-01T05:00:00"/>
    <b v="0"/>
    <b v="1"/>
    <s v="music/indie rock"/>
    <x v="1"/>
    <s v="indie rock"/>
  </r>
  <r>
    <s v="Organic eco-centric success"/>
    <n v="2900"/>
    <n v="10756"/>
    <n v="371"/>
    <x v="1"/>
    <n v="199"/>
    <n v="54.05"/>
    <s v="US"/>
    <s v="USD"/>
    <n v="1263016800"/>
    <n v="1263016800"/>
    <x v="254"/>
    <d v="2010-01-09T06:00:00"/>
    <b v="0"/>
    <b v="0"/>
    <s v="photography/photography books"/>
    <x v="7"/>
    <s v="photography books"/>
  </r>
  <r>
    <s v="Virtual reciprocal policy"/>
    <n v="45600"/>
    <n v="165375"/>
    <n v="363"/>
    <x v="1"/>
    <n v="5512"/>
    <n v="30"/>
    <s v="US"/>
    <s v="USD"/>
    <n v="1360648800"/>
    <n v="1362031200"/>
    <x v="255"/>
    <d v="2013-02-28T06:00:00"/>
    <b v="0"/>
    <b v="0"/>
    <s v="theater/plays"/>
    <x v="3"/>
    <s v="plays"/>
  </r>
  <r>
    <s v="Persevering interactive emulation"/>
    <n v="4900"/>
    <n v="6031"/>
    <n v="123"/>
    <x v="1"/>
    <n v="86"/>
    <n v="70.13"/>
    <s v="US"/>
    <s v="USD"/>
    <n v="1451800800"/>
    <n v="1455602400"/>
    <x v="256"/>
    <d v="2016-02-16T06:00:00"/>
    <b v="0"/>
    <b v="0"/>
    <s v="theater/plays"/>
    <x v="3"/>
    <s v="plays"/>
  </r>
  <r>
    <s v="Proactive responsive emulation"/>
    <n v="111900"/>
    <n v="85902"/>
    <n v="77"/>
    <x v="0"/>
    <n v="3182"/>
    <n v="27"/>
    <s v="IT"/>
    <s v="EUR"/>
    <n v="1415340000"/>
    <n v="1418191200"/>
    <x v="257"/>
    <d v="2014-12-10T06:00:00"/>
    <b v="0"/>
    <b v="1"/>
    <s v="music/jazz"/>
    <x v="1"/>
    <s v="jazz"/>
  </r>
  <r>
    <s v="Extended eco-centric function"/>
    <n v="61600"/>
    <n v="143910"/>
    <n v="234"/>
    <x v="1"/>
    <n v="2768"/>
    <n v="51.99"/>
    <s v="AU"/>
    <s v="AUD"/>
    <n v="1351054800"/>
    <n v="1352440800"/>
    <x v="258"/>
    <d v="2012-11-09T06:00:00"/>
    <b v="0"/>
    <b v="0"/>
    <s v="theater/plays"/>
    <x v="3"/>
    <s v="plays"/>
  </r>
  <r>
    <s v="Networked optimal productivity"/>
    <n v="1500"/>
    <n v="2708"/>
    <n v="181"/>
    <x v="1"/>
    <n v="48"/>
    <n v="56.42"/>
    <s v="US"/>
    <s v="USD"/>
    <n v="1349326800"/>
    <n v="1353304800"/>
    <x v="259"/>
    <d v="2012-11-19T06:00:00"/>
    <b v="0"/>
    <b v="0"/>
    <s v="film &amp; video/documentary"/>
    <x v="4"/>
    <s v="documentary"/>
  </r>
  <r>
    <s v="Persistent attitude-oriented approach"/>
    <n v="3500"/>
    <n v="8842"/>
    <n v="253"/>
    <x v="1"/>
    <n v="87"/>
    <n v="101.63"/>
    <s v="US"/>
    <s v="USD"/>
    <n v="1548914400"/>
    <n v="1550728800"/>
    <x v="260"/>
    <d v="2019-02-21T06:00:00"/>
    <b v="0"/>
    <b v="0"/>
    <s v="film &amp; video/television"/>
    <x v="4"/>
    <s v="television"/>
  </r>
  <r>
    <s v="Triple-buffered 4thgeneration toolset"/>
    <n v="173900"/>
    <n v="47260"/>
    <n v="27"/>
    <x v="3"/>
    <n v="1890"/>
    <n v="25.01"/>
    <s v="US"/>
    <s v="USD"/>
    <n v="1291269600"/>
    <n v="1291442400"/>
    <x v="261"/>
    <d v="2010-12-04T06:00:00"/>
    <b v="0"/>
    <b v="0"/>
    <s v="games/video games"/>
    <x v="6"/>
    <s v="video games"/>
  </r>
  <r>
    <s v="Progressive zero administration leverage"/>
    <n v="153700"/>
    <n v="1953"/>
    <n v="1"/>
    <x v="2"/>
    <n v="61"/>
    <n v="32.020000000000003"/>
    <s v="US"/>
    <s v="USD"/>
    <n v="1449468000"/>
    <n v="1452146400"/>
    <x v="262"/>
    <d v="2016-01-07T06:00:00"/>
    <b v="0"/>
    <b v="0"/>
    <s v="photography/photography books"/>
    <x v="7"/>
    <s v="photography books"/>
  </r>
  <r>
    <s v="Networked radical neural-net"/>
    <n v="51100"/>
    <n v="155349"/>
    <n v="304"/>
    <x v="1"/>
    <n v="1894"/>
    <n v="82.02"/>
    <s v="US"/>
    <s v="USD"/>
    <n v="1562734800"/>
    <n v="1564894800"/>
    <x v="263"/>
    <d v="2019-08-04T05:00:00"/>
    <b v="0"/>
    <b v="1"/>
    <s v="theater/plays"/>
    <x v="3"/>
    <s v="plays"/>
  </r>
  <r>
    <s v="Re-engineered heuristic forecast"/>
    <n v="7800"/>
    <n v="10704"/>
    <n v="137"/>
    <x v="1"/>
    <n v="282"/>
    <n v="37.96"/>
    <s v="CA"/>
    <s v="CAD"/>
    <n v="1505624400"/>
    <n v="1505883600"/>
    <x v="264"/>
    <d v="2017-09-20T05:00:00"/>
    <b v="0"/>
    <b v="0"/>
    <s v="theater/plays"/>
    <x v="3"/>
    <s v="plays"/>
  </r>
  <r>
    <s v="Fully-configurable background algorithm"/>
    <n v="2400"/>
    <n v="773"/>
    <n v="32"/>
    <x v="0"/>
    <n v="15"/>
    <n v="51.53"/>
    <s v="US"/>
    <s v="USD"/>
    <n v="1509948000"/>
    <n v="1510380000"/>
    <x v="265"/>
    <d v="2017-11-11T06:00:00"/>
    <b v="0"/>
    <b v="0"/>
    <s v="theater/plays"/>
    <x v="3"/>
    <s v="plays"/>
  </r>
  <r>
    <s v="Stand-alone discrete Graphical User Interface"/>
    <n v="3900"/>
    <n v="9419"/>
    <n v="242"/>
    <x v="1"/>
    <n v="116"/>
    <n v="81.2"/>
    <s v="US"/>
    <s v="USD"/>
    <n v="1554526800"/>
    <n v="1555218000"/>
    <x v="266"/>
    <d v="2019-04-14T05:00:00"/>
    <b v="0"/>
    <b v="0"/>
    <s v="publishing/translations"/>
    <x v="5"/>
    <s v="translations"/>
  </r>
  <r>
    <s v="Front-line foreground project"/>
    <n v="5500"/>
    <n v="5324"/>
    <n v="97"/>
    <x v="0"/>
    <n v="133"/>
    <n v="40.03"/>
    <s v="US"/>
    <s v="USD"/>
    <n v="1334811600"/>
    <n v="1335243600"/>
    <x v="267"/>
    <d v="2012-04-24T05:00:00"/>
    <b v="0"/>
    <b v="1"/>
    <s v="games/video games"/>
    <x v="6"/>
    <s v="video games"/>
  </r>
  <r>
    <s v="Persevering system-worthy info-mediaries"/>
    <n v="700"/>
    <n v="7465"/>
    <n v="1066"/>
    <x v="1"/>
    <n v="83"/>
    <n v="89.94"/>
    <s v="US"/>
    <s v="USD"/>
    <n v="1279515600"/>
    <n v="1279688400"/>
    <x v="268"/>
    <d v="2010-07-21T05:00:00"/>
    <b v="0"/>
    <b v="0"/>
    <s v="theater/plays"/>
    <x v="3"/>
    <s v="plays"/>
  </r>
  <r>
    <s v="Distributed multi-tasking strategy"/>
    <n v="2700"/>
    <n v="8799"/>
    <n v="326"/>
    <x v="1"/>
    <n v="91"/>
    <n v="96.69"/>
    <s v="US"/>
    <s v="USD"/>
    <n v="1353909600"/>
    <n v="1356069600"/>
    <x v="269"/>
    <d v="2012-12-21T06:00:00"/>
    <b v="0"/>
    <b v="0"/>
    <s v="technology/web"/>
    <x v="2"/>
    <s v="web"/>
  </r>
  <r>
    <s v="Vision-oriented methodical application"/>
    <n v="8000"/>
    <n v="13656"/>
    <n v="171"/>
    <x v="1"/>
    <n v="546"/>
    <n v="25.01"/>
    <s v="US"/>
    <s v="USD"/>
    <n v="1535950800"/>
    <n v="1536210000"/>
    <x v="270"/>
    <d v="2018-09-06T05:00:00"/>
    <b v="0"/>
    <b v="0"/>
    <s v="theater/plays"/>
    <x v="3"/>
    <s v="plays"/>
  </r>
  <r>
    <s v="Function-based high-level infrastructure"/>
    <n v="2500"/>
    <n v="14536"/>
    <n v="581"/>
    <x v="1"/>
    <n v="393"/>
    <n v="36.99"/>
    <s v="US"/>
    <s v="USD"/>
    <n v="1511244000"/>
    <n v="1511762400"/>
    <x v="271"/>
    <d v="2017-11-27T06:00:00"/>
    <b v="0"/>
    <b v="0"/>
    <s v="film &amp; video/animation"/>
    <x v="4"/>
    <s v="animation"/>
  </r>
  <r>
    <s v="Profound object-oriented paradigm"/>
    <n v="164500"/>
    <n v="150552"/>
    <n v="92"/>
    <x v="0"/>
    <n v="2062"/>
    <n v="73.010000000000005"/>
    <s v="US"/>
    <s v="USD"/>
    <n v="1331445600"/>
    <n v="1333256400"/>
    <x v="272"/>
    <d v="2012-04-01T05:00:00"/>
    <b v="0"/>
    <b v="1"/>
    <s v="theater/plays"/>
    <x v="3"/>
    <s v="plays"/>
  </r>
  <r>
    <s v="Virtual contextually-based circuit"/>
    <n v="8400"/>
    <n v="9076"/>
    <n v="108"/>
    <x v="1"/>
    <n v="133"/>
    <n v="68.239999999999995"/>
    <s v="US"/>
    <s v="USD"/>
    <n v="1480226400"/>
    <n v="1480744800"/>
    <x v="73"/>
    <d v="2016-12-03T06:00:00"/>
    <b v="0"/>
    <b v="1"/>
    <s v="film &amp; video/television"/>
    <x v="4"/>
    <s v="television"/>
  </r>
  <r>
    <s v="Business-focused dynamic instruction set"/>
    <n v="8100"/>
    <n v="1517"/>
    <n v="19"/>
    <x v="0"/>
    <n v="29"/>
    <n v="52.31"/>
    <s v="DK"/>
    <s v="DKK"/>
    <n v="1464584400"/>
    <n v="1465016400"/>
    <x v="273"/>
    <d v="2016-06-04T05:00:00"/>
    <b v="0"/>
    <b v="0"/>
    <s v="music/rock"/>
    <x v="1"/>
    <s v="rock"/>
  </r>
  <r>
    <s v="Ameliorated fresh-thinking protocol"/>
    <n v="9800"/>
    <n v="8153"/>
    <n v="83"/>
    <x v="0"/>
    <n v="132"/>
    <n v="61.77"/>
    <s v="US"/>
    <s v="USD"/>
    <n v="1335848400"/>
    <n v="1336280400"/>
    <x v="274"/>
    <d v="2012-05-06T05:00:00"/>
    <b v="0"/>
    <b v="0"/>
    <s v="technology/web"/>
    <x v="2"/>
    <s v="web"/>
  </r>
  <r>
    <s v="Front-line optimizing emulation"/>
    <n v="900"/>
    <n v="6357"/>
    <n v="706"/>
    <x v="1"/>
    <n v="254"/>
    <n v="25.03"/>
    <s v="US"/>
    <s v="USD"/>
    <n v="1473483600"/>
    <n v="1476766800"/>
    <x v="275"/>
    <d v="2016-10-18T05:00:00"/>
    <b v="0"/>
    <b v="0"/>
    <s v="theater/plays"/>
    <x v="3"/>
    <s v="plays"/>
  </r>
  <r>
    <s v="Devolved uniform complexity"/>
    <n v="112100"/>
    <n v="19557"/>
    <n v="17"/>
    <x v="3"/>
    <n v="184"/>
    <n v="106.29"/>
    <s v="US"/>
    <s v="USD"/>
    <n v="1479880800"/>
    <n v="1480485600"/>
    <x v="276"/>
    <d v="2016-11-30T06:00:00"/>
    <b v="0"/>
    <b v="0"/>
    <s v="theater/plays"/>
    <x v="3"/>
    <s v="plays"/>
  </r>
  <r>
    <s v="Public-key intangible superstructure"/>
    <n v="6300"/>
    <n v="13213"/>
    <n v="210"/>
    <x v="1"/>
    <n v="176"/>
    <n v="75.069999999999993"/>
    <s v="US"/>
    <s v="USD"/>
    <n v="1430197200"/>
    <n v="1430197200"/>
    <x v="277"/>
    <d v="2015-04-28T05:00:00"/>
    <b v="0"/>
    <b v="0"/>
    <s v="music/electric music"/>
    <x v="1"/>
    <s v="electric music"/>
  </r>
  <r>
    <s v="Secured global success"/>
    <n v="5600"/>
    <n v="5476"/>
    <n v="98"/>
    <x v="0"/>
    <n v="137"/>
    <n v="39.97"/>
    <s v="DK"/>
    <s v="DKK"/>
    <n v="1331701200"/>
    <n v="1331787600"/>
    <x v="278"/>
    <d v="2012-03-15T05:00:00"/>
    <b v="0"/>
    <b v="1"/>
    <s v="music/metal"/>
    <x v="1"/>
    <s v="metal"/>
  </r>
  <r>
    <s v="Grass-roots mission-critical capability"/>
    <n v="800"/>
    <n v="13474"/>
    <n v="1684"/>
    <x v="1"/>
    <n v="337"/>
    <n v="39.979999999999997"/>
    <s v="CA"/>
    <s v="CAD"/>
    <n v="1438578000"/>
    <n v="1438837200"/>
    <x v="279"/>
    <d v="2015-08-06T05:00:00"/>
    <b v="0"/>
    <b v="0"/>
    <s v="theater/plays"/>
    <x v="3"/>
    <s v="plays"/>
  </r>
  <r>
    <s v="Advanced global data-warehouse"/>
    <n v="168600"/>
    <n v="91722"/>
    <n v="54"/>
    <x v="0"/>
    <n v="908"/>
    <n v="101.02"/>
    <s v="US"/>
    <s v="USD"/>
    <n v="1368162000"/>
    <n v="1370926800"/>
    <x v="280"/>
    <d v="2013-06-11T05:00:00"/>
    <b v="0"/>
    <b v="1"/>
    <s v="film &amp; video/documentary"/>
    <x v="4"/>
    <s v="documentary"/>
  </r>
  <r>
    <s v="Self-enabling uniform complexity"/>
    <n v="1800"/>
    <n v="8219"/>
    <n v="457"/>
    <x v="1"/>
    <n v="107"/>
    <n v="76.81"/>
    <s v="US"/>
    <s v="USD"/>
    <n v="1318654800"/>
    <n v="1319000400"/>
    <x v="281"/>
    <d v="2011-10-19T05:00:00"/>
    <b v="1"/>
    <b v="0"/>
    <s v="technology/web"/>
    <x v="2"/>
    <s v="web"/>
  </r>
  <r>
    <s v="Versatile cohesive encoding"/>
    <n v="7300"/>
    <n v="717"/>
    <n v="10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s v="Organized executive solution"/>
    <n v="6500"/>
    <n v="1065"/>
    <n v="16"/>
    <x v="3"/>
    <n v="32"/>
    <n v="33.28"/>
    <s v="IT"/>
    <s v="EUR"/>
    <n v="1286254800"/>
    <n v="1287032400"/>
    <x v="283"/>
    <d v="2010-10-14T05:00:00"/>
    <b v="0"/>
    <b v="0"/>
    <s v="theater/plays"/>
    <x v="3"/>
    <s v="plays"/>
  </r>
  <r>
    <s v="Automated local emulation"/>
    <n v="600"/>
    <n v="8038"/>
    <n v="1340"/>
    <x v="1"/>
    <n v="183"/>
    <n v="43.92"/>
    <s v="US"/>
    <s v="USD"/>
    <n v="1540530000"/>
    <n v="1541570400"/>
    <x v="284"/>
    <d v="2018-11-07T06:00:00"/>
    <b v="0"/>
    <b v="0"/>
    <s v="theater/plays"/>
    <x v="3"/>
    <s v="plays"/>
  </r>
  <r>
    <s v="Enterprise-wide intermediate middleware"/>
    <n v="192900"/>
    <n v="68769"/>
    <n v="36"/>
    <x v="0"/>
    <n v="1910"/>
    <n v="36"/>
    <s v="CH"/>
    <s v="CHF"/>
    <n v="1381813200"/>
    <n v="1383976800"/>
    <x v="285"/>
    <d v="2013-11-09T06:00:00"/>
    <b v="0"/>
    <b v="0"/>
    <s v="theater/plays"/>
    <x v="3"/>
    <s v="plays"/>
  </r>
  <r>
    <s v="Grass-roots real-time Local Area Network"/>
    <n v="6100"/>
    <n v="3352"/>
    <n v="55"/>
    <x v="0"/>
    <n v="38"/>
    <n v="88.21"/>
    <s v="AU"/>
    <s v="AUD"/>
    <n v="1548655200"/>
    <n v="1550556000"/>
    <x v="286"/>
    <d v="2019-02-19T06:00:00"/>
    <b v="0"/>
    <b v="0"/>
    <s v="theater/plays"/>
    <x v="3"/>
    <s v="plays"/>
  </r>
  <r>
    <s v="Organized client-driven capacity"/>
    <n v="7200"/>
    <n v="6785"/>
    <n v="94"/>
    <x v="0"/>
    <n v="104"/>
    <n v="65.239999999999995"/>
    <s v="AU"/>
    <s v="AUD"/>
    <n v="1389679200"/>
    <n v="1390456800"/>
    <x v="287"/>
    <d v="2014-01-23T06:00:00"/>
    <b v="0"/>
    <b v="1"/>
    <s v="theater/plays"/>
    <x v="3"/>
    <s v="plays"/>
  </r>
  <r>
    <s v="Adaptive intangible database"/>
    <n v="3500"/>
    <n v="5037"/>
    <n v="144"/>
    <x v="1"/>
    <n v="72"/>
    <n v="69.959999999999994"/>
    <s v="US"/>
    <s v="USD"/>
    <n v="1456466400"/>
    <n v="1458018000"/>
    <x v="288"/>
    <d v="2016-03-15T05:00:00"/>
    <b v="0"/>
    <b v="1"/>
    <s v="music/rock"/>
    <x v="1"/>
    <s v="rock"/>
  </r>
  <r>
    <s v="Grass-roots contextually-based algorithm"/>
    <n v="3800"/>
    <n v="1954"/>
    <n v="51"/>
    <x v="0"/>
    <n v="49"/>
    <n v="39.880000000000003"/>
    <s v="US"/>
    <s v="USD"/>
    <n v="1456984800"/>
    <n v="1461819600"/>
    <x v="289"/>
    <d v="2016-04-28T05:00:00"/>
    <b v="0"/>
    <b v="0"/>
    <s v="food/food trucks"/>
    <x v="0"/>
    <s v="food trucks"/>
  </r>
  <r>
    <s v="Focused executive core"/>
    <n v="100"/>
    <n v="5"/>
    <n v="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s v="Multi-channeled disintermediate policy"/>
    <n v="900"/>
    <n v="12102"/>
    <n v="1345"/>
    <x v="1"/>
    <n v="295"/>
    <n v="41.02"/>
    <s v="US"/>
    <s v="USD"/>
    <n v="1424930400"/>
    <n v="1426395600"/>
    <x v="291"/>
    <d v="2015-03-15T05:00:00"/>
    <b v="0"/>
    <b v="0"/>
    <s v="film &amp; video/documentary"/>
    <x v="4"/>
    <s v="documentary"/>
  </r>
  <r>
    <s v="Customizable bi-directional hardware"/>
    <n v="76100"/>
    <n v="24234"/>
    <n v="32"/>
    <x v="0"/>
    <n v="245"/>
    <n v="98.91"/>
    <s v="US"/>
    <s v="USD"/>
    <n v="1535864400"/>
    <n v="1537074000"/>
    <x v="292"/>
    <d v="2018-09-16T05:00:00"/>
    <b v="0"/>
    <b v="0"/>
    <s v="theater/plays"/>
    <x v="3"/>
    <s v="plays"/>
  </r>
  <r>
    <s v="Networked optimal architecture"/>
    <n v="3400"/>
    <n v="2809"/>
    <n v="83"/>
    <x v="0"/>
    <n v="32"/>
    <n v="87.78"/>
    <s v="US"/>
    <s v="USD"/>
    <n v="1452146400"/>
    <n v="1452578400"/>
    <x v="293"/>
    <d v="2016-01-12T06:00:00"/>
    <b v="0"/>
    <b v="0"/>
    <s v="music/indie rock"/>
    <x v="1"/>
    <s v="indie rock"/>
  </r>
  <r>
    <s v="User-friendly discrete benchmark"/>
    <n v="2100"/>
    <n v="11469"/>
    <n v="546"/>
    <x v="1"/>
    <n v="142"/>
    <n v="80.77"/>
    <s v="US"/>
    <s v="USD"/>
    <n v="1470546000"/>
    <n v="1474088400"/>
    <x v="294"/>
    <d v="2016-09-17T05:00:00"/>
    <b v="0"/>
    <b v="0"/>
    <s v="film &amp; video/documentary"/>
    <x v="4"/>
    <s v="documentary"/>
  </r>
  <r>
    <s v="Grass-roots actuating policy"/>
    <n v="2800"/>
    <n v="8014"/>
    <n v="286"/>
    <x v="1"/>
    <n v="85"/>
    <n v="94.28"/>
    <s v="US"/>
    <s v="USD"/>
    <n v="1458363600"/>
    <n v="1461906000"/>
    <x v="295"/>
    <d v="2016-04-29T05:00:00"/>
    <b v="0"/>
    <b v="0"/>
    <s v="theater/plays"/>
    <x v="3"/>
    <s v="plays"/>
  </r>
  <r>
    <s v="Enterprise-wide 3rdgeneration knowledge user"/>
    <n v="6500"/>
    <n v="514"/>
    <n v="8"/>
    <x v="0"/>
    <n v="7"/>
    <n v="73.430000000000007"/>
    <s v="US"/>
    <s v="USD"/>
    <n v="1500008400"/>
    <n v="1500267600"/>
    <x v="296"/>
    <d v="2017-07-17T05:00:00"/>
    <b v="0"/>
    <b v="1"/>
    <s v="theater/plays"/>
    <x v="3"/>
    <s v="plays"/>
  </r>
  <r>
    <s v="Face-to-face zero tolerance moderator"/>
    <n v="32900"/>
    <n v="43473"/>
    <n v="132"/>
    <x v="1"/>
    <n v="659"/>
    <n v="65.97"/>
    <s v="DK"/>
    <s v="DKK"/>
    <n v="1338958800"/>
    <n v="1340686800"/>
    <x v="297"/>
    <d v="2012-06-26T05:00:00"/>
    <b v="0"/>
    <b v="1"/>
    <s v="publishing/fiction"/>
    <x v="5"/>
    <s v="fiction"/>
  </r>
  <r>
    <s v="Grass-roots optimizing projection"/>
    <n v="118200"/>
    <n v="87560"/>
    <n v="74"/>
    <x v="0"/>
    <n v="803"/>
    <n v="109.04"/>
    <s v="US"/>
    <s v="USD"/>
    <n v="1303102800"/>
    <n v="1303189200"/>
    <x v="298"/>
    <d v="2011-04-19T05:00:00"/>
    <b v="0"/>
    <b v="0"/>
    <s v="theater/plays"/>
    <x v="3"/>
    <s v="plays"/>
  </r>
  <r>
    <s v="User-centric 6thgeneration attitude"/>
    <n v="4100"/>
    <n v="3087"/>
    <n v="75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s v="Switchable zero tolerance website"/>
    <n v="7800"/>
    <n v="1586"/>
    <n v="20"/>
    <x v="0"/>
    <n v="16"/>
    <n v="99.13"/>
    <s v="US"/>
    <s v="USD"/>
    <n v="1270789200"/>
    <n v="1272171600"/>
    <x v="300"/>
    <d v="2010-04-25T05:00:00"/>
    <b v="0"/>
    <b v="0"/>
    <s v="games/video games"/>
    <x v="6"/>
    <s v="video games"/>
  </r>
  <r>
    <s v="Focused real-time help-desk"/>
    <n v="6300"/>
    <n v="12812"/>
    <n v="203"/>
    <x v="1"/>
    <n v="121"/>
    <n v="105.88"/>
    <s v="US"/>
    <s v="USD"/>
    <n v="1297836000"/>
    <n v="1298872800"/>
    <x v="247"/>
    <d v="2011-02-28T06:00:00"/>
    <b v="0"/>
    <b v="0"/>
    <s v="theater/plays"/>
    <x v="3"/>
    <s v="plays"/>
  </r>
  <r>
    <s v="Robust impactful approach"/>
    <n v="59100"/>
    <n v="183345"/>
    <n v="310"/>
    <x v="1"/>
    <n v="3742"/>
    <n v="49"/>
    <s v="US"/>
    <s v="USD"/>
    <n v="1382677200"/>
    <n v="1383282000"/>
    <x v="244"/>
    <d v="2013-11-01T05:00:00"/>
    <b v="0"/>
    <b v="0"/>
    <s v="theater/plays"/>
    <x v="3"/>
    <s v="plays"/>
  </r>
  <r>
    <s v="Secured maximized policy"/>
    <n v="2200"/>
    <n v="8697"/>
    <n v="395"/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s v="Realigned upward-trending strategy"/>
    <n v="1400"/>
    <n v="4126"/>
    <n v="295"/>
    <x v="1"/>
    <n v="133"/>
    <n v="31.02"/>
    <s v="US"/>
    <s v="USD"/>
    <n v="1552366800"/>
    <n v="1552798800"/>
    <x v="188"/>
    <d v="2019-03-17T05:00:00"/>
    <b v="0"/>
    <b v="1"/>
    <s v="film &amp; video/documentary"/>
    <x v="4"/>
    <s v="documentary"/>
  </r>
  <r>
    <s v="Open-source interactive knowledge user"/>
    <n v="9500"/>
    <n v="3220"/>
    <n v="34"/>
    <x v="0"/>
    <n v="31"/>
    <n v="103.87"/>
    <s v="US"/>
    <s v="USD"/>
    <n v="1400907600"/>
    <n v="1403413200"/>
    <x v="302"/>
    <d v="2014-06-22T05:00:00"/>
    <b v="0"/>
    <b v="0"/>
    <s v="theater/plays"/>
    <x v="3"/>
    <s v="plays"/>
  </r>
  <r>
    <s v="Configurable demand-driven matrix"/>
    <n v="9600"/>
    <n v="6401"/>
    <n v="67"/>
    <x v="0"/>
    <n v="108"/>
    <n v="59.27"/>
    <s v="IT"/>
    <s v="EUR"/>
    <n v="1574143200"/>
    <n v="1574229600"/>
    <x v="303"/>
    <d v="2019-11-20T06:00:00"/>
    <b v="0"/>
    <b v="1"/>
    <s v="food/food trucks"/>
    <x v="0"/>
    <s v="food trucks"/>
  </r>
  <r>
    <s v="Cross-group coherent hierarchy"/>
    <n v="6600"/>
    <n v="1269"/>
    <n v="19"/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s v="Decentralized demand-driven open system"/>
    <n v="5700"/>
    <n v="903"/>
    <n v="16"/>
    <x v="0"/>
    <n v="17"/>
    <n v="53.12"/>
    <s v="US"/>
    <s v="USD"/>
    <n v="1392357600"/>
    <n v="1392530400"/>
    <x v="305"/>
    <d v="2014-02-16T06:00:00"/>
    <b v="0"/>
    <b v="0"/>
    <s v="music/rock"/>
    <x v="1"/>
    <s v="rock"/>
  </r>
  <r>
    <s v="Advanced empowering matrix"/>
    <n v="8400"/>
    <n v="3251"/>
    <n v="39"/>
    <x v="3"/>
    <n v="64"/>
    <n v="50.8"/>
    <s v="US"/>
    <s v="USD"/>
    <n v="1281589200"/>
    <n v="1283662800"/>
    <x v="306"/>
    <d v="2010-09-05T05:00:00"/>
    <b v="0"/>
    <b v="0"/>
    <s v="technology/web"/>
    <x v="2"/>
    <s v="web"/>
  </r>
  <r>
    <s v="Phased holistic implementation"/>
    <n v="84400"/>
    <n v="8092"/>
    <n v="10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s v="Proactive attitude-oriented knowledge user"/>
    <n v="170400"/>
    <n v="160422"/>
    <n v="94"/>
    <x v="0"/>
    <n v="2468"/>
    <n v="65"/>
    <s v="US"/>
    <s v="USD"/>
    <n v="1301634000"/>
    <n v="1302325200"/>
    <x v="308"/>
    <d v="2011-04-09T05:00:00"/>
    <b v="0"/>
    <b v="0"/>
    <s v="film &amp; video/shorts"/>
    <x v="4"/>
    <s v="shorts"/>
  </r>
  <r>
    <s v="Visionary asymmetric Graphical User Interface"/>
    <n v="117900"/>
    <n v="196377"/>
    <n v="167"/>
    <x v="1"/>
    <n v="5168"/>
    <n v="38"/>
    <s v="US"/>
    <s v="USD"/>
    <n v="1290664800"/>
    <n v="1291788000"/>
    <x v="309"/>
    <d v="2010-12-08T06:00:00"/>
    <b v="0"/>
    <b v="0"/>
    <s v="theater/plays"/>
    <x v="3"/>
    <s v="plays"/>
  </r>
  <r>
    <s v="Integrated zero-defect help-desk"/>
    <n v="8900"/>
    <n v="2148"/>
    <n v="24"/>
    <x v="0"/>
    <n v="26"/>
    <n v="82.62"/>
    <s v="GB"/>
    <s v="GBP"/>
    <n v="1395896400"/>
    <n v="1396069200"/>
    <x v="310"/>
    <d v="2014-03-29T05:00:00"/>
    <b v="0"/>
    <b v="0"/>
    <s v="film &amp; video/documentary"/>
    <x v="4"/>
    <s v="documentary"/>
  </r>
  <r>
    <s v="Inverse analyzing matrices"/>
    <n v="7100"/>
    <n v="11648"/>
    <n v="164"/>
    <x v="1"/>
    <n v="307"/>
    <n v="37.94"/>
    <s v="US"/>
    <s v="USD"/>
    <n v="1434862800"/>
    <n v="1435899600"/>
    <x v="311"/>
    <d v="2015-07-03T05:00:00"/>
    <b v="0"/>
    <b v="1"/>
    <s v="theater/plays"/>
    <x v="3"/>
    <s v="plays"/>
  </r>
  <r>
    <s v="Programmable systemic implementation"/>
    <n v="6500"/>
    <n v="5897"/>
    <n v="91"/>
    <x v="0"/>
    <n v="73"/>
    <n v="80.78"/>
    <s v="US"/>
    <s v="USD"/>
    <n v="1529125200"/>
    <n v="1531112400"/>
    <x v="79"/>
    <d v="2018-07-09T05:00:00"/>
    <b v="0"/>
    <b v="1"/>
    <s v="theater/plays"/>
    <x v="3"/>
    <s v="plays"/>
  </r>
  <r>
    <s v="Multi-channeled next generation architecture"/>
    <n v="7200"/>
    <n v="3326"/>
    <n v="46"/>
    <x v="0"/>
    <n v="128"/>
    <n v="25.98"/>
    <s v="US"/>
    <s v="USD"/>
    <n v="1451109600"/>
    <n v="1451628000"/>
    <x v="312"/>
    <d v="2016-01-01T06:00:00"/>
    <b v="0"/>
    <b v="0"/>
    <s v="film &amp; video/animation"/>
    <x v="4"/>
    <s v="animation"/>
  </r>
  <r>
    <s v="Digitized 3rdgeneration encoding"/>
    <n v="2600"/>
    <n v="1002"/>
    <n v="39"/>
    <x v="0"/>
    <n v="33"/>
    <n v="30.36"/>
    <s v="US"/>
    <s v="USD"/>
    <n v="1566968400"/>
    <n v="1567314000"/>
    <x v="313"/>
    <d v="2019-09-01T05:00:00"/>
    <b v="0"/>
    <b v="1"/>
    <s v="theater/plays"/>
    <x v="3"/>
    <s v="plays"/>
  </r>
  <r>
    <s v="Innovative well-modulated functionalities"/>
    <n v="98700"/>
    <n v="131826"/>
    <n v="134"/>
    <x v="1"/>
    <n v="2441"/>
    <n v="54"/>
    <s v="US"/>
    <s v="USD"/>
    <n v="1543557600"/>
    <n v="1544508000"/>
    <x v="314"/>
    <d v="2018-12-11T06:00:00"/>
    <b v="0"/>
    <b v="0"/>
    <s v="music/rock"/>
    <x v="1"/>
    <s v="rock"/>
  </r>
  <r>
    <s v="Fundamental incremental database"/>
    <n v="93800"/>
    <n v="21477"/>
    <n v="23"/>
    <x v="2"/>
    <n v="211"/>
    <n v="101.79"/>
    <s v="US"/>
    <s v="USD"/>
    <n v="1481522400"/>
    <n v="1482472800"/>
    <x v="315"/>
    <d v="2016-12-23T06:00:00"/>
    <b v="0"/>
    <b v="0"/>
    <s v="games/video games"/>
    <x v="6"/>
    <s v="video games"/>
  </r>
  <r>
    <s v="Expanded encompassing open architecture"/>
    <n v="33700"/>
    <n v="62330"/>
    <n v="185"/>
    <x v="1"/>
    <n v="1385"/>
    <n v="45"/>
    <s v="GB"/>
    <s v="GBP"/>
    <n v="1512712800"/>
    <n v="1512799200"/>
    <x v="316"/>
    <d v="2017-12-09T06:00:00"/>
    <b v="0"/>
    <b v="0"/>
    <s v="film &amp; video/documentary"/>
    <x v="4"/>
    <s v="documentary"/>
  </r>
  <r>
    <s v="Intuitive static portal"/>
    <n v="3300"/>
    <n v="14643"/>
    <n v="444"/>
    <x v="1"/>
    <n v="190"/>
    <n v="77.069999999999993"/>
    <s v="US"/>
    <s v="USD"/>
    <n v="1324274400"/>
    <n v="1324360800"/>
    <x v="317"/>
    <d v="2011-12-20T06:00:00"/>
    <b v="0"/>
    <b v="0"/>
    <s v="food/food trucks"/>
    <x v="0"/>
    <s v="food trucks"/>
  </r>
  <r>
    <s v="Optional bandwidth-monitored definition"/>
    <n v="20700"/>
    <n v="41396"/>
    <n v="200"/>
    <x v="1"/>
    <n v="470"/>
    <n v="88.08"/>
    <s v="US"/>
    <s v="USD"/>
    <n v="1364446800"/>
    <n v="1364533200"/>
    <x v="318"/>
    <d v="2013-03-29T05:00:00"/>
    <b v="0"/>
    <b v="0"/>
    <s v="technology/wearables"/>
    <x v="2"/>
    <s v="wearables"/>
  </r>
  <r>
    <s v="Persistent well-modulated synergy"/>
    <n v="9600"/>
    <n v="11900"/>
    <n v="124"/>
    <x v="1"/>
    <n v="253"/>
    <n v="47.04"/>
    <s v="US"/>
    <s v="USD"/>
    <n v="1542693600"/>
    <n v="1545112800"/>
    <x v="319"/>
    <d v="2018-12-18T06:00:00"/>
    <b v="0"/>
    <b v="0"/>
    <s v="theater/plays"/>
    <x v="3"/>
    <s v="plays"/>
  </r>
  <r>
    <s v="Assimilated discrete algorithm"/>
    <n v="66200"/>
    <n v="123538"/>
    <n v="187"/>
    <x v="1"/>
    <n v="1113"/>
    <n v="111"/>
    <s v="US"/>
    <s v="USD"/>
    <n v="1515564000"/>
    <n v="1516168800"/>
    <x v="32"/>
    <d v="2018-01-17T06:00:00"/>
    <b v="0"/>
    <b v="0"/>
    <s v="music/rock"/>
    <x v="1"/>
    <s v="rock"/>
  </r>
  <r>
    <s v="Operative uniform hub"/>
    <n v="173800"/>
    <n v="198628"/>
    <n v="114"/>
    <x v="1"/>
    <n v="2283"/>
    <n v="87"/>
    <s v="US"/>
    <s v="USD"/>
    <n v="1573797600"/>
    <n v="1574920800"/>
    <x v="320"/>
    <d v="2019-11-28T06:00:00"/>
    <b v="0"/>
    <b v="0"/>
    <s v="music/rock"/>
    <x v="1"/>
    <s v="rock"/>
  </r>
  <r>
    <s v="Customizable intangible capability"/>
    <n v="70700"/>
    <n v="68602"/>
    <n v="97"/>
    <x v="0"/>
    <n v="1072"/>
    <n v="63.99"/>
    <s v="US"/>
    <s v="USD"/>
    <n v="1292392800"/>
    <n v="1292479200"/>
    <x v="321"/>
    <d v="2010-12-16T06:00:00"/>
    <b v="0"/>
    <b v="1"/>
    <s v="music/rock"/>
    <x v="1"/>
    <s v="rock"/>
  </r>
  <r>
    <s v="Innovative didactic analyzer"/>
    <n v="94500"/>
    <n v="116064"/>
    <n v="123"/>
    <x v="1"/>
    <n v="1095"/>
    <n v="105.99"/>
    <s v="US"/>
    <s v="USD"/>
    <n v="1573452000"/>
    <n v="1573538400"/>
    <x v="322"/>
    <d v="2019-11-12T06:00:00"/>
    <b v="0"/>
    <b v="0"/>
    <s v="theater/plays"/>
    <x v="3"/>
    <s v="plays"/>
  </r>
  <r>
    <s v="Decentralized intangible encoding"/>
    <n v="69800"/>
    <n v="125042"/>
    <n v="179"/>
    <x v="1"/>
    <n v="1690"/>
    <n v="73.989999999999995"/>
    <s v="US"/>
    <s v="USD"/>
    <n v="1317790800"/>
    <n v="1320382800"/>
    <x v="323"/>
    <d v="2011-11-04T05:00:00"/>
    <b v="0"/>
    <b v="0"/>
    <s v="theater/plays"/>
    <x v="3"/>
    <s v="plays"/>
  </r>
  <r>
    <s v="Front-line transitional algorithm"/>
    <n v="136300"/>
    <n v="108974"/>
    <n v="80"/>
    <x v="3"/>
    <n v="1297"/>
    <n v="84.02"/>
    <s v="CA"/>
    <s v="CAD"/>
    <n v="1501650000"/>
    <n v="1502859600"/>
    <x v="324"/>
    <d v="2017-08-16T05:00:00"/>
    <b v="0"/>
    <b v="0"/>
    <s v="theater/plays"/>
    <x v="3"/>
    <s v="plays"/>
  </r>
  <r>
    <s v="Switchable didactic matrices"/>
    <n v="37100"/>
    <n v="34964"/>
    <n v="94"/>
    <x v="0"/>
    <n v="393"/>
    <n v="88.97"/>
    <s v="US"/>
    <s v="USD"/>
    <n v="1323669600"/>
    <n v="1323756000"/>
    <x v="325"/>
    <d v="2011-12-13T06:00:00"/>
    <b v="0"/>
    <b v="0"/>
    <s v="photography/photography books"/>
    <x v="7"/>
    <s v="photography books"/>
  </r>
  <r>
    <s v="Ameliorated disintermediate utilization"/>
    <n v="114300"/>
    <n v="96777"/>
    <n v="85"/>
    <x v="0"/>
    <n v="1257"/>
    <n v="76.989999999999995"/>
    <s v="US"/>
    <s v="USD"/>
    <n v="1440738000"/>
    <n v="1441342800"/>
    <x v="326"/>
    <d v="2015-09-04T05:00:00"/>
    <b v="0"/>
    <b v="0"/>
    <s v="music/indie rock"/>
    <x v="1"/>
    <s v="indie rock"/>
  </r>
  <r>
    <s v="Visionary foreground middleware"/>
    <n v="47900"/>
    <n v="31864"/>
    <n v="67"/>
    <x v="0"/>
    <n v="328"/>
    <n v="97.15"/>
    <s v="US"/>
    <s v="USD"/>
    <n v="1374296400"/>
    <n v="1375333200"/>
    <x v="327"/>
    <d v="2013-08-01T05:00:00"/>
    <b v="0"/>
    <b v="0"/>
    <s v="theater/plays"/>
    <x v="3"/>
    <s v="plays"/>
  </r>
  <r>
    <s v="Optional zero-defect task-force"/>
    <n v="9000"/>
    <n v="4853"/>
    <n v="54"/>
    <x v="0"/>
    <n v="147"/>
    <n v="33.01"/>
    <s v="US"/>
    <s v="USD"/>
    <n v="1384840800"/>
    <n v="1389420000"/>
    <x v="328"/>
    <d v="2014-01-11T06:00:00"/>
    <b v="0"/>
    <b v="0"/>
    <s v="theater/plays"/>
    <x v="3"/>
    <s v="plays"/>
  </r>
  <r>
    <s v="Devolved exuding emulation"/>
    <n v="197600"/>
    <n v="82959"/>
    <n v="42"/>
    <x v="0"/>
    <n v="830"/>
    <n v="99.95"/>
    <s v="US"/>
    <s v="USD"/>
    <n v="1516600800"/>
    <n v="1520056800"/>
    <x v="329"/>
    <d v="2018-03-03T06:00:00"/>
    <b v="0"/>
    <b v="0"/>
    <s v="games/video games"/>
    <x v="6"/>
    <s v="video games"/>
  </r>
  <r>
    <s v="Open-source neutral task-force"/>
    <n v="157600"/>
    <n v="23159"/>
    <n v="15"/>
    <x v="0"/>
    <n v="331"/>
    <n v="69.97"/>
    <s v="GB"/>
    <s v="GBP"/>
    <n v="1436418000"/>
    <n v="1436504400"/>
    <x v="330"/>
    <d v="2015-07-10T05:00:00"/>
    <b v="0"/>
    <b v="0"/>
    <s v="film &amp; video/drama"/>
    <x v="4"/>
    <s v="drama"/>
  </r>
  <r>
    <s v="Virtual attitude-oriented migration"/>
    <n v="8000"/>
    <n v="2758"/>
    <n v="34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s v="Open-source full-range portal"/>
    <n v="900"/>
    <n v="12607"/>
    <n v="1401"/>
    <x v="1"/>
    <n v="191"/>
    <n v="66.010000000000005"/>
    <s v="US"/>
    <s v="USD"/>
    <n v="1423634400"/>
    <n v="1425708000"/>
    <x v="332"/>
    <d v="2015-03-07T06:00:00"/>
    <b v="0"/>
    <b v="0"/>
    <s v="technology/web"/>
    <x v="2"/>
    <s v="web"/>
  </r>
  <r>
    <s v="Versatile cohesive open system"/>
    <n v="199000"/>
    <n v="142823"/>
    <n v="72"/>
    <x v="0"/>
    <n v="3483"/>
    <n v="41.01"/>
    <s v="US"/>
    <s v="USD"/>
    <n v="1487224800"/>
    <n v="1488348000"/>
    <x v="333"/>
    <d v="2017-03-01T06:00:00"/>
    <b v="0"/>
    <b v="0"/>
    <s v="food/food trucks"/>
    <x v="0"/>
    <s v="food trucks"/>
  </r>
  <r>
    <s v="Multi-layered bottom-line frame"/>
    <n v="180800"/>
    <n v="95958"/>
    <n v="53"/>
    <x v="0"/>
    <n v="923"/>
    <n v="103.96"/>
    <s v="US"/>
    <s v="USD"/>
    <n v="1500008400"/>
    <n v="1502600400"/>
    <x v="296"/>
    <d v="2017-08-13T05:00:00"/>
    <b v="0"/>
    <b v="0"/>
    <s v="theater/plays"/>
    <x v="3"/>
    <s v="plays"/>
  </r>
  <r>
    <s v="Pre-emptive neutral capacity"/>
    <n v="100"/>
    <n v="5"/>
    <n v="5"/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s v="Universal maximized methodology"/>
    <n v="74100"/>
    <n v="94631"/>
    <n v="128"/>
    <x v="1"/>
    <n v="2013"/>
    <n v="47.01"/>
    <s v="US"/>
    <s v="USD"/>
    <n v="1440392400"/>
    <n v="1441602000"/>
    <x v="335"/>
    <d v="2015-09-07T05:00:00"/>
    <b v="0"/>
    <b v="0"/>
    <s v="music/rock"/>
    <x v="1"/>
    <s v="rock"/>
  </r>
  <r>
    <s v="Expanded hybrid hardware"/>
    <n v="2800"/>
    <n v="977"/>
    <n v="35"/>
    <x v="0"/>
    <n v="33"/>
    <n v="29.61"/>
    <s v="CA"/>
    <s v="CAD"/>
    <n v="1446876000"/>
    <n v="1447567200"/>
    <x v="336"/>
    <d v="2015-11-15T06:00:00"/>
    <b v="0"/>
    <b v="0"/>
    <s v="theater/plays"/>
    <x v="3"/>
    <s v="plays"/>
  </r>
  <r>
    <s v="Profit-focused multi-tasking access"/>
    <n v="33600"/>
    <n v="137961"/>
    <n v="411"/>
    <x v="1"/>
    <n v="1703"/>
    <n v="81.010000000000005"/>
    <s v="US"/>
    <s v="USD"/>
    <n v="1562302800"/>
    <n v="1562389200"/>
    <x v="337"/>
    <d v="2019-07-06T05:00:00"/>
    <b v="0"/>
    <b v="0"/>
    <s v="theater/plays"/>
    <x v="3"/>
    <s v="plays"/>
  </r>
  <r>
    <s v="Profit-focused transitional capability"/>
    <n v="6100"/>
    <n v="7548"/>
    <n v="124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s v="Front-line scalable definition"/>
    <n v="3800"/>
    <n v="2241"/>
    <n v="59"/>
    <x v="2"/>
    <n v="86"/>
    <n v="26.06"/>
    <s v="US"/>
    <s v="USD"/>
    <n v="1485064800"/>
    <n v="1488520800"/>
    <x v="339"/>
    <d v="2017-03-03T06:00:00"/>
    <b v="0"/>
    <b v="0"/>
    <s v="technology/wearables"/>
    <x v="2"/>
    <s v="wearables"/>
  </r>
  <r>
    <s v="Open-source systematic protocol"/>
    <n v="9300"/>
    <n v="3431"/>
    <n v="37"/>
    <x v="0"/>
    <n v="40"/>
    <n v="85.78"/>
    <s v="IT"/>
    <s v="EUR"/>
    <n v="1326520800"/>
    <n v="1327298400"/>
    <x v="340"/>
    <d v="2012-01-23T06:00:00"/>
    <b v="0"/>
    <b v="0"/>
    <s v="theater/plays"/>
    <x v="3"/>
    <s v="plays"/>
  </r>
  <r>
    <s v="Implemented tangible algorithm"/>
    <n v="2300"/>
    <n v="4253"/>
    <n v="185"/>
    <x v="1"/>
    <n v="41"/>
    <n v="103.73"/>
    <s v="US"/>
    <s v="USD"/>
    <n v="1441256400"/>
    <n v="1443416400"/>
    <x v="341"/>
    <d v="2015-09-28T05:00:00"/>
    <b v="0"/>
    <b v="0"/>
    <s v="games/video games"/>
    <x v="6"/>
    <s v="video games"/>
  </r>
  <r>
    <s v="Profit-focused 3rdgeneration circuit"/>
    <n v="9700"/>
    <n v="1146"/>
    <n v="12"/>
    <x v="0"/>
    <n v="23"/>
    <n v="49.83"/>
    <s v="CA"/>
    <s v="CAD"/>
    <n v="1533877200"/>
    <n v="1534136400"/>
    <x v="342"/>
    <d v="2018-08-13T05:00:00"/>
    <b v="1"/>
    <b v="0"/>
    <s v="photography/photography books"/>
    <x v="7"/>
    <s v="photography books"/>
  </r>
  <r>
    <s v="Compatible needs-based architecture"/>
    <n v="4000"/>
    <n v="11948"/>
    <n v="299"/>
    <x v="1"/>
    <n v="187"/>
    <n v="63.89"/>
    <s v="US"/>
    <s v="USD"/>
    <n v="1314421200"/>
    <n v="1315026000"/>
    <x v="343"/>
    <d v="2011-09-03T05:00:00"/>
    <b v="0"/>
    <b v="0"/>
    <s v="film &amp; video/animation"/>
    <x v="4"/>
    <s v="animation"/>
  </r>
  <r>
    <s v="Right-sized zero tolerance migration"/>
    <n v="59700"/>
    <n v="135132"/>
    <n v="226"/>
    <x v="1"/>
    <n v="2875"/>
    <n v="47"/>
    <s v="GB"/>
    <s v="GBP"/>
    <n v="1293861600"/>
    <n v="1295071200"/>
    <x v="344"/>
    <d v="2011-01-15T06:00:00"/>
    <b v="0"/>
    <b v="1"/>
    <s v="theater/plays"/>
    <x v="3"/>
    <s v="plays"/>
  </r>
  <r>
    <s v="Quality-focused reciprocal structure"/>
    <n v="5500"/>
    <n v="9546"/>
    <n v="174"/>
    <x v="1"/>
    <n v="88"/>
    <n v="108.48"/>
    <s v="US"/>
    <s v="USD"/>
    <n v="1507352400"/>
    <n v="1509426000"/>
    <x v="345"/>
    <d v="2017-10-31T05:00:00"/>
    <b v="0"/>
    <b v="0"/>
    <s v="theater/plays"/>
    <x v="3"/>
    <s v="plays"/>
  </r>
  <r>
    <s v="Automated actuating conglomeration"/>
    <n v="3700"/>
    <n v="13755"/>
    <n v="372"/>
    <x v="1"/>
    <n v="191"/>
    <n v="72.02"/>
    <s v="US"/>
    <s v="USD"/>
    <n v="1296108000"/>
    <n v="1299391200"/>
    <x v="65"/>
    <d v="2011-03-06T06:00:00"/>
    <b v="0"/>
    <b v="0"/>
    <s v="music/rock"/>
    <x v="1"/>
    <s v="rock"/>
  </r>
  <r>
    <s v="Re-contextualized local initiative"/>
    <n v="5200"/>
    <n v="8330"/>
    <n v="160"/>
    <x v="1"/>
    <n v="139"/>
    <n v="59.93"/>
    <s v="US"/>
    <s v="USD"/>
    <n v="1324965600"/>
    <n v="1325052000"/>
    <x v="346"/>
    <d v="2011-12-28T06:00:00"/>
    <b v="0"/>
    <b v="0"/>
    <s v="music/rock"/>
    <x v="1"/>
    <s v="rock"/>
  </r>
  <r>
    <s v="Switchable intangible definition"/>
    <n v="900"/>
    <n v="14547"/>
    <n v="1616"/>
    <x v="1"/>
    <n v="186"/>
    <n v="78.209999999999994"/>
    <s v="US"/>
    <s v="USD"/>
    <n v="1520229600"/>
    <n v="1522818000"/>
    <x v="347"/>
    <d v="2018-04-04T05:00:00"/>
    <b v="0"/>
    <b v="0"/>
    <s v="music/indie rock"/>
    <x v="1"/>
    <s v="indie rock"/>
  </r>
  <r>
    <s v="Networked bottom-line initiative"/>
    <n v="1600"/>
    <n v="11735"/>
    <n v="733"/>
    <x v="1"/>
    <n v="112"/>
    <n v="104.78"/>
    <s v="AU"/>
    <s v="AUD"/>
    <n v="1482991200"/>
    <n v="1485324000"/>
    <x v="348"/>
    <d v="2017-01-25T06:00:00"/>
    <b v="0"/>
    <b v="0"/>
    <s v="theater/plays"/>
    <x v="3"/>
    <s v="plays"/>
  </r>
  <r>
    <s v="Robust directional system engine"/>
    <n v="1800"/>
    <n v="10658"/>
    <n v="592"/>
    <x v="1"/>
    <n v="101"/>
    <n v="105.52"/>
    <s v="US"/>
    <s v="USD"/>
    <n v="1294034400"/>
    <n v="1294120800"/>
    <x v="349"/>
    <d v="2011-01-04T06:00:00"/>
    <b v="0"/>
    <b v="1"/>
    <s v="theater/plays"/>
    <x v="3"/>
    <s v="plays"/>
  </r>
  <r>
    <s v="Triple-buffered explicit methodology"/>
    <n v="9900"/>
    <n v="1870"/>
    <n v="19"/>
    <x v="0"/>
    <n v="75"/>
    <n v="24.93"/>
    <s v="US"/>
    <s v="USD"/>
    <n v="1413608400"/>
    <n v="1415685600"/>
    <x v="350"/>
    <d v="2014-11-11T06:00:00"/>
    <b v="0"/>
    <b v="1"/>
    <s v="theater/plays"/>
    <x v="3"/>
    <s v="plays"/>
  </r>
  <r>
    <s v="Reactive directional capacity"/>
    <n v="5200"/>
    <n v="14394"/>
    <n v="277"/>
    <x v="1"/>
    <n v="206"/>
    <n v="69.87"/>
    <s v="GB"/>
    <s v="GBP"/>
    <n v="1286946000"/>
    <n v="1288933200"/>
    <x v="351"/>
    <d v="2010-11-05T05:00:00"/>
    <b v="0"/>
    <b v="1"/>
    <s v="film &amp; video/documentary"/>
    <x v="4"/>
    <s v="documentary"/>
  </r>
  <r>
    <s v="Polarized needs-based approach"/>
    <n v="5400"/>
    <n v="14743"/>
    <n v="273"/>
    <x v="1"/>
    <n v="154"/>
    <n v="95.73"/>
    <s v="US"/>
    <s v="USD"/>
    <n v="1359871200"/>
    <n v="1363237200"/>
    <x v="352"/>
    <d v="2013-03-14T05:00:00"/>
    <b v="0"/>
    <b v="1"/>
    <s v="film &amp; video/television"/>
    <x v="4"/>
    <s v="television"/>
  </r>
  <r>
    <s v="Intuitive well-modulated middleware"/>
    <n v="112300"/>
    <n v="178965"/>
    <n v="159"/>
    <x v="1"/>
    <n v="5966"/>
    <n v="30"/>
    <s v="US"/>
    <s v="USD"/>
    <n v="1555304400"/>
    <n v="1555822800"/>
    <x v="353"/>
    <d v="2019-04-21T05:00:00"/>
    <b v="0"/>
    <b v="0"/>
    <s v="theater/plays"/>
    <x v="3"/>
    <s v="plays"/>
  </r>
  <r>
    <s v="Multi-channeled logistical matrices"/>
    <n v="189200"/>
    <n v="128410"/>
    <n v="68"/>
    <x v="0"/>
    <n v="2176"/>
    <n v="59.01"/>
    <s v="US"/>
    <s v="USD"/>
    <n v="1423375200"/>
    <n v="1427778000"/>
    <x v="354"/>
    <d v="2015-03-31T05:00:00"/>
    <b v="0"/>
    <b v="0"/>
    <s v="theater/plays"/>
    <x v="3"/>
    <s v="plays"/>
  </r>
  <r>
    <s v="Pre-emptive bifurcated artificial intelligence"/>
    <n v="900"/>
    <n v="14324"/>
    <n v="1592"/>
    <x v="1"/>
    <n v="169"/>
    <n v="84.76"/>
    <s v="US"/>
    <s v="USD"/>
    <n v="1420696800"/>
    <n v="1422424800"/>
    <x v="355"/>
    <d v="2015-01-28T06:00:00"/>
    <b v="0"/>
    <b v="1"/>
    <s v="film &amp; video/documentary"/>
    <x v="4"/>
    <s v="documentary"/>
  </r>
  <r>
    <s v="Down-sized coherent toolset"/>
    <n v="22500"/>
    <n v="164291"/>
    <n v="730"/>
    <x v="1"/>
    <n v="2106"/>
    <n v="78.010000000000005"/>
    <s v="US"/>
    <s v="USD"/>
    <n v="1502946000"/>
    <n v="1503637200"/>
    <x v="356"/>
    <d v="2017-08-25T05:00:00"/>
    <b v="0"/>
    <b v="0"/>
    <s v="theater/plays"/>
    <x v="3"/>
    <s v="plays"/>
  </r>
  <r>
    <s v="Open-source multi-tasking data-warehouse"/>
    <n v="167400"/>
    <n v="22073"/>
    <n v="13"/>
    <x v="0"/>
    <n v="441"/>
    <n v="50.05"/>
    <s v="US"/>
    <s v="USD"/>
    <n v="1547186400"/>
    <n v="1547618400"/>
    <x v="357"/>
    <d v="2019-01-16T06:00:00"/>
    <b v="0"/>
    <b v="1"/>
    <s v="film &amp; video/documentary"/>
    <x v="4"/>
    <s v="documentary"/>
  </r>
  <r>
    <s v="Future-proofed upward-trending contingency"/>
    <n v="2700"/>
    <n v="1479"/>
    <n v="55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s v="Mandatory uniform matrix"/>
    <n v="3400"/>
    <n v="12275"/>
    <n v="361"/>
    <x v="1"/>
    <n v="131"/>
    <n v="93.7"/>
    <s v="US"/>
    <s v="USD"/>
    <n v="1404622800"/>
    <n v="1405141200"/>
    <x v="359"/>
    <d v="2014-07-12T05:00:00"/>
    <b v="0"/>
    <b v="0"/>
    <s v="music/rock"/>
    <x v="1"/>
    <s v="rock"/>
  </r>
  <r>
    <s v="Phased methodical initiative"/>
    <n v="49700"/>
    <n v="5098"/>
    <n v="10"/>
    <x v="0"/>
    <n v="127"/>
    <n v="40.14"/>
    <s v="US"/>
    <s v="USD"/>
    <n v="1571720400"/>
    <n v="1572933600"/>
    <x v="12"/>
    <d v="2019-11-05T06:00:00"/>
    <b v="0"/>
    <b v="0"/>
    <s v="theater/plays"/>
    <x v="3"/>
    <s v="plays"/>
  </r>
  <r>
    <s v="Managed stable function"/>
    <n v="178200"/>
    <n v="24882"/>
    <n v="14"/>
    <x v="0"/>
    <n v="355"/>
    <n v="70.09"/>
    <s v="US"/>
    <s v="USD"/>
    <n v="1526878800"/>
    <n v="1530162000"/>
    <x v="360"/>
    <d v="2018-06-28T05:00:00"/>
    <b v="0"/>
    <b v="0"/>
    <s v="film &amp; video/documentary"/>
    <x v="4"/>
    <s v="documentary"/>
  </r>
  <r>
    <s v="Realigned clear-thinking migration"/>
    <n v="7200"/>
    <n v="2912"/>
    <n v="40"/>
    <x v="0"/>
    <n v="44"/>
    <n v="66.180000000000007"/>
    <s v="GB"/>
    <s v="GBP"/>
    <n v="1319691600"/>
    <n v="1320904800"/>
    <x v="361"/>
    <d v="2011-11-10T06:00:00"/>
    <b v="0"/>
    <b v="0"/>
    <s v="theater/plays"/>
    <x v="3"/>
    <s v="plays"/>
  </r>
  <r>
    <s v="Optional clear-thinking process improvement"/>
    <n v="2500"/>
    <n v="4008"/>
    <n v="160"/>
    <x v="1"/>
    <n v="84"/>
    <n v="47.71"/>
    <s v="US"/>
    <s v="USD"/>
    <n v="1371963600"/>
    <n v="1372395600"/>
    <x v="362"/>
    <d v="2013-06-28T05:00:00"/>
    <b v="0"/>
    <b v="0"/>
    <s v="theater/plays"/>
    <x v="3"/>
    <s v="plays"/>
  </r>
  <r>
    <s v="Cross-group global moratorium"/>
    <n v="5300"/>
    <n v="9749"/>
    <n v="184"/>
    <x v="1"/>
    <n v="155"/>
    <n v="62.9"/>
    <s v="US"/>
    <s v="USD"/>
    <n v="1433739600"/>
    <n v="1437714000"/>
    <x v="363"/>
    <d v="2015-07-24T05:00:00"/>
    <b v="0"/>
    <b v="0"/>
    <s v="theater/plays"/>
    <x v="3"/>
    <s v="plays"/>
  </r>
  <r>
    <s v="Visionary systemic process improvement"/>
    <n v="9100"/>
    <n v="5803"/>
    <n v="64"/>
    <x v="0"/>
    <n v="67"/>
    <n v="86.61"/>
    <s v="US"/>
    <s v="USD"/>
    <n v="1508130000"/>
    <n v="1509771600"/>
    <x v="364"/>
    <d v="2017-11-04T05:00:00"/>
    <b v="0"/>
    <b v="0"/>
    <s v="photography/photography books"/>
    <x v="7"/>
    <s v="photography books"/>
  </r>
  <r>
    <s v="Progressive intangible flexibility"/>
    <n v="6300"/>
    <n v="14199"/>
    <n v="225"/>
    <x v="1"/>
    <n v="189"/>
    <n v="75.13"/>
    <s v="US"/>
    <s v="USD"/>
    <n v="1550037600"/>
    <n v="1550556000"/>
    <x v="210"/>
    <d v="2019-02-19T06:00:00"/>
    <b v="0"/>
    <b v="1"/>
    <s v="food/food trucks"/>
    <x v="0"/>
    <s v="food trucks"/>
  </r>
  <r>
    <s v="Reactive real-time software"/>
    <n v="114400"/>
    <n v="196779"/>
    <n v="172"/>
    <x v="1"/>
    <n v="4799"/>
    <n v="41"/>
    <s v="US"/>
    <s v="USD"/>
    <n v="1486706400"/>
    <n v="1489039200"/>
    <x v="365"/>
    <d v="2017-03-09T06:00:00"/>
    <b v="1"/>
    <b v="1"/>
    <s v="film &amp; video/documentary"/>
    <x v="4"/>
    <s v="documentary"/>
  </r>
  <r>
    <s v="Programmable incremental knowledge user"/>
    <n v="38900"/>
    <n v="56859"/>
    <n v="146"/>
    <x v="1"/>
    <n v="1137"/>
    <n v="50.01"/>
    <s v="US"/>
    <s v="USD"/>
    <n v="1553835600"/>
    <n v="1556600400"/>
    <x v="366"/>
    <d v="2019-04-30T05:00:00"/>
    <b v="0"/>
    <b v="0"/>
    <s v="publishing/nonfiction"/>
    <x v="5"/>
    <s v="nonfiction"/>
  </r>
  <r>
    <s v="Progressive 5thgeneration customer loyalty"/>
    <n v="135500"/>
    <n v="103554"/>
    <n v="76"/>
    <x v="0"/>
    <n v="1068"/>
    <n v="96.96"/>
    <s v="US"/>
    <s v="USD"/>
    <n v="1277528400"/>
    <n v="1278565200"/>
    <x v="367"/>
    <d v="2010-07-08T05:00:00"/>
    <b v="0"/>
    <b v="0"/>
    <s v="theater/plays"/>
    <x v="3"/>
    <s v="plays"/>
  </r>
  <r>
    <s v="Triple-buffered logistical frame"/>
    <n v="109000"/>
    <n v="42795"/>
    <n v="39"/>
    <x v="0"/>
    <n v="424"/>
    <n v="100.93"/>
    <s v="US"/>
    <s v="USD"/>
    <n v="1339477200"/>
    <n v="1339909200"/>
    <x v="368"/>
    <d v="2012-06-17T05:00:00"/>
    <b v="0"/>
    <b v="0"/>
    <s v="technology/wearables"/>
    <x v="2"/>
    <s v="wearables"/>
  </r>
  <r>
    <s v="Exclusive dynamic adapter"/>
    <n v="114800"/>
    <n v="12938"/>
    <n v="11"/>
    <x v="3"/>
    <n v="145"/>
    <n v="89.23"/>
    <s v="CH"/>
    <s v="CHF"/>
    <n v="1325656800"/>
    <n v="1325829600"/>
    <x v="369"/>
    <d v="2012-01-06T06:00:00"/>
    <b v="0"/>
    <b v="0"/>
    <s v="music/indie rock"/>
    <x v="1"/>
    <s v="indie rock"/>
  </r>
  <r>
    <s v="Automated systemic hierarchy"/>
    <n v="83000"/>
    <n v="101352"/>
    <n v="122"/>
    <x v="1"/>
    <n v="1152"/>
    <n v="87.98"/>
    <s v="US"/>
    <s v="USD"/>
    <n v="1288242000"/>
    <n v="1290578400"/>
    <x v="370"/>
    <d v="2010-11-24T06:00:00"/>
    <b v="0"/>
    <b v="0"/>
    <s v="theater/plays"/>
    <x v="3"/>
    <s v="plays"/>
  </r>
  <r>
    <s v="Digitized eco-centric core"/>
    <n v="2400"/>
    <n v="4477"/>
    <n v="187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s v="Mandatory uniform strategy"/>
    <n v="60400"/>
    <n v="4393"/>
    <n v="7"/>
    <x v="0"/>
    <n v="151"/>
    <n v="29.09"/>
    <s v="US"/>
    <s v="USD"/>
    <n v="1389679200"/>
    <n v="1389852000"/>
    <x v="287"/>
    <d v="2014-01-16T06:00:00"/>
    <b v="0"/>
    <b v="0"/>
    <s v="publishing/nonfiction"/>
    <x v="5"/>
    <s v="nonfiction"/>
  </r>
  <r>
    <s v="Profit-focused zero administration forecast"/>
    <n v="102900"/>
    <n v="67546"/>
    <n v="66"/>
    <x v="0"/>
    <n v="1608"/>
    <n v="42.01"/>
    <s v="US"/>
    <s v="USD"/>
    <n v="1294293600"/>
    <n v="1294466400"/>
    <x v="372"/>
    <d v="2011-01-08T06:00:00"/>
    <b v="0"/>
    <b v="0"/>
    <s v="technology/wearables"/>
    <x v="2"/>
    <s v="wearables"/>
  </r>
  <r>
    <s v="De-engineered static orchestration"/>
    <n v="62800"/>
    <n v="143788"/>
    <n v="229"/>
    <x v="1"/>
    <n v="3059"/>
    <n v="47"/>
    <s v="CA"/>
    <s v="CAD"/>
    <n v="1500267600"/>
    <n v="1500354000"/>
    <x v="373"/>
    <d v="2017-07-18T05:00:00"/>
    <b v="0"/>
    <b v="0"/>
    <s v="music/jazz"/>
    <x v="1"/>
    <s v="jazz"/>
  </r>
  <r>
    <s v="Customizable dynamic info-mediaries"/>
    <n v="800"/>
    <n v="3755"/>
    <n v="469"/>
    <x v="1"/>
    <n v="34"/>
    <n v="110.44"/>
    <s v="US"/>
    <s v="USD"/>
    <n v="1375074000"/>
    <n v="1375938000"/>
    <x v="374"/>
    <d v="2013-08-08T05:00:00"/>
    <b v="0"/>
    <b v="1"/>
    <s v="film &amp; video/documentary"/>
    <x v="4"/>
    <s v="documentary"/>
  </r>
  <r>
    <s v="Enhanced incremental budgetary management"/>
    <n v="7100"/>
    <n v="9238"/>
    <n v="130"/>
    <x v="1"/>
    <n v="220"/>
    <n v="41.99"/>
    <s v="US"/>
    <s v="USD"/>
    <n v="1323324000"/>
    <n v="1323410400"/>
    <x v="375"/>
    <d v="2011-12-09T06:00:00"/>
    <b v="1"/>
    <b v="0"/>
    <s v="theater/plays"/>
    <x v="3"/>
    <s v="plays"/>
  </r>
  <r>
    <s v="Digitized local info-mediaries"/>
    <n v="46100"/>
    <n v="77012"/>
    <n v="167"/>
    <x v="1"/>
    <n v="1604"/>
    <n v="48.01"/>
    <s v="AU"/>
    <s v="AUD"/>
    <n v="1538715600"/>
    <n v="1539406800"/>
    <x v="376"/>
    <d v="2018-10-13T05:00:00"/>
    <b v="0"/>
    <b v="0"/>
    <s v="film &amp; video/drama"/>
    <x v="4"/>
    <s v="drama"/>
  </r>
  <r>
    <s v="Virtual systematic monitoring"/>
    <n v="8100"/>
    <n v="14083"/>
    <n v="174"/>
    <x v="1"/>
    <n v="454"/>
    <n v="31.02"/>
    <s v="US"/>
    <s v="USD"/>
    <n v="1369285200"/>
    <n v="1369803600"/>
    <x v="377"/>
    <d v="2013-05-29T05:00:00"/>
    <b v="0"/>
    <b v="0"/>
    <s v="music/rock"/>
    <x v="1"/>
    <s v="rock"/>
  </r>
  <r>
    <s v="Reactive bottom-line open architecture"/>
    <n v="1700"/>
    <n v="12202"/>
    <n v="718"/>
    <x v="1"/>
    <n v="123"/>
    <n v="99.2"/>
    <s v="IT"/>
    <s v="EUR"/>
    <n v="1525755600"/>
    <n v="1525928400"/>
    <x v="378"/>
    <d v="2018-05-10T05:00:00"/>
    <b v="0"/>
    <b v="1"/>
    <s v="film &amp; video/animation"/>
    <x v="4"/>
    <s v="animation"/>
  </r>
  <r>
    <s v="Pre-emptive interactive model"/>
    <n v="97300"/>
    <n v="62127"/>
    <n v="64"/>
    <x v="0"/>
    <n v="941"/>
    <n v="66.02"/>
    <s v="US"/>
    <s v="USD"/>
    <n v="1296626400"/>
    <n v="1297231200"/>
    <x v="379"/>
    <d v="2011-02-09T06:00:00"/>
    <b v="0"/>
    <b v="0"/>
    <s v="music/indie rock"/>
    <x v="1"/>
    <s v="indie rock"/>
  </r>
  <r>
    <s v="Ergonomic eco-centric open architecture"/>
    <n v="100"/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s v="Inverse radical hierarchy"/>
    <n v="900"/>
    <n v="13772"/>
    <n v="1530"/>
    <x v="1"/>
    <n v="299"/>
    <n v="46.06"/>
    <s v="US"/>
    <s v="USD"/>
    <n v="1572152400"/>
    <n v="1572152400"/>
    <x v="381"/>
    <d v="2019-10-27T05:00:00"/>
    <b v="0"/>
    <b v="0"/>
    <s v="theater/plays"/>
    <x v="3"/>
    <s v="plays"/>
  </r>
  <r>
    <s v="Team-oriented static interface"/>
    <n v="7300"/>
    <n v="2946"/>
    <n v="40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s v="Virtual foreground throughput"/>
    <n v="195800"/>
    <n v="168820"/>
    <n v="86"/>
    <x v="0"/>
    <n v="3015"/>
    <n v="55.99"/>
    <s v="CA"/>
    <s v="CAD"/>
    <n v="1273640400"/>
    <n v="1276750800"/>
    <x v="125"/>
    <d v="2010-06-17T05:00:00"/>
    <b v="0"/>
    <b v="1"/>
    <s v="theater/plays"/>
    <x v="3"/>
    <s v="plays"/>
  </r>
  <r>
    <s v="Visionary exuding Internet solution"/>
    <n v="48900"/>
    <n v="154321"/>
    <n v="316"/>
    <x v="1"/>
    <n v="2237"/>
    <n v="68.989999999999995"/>
    <s v="US"/>
    <s v="USD"/>
    <n v="1510639200"/>
    <n v="1510898400"/>
    <x v="383"/>
    <d v="2017-11-17T06:00:00"/>
    <b v="0"/>
    <b v="0"/>
    <s v="theater/plays"/>
    <x v="3"/>
    <s v="plays"/>
  </r>
  <r>
    <s v="Synchronized secondary analyzer"/>
    <n v="29600"/>
    <n v="26527"/>
    <n v="90"/>
    <x v="0"/>
    <n v="435"/>
    <n v="60.98"/>
    <s v="US"/>
    <s v="USD"/>
    <n v="1528088400"/>
    <n v="1532408400"/>
    <x v="384"/>
    <d v="2018-07-24T05:00:00"/>
    <b v="0"/>
    <b v="0"/>
    <s v="theater/plays"/>
    <x v="3"/>
    <s v="plays"/>
  </r>
  <r>
    <s v="Balanced attitude-oriented parallelism"/>
    <n v="39300"/>
    <n v="71583"/>
    <n v="182"/>
    <x v="1"/>
    <n v="645"/>
    <n v="110.98"/>
    <s v="US"/>
    <s v="USD"/>
    <n v="1359525600"/>
    <n v="1360562400"/>
    <x v="385"/>
    <d v="2013-02-11T06:00:00"/>
    <b v="1"/>
    <b v="0"/>
    <s v="film &amp; video/documentary"/>
    <x v="4"/>
    <s v="documentary"/>
  </r>
  <r>
    <s v="Organized bandwidth-monitored core"/>
    <n v="3400"/>
    <n v="12100"/>
    <n v="356"/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s v="Cloned leadingedge utilization"/>
    <n v="9200"/>
    <n v="12129"/>
    <n v="132"/>
    <x v="1"/>
    <n v="154"/>
    <n v="78.760000000000005"/>
    <s v="CA"/>
    <s v="CAD"/>
    <n v="1466398800"/>
    <n v="1468126800"/>
    <x v="387"/>
    <d v="2016-07-10T05:00:00"/>
    <b v="0"/>
    <b v="0"/>
    <s v="film &amp; video/documentary"/>
    <x v="4"/>
    <s v="documentary"/>
  </r>
  <r>
    <s v="Secured asymmetric projection"/>
    <n v="135600"/>
    <n v="62804"/>
    <n v="46"/>
    <x v="0"/>
    <n v="714"/>
    <n v="87.96"/>
    <s v="US"/>
    <s v="USD"/>
    <n v="1492491600"/>
    <n v="1492837200"/>
    <x v="388"/>
    <d v="2017-04-22T05:00:00"/>
    <b v="0"/>
    <b v="0"/>
    <s v="music/rock"/>
    <x v="1"/>
    <s v="rock"/>
  </r>
  <r>
    <s v="Advanced cohesive Graphic Interface"/>
    <n v="153700"/>
    <n v="55536"/>
    <n v="36"/>
    <x v="2"/>
    <n v="1111"/>
    <n v="49.99"/>
    <s v="US"/>
    <s v="USD"/>
    <n v="1430197200"/>
    <n v="1430197200"/>
    <x v="277"/>
    <d v="2015-04-28T05:00:00"/>
    <b v="0"/>
    <b v="0"/>
    <s v="games/mobile games"/>
    <x v="6"/>
    <s v="mobile games"/>
  </r>
  <r>
    <s v="Down-sized maximized function"/>
    <n v="7800"/>
    <n v="8161"/>
    <n v="105"/>
    <x v="1"/>
    <n v="82"/>
    <n v="99.52"/>
    <s v="US"/>
    <s v="USD"/>
    <n v="1496034000"/>
    <n v="1496206800"/>
    <x v="389"/>
    <d v="2017-05-31T05:00:00"/>
    <b v="0"/>
    <b v="0"/>
    <s v="theater/plays"/>
    <x v="3"/>
    <s v="plays"/>
  </r>
  <r>
    <s v="Realigned zero tolerance software"/>
    <n v="2100"/>
    <n v="14046"/>
    <n v="669"/>
    <x v="1"/>
    <n v="134"/>
    <n v="104.82"/>
    <s v="US"/>
    <s v="USD"/>
    <n v="1388728800"/>
    <n v="1389592800"/>
    <x v="390"/>
    <d v="2014-01-13T06:00:00"/>
    <b v="0"/>
    <b v="0"/>
    <s v="publishing/fiction"/>
    <x v="5"/>
    <s v="fiction"/>
  </r>
  <r>
    <s v="Persevering analyzing extranet"/>
    <n v="189500"/>
    <n v="117628"/>
    <n v="62"/>
    <x v="2"/>
    <n v="1089"/>
    <n v="108.01"/>
    <s v="US"/>
    <s v="USD"/>
    <n v="1543298400"/>
    <n v="1545631200"/>
    <x v="391"/>
    <d v="2018-12-24T06:00:00"/>
    <b v="0"/>
    <b v="0"/>
    <s v="film &amp; video/animation"/>
    <x v="4"/>
    <s v="animation"/>
  </r>
  <r>
    <s v="Innovative human-resource migration"/>
    <n v="188200"/>
    <n v="159405"/>
    <n v="85"/>
    <x v="0"/>
    <n v="5497"/>
    <n v="29"/>
    <s v="US"/>
    <s v="USD"/>
    <n v="1271739600"/>
    <n v="1272430800"/>
    <x v="392"/>
    <d v="2010-04-28T05:00:00"/>
    <b v="0"/>
    <b v="1"/>
    <s v="food/food trucks"/>
    <x v="0"/>
    <s v="food trucks"/>
  </r>
  <r>
    <s v="Intuitive needs-based monitoring"/>
    <n v="113500"/>
    <n v="12552"/>
    <n v="11"/>
    <x v="0"/>
    <n v="418"/>
    <n v="30.03"/>
    <s v="US"/>
    <s v="USD"/>
    <n v="1326434400"/>
    <n v="1327903200"/>
    <x v="393"/>
    <d v="2012-01-30T06:00:00"/>
    <b v="0"/>
    <b v="0"/>
    <s v="theater/plays"/>
    <x v="3"/>
    <s v="plays"/>
  </r>
  <r>
    <s v="Customer-focused disintermediate toolset"/>
    <n v="134600"/>
    <n v="59007"/>
    <n v="44"/>
    <x v="0"/>
    <n v="1439"/>
    <n v="41.01"/>
    <s v="US"/>
    <s v="USD"/>
    <n v="1295244000"/>
    <n v="1296021600"/>
    <x v="394"/>
    <d v="2011-01-26T06:00:00"/>
    <b v="0"/>
    <b v="1"/>
    <s v="film &amp; video/documentary"/>
    <x v="4"/>
    <s v="documentary"/>
  </r>
  <r>
    <s v="Upgradable 24/7 emulation"/>
    <n v="1700"/>
    <n v="943"/>
    <n v="55"/>
    <x v="0"/>
    <n v="15"/>
    <n v="62.87"/>
    <s v="US"/>
    <s v="USD"/>
    <n v="1541221200"/>
    <n v="1543298400"/>
    <x v="395"/>
    <d v="2018-11-27T06:00:00"/>
    <b v="0"/>
    <b v="0"/>
    <s v="theater/plays"/>
    <x v="3"/>
    <s v="plays"/>
  </r>
  <r>
    <s v="Quality-focused client-server core"/>
    <n v="163700"/>
    <n v="93963"/>
    <n v="57"/>
    <x v="0"/>
    <n v="1999"/>
    <n v="47.01"/>
    <s v="CA"/>
    <s v="CAD"/>
    <n v="1336280400"/>
    <n v="1336366800"/>
    <x v="396"/>
    <d v="2012-05-07T05:00:00"/>
    <b v="0"/>
    <b v="0"/>
    <s v="film &amp; video/documentary"/>
    <x v="4"/>
    <s v="documentary"/>
  </r>
  <r>
    <s v="Upgradable maximized protocol"/>
    <n v="113800"/>
    <n v="140469"/>
    <n v="123"/>
    <x v="1"/>
    <n v="5203"/>
    <n v="27"/>
    <s v="US"/>
    <s v="USD"/>
    <n v="1324533600"/>
    <n v="1325052000"/>
    <x v="397"/>
    <d v="2011-12-28T06:00:00"/>
    <b v="0"/>
    <b v="0"/>
    <s v="technology/web"/>
    <x v="2"/>
    <s v="web"/>
  </r>
  <r>
    <s v="Cross-platform interactive synergy"/>
    <n v="5000"/>
    <n v="6423"/>
    <n v="128"/>
    <x v="1"/>
    <n v="94"/>
    <n v="68.33"/>
    <s v="US"/>
    <s v="USD"/>
    <n v="1498366800"/>
    <n v="1499576400"/>
    <x v="398"/>
    <d v="2017-07-09T05:00:00"/>
    <b v="0"/>
    <b v="0"/>
    <s v="theater/plays"/>
    <x v="3"/>
    <s v="plays"/>
  </r>
  <r>
    <s v="User-centric fault-tolerant archive"/>
    <n v="9400"/>
    <n v="6015"/>
    <n v="64"/>
    <x v="0"/>
    <n v="118"/>
    <n v="50.97"/>
    <s v="US"/>
    <s v="USD"/>
    <n v="1498712400"/>
    <n v="1501304400"/>
    <x v="399"/>
    <d v="2017-07-29T05:00:00"/>
    <b v="0"/>
    <b v="1"/>
    <s v="technology/wearables"/>
    <x v="2"/>
    <s v="wearables"/>
  </r>
  <r>
    <s v="Reverse-engineered regional knowledge user"/>
    <n v="8700"/>
    <n v="11075"/>
    <n v="127"/>
    <x v="1"/>
    <n v="205"/>
    <n v="54.02"/>
    <s v="US"/>
    <s v="USD"/>
    <n v="1271480400"/>
    <n v="1273208400"/>
    <x v="400"/>
    <d v="2010-05-07T05:00:00"/>
    <b v="0"/>
    <b v="1"/>
    <s v="theater/plays"/>
    <x v="3"/>
    <s v="plays"/>
  </r>
  <r>
    <s v="Self-enabling real-time definition"/>
    <n v="147800"/>
    <n v="15723"/>
    <n v="11"/>
    <x v="0"/>
    <n v="162"/>
    <n v="97.06"/>
    <s v="US"/>
    <s v="USD"/>
    <n v="1316667600"/>
    <n v="1316840400"/>
    <x v="116"/>
    <d v="2011-09-24T05:00:00"/>
    <b v="0"/>
    <b v="1"/>
    <s v="food/food trucks"/>
    <x v="0"/>
    <s v="food trucks"/>
  </r>
  <r>
    <s v="User-centric impactful projection"/>
    <n v="5100"/>
    <n v="2064"/>
    <n v="40"/>
    <x v="0"/>
    <n v="83"/>
    <n v="24.87"/>
    <s v="US"/>
    <s v="USD"/>
    <n v="1524027600"/>
    <n v="1524546000"/>
    <x v="401"/>
    <d v="2018-04-24T05:00:00"/>
    <b v="0"/>
    <b v="0"/>
    <s v="music/indie rock"/>
    <x v="1"/>
    <s v="indie rock"/>
  </r>
  <r>
    <s v="Vision-oriented actuating hardware"/>
    <n v="2700"/>
    <n v="7767"/>
    <n v="288"/>
    <x v="1"/>
    <n v="92"/>
    <n v="84.42"/>
    <s v="US"/>
    <s v="USD"/>
    <n v="1438059600"/>
    <n v="1438578000"/>
    <x v="402"/>
    <d v="2015-08-03T05:00:00"/>
    <b v="0"/>
    <b v="0"/>
    <s v="photography/photography books"/>
    <x v="7"/>
    <s v="photography books"/>
  </r>
  <r>
    <s v="Virtual leadingedge framework"/>
    <n v="1800"/>
    <n v="10313"/>
    <n v="573"/>
    <x v="1"/>
    <n v="219"/>
    <n v="47.09"/>
    <s v="US"/>
    <s v="USD"/>
    <n v="1361944800"/>
    <n v="1362549600"/>
    <x v="403"/>
    <d v="2013-03-06T06:00:00"/>
    <b v="0"/>
    <b v="0"/>
    <s v="theater/plays"/>
    <x v="3"/>
    <s v="plays"/>
  </r>
  <r>
    <s v="Managed discrete framework"/>
    <n v="174500"/>
    <n v="197018"/>
    <n v="113"/>
    <x v="1"/>
    <n v="2526"/>
    <n v="78"/>
    <s v="US"/>
    <s v="USD"/>
    <n v="1410584400"/>
    <n v="1413349200"/>
    <x v="404"/>
    <d v="2014-10-15T05:00:00"/>
    <b v="0"/>
    <b v="1"/>
    <s v="theater/plays"/>
    <x v="3"/>
    <s v="plays"/>
  </r>
  <r>
    <s v="Progressive zero-defect capability"/>
    <n v="101400"/>
    <n v="47037"/>
    <n v="46"/>
    <x v="0"/>
    <n v="747"/>
    <n v="62.97"/>
    <s v="US"/>
    <s v="USD"/>
    <n v="1297404000"/>
    <n v="1298008800"/>
    <x v="405"/>
    <d v="2011-02-18T06:00:00"/>
    <b v="0"/>
    <b v="0"/>
    <s v="film &amp; video/animation"/>
    <x v="4"/>
    <s v="animation"/>
  </r>
  <r>
    <s v="Right-sized demand-driven adapter"/>
    <n v="191000"/>
    <n v="173191"/>
    <n v="91"/>
    <x v="3"/>
    <n v="2138"/>
    <n v="81.010000000000005"/>
    <s v="US"/>
    <s v="USD"/>
    <n v="1392012000"/>
    <n v="1394427600"/>
    <x v="406"/>
    <d v="2014-03-10T05:00:00"/>
    <b v="0"/>
    <b v="1"/>
    <s v="photography/photography books"/>
    <x v="7"/>
    <s v="photography books"/>
  </r>
  <r>
    <s v="Re-engineered attitude-oriented frame"/>
    <n v="8100"/>
    <n v="5487"/>
    <n v="68"/>
    <x v="0"/>
    <n v="84"/>
    <n v="65.319999999999993"/>
    <s v="US"/>
    <s v="USD"/>
    <n v="1569733200"/>
    <n v="1572670800"/>
    <x v="407"/>
    <d v="2019-11-02T05:00:00"/>
    <b v="0"/>
    <b v="0"/>
    <s v="theater/plays"/>
    <x v="3"/>
    <s v="plays"/>
  </r>
  <r>
    <s v="Compatible multimedia utilization"/>
    <n v="5100"/>
    <n v="9817"/>
    <n v="192"/>
    <x v="1"/>
    <n v="94"/>
    <n v="104.44"/>
    <s v="US"/>
    <s v="USD"/>
    <n v="1529643600"/>
    <n v="1531112400"/>
    <x v="408"/>
    <d v="2018-07-09T05:00:00"/>
    <b v="1"/>
    <b v="0"/>
    <s v="theater/plays"/>
    <x v="3"/>
    <s v="plays"/>
  </r>
  <r>
    <s v="Re-contextualized dedicated hardware"/>
    <n v="7700"/>
    <n v="6369"/>
    <n v="83"/>
    <x v="0"/>
    <n v="91"/>
    <n v="69.989999999999995"/>
    <s v="US"/>
    <s v="USD"/>
    <n v="1399006800"/>
    <n v="1400734800"/>
    <x v="409"/>
    <d v="2014-05-22T05:00:00"/>
    <b v="0"/>
    <b v="0"/>
    <s v="theater/plays"/>
    <x v="3"/>
    <s v="plays"/>
  </r>
  <r>
    <s v="Decentralized composite paradigm"/>
    <n v="121400"/>
    <n v="65755"/>
    <n v="54"/>
    <x v="0"/>
    <n v="792"/>
    <n v="83.02"/>
    <s v="US"/>
    <s v="USD"/>
    <n v="1385359200"/>
    <n v="1386741600"/>
    <x v="410"/>
    <d v="2013-12-11T06:00:00"/>
    <b v="0"/>
    <b v="1"/>
    <s v="film &amp; video/documentary"/>
    <x v="4"/>
    <s v="documentary"/>
  </r>
  <r>
    <s v="Cloned transitional hierarchy"/>
    <n v="5400"/>
    <n v="903"/>
    <n v="17"/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s v="Advanced discrete leverage"/>
    <n v="152400"/>
    <n v="178120"/>
    <n v="117"/>
    <x v="1"/>
    <n v="1713"/>
    <n v="103.98"/>
    <s v="IT"/>
    <s v="EUR"/>
    <n v="1418623200"/>
    <n v="1419660000"/>
    <x v="412"/>
    <d v="2014-12-27T06:00:00"/>
    <b v="0"/>
    <b v="1"/>
    <s v="theater/plays"/>
    <x v="3"/>
    <s v="plays"/>
  </r>
  <r>
    <s v="Open-source incremental throughput"/>
    <n v="1300"/>
    <n v="13678"/>
    <n v="1052"/>
    <x v="1"/>
    <n v="249"/>
    <n v="54.93"/>
    <s v="US"/>
    <s v="USD"/>
    <n v="1555736400"/>
    <n v="1555822800"/>
    <x v="413"/>
    <d v="2019-04-21T05:00:00"/>
    <b v="0"/>
    <b v="0"/>
    <s v="music/jazz"/>
    <x v="1"/>
    <s v="jazz"/>
  </r>
  <r>
    <s v="Centralized regional interface"/>
    <n v="8100"/>
    <n v="9969"/>
    <n v="123"/>
    <x v="1"/>
    <n v="192"/>
    <n v="51.92"/>
    <s v="US"/>
    <s v="USD"/>
    <n v="1442120400"/>
    <n v="1442379600"/>
    <x v="414"/>
    <d v="2015-09-16T05:00:00"/>
    <b v="0"/>
    <b v="1"/>
    <s v="film &amp; video/animation"/>
    <x v="4"/>
    <s v="animation"/>
  </r>
  <r>
    <s v="Streamlined web-enabled knowledgebase"/>
    <n v="8300"/>
    <n v="14827"/>
    <n v="179"/>
    <x v="1"/>
    <n v="247"/>
    <n v="60.03"/>
    <s v="US"/>
    <s v="USD"/>
    <n v="1362376800"/>
    <n v="1364965200"/>
    <x v="415"/>
    <d v="2013-04-03T05:00:00"/>
    <b v="0"/>
    <b v="0"/>
    <s v="theater/plays"/>
    <x v="3"/>
    <s v="plays"/>
  </r>
  <r>
    <s v="Digitized transitional monitoring"/>
    <n v="28400"/>
    <n v="100900"/>
    <n v="355"/>
    <x v="1"/>
    <n v="2293"/>
    <n v="44"/>
    <s v="US"/>
    <s v="USD"/>
    <n v="1478408400"/>
    <n v="1479016800"/>
    <x v="416"/>
    <d v="2016-11-13T06:00:00"/>
    <b v="0"/>
    <b v="0"/>
    <s v="film &amp; video/science fiction"/>
    <x v="4"/>
    <s v="science fiction"/>
  </r>
  <r>
    <s v="Networked optimal adapter"/>
    <n v="102500"/>
    <n v="165954"/>
    <n v="162"/>
    <x v="1"/>
    <n v="3131"/>
    <n v="53"/>
    <s v="US"/>
    <s v="USD"/>
    <n v="1498798800"/>
    <n v="1499662800"/>
    <x v="417"/>
    <d v="2017-07-10T05:00:00"/>
    <b v="0"/>
    <b v="0"/>
    <s v="film &amp; video/television"/>
    <x v="4"/>
    <s v="television"/>
  </r>
  <r>
    <s v="Automated optimal function"/>
    <n v="7000"/>
    <n v="1744"/>
    <n v="25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s v="Devolved system-worthy framework"/>
    <n v="5400"/>
    <n v="10731"/>
    <n v="199"/>
    <x v="1"/>
    <n v="143"/>
    <n v="75.040000000000006"/>
    <s v="IT"/>
    <s v="EUR"/>
    <n v="1504328400"/>
    <n v="1505710800"/>
    <x v="419"/>
    <d v="2017-09-18T05:00:00"/>
    <b v="0"/>
    <b v="0"/>
    <s v="theater/plays"/>
    <x v="3"/>
    <s v="plays"/>
  </r>
  <r>
    <s v="Stand-alone user-facing service-desk"/>
    <n v="9300"/>
    <n v="3232"/>
    <n v="35"/>
    <x v="3"/>
    <n v="90"/>
    <n v="35.909999999999997"/>
    <s v="US"/>
    <s v="USD"/>
    <n v="1285822800"/>
    <n v="1287464400"/>
    <x v="420"/>
    <d v="2010-10-19T05:00:00"/>
    <b v="0"/>
    <b v="0"/>
    <s v="theater/plays"/>
    <x v="3"/>
    <s v="plays"/>
  </r>
  <r>
    <s v="Versatile global attitude"/>
    <n v="6200"/>
    <n v="10938"/>
    <n v="176"/>
    <x v="1"/>
    <n v="296"/>
    <n v="36.950000000000003"/>
    <s v="US"/>
    <s v="USD"/>
    <n v="1311483600"/>
    <n v="1311656400"/>
    <x v="421"/>
    <d v="2011-07-26T05:00:00"/>
    <b v="0"/>
    <b v="1"/>
    <s v="music/indie rock"/>
    <x v="1"/>
    <s v="indie rock"/>
  </r>
  <r>
    <s v="Intuitive demand-driven Local Area Network"/>
    <n v="2100"/>
    <n v="10739"/>
    <n v="511"/>
    <x v="1"/>
    <n v="170"/>
    <n v="63.17"/>
    <s v="US"/>
    <s v="USD"/>
    <n v="1291356000"/>
    <n v="1293170400"/>
    <x v="422"/>
    <d v="2010-12-24T06:00:00"/>
    <b v="0"/>
    <b v="1"/>
    <s v="theater/plays"/>
    <x v="3"/>
    <s v="plays"/>
  </r>
  <r>
    <s v="Assimilated uniform methodology"/>
    <n v="6800"/>
    <n v="5579"/>
    <n v="82"/>
    <x v="0"/>
    <n v="186"/>
    <n v="29.99"/>
    <s v="US"/>
    <s v="USD"/>
    <n v="1355810400"/>
    <n v="1355983200"/>
    <x v="423"/>
    <d v="2012-12-20T06:00:00"/>
    <b v="0"/>
    <b v="0"/>
    <s v="technology/wearables"/>
    <x v="2"/>
    <s v="wearables"/>
  </r>
  <r>
    <s v="Self-enabling next generation algorithm"/>
    <n v="155200"/>
    <n v="37754"/>
    <n v="24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s v="Object-based demand-driven strategy"/>
    <n v="89900"/>
    <n v="45384"/>
    <n v="50"/>
    <x v="0"/>
    <n v="605"/>
    <n v="75.010000000000005"/>
    <s v="US"/>
    <s v="USD"/>
    <n v="1365915600"/>
    <n v="1366088400"/>
    <x v="425"/>
    <d v="2013-04-16T05:00:00"/>
    <b v="0"/>
    <b v="1"/>
    <s v="games/video games"/>
    <x v="6"/>
    <s v="video games"/>
  </r>
  <r>
    <s v="Public-key coherent ability"/>
    <n v="900"/>
    <n v="8703"/>
    <n v="967"/>
    <x v="1"/>
    <n v="86"/>
    <n v="101.2"/>
    <s v="DK"/>
    <s v="DKK"/>
    <n v="1551852000"/>
    <n v="1553317200"/>
    <x v="426"/>
    <d v="2019-03-23T05:00:00"/>
    <b v="0"/>
    <b v="0"/>
    <s v="games/video games"/>
    <x v="6"/>
    <s v="video games"/>
  </r>
  <r>
    <s v="Up-sized composite success"/>
    <n v="100"/>
    <n v="4"/>
    <n v="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s v="Innovative exuding matrix"/>
    <n v="148400"/>
    <n v="182302"/>
    <n v="123"/>
    <x v="1"/>
    <n v="6286"/>
    <n v="29"/>
    <s v="US"/>
    <s v="USD"/>
    <n v="1500440400"/>
    <n v="1503118800"/>
    <x v="428"/>
    <d v="2017-08-19T05:00:00"/>
    <b v="0"/>
    <b v="0"/>
    <s v="music/rock"/>
    <x v="1"/>
    <s v="rock"/>
  </r>
  <r>
    <s v="Realigned impactful artificial intelligence"/>
    <n v="4800"/>
    <n v="3045"/>
    <n v="63"/>
    <x v="0"/>
    <n v="31"/>
    <n v="98.23"/>
    <s v="US"/>
    <s v="USD"/>
    <n v="1278392400"/>
    <n v="1278478800"/>
    <x v="429"/>
    <d v="2010-07-07T05:00:00"/>
    <b v="0"/>
    <b v="0"/>
    <s v="film &amp; video/drama"/>
    <x v="4"/>
    <s v="drama"/>
  </r>
  <r>
    <s v="Multi-layered multi-tasking secured line"/>
    <n v="182400"/>
    <n v="102749"/>
    <n v="56"/>
    <x v="0"/>
    <n v="1181"/>
    <n v="87"/>
    <s v="US"/>
    <s v="USD"/>
    <n v="1480572000"/>
    <n v="1484114400"/>
    <x v="411"/>
    <d v="2017-01-11T06:00:00"/>
    <b v="0"/>
    <b v="0"/>
    <s v="film &amp; video/science fiction"/>
    <x v="4"/>
    <s v="science fiction"/>
  </r>
  <r>
    <s v="Upgradable upward-trending portal"/>
    <n v="4000"/>
    <n v="1763"/>
    <n v="44"/>
    <x v="0"/>
    <n v="39"/>
    <n v="45.21"/>
    <s v="US"/>
    <s v="USD"/>
    <n v="1382331600"/>
    <n v="1385445600"/>
    <x v="430"/>
    <d v="2013-11-26T06:00:00"/>
    <b v="0"/>
    <b v="1"/>
    <s v="film &amp; video/drama"/>
    <x v="4"/>
    <s v="drama"/>
  </r>
  <r>
    <s v="Profit-focused global product"/>
    <n v="116500"/>
    <n v="137904"/>
    <n v="118"/>
    <x v="1"/>
    <n v="3727"/>
    <n v="37"/>
    <s v="US"/>
    <s v="USD"/>
    <n v="1316754000"/>
    <n v="1318741200"/>
    <x v="431"/>
    <d v="2011-10-16T05:00:00"/>
    <b v="0"/>
    <b v="0"/>
    <s v="theater/plays"/>
    <x v="3"/>
    <s v="plays"/>
  </r>
  <r>
    <s v="Operative well-modulated data-warehouse"/>
    <n v="146400"/>
    <n v="152438"/>
    <n v="104"/>
    <x v="1"/>
    <n v="1605"/>
    <n v="94.98"/>
    <s v="US"/>
    <s v="USD"/>
    <n v="1518242400"/>
    <n v="1518242400"/>
    <x v="432"/>
    <d v="2018-02-10T06:00:00"/>
    <b v="0"/>
    <b v="1"/>
    <s v="music/indie rock"/>
    <x v="1"/>
    <s v="indie rock"/>
  </r>
  <r>
    <s v="Cloned asymmetric functionalities"/>
    <n v="5000"/>
    <n v="1332"/>
    <n v="27"/>
    <x v="0"/>
    <n v="46"/>
    <n v="28.96"/>
    <s v="US"/>
    <s v="USD"/>
    <n v="1476421200"/>
    <n v="1476594000"/>
    <x v="433"/>
    <d v="2016-10-16T05:00:00"/>
    <b v="0"/>
    <b v="0"/>
    <s v="theater/plays"/>
    <x v="3"/>
    <s v="plays"/>
  </r>
  <r>
    <s v="Pre-emptive neutral portal"/>
    <n v="33800"/>
    <n v="118706"/>
    <n v="351"/>
    <x v="1"/>
    <n v="2120"/>
    <n v="55.99"/>
    <s v="US"/>
    <s v="USD"/>
    <n v="1269752400"/>
    <n v="1273554000"/>
    <x v="434"/>
    <d v="2010-05-11T05:00:00"/>
    <b v="0"/>
    <b v="0"/>
    <s v="theater/plays"/>
    <x v="3"/>
    <s v="plays"/>
  </r>
  <r>
    <s v="Switchable demand-driven help-desk"/>
    <n v="6300"/>
    <n v="5674"/>
    <n v="90"/>
    <x v="0"/>
    <n v="105"/>
    <n v="54.04"/>
    <s v="US"/>
    <s v="USD"/>
    <n v="1419746400"/>
    <n v="1421906400"/>
    <x v="435"/>
    <d v="2015-01-22T06:00:00"/>
    <b v="0"/>
    <b v="0"/>
    <s v="film &amp; video/documentary"/>
    <x v="4"/>
    <s v="documentary"/>
  </r>
  <r>
    <s v="Business-focused static ability"/>
    <n v="2400"/>
    <n v="4119"/>
    <n v="172"/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s v="Networked secondary structure"/>
    <n v="98800"/>
    <n v="139354"/>
    <n v="141"/>
    <x v="1"/>
    <n v="2080"/>
    <n v="67"/>
    <s v="US"/>
    <s v="USD"/>
    <n v="1398661200"/>
    <n v="1400389200"/>
    <x v="436"/>
    <d v="2014-05-18T05:00:00"/>
    <b v="0"/>
    <b v="0"/>
    <s v="film &amp; video/drama"/>
    <x v="4"/>
    <s v="drama"/>
  </r>
  <r>
    <s v="Total multimedia website"/>
    <n v="188800"/>
    <n v="57734"/>
    <n v="31"/>
    <x v="0"/>
    <n v="535"/>
    <n v="107.91"/>
    <s v="US"/>
    <s v="USD"/>
    <n v="1359525600"/>
    <n v="1362808800"/>
    <x v="385"/>
    <d v="2013-03-09T06:00:00"/>
    <b v="0"/>
    <b v="0"/>
    <s v="games/mobile games"/>
    <x v="6"/>
    <s v="mobile games"/>
  </r>
  <r>
    <s v="Cross-platform upward-trending parallelism"/>
    <n v="134300"/>
    <n v="145265"/>
    <n v="108"/>
    <x v="1"/>
    <n v="2105"/>
    <n v="69.010000000000005"/>
    <s v="US"/>
    <s v="USD"/>
    <n v="1388469600"/>
    <n v="1388815200"/>
    <x v="437"/>
    <d v="2014-01-04T06:00:00"/>
    <b v="0"/>
    <b v="0"/>
    <s v="film &amp; video/animation"/>
    <x v="4"/>
    <s v="animation"/>
  </r>
  <r>
    <s v="Pre-emptive mission-critical hardware"/>
    <n v="71200"/>
    <n v="95020"/>
    <n v="133"/>
    <x v="1"/>
    <n v="2436"/>
    <n v="39.01"/>
    <s v="US"/>
    <s v="USD"/>
    <n v="1518328800"/>
    <n v="1519538400"/>
    <x v="438"/>
    <d v="2018-02-25T06:00:00"/>
    <b v="0"/>
    <b v="0"/>
    <s v="theater/plays"/>
    <x v="3"/>
    <s v="plays"/>
  </r>
  <r>
    <s v="Up-sized responsive protocol"/>
    <n v="4700"/>
    <n v="8829"/>
    <n v="188"/>
    <x v="1"/>
    <n v="80"/>
    <n v="110.36"/>
    <s v="US"/>
    <s v="USD"/>
    <n v="1517032800"/>
    <n v="1517810400"/>
    <x v="439"/>
    <d v="2018-02-05T06:00:00"/>
    <b v="0"/>
    <b v="0"/>
    <s v="publishing/translations"/>
    <x v="5"/>
    <s v="translations"/>
  </r>
  <r>
    <s v="Pre-emptive transitional frame"/>
    <n v="1200"/>
    <n v="3984"/>
    <n v="332"/>
    <x v="1"/>
    <n v="42"/>
    <n v="94.86"/>
    <s v="US"/>
    <s v="USD"/>
    <n v="1368594000"/>
    <n v="1370581200"/>
    <x v="440"/>
    <d v="2013-06-07T05:00:00"/>
    <b v="0"/>
    <b v="1"/>
    <s v="technology/wearables"/>
    <x v="2"/>
    <s v="wearables"/>
  </r>
  <r>
    <s v="Profit-focused content-based application"/>
    <n v="1400"/>
    <n v="8053"/>
    <n v="575"/>
    <x v="1"/>
    <n v="139"/>
    <n v="57.94"/>
    <s v="CA"/>
    <s v="CAD"/>
    <n v="1448258400"/>
    <n v="1448863200"/>
    <x v="441"/>
    <d v="2015-11-30T06:00:00"/>
    <b v="0"/>
    <b v="1"/>
    <s v="technology/web"/>
    <x v="2"/>
    <s v="web"/>
  </r>
  <r>
    <s v="Streamlined neutral analyzer"/>
    <n v="4000"/>
    <n v="1620"/>
    <n v="41"/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s v="Assimilated neutral utilization"/>
    <n v="5600"/>
    <n v="10328"/>
    <n v="184"/>
    <x v="1"/>
    <n v="159"/>
    <n v="64.959999999999994"/>
    <s v="US"/>
    <s v="USD"/>
    <n v="1431925200"/>
    <n v="1432098000"/>
    <x v="443"/>
    <d v="2015-05-20T05:00:00"/>
    <b v="0"/>
    <b v="0"/>
    <s v="film &amp; video/drama"/>
    <x v="4"/>
    <s v="drama"/>
  </r>
  <r>
    <s v="Extended dedicated archive"/>
    <n v="3600"/>
    <n v="10289"/>
    <n v="286"/>
    <x v="1"/>
    <n v="381"/>
    <n v="27.01"/>
    <s v="US"/>
    <s v="USD"/>
    <n v="1481522400"/>
    <n v="1482127200"/>
    <x v="315"/>
    <d v="2016-12-19T06:00:00"/>
    <b v="0"/>
    <b v="0"/>
    <s v="technology/wearables"/>
    <x v="2"/>
    <s v="wearables"/>
  </r>
  <r>
    <s v="Configurable static help-desk"/>
    <n v="3100"/>
    <n v="9889"/>
    <n v="319"/>
    <x v="1"/>
    <n v="194"/>
    <n v="50.97"/>
    <s v="GB"/>
    <s v="GBP"/>
    <n v="1335934800"/>
    <n v="1335934800"/>
    <x v="444"/>
    <d v="2012-05-02T05:00:00"/>
    <b v="0"/>
    <b v="1"/>
    <s v="food/food trucks"/>
    <x v="0"/>
    <s v="food trucks"/>
  </r>
  <r>
    <s v="Self-enabling clear-thinking framework"/>
    <n v="153800"/>
    <n v="60342"/>
    <n v="39"/>
    <x v="0"/>
    <n v="575"/>
    <n v="104.94"/>
    <s v="US"/>
    <s v="USD"/>
    <n v="1552280400"/>
    <n v="1556946000"/>
    <x v="445"/>
    <d v="2019-05-04T05:00:00"/>
    <b v="0"/>
    <b v="0"/>
    <s v="music/rock"/>
    <x v="1"/>
    <s v="rock"/>
  </r>
  <r>
    <s v="Assimilated fault-tolerant capacity"/>
    <n v="5000"/>
    <n v="8907"/>
    <n v="178"/>
    <x v="1"/>
    <n v="106"/>
    <n v="84.03"/>
    <s v="US"/>
    <s v="USD"/>
    <n v="1529989200"/>
    <n v="1530075600"/>
    <x v="446"/>
    <d v="2018-06-27T05:00:00"/>
    <b v="0"/>
    <b v="0"/>
    <s v="music/electric music"/>
    <x v="1"/>
    <s v="electric music"/>
  </r>
  <r>
    <s v="Enhanced neutral ability"/>
    <n v="4000"/>
    <n v="14606"/>
    <n v="365"/>
    <x v="1"/>
    <n v="142"/>
    <n v="102.86"/>
    <s v="US"/>
    <s v="USD"/>
    <n v="1418709600"/>
    <n v="1418796000"/>
    <x v="447"/>
    <d v="2014-12-17T06:00:00"/>
    <b v="0"/>
    <b v="0"/>
    <s v="film &amp; video/television"/>
    <x v="4"/>
    <s v="television"/>
  </r>
  <r>
    <s v="Function-based attitude-oriented groupware"/>
    <n v="7400"/>
    <n v="8432"/>
    <n v="114"/>
    <x v="1"/>
    <n v="211"/>
    <n v="39.96"/>
    <s v="US"/>
    <s v="USD"/>
    <n v="1372136400"/>
    <n v="1372482000"/>
    <x v="448"/>
    <d v="2013-06-29T05:00:00"/>
    <b v="0"/>
    <b v="1"/>
    <s v="publishing/translations"/>
    <x v="5"/>
    <s v="translations"/>
  </r>
  <r>
    <s v="Optional solution-oriented instruction set"/>
    <n v="191500"/>
    <n v="57122"/>
    <n v="30"/>
    <x v="0"/>
    <n v="1120"/>
    <n v="51"/>
    <s v="US"/>
    <s v="USD"/>
    <n v="1533877200"/>
    <n v="1534395600"/>
    <x v="342"/>
    <d v="2018-08-16T05:00:00"/>
    <b v="0"/>
    <b v="0"/>
    <s v="publishing/fiction"/>
    <x v="5"/>
    <s v="fiction"/>
  </r>
  <r>
    <s v="Organic object-oriented core"/>
    <n v="8500"/>
    <n v="4613"/>
    <n v="54"/>
    <x v="0"/>
    <n v="113"/>
    <n v="40.82"/>
    <s v="US"/>
    <s v="USD"/>
    <n v="1309064400"/>
    <n v="1311397200"/>
    <x v="449"/>
    <d v="2011-07-23T05:00:00"/>
    <b v="0"/>
    <b v="0"/>
    <s v="film &amp; video/science fiction"/>
    <x v="4"/>
    <s v="science fiction"/>
  </r>
  <r>
    <s v="Balanced impactful circuit"/>
    <n v="68800"/>
    <n v="162603"/>
    <n v="236"/>
    <x v="1"/>
    <n v="2756"/>
    <n v="59"/>
    <s v="US"/>
    <s v="USD"/>
    <n v="1425877200"/>
    <n v="1426914000"/>
    <x v="450"/>
    <d v="2015-03-21T05:00:00"/>
    <b v="0"/>
    <b v="0"/>
    <s v="technology/wearables"/>
    <x v="2"/>
    <s v="wearables"/>
  </r>
  <r>
    <s v="Future-proofed heuristic encryption"/>
    <n v="2400"/>
    <n v="12310"/>
    <n v="513"/>
    <x v="1"/>
    <n v="173"/>
    <n v="71.16"/>
    <s v="GB"/>
    <s v="GBP"/>
    <n v="1501304400"/>
    <n v="1501477200"/>
    <x v="451"/>
    <d v="2017-07-31T05:00:00"/>
    <b v="0"/>
    <b v="0"/>
    <s v="food/food trucks"/>
    <x v="0"/>
    <s v="food trucks"/>
  </r>
  <r>
    <s v="Balanced bifurcated leverage"/>
    <n v="8600"/>
    <n v="8656"/>
    <n v="101"/>
    <x v="1"/>
    <n v="87"/>
    <n v="99.49"/>
    <s v="US"/>
    <s v="USD"/>
    <n v="1268287200"/>
    <n v="1269061200"/>
    <x v="452"/>
    <d v="2010-03-20T05:00:00"/>
    <b v="0"/>
    <b v="1"/>
    <s v="photography/photography books"/>
    <x v="7"/>
    <s v="photography books"/>
  </r>
  <r>
    <s v="Sharable discrete budgetary management"/>
    <n v="196600"/>
    <n v="159931"/>
    <n v="81"/>
    <x v="0"/>
    <n v="1538"/>
    <n v="103.99"/>
    <s v="US"/>
    <s v="USD"/>
    <n v="1412139600"/>
    <n v="1415772000"/>
    <x v="453"/>
    <d v="2014-11-12T06:00:00"/>
    <b v="0"/>
    <b v="1"/>
    <s v="theater/plays"/>
    <x v="3"/>
    <s v="plays"/>
  </r>
  <r>
    <s v="Focused solution-oriented instruction set"/>
    <n v="4200"/>
    <n v="689"/>
    <n v="16"/>
    <x v="0"/>
    <n v="9"/>
    <n v="76.56"/>
    <s v="US"/>
    <s v="USD"/>
    <n v="1330063200"/>
    <n v="1331013600"/>
    <x v="454"/>
    <d v="2012-03-06T06:00:00"/>
    <b v="0"/>
    <b v="1"/>
    <s v="publishing/fiction"/>
    <x v="5"/>
    <s v="fiction"/>
  </r>
  <r>
    <s v="Down-sized actuating infrastructure"/>
    <n v="91400"/>
    <n v="48236"/>
    <n v="53"/>
    <x v="0"/>
    <n v="554"/>
    <n v="87.07"/>
    <s v="US"/>
    <s v="USD"/>
    <n v="1576130400"/>
    <n v="1576735200"/>
    <x v="455"/>
    <d v="2019-12-19T06:00:00"/>
    <b v="0"/>
    <b v="0"/>
    <s v="theater/plays"/>
    <x v="3"/>
    <s v="plays"/>
  </r>
  <r>
    <s v="Synergistic cohesive adapter"/>
    <n v="29600"/>
    <n v="77021"/>
    <n v="260"/>
    <x v="1"/>
    <n v="1572"/>
    <n v="49"/>
    <s v="GB"/>
    <s v="GBP"/>
    <n v="1407128400"/>
    <n v="1411362000"/>
    <x v="456"/>
    <d v="2014-09-22T05:00:00"/>
    <b v="0"/>
    <b v="1"/>
    <s v="food/food trucks"/>
    <x v="0"/>
    <s v="food trucks"/>
  </r>
  <r>
    <s v="Quality-focused mission-critical structure"/>
    <n v="90600"/>
    <n v="27844"/>
    <n v="31"/>
    <x v="0"/>
    <n v="648"/>
    <n v="42.97"/>
    <s v="GB"/>
    <s v="GBP"/>
    <n v="1560142800"/>
    <n v="1563685200"/>
    <x v="457"/>
    <d v="2019-07-21T05:00:00"/>
    <b v="0"/>
    <b v="0"/>
    <s v="theater/plays"/>
    <x v="3"/>
    <s v="plays"/>
  </r>
  <r>
    <s v="Compatible exuding Graphical User Interface"/>
    <n v="5200"/>
    <n v="702"/>
    <n v="14"/>
    <x v="0"/>
    <n v="21"/>
    <n v="33.43"/>
    <s v="GB"/>
    <s v="GBP"/>
    <n v="1520575200"/>
    <n v="1521867600"/>
    <x v="458"/>
    <d v="2018-03-24T05:00:00"/>
    <b v="0"/>
    <b v="1"/>
    <s v="publishing/translations"/>
    <x v="5"/>
    <s v="translations"/>
  </r>
  <r>
    <s v="Monitored 24/7 time-frame"/>
    <n v="110300"/>
    <n v="197024"/>
    <n v="179"/>
    <x v="1"/>
    <n v="2346"/>
    <n v="83.98"/>
    <s v="US"/>
    <s v="USD"/>
    <n v="1492664400"/>
    <n v="1495515600"/>
    <x v="459"/>
    <d v="2017-05-23T05:00:00"/>
    <b v="0"/>
    <b v="0"/>
    <s v="theater/plays"/>
    <x v="3"/>
    <s v="plays"/>
  </r>
  <r>
    <s v="Virtual secondary open architecture"/>
    <n v="5300"/>
    <n v="11663"/>
    <n v="220"/>
    <x v="1"/>
    <n v="115"/>
    <n v="101.42"/>
    <s v="US"/>
    <s v="USD"/>
    <n v="1454479200"/>
    <n v="1455948000"/>
    <x v="460"/>
    <d v="2016-02-20T06:00:00"/>
    <b v="0"/>
    <b v="0"/>
    <s v="theater/plays"/>
    <x v="3"/>
    <s v="plays"/>
  </r>
  <r>
    <s v="Down-sized mobile time-frame"/>
    <n v="9200"/>
    <n v="9339"/>
    <n v="102"/>
    <x v="1"/>
    <n v="85"/>
    <n v="109.87"/>
    <s v="IT"/>
    <s v="EUR"/>
    <n v="1281934800"/>
    <n v="1282366800"/>
    <x v="461"/>
    <d v="2010-08-21T05:00:00"/>
    <b v="0"/>
    <b v="0"/>
    <s v="technology/wearables"/>
    <x v="2"/>
    <s v="wearables"/>
  </r>
  <r>
    <s v="Innovative disintermediate encryption"/>
    <n v="2400"/>
    <n v="4596"/>
    <n v="192"/>
    <x v="1"/>
    <n v="144"/>
    <n v="31.92"/>
    <s v="US"/>
    <s v="USD"/>
    <n v="1573970400"/>
    <n v="1574575200"/>
    <x v="462"/>
    <d v="2019-11-24T06:00:00"/>
    <b v="0"/>
    <b v="0"/>
    <s v="journalism/audio"/>
    <x v="8"/>
    <s v="audio"/>
  </r>
  <r>
    <s v="Universal contextually-based knowledgebase"/>
    <n v="56800"/>
    <n v="173437"/>
    <n v="305"/>
    <x v="1"/>
    <n v="2443"/>
    <n v="70.989999999999995"/>
    <s v="US"/>
    <s v="USD"/>
    <n v="1372654800"/>
    <n v="1374901200"/>
    <x v="463"/>
    <d v="2013-07-27T05:00:00"/>
    <b v="0"/>
    <b v="1"/>
    <s v="food/food trucks"/>
    <x v="0"/>
    <s v="food trucks"/>
  </r>
  <r>
    <s v="Persevering interactive matrix"/>
    <n v="191000"/>
    <n v="45831"/>
    <n v="24"/>
    <x v="3"/>
    <n v="595"/>
    <n v="77.03"/>
    <s v="US"/>
    <s v="USD"/>
    <n v="1275886800"/>
    <n v="1278910800"/>
    <x v="464"/>
    <d v="2010-07-12T05:00:00"/>
    <b v="1"/>
    <b v="1"/>
    <s v="film &amp; video/shorts"/>
    <x v="4"/>
    <s v="shorts"/>
  </r>
  <r>
    <s v="Seamless background framework"/>
    <n v="900"/>
    <n v="6514"/>
    <n v="724"/>
    <x v="1"/>
    <n v="64"/>
    <n v="101.78"/>
    <s v="US"/>
    <s v="USD"/>
    <n v="1561784400"/>
    <n v="1562907600"/>
    <x v="465"/>
    <d v="2019-07-12T05:00:00"/>
    <b v="0"/>
    <b v="0"/>
    <s v="photography/photography books"/>
    <x v="7"/>
    <s v="photography books"/>
  </r>
  <r>
    <s v="Balanced upward-trending productivity"/>
    <n v="2500"/>
    <n v="13684"/>
    <n v="547"/>
    <x v="1"/>
    <n v="268"/>
    <n v="51.06"/>
    <s v="US"/>
    <s v="USD"/>
    <n v="1332392400"/>
    <n v="1332478800"/>
    <x v="466"/>
    <d v="2012-03-23T05:00:00"/>
    <b v="0"/>
    <b v="0"/>
    <s v="technology/wearables"/>
    <x v="2"/>
    <s v="wearables"/>
  </r>
  <r>
    <s v="Centralized clear-thinking solution"/>
    <n v="3200"/>
    <n v="13264"/>
    <n v="415"/>
    <x v="1"/>
    <n v="195"/>
    <n v="68.02"/>
    <s v="DK"/>
    <s v="DKK"/>
    <n v="1402376400"/>
    <n v="1402722000"/>
    <x v="467"/>
    <d v="2014-06-14T05:00:00"/>
    <b v="0"/>
    <b v="0"/>
    <s v="theater/plays"/>
    <x v="3"/>
    <s v="plays"/>
  </r>
  <r>
    <s v="Optimized bi-directional extranet"/>
    <n v="183800"/>
    <n v="1667"/>
    <n v="1"/>
    <x v="0"/>
    <n v="54"/>
    <n v="30.87"/>
    <s v="US"/>
    <s v="USD"/>
    <n v="1495342800"/>
    <n v="1496811600"/>
    <x v="468"/>
    <d v="2017-06-07T05:00:00"/>
    <b v="0"/>
    <b v="0"/>
    <s v="film &amp; video/animation"/>
    <x v="4"/>
    <s v="animation"/>
  </r>
  <r>
    <s v="Intuitive actuating benchmark"/>
    <n v="9800"/>
    <n v="3349"/>
    <n v="34"/>
    <x v="0"/>
    <n v="120"/>
    <n v="27.91"/>
    <s v="US"/>
    <s v="USD"/>
    <n v="1482213600"/>
    <n v="1482213600"/>
    <x v="469"/>
    <d v="2016-12-20T06:00:00"/>
    <b v="0"/>
    <b v="1"/>
    <s v="technology/wearables"/>
    <x v="2"/>
    <s v="wearables"/>
  </r>
  <r>
    <s v="Devolved background project"/>
    <n v="193400"/>
    <n v="46317"/>
    <n v="24"/>
    <x v="0"/>
    <n v="579"/>
    <n v="79.989999999999995"/>
    <s v="DK"/>
    <s v="DKK"/>
    <n v="1420092000"/>
    <n v="1420264800"/>
    <x v="470"/>
    <d v="2015-01-03T06:00:00"/>
    <b v="0"/>
    <b v="0"/>
    <s v="technology/web"/>
    <x v="2"/>
    <s v="web"/>
  </r>
  <r>
    <s v="Reverse-engineered executive emulation"/>
    <n v="163800"/>
    <n v="78743"/>
    <n v="48"/>
    <x v="0"/>
    <n v="2072"/>
    <n v="38"/>
    <s v="US"/>
    <s v="USD"/>
    <n v="1458018000"/>
    <n v="1458450000"/>
    <x v="471"/>
    <d v="2016-03-20T05:00:00"/>
    <b v="0"/>
    <b v="1"/>
    <s v="film &amp; video/documentary"/>
    <x v="4"/>
    <s v="documentary"/>
  </r>
  <r>
    <s v="Team-oriented clear-thinking matrix"/>
    <n v="100"/>
    <n v="0"/>
    <n v="0"/>
    <x v="0"/>
    <n v="0"/>
    <e v="#DIV/0!"/>
    <s v="US"/>
    <s v="USD"/>
    <n v="1367384400"/>
    <n v="1369803600"/>
    <x v="472"/>
    <d v="2013-05-29T05:00:00"/>
    <b v="0"/>
    <b v="1"/>
    <s v="theater/plays"/>
    <x v="3"/>
    <s v="plays"/>
  </r>
  <r>
    <s v="Focused coherent methodology"/>
    <n v="153600"/>
    <n v="107743"/>
    <n v="70"/>
    <x v="0"/>
    <n v="1796"/>
    <n v="59.99"/>
    <s v="US"/>
    <s v="USD"/>
    <n v="1363064400"/>
    <n v="1363237200"/>
    <x v="473"/>
    <d v="2013-03-14T05:00:00"/>
    <b v="0"/>
    <b v="0"/>
    <s v="film &amp; video/documentary"/>
    <x v="4"/>
    <s v="documentary"/>
  </r>
  <r>
    <s v="Reduced context-sensitive complexity"/>
    <n v="1300"/>
    <n v="6889"/>
    <n v="530"/>
    <x v="1"/>
    <n v="186"/>
    <n v="37.04"/>
    <s v="AU"/>
    <s v="AUD"/>
    <n v="1343365200"/>
    <n v="1345870800"/>
    <x v="474"/>
    <d v="2012-08-25T05:00:00"/>
    <b v="0"/>
    <b v="1"/>
    <s v="games/video games"/>
    <x v="6"/>
    <s v="video games"/>
  </r>
  <r>
    <s v="Decentralized 4thgeneration time-frame"/>
    <n v="25500"/>
    <n v="45983"/>
    <n v="180"/>
    <x v="1"/>
    <n v="460"/>
    <n v="99.96"/>
    <s v="US"/>
    <s v="USD"/>
    <n v="1435726800"/>
    <n v="1437454800"/>
    <x v="72"/>
    <d v="2015-07-21T05:00:00"/>
    <b v="0"/>
    <b v="0"/>
    <s v="film &amp; video/drama"/>
    <x v="4"/>
    <s v="drama"/>
  </r>
  <r>
    <s v="De-engineered cohesive moderator"/>
    <n v="7500"/>
    <n v="6924"/>
    <n v="92"/>
    <x v="0"/>
    <n v="62"/>
    <n v="111.68"/>
    <s v="IT"/>
    <s v="EUR"/>
    <n v="1431925200"/>
    <n v="1432011600"/>
    <x v="443"/>
    <d v="2015-05-19T05:00:00"/>
    <b v="0"/>
    <b v="0"/>
    <s v="music/rock"/>
    <x v="1"/>
    <s v="rock"/>
  </r>
  <r>
    <s v="Ameliorated explicit parallelism"/>
    <n v="89900"/>
    <n v="12497"/>
    <n v="14"/>
    <x v="0"/>
    <n v="347"/>
    <n v="36.01"/>
    <s v="US"/>
    <s v="USD"/>
    <n v="1362722400"/>
    <n v="1366347600"/>
    <x v="475"/>
    <d v="2013-04-19T05:00:00"/>
    <b v="0"/>
    <b v="1"/>
    <s v="publishing/radio &amp; podcasts"/>
    <x v="5"/>
    <s v="radio &amp; podcasts"/>
  </r>
  <r>
    <s v="Customizable background monitoring"/>
    <n v="18000"/>
    <n v="166874"/>
    <n v="927"/>
    <x v="1"/>
    <n v="2528"/>
    <n v="66.010000000000005"/>
    <s v="US"/>
    <s v="USD"/>
    <n v="1511416800"/>
    <n v="1512885600"/>
    <x v="81"/>
    <d v="2017-12-10T06:00:00"/>
    <b v="0"/>
    <b v="1"/>
    <s v="theater/plays"/>
    <x v="3"/>
    <s v="plays"/>
  </r>
  <r>
    <s v="Compatible well-modulated budgetary management"/>
    <n v="2100"/>
    <n v="837"/>
    <n v="40"/>
    <x v="0"/>
    <n v="19"/>
    <n v="44.05"/>
    <s v="US"/>
    <s v="USD"/>
    <n v="1365483600"/>
    <n v="1369717200"/>
    <x v="476"/>
    <d v="2013-05-28T05:00:00"/>
    <b v="0"/>
    <b v="1"/>
    <s v="technology/web"/>
    <x v="2"/>
    <s v="web"/>
  </r>
  <r>
    <s v="Up-sized radical pricing structure"/>
    <n v="172700"/>
    <n v="193820"/>
    <n v="112"/>
    <x v="1"/>
    <n v="3657"/>
    <n v="53"/>
    <s v="US"/>
    <s v="USD"/>
    <n v="1532840400"/>
    <n v="1534654800"/>
    <x v="192"/>
    <d v="2018-08-19T05:00:00"/>
    <b v="0"/>
    <b v="0"/>
    <s v="theater/plays"/>
    <x v="3"/>
    <s v="plays"/>
  </r>
  <r>
    <s v="Robust zero-defect project"/>
    <n v="168500"/>
    <n v="119510"/>
    <n v="71"/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s v="Re-engineered mobile task-force"/>
    <n v="7800"/>
    <n v="9289"/>
    <n v="119"/>
    <x v="1"/>
    <n v="131"/>
    <n v="70.91"/>
    <s v="AU"/>
    <s v="AUD"/>
    <n v="1527742800"/>
    <n v="1529816400"/>
    <x v="478"/>
    <d v="2018-06-24T05:00:00"/>
    <b v="0"/>
    <b v="0"/>
    <s v="film &amp; video/drama"/>
    <x v="4"/>
    <s v="drama"/>
  </r>
  <r>
    <s v="User-centric intangible neural-net"/>
    <n v="147800"/>
    <n v="35498"/>
    <n v="24"/>
    <x v="0"/>
    <n v="362"/>
    <n v="98.06"/>
    <s v="US"/>
    <s v="USD"/>
    <n v="1564030800"/>
    <n v="1564894800"/>
    <x v="479"/>
    <d v="2019-08-04T05:00:00"/>
    <b v="0"/>
    <b v="0"/>
    <s v="theater/plays"/>
    <x v="3"/>
    <s v="plays"/>
  </r>
  <r>
    <s v="Organized explicit core"/>
    <n v="9100"/>
    <n v="12678"/>
    <n v="139"/>
    <x v="1"/>
    <n v="239"/>
    <n v="53.05"/>
    <s v="US"/>
    <s v="USD"/>
    <n v="1404536400"/>
    <n v="1404622800"/>
    <x v="480"/>
    <d v="2014-07-06T05:00:00"/>
    <b v="0"/>
    <b v="1"/>
    <s v="games/video games"/>
    <x v="6"/>
    <s v="video games"/>
  </r>
  <r>
    <s v="Synchronized 6thgeneration adapter"/>
    <n v="8300"/>
    <n v="3260"/>
    <n v="39"/>
    <x v="3"/>
    <n v="35"/>
    <n v="93.14"/>
    <s v="US"/>
    <s v="USD"/>
    <n v="1284008400"/>
    <n v="1284181200"/>
    <x v="180"/>
    <d v="2010-09-11T05:00:00"/>
    <b v="0"/>
    <b v="0"/>
    <s v="film &amp; video/television"/>
    <x v="4"/>
    <s v="television"/>
  </r>
  <r>
    <s v="Centralized motivating capacity"/>
    <n v="138700"/>
    <n v="31123"/>
    <n v="22"/>
    <x v="3"/>
    <n v="528"/>
    <n v="58.95"/>
    <s v="CH"/>
    <s v="CHF"/>
    <n v="1386309600"/>
    <n v="1386741600"/>
    <x v="481"/>
    <d v="2013-12-11T06:00:00"/>
    <b v="0"/>
    <b v="1"/>
    <s v="music/rock"/>
    <x v="1"/>
    <s v="rock"/>
  </r>
  <r>
    <s v="Phased 24hour flexibility"/>
    <n v="8600"/>
    <n v="4797"/>
    <n v="56"/>
    <x v="0"/>
    <n v="133"/>
    <n v="36.07"/>
    <s v="CA"/>
    <s v="CAD"/>
    <n v="1324620000"/>
    <n v="1324792800"/>
    <x v="482"/>
    <d v="2011-12-25T06:00:00"/>
    <b v="0"/>
    <b v="1"/>
    <s v="theater/plays"/>
    <x v="3"/>
    <s v="plays"/>
  </r>
  <r>
    <s v="Exclusive 5thgeneration structure"/>
    <n v="125400"/>
    <n v="53324"/>
    <n v="43"/>
    <x v="0"/>
    <n v="846"/>
    <n v="63.03"/>
    <s v="US"/>
    <s v="USD"/>
    <n v="1281070800"/>
    <n v="1284354000"/>
    <x v="194"/>
    <d v="2010-09-13T05:00:00"/>
    <b v="0"/>
    <b v="0"/>
    <s v="publishing/nonfiction"/>
    <x v="5"/>
    <s v="nonfiction"/>
  </r>
  <r>
    <s v="Multi-tiered maximized orchestration"/>
    <n v="5900"/>
    <n v="6608"/>
    <n v="112"/>
    <x v="1"/>
    <n v="78"/>
    <n v="84.72"/>
    <s v="US"/>
    <s v="USD"/>
    <n v="1493960400"/>
    <n v="1494392400"/>
    <x v="483"/>
    <d v="2017-05-10T05:00:00"/>
    <b v="0"/>
    <b v="0"/>
    <s v="food/food trucks"/>
    <x v="0"/>
    <s v="food trucks"/>
  </r>
  <r>
    <s v="Open-architected uniform instruction set"/>
    <n v="8800"/>
    <n v="622"/>
    <n v="7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s v="Exclusive asymmetric analyzer"/>
    <n v="177700"/>
    <n v="180802"/>
    <n v="102"/>
    <x v="1"/>
    <n v="1773"/>
    <n v="101.98"/>
    <s v="US"/>
    <s v="USD"/>
    <n v="1420696800"/>
    <n v="1421906400"/>
    <x v="355"/>
    <d v="2015-01-22T06:00:00"/>
    <b v="0"/>
    <b v="1"/>
    <s v="music/rock"/>
    <x v="1"/>
    <s v="rock"/>
  </r>
  <r>
    <s v="Organic radical collaboration"/>
    <n v="800"/>
    <n v="3406"/>
    <n v="426"/>
    <x v="1"/>
    <n v="32"/>
    <n v="106.44"/>
    <s v="US"/>
    <s v="USD"/>
    <n v="1555650000"/>
    <n v="1555909200"/>
    <x v="485"/>
    <d v="2019-04-22T05:00:00"/>
    <b v="0"/>
    <b v="0"/>
    <s v="theater/plays"/>
    <x v="3"/>
    <s v="plays"/>
  </r>
  <r>
    <s v="Function-based multi-state software"/>
    <n v="7600"/>
    <n v="11061"/>
    <n v="146"/>
    <x v="1"/>
    <n v="369"/>
    <n v="29.98"/>
    <s v="US"/>
    <s v="USD"/>
    <n v="1471928400"/>
    <n v="1472446800"/>
    <x v="486"/>
    <d v="2016-08-29T05:00:00"/>
    <b v="0"/>
    <b v="1"/>
    <s v="film &amp; video/drama"/>
    <x v="4"/>
    <s v="drama"/>
  </r>
  <r>
    <s v="Innovative static budgetary management"/>
    <n v="50500"/>
    <n v="16389"/>
    <n v="32"/>
    <x v="0"/>
    <n v="191"/>
    <n v="85.81"/>
    <s v="US"/>
    <s v="USD"/>
    <n v="1341291600"/>
    <n v="1342328400"/>
    <x v="487"/>
    <d v="2012-07-15T05:00:00"/>
    <b v="0"/>
    <b v="0"/>
    <s v="film &amp; video/shorts"/>
    <x v="4"/>
    <s v="shorts"/>
  </r>
  <r>
    <s v="Triple-buffered holistic ability"/>
    <n v="900"/>
    <n v="6303"/>
    <n v="700"/>
    <x v="1"/>
    <n v="89"/>
    <n v="70.819999999999993"/>
    <s v="US"/>
    <s v="USD"/>
    <n v="1267682400"/>
    <n v="1268114400"/>
    <x v="488"/>
    <d v="2010-03-09T06:00:00"/>
    <b v="0"/>
    <b v="0"/>
    <s v="film &amp; video/shorts"/>
    <x v="4"/>
    <s v="shorts"/>
  </r>
  <r>
    <s v="Diverse scalable superstructure"/>
    <n v="96700"/>
    <n v="81136"/>
    <n v="84"/>
    <x v="0"/>
    <n v="1979"/>
    <n v="41"/>
    <s v="US"/>
    <s v="USD"/>
    <n v="1272258000"/>
    <n v="1273381200"/>
    <x v="489"/>
    <d v="2010-05-09T05:00:00"/>
    <b v="0"/>
    <b v="0"/>
    <s v="theater/plays"/>
    <x v="3"/>
    <s v="plays"/>
  </r>
  <r>
    <s v="Balanced leadingedge data-warehouse"/>
    <n v="2100"/>
    <n v="1768"/>
    <n v="84"/>
    <x v="0"/>
    <n v="63"/>
    <n v="28.06"/>
    <s v="US"/>
    <s v="USD"/>
    <n v="1290492000"/>
    <n v="1290837600"/>
    <x v="490"/>
    <d v="2010-11-27T06:00:00"/>
    <b v="0"/>
    <b v="0"/>
    <s v="technology/wearables"/>
    <x v="2"/>
    <s v="wearables"/>
  </r>
  <r>
    <s v="Digitized bandwidth-monitored open architecture"/>
    <n v="8300"/>
    <n v="12944"/>
    <n v="156"/>
    <x v="1"/>
    <n v="147"/>
    <n v="88.05"/>
    <s v="US"/>
    <s v="USD"/>
    <n v="1451109600"/>
    <n v="1454306400"/>
    <x v="312"/>
    <d v="2016-02-01T06:00:00"/>
    <b v="0"/>
    <b v="1"/>
    <s v="theater/plays"/>
    <x v="3"/>
    <s v="plays"/>
  </r>
  <r>
    <s v="Enterprise-wide intermediate portal"/>
    <n v="189200"/>
    <n v="188480"/>
    <n v="100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s v="Focused leadingedge matrix"/>
    <n v="9000"/>
    <n v="7227"/>
    <n v="80"/>
    <x v="0"/>
    <n v="80"/>
    <n v="90.34"/>
    <s v="GB"/>
    <s v="GBP"/>
    <n v="1385186400"/>
    <n v="1389074400"/>
    <x v="492"/>
    <d v="2014-01-07T06:00:00"/>
    <b v="0"/>
    <b v="0"/>
    <s v="music/indie rock"/>
    <x v="1"/>
    <s v="indie rock"/>
  </r>
  <r>
    <s v="Seamless logistical encryption"/>
    <n v="5100"/>
    <n v="574"/>
    <n v="11"/>
    <x v="0"/>
    <n v="9"/>
    <n v="63.78"/>
    <s v="US"/>
    <s v="USD"/>
    <n v="1399698000"/>
    <n v="1402117200"/>
    <x v="493"/>
    <d v="2014-06-07T05:00:00"/>
    <b v="0"/>
    <b v="0"/>
    <s v="games/video games"/>
    <x v="6"/>
    <s v="video games"/>
  </r>
  <r>
    <s v="Stand-alone human-resource workforce"/>
    <n v="105000"/>
    <n v="96328"/>
    <n v="92"/>
    <x v="0"/>
    <n v="1784"/>
    <n v="54"/>
    <s v="US"/>
    <s v="USD"/>
    <n v="1283230800"/>
    <n v="1284440400"/>
    <x v="494"/>
    <d v="2010-09-14T05:00:00"/>
    <b v="0"/>
    <b v="1"/>
    <s v="publishing/fiction"/>
    <x v="5"/>
    <s v="fiction"/>
  </r>
  <r>
    <s v="Automated zero tolerance implementation"/>
    <n v="186700"/>
    <n v="178338"/>
    <n v="96"/>
    <x v="2"/>
    <n v="3640"/>
    <n v="48.99"/>
    <s v="CH"/>
    <s v="CHF"/>
    <n v="1384149600"/>
    <n v="1388988000"/>
    <x v="495"/>
    <d v="2014-01-06T06:00:00"/>
    <b v="0"/>
    <b v="0"/>
    <s v="games/video games"/>
    <x v="6"/>
    <s v="video games"/>
  </r>
  <r>
    <s v="Pre-emptive grid-enabled contingency"/>
    <n v="1600"/>
    <n v="8046"/>
    <n v="503"/>
    <x v="1"/>
    <n v="126"/>
    <n v="63.86"/>
    <s v="CA"/>
    <s v="CAD"/>
    <n v="1516860000"/>
    <n v="1516946400"/>
    <x v="496"/>
    <d v="2018-01-26T06:00:00"/>
    <b v="0"/>
    <b v="0"/>
    <s v="theater/plays"/>
    <x v="3"/>
    <s v="plays"/>
  </r>
  <r>
    <s v="Multi-lateral didactic encoding"/>
    <n v="115600"/>
    <n v="184086"/>
    <n v="159"/>
    <x v="1"/>
    <n v="2218"/>
    <n v="83"/>
    <s v="GB"/>
    <s v="GBP"/>
    <n v="1374642000"/>
    <n v="1377752400"/>
    <x v="497"/>
    <d v="2013-08-29T05:00:00"/>
    <b v="0"/>
    <b v="0"/>
    <s v="music/indie rock"/>
    <x v="1"/>
    <s v="indie rock"/>
  </r>
  <r>
    <s v="Self-enabling didactic orchestration"/>
    <n v="89100"/>
    <n v="13385"/>
    <n v="15"/>
    <x v="0"/>
    <n v="243"/>
    <n v="55.08"/>
    <s v="US"/>
    <s v="USD"/>
    <n v="1534482000"/>
    <n v="1534568400"/>
    <x v="498"/>
    <d v="2018-08-18T05:00:00"/>
    <b v="0"/>
    <b v="1"/>
    <s v="film &amp; video/drama"/>
    <x v="4"/>
    <s v="drama"/>
  </r>
  <r>
    <s v="Profit-focused 24/7 data-warehouse"/>
    <n v="2600"/>
    <n v="12533"/>
    <n v="482"/>
    <x v="1"/>
    <n v="202"/>
    <n v="62.04"/>
    <s v="IT"/>
    <s v="EUR"/>
    <n v="1528434000"/>
    <n v="1528606800"/>
    <x v="499"/>
    <d v="2018-06-10T05:00:00"/>
    <b v="0"/>
    <b v="1"/>
    <s v="theater/plays"/>
    <x v="3"/>
    <s v="plays"/>
  </r>
  <r>
    <s v="Enhanced methodical middleware"/>
    <n v="9800"/>
    <n v="14697"/>
    <n v="150"/>
    <x v="1"/>
    <n v="140"/>
    <n v="104.98"/>
    <s v="IT"/>
    <s v="EUR"/>
    <n v="1282626000"/>
    <n v="1284872400"/>
    <x v="500"/>
    <d v="2010-09-19T05:00:00"/>
    <b v="0"/>
    <b v="0"/>
    <s v="publishing/fiction"/>
    <x v="5"/>
    <s v="fiction"/>
  </r>
  <r>
    <s v="Synchronized client-driven projection"/>
    <n v="84400"/>
    <n v="98935"/>
    <n v="117"/>
    <x v="1"/>
    <n v="1052"/>
    <n v="94.04"/>
    <s v="DK"/>
    <s v="DKK"/>
    <n v="1535605200"/>
    <n v="1537592400"/>
    <x v="501"/>
    <d v="2018-09-22T05:00:00"/>
    <b v="1"/>
    <b v="1"/>
    <s v="film &amp; video/documentary"/>
    <x v="4"/>
    <s v="documentary"/>
  </r>
  <r>
    <s v="Networked didactic time-frame"/>
    <n v="151300"/>
    <n v="57034"/>
    <n v="38"/>
    <x v="0"/>
    <n v="1296"/>
    <n v="44.01"/>
    <s v="US"/>
    <s v="USD"/>
    <n v="1379826000"/>
    <n v="1381208400"/>
    <x v="502"/>
    <d v="2013-10-08T05:00:00"/>
    <b v="0"/>
    <b v="0"/>
    <s v="games/mobile games"/>
    <x v="6"/>
    <s v="mobile games"/>
  </r>
  <r>
    <s v="Assimilated exuding toolset"/>
    <n v="9800"/>
    <n v="7120"/>
    <n v="73"/>
    <x v="0"/>
    <n v="77"/>
    <n v="92.47"/>
    <s v="US"/>
    <s v="USD"/>
    <n v="1561957200"/>
    <n v="1562475600"/>
    <x v="503"/>
    <d v="2019-07-07T05:00:00"/>
    <b v="0"/>
    <b v="1"/>
    <s v="food/food trucks"/>
    <x v="0"/>
    <s v="food trucks"/>
  </r>
  <r>
    <s v="Front-line client-server secured line"/>
    <n v="5300"/>
    <n v="14097"/>
    <n v="266"/>
    <x v="1"/>
    <n v="247"/>
    <n v="57.07"/>
    <s v="US"/>
    <s v="USD"/>
    <n v="1525496400"/>
    <n v="1527397200"/>
    <x v="504"/>
    <d v="2018-05-27T05:00:00"/>
    <b v="0"/>
    <b v="0"/>
    <s v="photography/photography books"/>
    <x v="7"/>
    <s v="photography books"/>
  </r>
  <r>
    <s v="Polarized systemic Internet solution"/>
    <n v="178000"/>
    <n v="43086"/>
    <n v="24"/>
    <x v="0"/>
    <n v="395"/>
    <n v="109.08"/>
    <s v="IT"/>
    <s v="EUR"/>
    <n v="1433912400"/>
    <n v="1436158800"/>
    <x v="505"/>
    <d v="2015-07-06T05:00:00"/>
    <b v="0"/>
    <b v="0"/>
    <s v="games/mobile games"/>
    <x v="6"/>
    <s v="mobile games"/>
  </r>
  <r>
    <s v="Profit-focused exuding moderator"/>
    <n v="77000"/>
    <n v="1930"/>
    <n v="3"/>
    <x v="0"/>
    <n v="49"/>
    <n v="39.39"/>
    <s v="GB"/>
    <s v="GBP"/>
    <n v="1453442400"/>
    <n v="1456034400"/>
    <x v="506"/>
    <d v="2016-02-21T06:00:00"/>
    <b v="0"/>
    <b v="0"/>
    <s v="music/indie rock"/>
    <x v="1"/>
    <s v="indie rock"/>
  </r>
  <r>
    <s v="Cross-group high-level moderator"/>
    <n v="84900"/>
    <n v="13864"/>
    <n v="16"/>
    <x v="0"/>
    <n v="180"/>
    <n v="77.02"/>
    <s v="US"/>
    <s v="USD"/>
    <n v="1378875600"/>
    <n v="1380171600"/>
    <x v="507"/>
    <d v="2013-09-26T05:00:00"/>
    <b v="0"/>
    <b v="0"/>
    <s v="games/video games"/>
    <x v="6"/>
    <s v="video games"/>
  </r>
  <r>
    <s v="Public-key 3rdgeneration system engine"/>
    <n v="2800"/>
    <n v="7742"/>
    <n v="277"/>
    <x v="1"/>
    <n v="84"/>
    <n v="92.17"/>
    <s v="US"/>
    <s v="USD"/>
    <n v="1452232800"/>
    <n v="1453356000"/>
    <x v="508"/>
    <d v="2016-01-21T06:00:00"/>
    <b v="0"/>
    <b v="0"/>
    <s v="music/rock"/>
    <x v="1"/>
    <s v="rock"/>
  </r>
  <r>
    <s v="Organized value-added access"/>
    <n v="184800"/>
    <n v="164109"/>
    <n v="89"/>
    <x v="0"/>
    <n v="2690"/>
    <n v="61.01"/>
    <s v="US"/>
    <s v="USD"/>
    <n v="1577253600"/>
    <n v="1578981600"/>
    <x v="509"/>
    <d v="2020-01-14T06:00:00"/>
    <b v="0"/>
    <b v="0"/>
    <s v="theater/plays"/>
    <x v="3"/>
    <s v="plays"/>
  </r>
  <r>
    <s v="Cloned global Graphical User Interface"/>
    <n v="4200"/>
    <n v="6870"/>
    <n v="164"/>
    <x v="1"/>
    <n v="88"/>
    <n v="78.069999999999993"/>
    <s v="US"/>
    <s v="USD"/>
    <n v="1537160400"/>
    <n v="1537419600"/>
    <x v="510"/>
    <d v="2018-09-20T05:00:00"/>
    <b v="0"/>
    <b v="1"/>
    <s v="theater/plays"/>
    <x v="3"/>
    <s v="plays"/>
  </r>
  <r>
    <s v="Focused solution-oriented matrix"/>
    <n v="1300"/>
    <n v="12597"/>
    <n v="9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s v="Monitored discrete toolset"/>
    <n v="66100"/>
    <n v="179074"/>
    <n v="271"/>
    <x v="1"/>
    <n v="2985"/>
    <n v="59.99"/>
    <s v="US"/>
    <s v="USD"/>
    <n v="1459486800"/>
    <n v="1460610000"/>
    <x v="512"/>
    <d v="2016-04-14T05:00:00"/>
    <b v="0"/>
    <b v="0"/>
    <s v="theater/plays"/>
    <x v="3"/>
    <s v="plays"/>
  </r>
  <r>
    <s v="Business-focused intermediate system engine"/>
    <n v="29500"/>
    <n v="83843"/>
    <n v="284"/>
    <x v="1"/>
    <n v="762"/>
    <n v="110.03"/>
    <s v="US"/>
    <s v="USD"/>
    <n v="1369717200"/>
    <n v="1370494800"/>
    <x v="513"/>
    <d v="2013-06-06T05:00:00"/>
    <b v="0"/>
    <b v="0"/>
    <s v="technology/wearables"/>
    <x v="2"/>
    <s v="wearables"/>
  </r>
  <r>
    <s v="De-engineered disintermediate encoding"/>
    <n v="100"/>
    <n v="4"/>
    <n v="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s v="Streamlined upward-trending analyzer"/>
    <n v="180100"/>
    <n v="105598"/>
    <n v="59"/>
    <x v="0"/>
    <n v="2779"/>
    <n v="38"/>
    <s v="AU"/>
    <s v="AUD"/>
    <n v="1419055200"/>
    <n v="1422511200"/>
    <x v="515"/>
    <d v="2015-01-29T06:00:00"/>
    <b v="0"/>
    <b v="1"/>
    <s v="technology/web"/>
    <x v="2"/>
    <s v="web"/>
  </r>
  <r>
    <s v="Distributed human-resource policy"/>
    <n v="9000"/>
    <n v="8866"/>
    <n v="99"/>
    <x v="0"/>
    <n v="92"/>
    <n v="96.37"/>
    <s v="US"/>
    <s v="USD"/>
    <n v="1480140000"/>
    <n v="1480312800"/>
    <x v="516"/>
    <d v="2016-11-28T06:00:00"/>
    <b v="0"/>
    <b v="0"/>
    <s v="theater/plays"/>
    <x v="3"/>
    <s v="plays"/>
  </r>
  <r>
    <s v="De-engineered 5thgeneration contingency"/>
    <n v="170600"/>
    <n v="75022"/>
    <n v="44"/>
    <x v="0"/>
    <n v="1028"/>
    <n v="72.98"/>
    <s v="US"/>
    <s v="USD"/>
    <n v="1293948000"/>
    <n v="1294034400"/>
    <x v="517"/>
    <d v="2011-01-03T06:00:00"/>
    <b v="0"/>
    <b v="0"/>
    <s v="music/rock"/>
    <x v="1"/>
    <s v="rock"/>
  </r>
  <r>
    <s v="Multi-channeled upward-trending application"/>
    <n v="9500"/>
    <n v="14408"/>
    <n v="152"/>
    <x v="1"/>
    <n v="554"/>
    <n v="26.01"/>
    <s v="CA"/>
    <s v="CAD"/>
    <n v="1482127200"/>
    <n v="1482645600"/>
    <x v="518"/>
    <d v="2016-12-25T06:00:00"/>
    <b v="0"/>
    <b v="0"/>
    <s v="music/indie rock"/>
    <x v="1"/>
    <s v="indie rock"/>
  </r>
  <r>
    <s v="Organic maximized database"/>
    <n v="6300"/>
    <n v="14089"/>
    <n v="224"/>
    <x v="1"/>
    <n v="135"/>
    <n v="104.36"/>
    <s v="DK"/>
    <s v="DKK"/>
    <n v="1396414800"/>
    <n v="1399093200"/>
    <x v="519"/>
    <d v="2014-05-03T05:00:00"/>
    <b v="0"/>
    <b v="0"/>
    <s v="music/rock"/>
    <x v="1"/>
    <s v="rock"/>
  </r>
  <r>
    <s v="Grass-roots 24/7 attitude"/>
    <n v="5200"/>
    <n v="12467"/>
    <n v="240"/>
    <x v="1"/>
    <n v="122"/>
    <n v="102.19"/>
    <s v="US"/>
    <s v="USD"/>
    <n v="1315285200"/>
    <n v="1315890000"/>
    <x v="520"/>
    <d v="2011-09-13T05:00:00"/>
    <b v="0"/>
    <b v="1"/>
    <s v="publishing/translations"/>
    <x v="5"/>
    <s v="translations"/>
  </r>
  <r>
    <s v="Team-oriented global strategy"/>
    <n v="6000"/>
    <n v="11960"/>
    <n v="199"/>
    <x v="1"/>
    <n v="221"/>
    <n v="54.12"/>
    <s v="US"/>
    <s v="USD"/>
    <n v="1443762000"/>
    <n v="1444021200"/>
    <x v="521"/>
    <d v="2015-10-05T05:00:00"/>
    <b v="0"/>
    <b v="1"/>
    <s v="film &amp; video/science fiction"/>
    <x v="4"/>
    <s v="science fiction"/>
  </r>
  <r>
    <s v="Enhanced client-driven capacity"/>
    <n v="5800"/>
    <n v="7966"/>
    <n v="137"/>
    <x v="1"/>
    <n v="126"/>
    <n v="63.22"/>
    <s v="US"/>
    <s v="USD"/>
    <n v="1456293600"/>
    <n v="1460005200"/>
    <x v="522"/>
    <d v="2016-04-07T05:00:00"/>
    <b v="0"/>
    <b v="0"/>
    <s v="theater/plays"/>
    <x v="3"/>
    <s v="plays"/>
  </r>
  <r>
    <s v="Exclusive systematic productivity"/>
    <n v="105300"/>
    <n v="106321"/>
    <n v="101"/>
    <x v="1"/>
    <n v="1022"/>
    <n v="104.03"/>
    <s v="US"/>
    <s v="USD"/>
    <n v="1470114000"/>
    <n v="1470718800"/>
    <x v="523"/>
    <d v="2016-08-09T05:00:00"/>
    <b v="0"/>
    <b v="0"/>
    <s v="theater/plays"/>
    <x v="3"/>
    <s v="plays"/>
  </r>
  <r>
    <s v="Re-engineered radical policy"/>
    <n v="20000"/>
    <n v="158832"/>
    <n v="794"/>
    <x v="1"/>
    <n v="3177"/>
    <n v="49.99"/>
    <s v="US"/>
    <s v="USD"/>
    <n v="1321596000"/>
    <n v="1325052000"/>
    <x v="524"/>
    <d v="2011-12-28T06:00:00"/>
    <b v="0"/>
    <b v="0"/>
    <s v="film &amp; video/animation"/>
    <x v="4"/>
    <s v="animation"/>
  </r>
  <r>
    <s v="Down-sized logistical adapter"/>
    <n v="3000"/>
    <n v="11091"/>
    <n v="370"/>
    <x v="1"/>
    <n v="198"/>
    <n v="56.02"/>
    <s v="CH"/>
    <s v="CHF"/>
    <n v="1318827600"/>
    <n v="1319000400"/>
    <x v="525"/>
    <d v="2011-10-19T05:00:00"/>
    <b v="0"/>
    <b v="0"/>
    <s v="theater/plays"/>
    <x v="3"/>
    <s v="plays"/>
  </r>
  <r>
    <s v="Configurable bandwidth-monitored throughput"/>
    <n v="9900"/>
    <n v="1269"/>
    <n v="13"/>
    <x v="0"/>
    <n v="26"/>
    <n v="48.81"/>
    <s v="CH"/>
    <s v="CHF"/>
    <n v="1552366800"/>
    <n v="1552539600"/>
    <x v="188"/>
    <d v="2019-03-14T05:00:00"/>
    <b v="0"/>
    <b v="0"/>
    <s v="music/rock"/>
    <x v="1"/>
    <s v="rock"/>
  </r>
  <r>
    <s v="Optional tangible pricing structure"/>
    <n v="3700"/>
    <n v="5107"/>
    <n v="138"/>
    <x v="1"/>
    <n v="85"/>
    <n v="60.08"/>
    <s v="AU"/>
    <s v="AUD"/>
    <n v="1542088800"/>
    <n v="1543816800"/>
    <x v="526"/>
    <d v="2018-12-03T06:00:00"/>
    <b v="0"/>
    <b v="0"/>
    <s v="film &amp; video/documentary"/>
    <x v="4"/>
    <s v="documentary"/>
  </r>
  <r>
    <s v="Organic high-level implementation"/>
    <n v="168700"/>
    <n v="141393"/>
    <n v="84"/>
    <x v="0"/>
    <n v="1790"/>
    <n v="78.989999999999995"/>
    <s v="US"/>
    <s v="USD"/>
    <n v="1426395600"/>
    <n v="1427086800"/>
    <x v="527"/>
    <d v="2015-03-23T05:00:00"/>
    <b v="0"/>
    <b v="0"/>
    <s v="theater/plays"/>
    <x v="3"/>
    <s v="plays"/>
  </r>
  <r>
    <s v="Decentralized logistical collaboration"/>
    <n v="94900"/>
    <n v="194166"/>
    <n v="205"/>
    <x v="1"/>
    <n v="3596"/>
    <n v="53.99"/>
    <s v="US"/>
    <s v="USD"/>
    <n v="1321336800"/>
    <n v="1323064800"/>
    <x v="528"/>
    <d v="2011-12-05T06:00:00"/>
    <b v="0"/>
    <b v="0"/>
    <s v="theater/plays"/>
    <x v="3"/>
    <s v="plays"/>
  </r>
  <r>
    <s v="Advanced content-based installation"/>
    <n v="9300"/>
    <n v="4124"/>
    <n v="44"/>
    <x v="0"/>
    <n v="37"/>
    <n v="111.46"/>
    <s v="US"/>
    <s v="USD"/>
    <n v="1456293600"/>
    <n v="1458277200"/>
    <x v="522"/>
    <d v="2016-03-18T05:00:00"/>
    <b v="0"/>
    <b v="1"/>
    <s v="music/electric music"/>
    <x v="1"/>
    <s v="electric music"/>
  </r>
  <r>
    <s v="Distributed high-level open architecture"/>
    <n v="6800"/>
    <n v="14865"/>
    <n v="219"/>
    <x v="1"/>
    <n v="244"/>
    <n v="60.92"/>
    <s v="US"/>
    <s v="USD"/>
    <n v="1404968400"/>
    <n v="1405141200"/>
    <x v="529"/>
    <d v="2014-07-12T05:00:00"/>
    <b v="0"/>
    <b v="0"/>
    <s v="music/rock"/>
    <x v="1"/>
    <s v="rock"/>
  </r>
  <r>
    <s v="Synergized zero tolerance help-desk"/>
    <n v="72400"/>
    <n v="134688"/>
    <n v="186"/>
    <x v="1"/>
    <n v="5180"/>
    <n v="26"/>
    <s v="US"/>
    <s v="USD"/>
    <n v="1279170000"/>
    <n v="1283058000"/>
    <x v="530"/>
    <d v="2010-08-29T05:00:00"/>
    <b v="0"/>
    <b v="0"/>
    <s v="theater/plays"/>
    <x v="3"/>
    <s v="plays"/>
  </r>
  <r>
    <s v="Extended multi-tasking definition"/>
    <n v="20100"/>
    <n v="47705"/>
    <n v="237"/>
    <x v="1"/>
    <n v="589"/>
    <n v="80.989999999999995"/>
    <s v="IT"/>
    <s v="EUR"/>
    <n v="1294725600"/>
    <n v="1295762400"/>
    <x v="531"/>
    <d v="2011-01-23T06:00:00"/>
    <b v="0"/>
    <b v="0"/>
    <s v="film &amp; video/animation"/>
    <x v="4"/>
    <s v="animation"/>
  </r>
  <r>
    <s v="Realigned uniform knowledge user"/>
    <n v="31200"/>
    <n v="95364"/>
    <n v="306"/>
    <x v="1"/>
    <n v="2725"/>
    <n v="35"/>
    <s v="US"/>
    <s v="USD"/>
    <n v="1419055200"/>
    <n v="1419573600"/>
    <x v="515"/>
    <d v="2014-12-26T06:00:00"/>
    <b v="0"/>
    <b v="1"/>
    <s v="music/rock"/>
    <x v="1"/>
    <s v="rock"/>
  </r>
  <r>
    <s v="Monitored grid-enabled model"/>
    <n v="3500"/>
    <n v="3295"/>
    <n v="94"/>
    <x v="0"/>
    <n v="35"/>
    <n v="94.14"/>
    <s v="IT"/>
    <s v="EUR"/>
    <n v="1434690000"/>
    <n v="1438750800"/>
    <x v="532"/>
    <d v="2015-08-05T05:00:00"/>
    <b v="0"/>
    <b v="0"/>
    <s v="film &amp; video/shorts"/>
    <x v="4"/>
    <s v="shorts"/>
  </r>
  <r>
    <s v="Assimilated actuating policy"/>
    <n v="9000"/>
    <n v="4896"/>
    <n v="54"/>
    <x v="3"/>
    <n v="94"/>
    <n v="52.09"/>
    <s v="US"/>
    <s v="USD"/>
    <n v="1443416400"/>
    <n v="1444798800"/>
    <x v="533"/>
    <d v="2015-10-14T05:00:00"/>
    <b v="0"/>
    <b v="1"/>
    <s v="music/rock"/>
    <x v="1"/>
    <s v="rock"/>
  </r>
  <r>
    <s v="Total incremental productivity"/>
    <n v="6700"/>
    <n v="7496"/>
    <n v="112"/>
    <x v="1"/>
    <n v="300"/>
    <n v="24.99"/>
    <s v="US"/>
    <s v="USD"/>
    <n v="1399006800"/>
    <n v="1399179600"/>
    <x v="409"/>
    <d v="2014-05-04T05:00:00"/>
    <b v="0"/>
    <b v="0"/>
    <s v="journalism/audio"/>
    <x v="8"/>
    <s v="audio"/>
  </r>
  <r>
    <s v="Adaptive local task-force"/>
    <n v="2700"/>
    <n v="9967"/>
    <n v="369"/>
    <x v="1"/>
    <n v="144"/>
    <n v="69.22"/>
    <s v="US"/>
    <s v="USD"/>
    <n v="1575698400"/>
    <n v="1576562400"/>
    <x v="534"/>
    <d v="2019-12-17T06:00:00"/>
    <b v="0"/>
    <b v="1"/>
    <s v="food/food trucks"/>
    <x v="0"/>
    <s v="food trucks"/>
  </r>
  <r>
    <s v="Universal zero-defect concept"/>
    <n v="83300"/>
    <n v="52421"/>
    <n v="63"/>
    <x v="0"/>
    <n v="558"/>
    <n v="93.94"/>
    <s v="US"/>
    <s v="USD"/>
    <n v="1400562000"/>
    <n v="1400821200"/>
    <x v="53"/>
    <d v="2014-05-23T05:00:00"/>
    <b v="0"/>
    <b v="1"/>
    <s v="theater/plays"/>
    <x v="3"/>
    <s v="plays"/>
  </r>
  <r>
    <s v="Object-based bottom-line superstructure"/>
    <n v="9700"/>
    <n v="6298"/>
    <n v="65"/>
    <x v="0"/>
    <n v="64"/>
    <n v="98.41"/>
    <s v="US"/>
    <s v="USD"/>
    <n v="1509512400"/>
    <n v="1510984800"/>
    <x v="535"/>
    <d v="2017-11-18T06:00:00"/>
    <b v="0"/>
    <b v="0"/>
    <s v="theater/plays"/>
    <x v="3"/>
    <s v="plays"/>
  </r>
  <r>
    <s v="Adaptive 24hour projection"/>
    <n v="8200"/>
    <n v="1546"/>
    <n v="19"/>
    <x v="3"/>
    <n v="37"/>
    <n v="41.78"/>
    <s v="US"/>
    <s v="USD"/>
    <n v="1299823200"/>
    <n v="1302066000"/>
    <x v="536"/>
    <d v="2011-04-06T05:00:00"/>
    <b v="0"/>
    <b v="0"/>
    <s v="music/jazz"/>
    <x v="1"/>
    <s v="jazz"/>
  </r>
  <r>
    <s v="Sharable radical toolset"/>
    <n v="96500"/>
    <n v="16168"/>
    <n v="17"/>
    <x v="0"/>
    <n v="245"/>
    <n v="65.989999999999995"/>
    <s v="US"/>
    <s v="USD"/>
    <n v="1322719200"/>
    <n v="1322978400"/>
    <x v="537"/>
    <d v="2011-12-04T06:00:00"/>
    <b v="0"/>
    <b v="0"/>
    <s v="film &amp; video/science fiction"/>
    <x v="4"/>
    <s v="science fiction"/>
  </r>
  <r>
    <s v="Focused multimedia knowledgebase"/>
    <n v="6200"/>
    <n v="6269"/>
    <n v="101"/>
    <x v="1"/>
    <n v="87"/>
    <n v="72.06"/>
    <s v="US"/>
    <s v="USD"/>
    <n v="1312693200"/>
    <n v="1313730000"/>
    <x v="538"/>
    <d v="2011-08-19T05:00:00"/>
    <b v="0"/>
    <b v="0"/>
    <s v="music/jazz"/>
    <x v="1"/>
    <s v="jazz"/>
  </r>
  <r>
    <s v="Seamless 6thgeneration extranet"/>
    <n v="43800"/>
    <n v="149578"/>
    <n v="342"/>
    <x v="1"/>
    <n v="3116"/>
    <n v="48"/>
    <s v="US"/>
    <s v="USD"/>
    <n v="1393394400"/>
    <n v="1394085600"/>
    <x v="539"/>
    <d v="2014-03-06T06:00:00"/>
    <b v="0"/>
    <b v="0"/>
    <s v="theater/plays"/>
    <x v="3"/>
    <s v="plays"/>
  </r>
  <r>
    <s v="Sharable mobile knowledgebase"/>
    <n v="6000"/>
    <n v="3841"/>
    <n v="64"/>
    <x v="0"/>
    <n v="71"/>
    <n v="54.1"/>
    <s v="US"/>
    <s v="USD"/>
    <n v="1304053200"/>
    <n v="1305349200"/>
    <x v="540"/>
    <d v="2011-05-14T05:00:00"/>
    <b v="0"/>
    <b v="0"/>
    <s v="technology/web"/>
    <x v="2"/>
    <s v="web"/>
  </r>
  <r>
    <s v="Cross-group global system engine"/>
    <n v="8700"/>
    <n v="4531"/>
    <n v="52"/>
    <x v="0"/>
    <n v="42"/>
    <n v="107.88"/>
    <s v="US"/>
    <s v="USD"/>
    <n v="1433912400"/>
    <n v="1434344400"/>
    <x v="505"/>
    <d v="2015-06-15T05:00:00"/>
    <b v="0"/>
    <b v="1"/>
    <s v="games/video games"/>
    <x v="6"/>
    <s v="video games"/>
  </r>
  <r>
    <s v="Centralized clear-thinking conglomeration"/>
    <n v="18900"/>
    <n v="60934"/>
    <n v="322"/>
    <x v="1"/>
    <n v="909"/>
    <n v="67.03"/>
    <s v="US"/>
    <s v="USD"/>
    <n v="1329717600"/>
    <n v="1331186400"/>
    <x v="541"/>
    <d v="2012-03-08T06:00:00"/>
    <b v="0"/>
    <b v="0"/>
    <s v="film &amp; video/documentary"/>
    <x v="4"/>
    <s v="documentary"/>
  </r>
  <r>
    <s v="De-engineered cohesive system engine"/>
    <n v="86400"/>
    <n v="103255"/>
    <n v="120"/>
    <x v="1"/>
    <n v="1613"/>
    <n v="64.010000000000005"/>
    <s v="US"/>
    <s v="USD"/>
    <n v="1335330000"/>
    <n v="1336539600"/>
    <x v="542"/>
    <d v="2012-05-09T05:00:00"/>
    <b v="0"/>
    <b v="0"/>
    <s v="technology/web"/>
    <x v="2"/>
    <s v="web"/>
  </r>
  <r>
    <s v="Reactive analyzing function"/>
    <n v="8900"/>
    <n v="13065"/>
    <n v="147"/>
    <x v="1"/>
    <n v="136"/>
    <n v="96.07"/>
    <s v="US"/>
    <s v="USD"/>
    <n v="1268888400"/>
    <n v="1269752400"/>
    <x v="543"/>
    <d v="2010-03-28T05:00:00"/>
    <b v="0"/>
    <b v="0"/>
    <s v="publishing/translations"/>
    <x v="5"/>
    <s v="translations"/>
  </r>
  <r>
    <s v="Robust hybrid budgetary management"/>
    <n v="700"/>
    <n v="6654"/>
    <n v="951"/>
    <x v="1"/>
    <n v="130"/>
    <n v="51.18"/>
    <s v="US"/>
    <s v="USD"/>
    <n v="1289973600"/>
    <n v="1291615200"/>
    <x v="544"/>
    <d v="2010-12-06T06:00:00"/>
    <b v="0"/>
    <b v="0"/>
    <s v="music/rock"/>
    <x v="1"/>
    <s v="rock"/>
  </r>
  <r>
    <s v="Open-source analyzing monitoring"/>
    <n v="9400"/>
    <n v="6852"/>
    <n v="73"/>
    <x v="0"/>
    <n v="156"/>
    <n v="43.92"/>
    <s v="CA"/>
    <s v="CAD"/>
    <n v="1547877600"/>
    <n v="1552366800"/>
    <x v="35"/>
    <d v="2019-03-12T05:00:00"/>
    <b v="0"/>
    <b v="1"/>
    <s v="food/food trucks"/>
    <x v="0"/>
    <s v="food trucks"/>
  </r>
  <r>
    <s v="Up-sized discrete firmware"/>
    <n v="157600"/>
    <n v="124517"/>
    <n v="79"/>
    <x v="0"/>
    <n v="1368"/>
    <n v="91.02"/>
    <s v="GB"/>
    <s v="GBP"/>
    <n v="1269493200"/>
    <n v="1272171600"/>
    <x v="152"/>
    <d v="2010-04-25T05:00:00"/>
    <b v="0"/>
    <b v="0"/>
    <s v="theater/plays"/>
    <x v="3"/>
    <s v="plays"/>
  </r>
  <r>
    <s v="Exclusive intangible extranet"/>
    <n v="7900"/>
    <n v="5113"/>
    <n v="65"/>
    <x v="0"/>
    <n v="102"/>
    <n v="50.13"/>
    <s v="US"/>
    <s v="USD"/>
    <n v="1436072400"/>
    <n v="1436677200"/>
    <x v="545"/>
    <d v="2015-07-12T05:00:00"/>
    <b v="0"/>
    <b v="0"/>
    <s v="film &amp; video/documentary"/>
    <x v="4"/>
    <s v="documentary"/>
  </r>
  <r>
    <s v="Synergized analyzing process improvement"/>
    <n v="7100"/>
    <n v="5824"/>
    <n v="82"/>
    <x v="0"/>
    <n v="86"/>
    <n v="67.72"/>
    <s v="AU"/>
    <s v="AUD"/>
    <n v="1419141600"/>
    <n v="1420092000"/>
    <x v="546"/>
    <d v="2015-01-01T06:00:00"/>
    <b v="0"/>
    <b v="0"/>
    <s v="publishing/radio &amp; podcasts"/>
    <x v="5"/>
    <s v="radio &amp; podcasts"/>
  </r>
  <r>
    <s v="Realigned dedicated system engine"/>
    <n v="600"/>
    <n v="6226"/>
    <n v="1038"/>
    <x v="1"/>
    <n v="102"/>
    <n v="61.04"/>
    <s v="US"/>
    <s v="USD"/>
    <n v="1279083600"/>
    <n v="1279947600"/>
    <x v="547"/>
    <d v="2010-07-24T05:00:00"/>
    <b v="0"/>
    <b v="0"/>
    <s v="games/video games"/>
    <x v="6"/>
    <s v="video games"/>
  </r>
  <r>
    <s v="Object-based bandwidth-monitored concept"/>
    <n v="156800"/>
    <n v="20243"/>
    <n v="13"/>
    <x v="0"/>
    <n v="253"/>
    <n v="80.010000000000005"/>
    <s v="US"/>
    <s v="USD"/>
    <n v="1401426000"/>
    <n v="1402203600"/>
    <x v="548"/>
    <d v="2014-06-08T05:00:00"/>
    <b v="0"/>
    <b v="0"/>
    <s v="theater/plays"/>
    <x v="3"/>
    <s v="plays"/>
  </r>
  <r>
    <s v="Ameliorated client-driven open system"/>
    <n v="121600"/>
    <n v="188288"/>
    <n v="155"/>
    <x v="1"/>
    <n v="4006"/>
    <n v="47"/>
    <s v="US"/>
    <s v="USD"/>
    <n v="1395810000"/>
    <n v="1396933200"/>
    <x v="549"/>
    <d v="2014-04-08T05:00:00"/>
    <b v="0"/>
    <b v="0"/>
    <s v="film &amp; video/animation"/>
    <x v="4"/>
    <s v="animation"/>
  </r>
  <r>
    <s v="Upgradable leadingedge Local Area Network"/>
    <n v="157300"/>
    <n v="11167"/>
    <n v="7"/>
    <x v="0"/>
    <n v="157"/>
    <n v="71.13"/>
    <s v="US"/>
    <s v="USD"/>
    <n v="1467003600"/>
    <n v="1467262800"/>
    <x v="550"/>
    <d v="2016-06-30T05:00:00"/>
    <b v="0"/>
    <b v="1"/>
    <s v="theater/plays"/>
    <x v="3"/>
    <s v="plays"/>
  </r>
  <r>
    <s v="Customizable intermediate data-warehouse"/>
    <n v="70300"/>
    <n v="146595"/>
    <n v="209"/>
    <x v="1"/>
    <n v="1629"/>
    <n v="89.99"/>
    <s v="US"/>
    <s v="USD"/>
    <n v="1268715600"/>
    <n v="1270530000"/>
    <x v="551"/>
    <d v="2010-04-06T05:00:00"/>
    <b v="0"/>
    <b v="1"/>
    <s v="theater/plays"/>
    <x v="3"/>
    <s v="plays"/>
  </r>
  <r>
    <s v="Managed optimizing archive"/>
    <n v="7900"/>
    <n v="7875"/>
    <n v="100"/>
    <x v="0"/>
    <n v="183"/>
    <n v="43.03"/>
    <s v="US"/>
    <s v="USD"/>
    <n v="1457157600"/>
    <n v="1457762400"/>
    <x v="552"/>
    <d v="2016-03-12T06:00:00"/>
    <b v="0"/>
    <b v="1"/>
    <s v="film &amp; video/drama"/>
    <x v="4"/>
    <s v="drama"/>
  </r>
  <r>
    <s v="Diverse systematic projection"/>
    <n v="73800"/>
    <n v="148779"/>
    <n v="202"/>
    <x v="1"/>
    <n v="2188"/>
    <n v="68"/>
    <s v="US"/>
    <s v="USD"/>
    <n v="1573970400"/>
    <n v="1575525600"/>
    <x v="462"/>
    <d v="2019-12-05T06:00:00"/>
    <b v="0"/>
    <b v="0"/>
    <s v="theater/plays"/>
    <x v="3"/>
    <s v="plays"/>
  </r>
  <r>
    <s v="Up-sized web-enabled info-mediaries"/>
    <n v="108500"/>
    <n v="175868"/>
    <n v="162"/>
    <x v="1"/>
    <n v="2409"/>
    <n v="73"/>
    <s v="IT"/>
    <s v="EUR"/>
    <n v="1276578000"/>
    <n v="1279083600"/>
    <x v="553"/>
    <d v="2010-07-14T05:00:00"/>
    <b v="0"/>
    <b v="0"/>
    <s v="music/rock"/>
    <x v="1"/>
    <s v="rock"/>
  </r>
  <r>
    <s v="Persevering optimizing Graphical User Interface"/>
    <n v="140300"/>
    <n v="5112"/>
    <n v="4"/>
    <x v="0"/>
    <n v="82"/>
    <n v="62.34"/>
    <s v="DK"/>
    <s v="DKK"/>
    <n v="1423720800"/>
    <n v="1424412000"/>
    <x v="554"/>
    <d v="2015-02-20T06:00:00"/>
    <b v="0"/>
    <b v="0"/>
    <s v="film &amp; video/documentary"/>
    <x v="4"/>
    <s v="documentary"/>
  </r>
  <r>
    <s v="Cross-platform tertiary array"/>
    <n v="100"/>
    <n v="5"/>
    <n v="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s v="Inverse neutral structure"/>
    <n v="6300"/>
    <n v="13018"/>
    <n v="207"/>
    <x v="1"/>
    <n v="194"/>
    <n v="67.099999999999994"/>
    <s v="US"/>
    <s v="USD"/>
    <n v="1401426000"/>
    <n v="1402894800"/>
    <x v="548"/>
    <d v="2014-06-16T05:00:00"/>
    <b v="1"/>
    <b v="0"/>
    <s v="technology/wearables"/>
    <x v="2"/>
    <s v="wearables"/>
  </r>
  <r>
    <s v="Quality-focused system-worthy support"/>
    <n v="71100"/>
    <n v="91176"/>
    <n v="128"/>
    <x v="1"/>
    <n v="1140"/>
    <n v="79.98"/>
    <s v="US"/>
    <s v="USD"/>
    <n v="1433480400"/>
    <n v="1434430800"/>
    <x v="62"/>
    <d v="2015-06-16T05:00:00"/>
    <b v="0"/>
    <b v="0"/>
    <s v="theater/plays"/>
    <x v="3"/>
    <s v="plays"/>
  </r>
  <r>
    <s v="Vision-oriented 5thgeneration array"/>
    <n v="5300"/>
    <n v="6342"/>
    <n v="120"/>
    <x v="1"/>
    <n v="102"/>
    <n v="62.18"/>
    <s v="US"/>
    <s v="USD"/>
    <n v="1555563600"/>
    <n v="1557896400"/>
    <x v="556"/>
    <d v="2019-05-15T05:00:00"/>
    <b v="0"/>
    <b v="0"/>
    <s v="theater/plays"/>
    <x v="3"/>
    <s v="plays"/>
  </r>
  <r>
    <s v="Cross-platform logistical circuit"/>
    <n v="88700"/>
    <n v="151438"/>
    <n v="171"/>
    <x v="1"/>
    <n v="2857"/>
    <n v="53.01"/>
    <s v="US"/>
    <s v="USD"/>
    <n v="1295676000"/>
    <n v="1297490400"/>
    <x v="557"/>
    <d v="2011-02-12T06:00:00"/>
    <b v="0"/>
    <b v="0"/>
    <s v="theater/plays"/>
    <x v="3"/>
    <s v="plays"/>
  </r>
  <r>
    <s v="Profound solution-oriented matrix"/>
    <n v="3300"/>
    <n v="6178"/>
    <n v="187"/>
    <x v="1"/>
    <n v="107"/>
    <n v="57.74"/>
    <s v="US"/>
    <s v="USD"/>
    <n v="1443848400"/>
    <n v="1447394400"/>
    <x v="27"/>
    <d v="2015-11-13T06:00:00"/>
    <b v="0"/>
    <b v="0"/>
    <s v="publishing/nonfiction"/>
    <x v="5"/>
    <s v="nonfiction"/>
  </r>
  <r>
    <s v="Extended asynchronous initiative"/>
    <n v="3400"/>
    <n v="6405"/>
    <n v="188"/>
    <x v="1"/>
    <n v="160"/>
    <n v="40.03"/>
    <s v="GB"/>
    <s v="GBP"/>
    <n v="1457330400"/>
    <n v="1458277200"/>
    <x v="558"/>
    <d v="2016-03-18T05:00:00"/>
    <b v="0"/>
    <b v="0"/>
    <s v="music/rock"/>
    <x v="1"/>
    <s v="rock"/>
  </r>
  <r>
    <s v="Fundamental needs-based frame"/>
    <n v="137600"/>
    <n v="180667"/>
    <n v="131"/>
    <x v="1"/>
    <n v="2230"/>
    <n v="81.02"/>
    <s v="US"/>
    <s v="USD"/>
    <n v="1395550800"/>
    <n v="1395723600"/>
    <x v="559"/>
    <d v="2014-03-25T05:00:00"/>
    <b v="0"/>
    <b v="0"/>
    <s v="food/food trucks"/>
    <x v="0"/>
    <s v="food trucks"/>
  </r>
  <r>
    <s v="Compatible full-range leverage"/>
    <n v="3900"/>
    <n v="11075"/>
    <n v="284"/>
    <x v="1"/>
    <n v="316"/>
    <n v="35.049999999999997"/>
    <s v="US"/>
    <s v="USD"/>
    <n v="1551852000"/>
    <n v="1552197600"/>
    <x v="426"/>
    <d v="2019-03-10T06:00:00"/>
    <b v="0"/>
    <b v="1"/>
    <s v="music/jazz"/>
    <x v="1"/>
    <s v="jazz"/>
  </r>
  <r>
    <s v="Upgradable holistic system engine"/>
    <n v="10000"/>
    <n v="12042"/>
    <n v="120"/>
    <x v="1"/>
    <n v="117"/>
    <n v="102.92"/>
    <s v="US"/>
    <s v="USD"/>
    <n v="1547618400"/>
    <n v="1549087200"/>
    <x v="560"/>
    <d v="2019-02-02T06:00:00"/>
    <b v="0"/>
    <b v="0"/>
    <s v="film &amp; video/science fiction"/>
    <x v="4"/>
    <s v="science fiction"/>
  </r>
  <r>
    <s v="Stand-alone multi-state data-warehouse"/>
    <n v="42800"/>
    <n v="179356"/>
    <n v="419"/>
    <x v="1"/>
    <n v="6406"/>
    <n v="28"/>
    <s v="US"/>
    <s v="USD"/>
    <n v="1355637600"/>
    <n v="1356847200"/>
    <x v="561"/>
    <d v="2012-12-30T06:00:00"/>
    <b v="0"/>
    <b v="0"/>
    <s v="theater/plays"/>
    <x v="3"/>
    <s v="plays"/>
  </r>
  <r>
    <s v="Multi-lateral maximized core"/>
    <n v="8200"/>
    <n v="1136"/>
    <n v="14"/>
    <x v="3"/>
    <n v="15"/>
    <n v="75.73"/>
    <s v="US"/>
    <s v="USD"/>
    <n v="1374728400"/>
    <n v="1375765200"/>
    <x v="562"/>
    <d v="2013-08-06T05:00:00"/>
    <b v="0"/>
    <b v="0"/>
    <s v="theater/plays"/>
    <x v="3"/>
    <s v="plays"/>
  </r>
  <r>
    <s v="Innovative holistic hub"/>
    <n v="6200"/>
    <n v="8645"/>
    <n v="139"/>
    <x v="1"/>
    <n v="192"/>
    <n v="45.03"/>
    <s v="US"/>
    <s v="USD"/>
    <n v="1287810000"/>
    <n v="1289800800"/>
    <x v="563"/>
    <d v="2010-11-15T06:00:00"/>
    <b v="0"/>
    <b v="0"/>
    <s v="music/electric music"/>
    <x v="1"/>
    <s v="electric music"/>
  </r>
  <r>
    <s v="Reverse-engineered 24/7 methodology"/>
    <n v="1100"/>
    <n v="1914"/>
    <n v="174"/>
    <x v="1"/>
    <n v="26"/>
    <n v="73.62"/>
    <s v="CA"/>
    <s v="CAD"/>
    <n v="1503723600"/>
    <n v="1504501200"/>
    <x v="564"/>
    <d v="2017-09-04T05:00:00"/>
    <b v="0"/>
    <b v="0"/>
    <s v="theater/plays"/>
    <x v="3"/>
    <s v="plays"/>
  </r>
  <r>
    <s v="Business-focused dynamic info-mediaries"/>
    <n v="26500"/>
    <n v="41205"/>
    <n v="155"/>
    <x v="1"/>
    <n v="723"/>
    <n v="56.99"/>
    <s v="US"/>
    <s v="USD"/>
    <n v="1484114400"/>
    <n v="1485669600"/>
    <x v="565"/>
    <d v="2017-01-29T06:00:00"/>
    <b v="0"/>
    <b v="0"/>
    <s v="theater/plays"/>
    <x v="3"/>
    <s v="plays"/>
  </r>
  <r>
    <s v="Digitized clear-thinking installation"/>
    <n v="8500"/>
    <n v="14488"/>
    <n v="170"/>
    <x v="1"/>
    <n v="170"/>
    <n v="85.22"/>
    <s v="IT"/>
    <s v="EUR"/>
    <n v="1461906000"/>
    <n v="1462770000"/>
    <x v="566"/>
    <d v="2016-05-09T05:00:00"/>
    <b v="0"/>
    <b v="0"/>
    <s v="theater/plays"/>
    <x v="3"/>
    <s v="plays"/>
  </r>
  <r>
    <s v="Quality-focused 24/7 superstructure"/>
    <n v="6400"/>
    <n v="12129"/>
    <n v="190"/>
    <x v="1"/>
    <n v="238"/>
    <n v="50.96"/>
    <s v="GB"/>
    <s v="GBP"/>
    <n v="1379653200"/>
    <n v="1379739600"/>
    <x v="567"/>
    <d v="2013-09-21T05:00:00"/>
    <b v="0"/>
    <b v="1"/>
    <s v="music/indie rock"/>
    <x v="1"/>
    <s v="indie rock"/>
  </r>
  <r>
    <s v="Multi-channeled local intranet"/>
    <n v="1400"/>
    <n v="3496"/>
    <n v="250"/>
    <x v="1"/>
    <n v="55"/>
    <n v="63.56"/>
    <s v="US"/>
    <s v="USD"/>
    <n v="1401858000"/>
    <n v="1402722000"/>
    <x v="568"/>
    <d v="2014-06-14T05:00:00"/>
    <b v="0"/>
    <b v="0"/>
    <s v="theater/plays"/>
    <x v="3"/>
    <s v="plays"/>
  </r>
  <r>
    <s v="Open-architected mobile emulation"/>
    <n v="198600"/>
    <n v="97037"/>
    <n v="49"/>
    <x v="0"/>
    <n v="1198"/>
    <n v="81"/>
    <s v="US"/>
    <s v="USD"/>
    <n v="1367470800"/>
    <n v="1369285200"/>
    <x v="569"/>
    <d v="2013-05-23T05:00:00"/>
    <b v="0"/>
    <b v="0"/>
    <s v="publishing/nonfiction"/>
    <x v="5"/>
    <s v="nonfiction"/>
  </r>
  <r>
    <s v="Ameliorated foreground methodology"/>
    <n v="195900"/>
    <n v="55757"/>
    <n v="28"/>
    <x v="0"/>
    <n v="648"/>
    <n v="86.04"/>
    <s v="US"/>
    <s v="USD"/>
    <n v="1304658000"/>
    <n v="1304744400"/>
    <x v="570"/>
    <d v="2011-05-07T05:00:00"/>
    <b v="1"/>
    <b v="1"/>
    <s v="theater/plays"/>
    <x v="3"/>
    <s v="plays"/>
  </r>
  <r>
    <s v="Synergized well-modulated project"/>
    <n v="4300"/>
    <n v="11525"/>
    <n v="268"/>
    <x v="1"/>
    <n v="128"/>
    <n v="90.04"/>
    <s v="AU"/>
    <s v="AUD"/>
    <n v="1467954000"/>
    <n v="1468299600"/>
    <x v="571"/>
    <d v="2016-07-12T05:00:00"/>
    <b v="0"/>
    <b v="0"/>
    <s v="photography/photography books"/>
    <x v="7"/>
    <s v="photography books"/>
  </r>
  <r>
    <s v="Extended context-sensitive forecast"/>
    <n v="25600"/>
    <n v="158669"/>
    <n v="620"/>
    <x v="1"/>
    <n v="2144"/>
    <n v="74.010000000000005"/>
    <s v="US"/>
    <s v="USD"/>
    <n v="1473742800"/>
    <n v="1474174800"/>
    <x v="572"/>
    <d v="2016-09-18T05:00:00"/>
    <b v="0"/>
    <b v="0"/>
    <s v="theater/plays"/>
    <x v="3"/>
    <s v="plays"/>
  </r>
  <r>
    <s v="Total leadingedge neural-net"/>
    <n v="189000"/>
    <n v="5916"/>
    <n v="3"/>
    <x v="0"/>
    <n v="64"/>
    <n v="92.44"/>
    <s v="US"/>
    <s v="USD"/>
    <n v="1523768400"/>
    <n v="1526014800"/>
    <x v="573"/>
    <d v="2018-05-11T05:00:00"/>
    <b v="0"/>
    <b v="0"/>
    <s v="music/indie rock"/>
    <x v="1"/>
    <s v="indie rock"/>
  </r>
  <r>
    <s v="Organic actuating protocol"/>
    <n v="94300"/>
    <n v="150806"/>
    <n v="160"/>
    <x v="1"/>
    <n v="2693"/>
    <n v="56"/>
    <s v="GB"/>
    <s v="GBP"/>
    <n v="1437022800"/>
    <n v="1437454800"/>
    <x v="574"/>
    <d v="2015-07-21T05:00:00"/>
    <b v="0"/>
    <b v="0"/>
    <s v="theater/plays"/>
    <x v="3"/>
    <s v="plays"/>
  </r>
  <r>
    <s v="Down-sized national software"/>
    <n v="5100"/>
    <n v="14249"/>
    <n v="279"/>
    <x v="1"/>
    <n v="432"/>
    <n v="32.979999999999997"/>
    <s v="US"/>
    <s v="USD"/>
    <n v="1422165600"/>
    <n v="1422684000"/>
    <x v="511"/>
    <d v="2015-01-31T06:00:00"/>
    <b v="0"/>
    <b v="0"/>
    <s v="photography/photography books"/>
    <x v="7"/>
    <s v="photography books"/>
  </r>
  <r>
    <s v="Organic upward-trending Graphical User Interface"/>
    <n v="7500"/>
    <n v="5803"/>
    <n v="77"/>
    <x v="0"/>
    <n v="62"/>
    <n v="93.6"/>
    <s v="US"/>
    <s v="USD"/>
    <n v="1580104800"/>
    <n v="1581314400"/>
    <x v="575"/>
    <d v="2020-02-10T06:00:00"/>
    <b v="0"/>
    <b v="0"/>
    <s v="theater/plays"/>
    <x v="3"/>
    <s v="plays"/>
  </r>
  <r>
    <s v="Synergistic tertiary budgetary management"/>
    <n v="6400"/>
    <n v="13205"/>
    <n v="206"/>
    <x v="1"/>
    <n v="189"/>
    <n v="69.87"/>
    <s v="US"/>
    <s v="USD"/>
    <n v="1285650000"/>
    <n v="1286427600"/>
    <x v="576"/>
    <d v="2010-10-07T05:00:00"/>
    <b v="0"/>
    <b v="1"/>
    <s v="theater/plays"/>
    <x v="3"/>
    <s v="plays"/>
  </r>
  <r>
    <s v="Open-architected incremental ability"/>
    <n v="1600"/>
    <n v="11108"/>
    <n v="694"/>
    <x v="1"/>
    <n v="154"/>
    <n v="72.13"/>
    <s v="GB"/>
    <s v="GBP"/>
    <n v="1276664400"/>
    <n v="1278738000"/>
    <x v="577"/>
    <d v="2010-07-10T05:00:00"/>
    <b v="1"/>
    <b v="0"/>
    <s v="food/food trucks"/>
    <x v="0"/>
    <s v="food trucks"/>
  </r>
  <r>
    <s v="Intuitive object-oriented task-force"/>
    <n v="1900"/>
    <n v="2884"/>
    <n v="152"/>
    <x v="1"/>
    <n v="96"/>
    <n v="30.04"/>
    <s v="US"/>
    <s v="USD"/>
    <n v="1286168400"/>
    <n v="1286427600"/>
    <x v="578"/>
    <d v="2010-10-07T05:00:00"/>
    <b v="0"/>
    <b v="0"/>
    <s v="music/indie rock"/>
    <x v="1"/>
    <s v="indie rock"/>
  </r>
  <r>
    <s v="Multi-tiered executive toolset"/>
    <n v="85900"/>
    <n v="55476"/>
    <n v="65"/>
    <x v="0"/>
    <n v="750"/>
    <n v="73.97"/>
    <s v="US"/>
    <s v="USD"/>
    <n v="1467781200"/>
    <n v="1467954000"/>
    <x v="579"/>
    <d v="2016-07-08T05:00:00"/>
    <b v="0"/>
    <b v="1"/>
    <s v="theater/plays"/>
    <x v="3"/>
    <s v="plays"/>
  </r>
  <r>
    <s v="Grass-roots directional workforce"/>
    <n v="9500"/>
    <n v="5973"/>
    <n v="63"/>
    <x v="3"/>
    <n v="87"/>
    <n v="68.66"/>
    <s v="US"/>
    <s v="USD"/>
    <n v="1556686800"/>
    <n v="1557637200"/>
    <x v="580"/>
    <d v="2019-05-12T05:00:00"/>
    <b v="0"/>
    <b v="1"/>
    <s v="theater/plays"/>
    <x v="3"/>
    <s v="plays"/>
  </r>
  <r>
    <s v="Quality-focused real-time solution"/>
    <n v="59200"/>
    <n v="183756"/>
    <n v="310"/>
    <x v="1"/>
    <n v="3063"/>
    <n v="59.99"/>
    <s v="US"/>
    <s v="USD"/>
    <n v="1553576400"/>
    <n v="1553922000"/>
    <x v="581"/>
    <d v="2019-03-30T05:00:00"/>
    <b v="0"/>
    <b v="0"/>
    <s v="theater/plays"/>
    <x v="3"/>
    <s v="plays"/>
  </r>
  <r>
    <s v="Reduced interactive matrix"/>
    <n v="72100"/>
    <n v="30902"/>
    <n v="43"/>
    <x v="2"/>
    <n v="278"/>
    <n v="111.16"/>
    <s v="US"/>
    <s v="USD"/>
    <n v="1414904400"/>
    <n v="1416463200"/>
    <x v="582"/>
    <d v="2014-11-20T06:00:00"/>
    <b v="0"/>
    <b v="0"/>
    <s v="theater/plays"/>
    <x v="3"/>
    <s v="plays"/>
  </r>
  <r>
    <s v="Adaptive context-sensitive architecture"/>
    <n v="6700"/>
    <n v="5569"/>
    <n v="83"/>
    <x v="0"/>
    <n v="105"/>
    <n v="53.04"/>
    <s v="US"/>
    <s v="USD"/>
    <n v="1446876000"/>
    <n v="1447221600"/>
    <x v="336"/>
    <d v="2015-11-11T06:00:00"/>
    <b v="0"/>
    <b v="0"/>
    <s v="film &amp; video/animation"/>
    <x v="4"/>
    <s v="animation"/>
  </r>
  <r>
    <s v="Polarized incremental portal"/>
    <n v="118200"/>
    <n v="92824"/>
    <n v="79"/>
    <x v="3"/>
    <n v="1658"/>
    <n v="55.99"/>
    <s v="US"/>
    <s v="USD"/>
    <n v="1490418000"/>
    <n v="1491627600"/>
    <x v="583"/>
    <d v="2017-04-08T05:00:00"/>
    <b v="0"/>
    <b v="0"/>
    <s v="film &amp; video/television"/>
    <x v="4"/>
    <s v="television"/>
  </r>
  <r>
    <s v="Reactive regional access"/>
    <n v="139000"/>
    <n v="158590"/>
    <n v="114"/>
    <x v="1"/>
    <n v="2266"/>
    <n v="69.989999999999995"/>
    <s v="US"/>
    <s v="USD"/>
    <n v="1360389600"/>
    <n v="1363150800"/>
    <x v="584"/>
    <d v="2013-03-13T05:00:00"/>
    <b v="0"/>
    <b v="0"/>
    <s v="film &amp; video/television"/>
    <x v="4"/>
    <s v="television"/>
  </r>
  <r>
    <s v="Stand-alone reciprocal frame"/>
    <n v="197700"/>
    <n v="127591"/>
    <n v="65"/>
    <x v="0"/>
    <n v="2604"/>
    <n v="49"/>
    <s v="DK"/>
    <s v="DKK"/>
    <n v="1326866400"/>
    <n v="1330754400"/>
    <x v="585"/>
    <d v="2012-03-03T06:00:00"/>
    <b v="0"/>
    <b v="1"/>
    <s v="film &amp; video/animation"/>
    <x v="4"/>
    <s v="animation"/>
  </r>
  <r>
    <s v="Open-architected 24/7 throughput"/>
    <n v="8500"/>
    <n v="6750"/>
    <n v="79"/>
    <x v="0"/>
    <n v="65"/>
    <n v="103.85"/>
    <s v="US"/>
    <s v="USD"/>
    <n v="1479103200"/>
    <n v="1479794400"/>
    <x v="586"/>
    <d v="2016-11-22T06:00:00"/>
    <b v="0"/>
    <b v="0"/>
    <s v="theater/plays"/>
    <x v="3"/>
    <s v="plays"/>
  </r>
  <r>
    <s v="Monitored 24/7 approach"/>
    <n v="81600"/>
    <n v="9318"/>
    <n v="11"/>
    <x v="0"/>
    <n v="94"/>
    <n v="99.13"/>
    <s v="US"/>
    <s v="USD"/>
    <n v="1280206800"/>
    <n v="1281243600"/>
    <x v="587"/>
    <d v="2010-08-08T05:00:00"/>
    <b v="0"/>
    <b v="1"/>
    <s v="theater/plays"/>
    <x v="3"/>
    <s v="plays"/>
  </r>
  <r>
    <s v="Upgradable explicit forecast"/>
    <n v="8600"/>
    <n v="4832"/>
    <n v="56"/>
    <x v="2"/>
    <n v="45"/>
    <n v="107.38"/>
    <s v="US"/>
    <s v="USD"/>
    <n v="1532754000"/>
    <n v="1532754000"/>
    <x v="588"/>
    <d v="2018-07-28T05:00:00"/>
    <b v="0"/>
    <b v="1"/>
    <s v="film &amp; video/drama"/>
    <x v="4"/>
    <s v="drama"/>
  </r>
  <r>
    <s v="Pre-emptive context-sensitive support"/>
    <n v="119800"/>
    <n v="19769"/>
    <n v="17"/>
    <x v="0"/>
    <n v="257"/>
    <n v="76.92"/>
    <s v="US"/>
    <s v="USD"/>
    <n v="1453096800"/>
    <n v="1453356000"/>
    <x v="589"/>
    <d v="2016-01-21T06:00:00"/>
    <b v="0"/>
    <b v="0"/>
    <s v="theater/plays"/>
    <x v="3"/>
    <s v="plays"/>
  </r>
  <r>
    <s v="Business-focused leadingedge instruction set"/>
    <n v="9400"/>
    <n v="11277"/>
    <n v="120"/>
    <x v="1"/>
    <n v="194"/>
    <n v="58.13"/>
    <s v="CH"/>
    <s v="CHF"/>
    <n v="1487570400"/>
    <n v="1489986000"/>
    <x v="590"/>
    <d v="2017-03-20T05:00:00"/>
    <b v="0"/>
    <b v="0"/>
    <s v="theater/plays"/>
    <x v="3"/>
    <s v="plays"/>
  </r>
  <r>
    <s v="Extended multi-state knowledge user"/>
    <n v="9200"/>
    <n v="13382"/>
    <n v="145"/>
    <x v="1"/>
    <n v="129"/>
    <n v="103.74"/>
    <s v="CA"/>
    <s v="CAD"/>
    <n v="1545026400"/>
    <n v="1545804000"/>
    <x v="591"/>
    <d v="2018-12-26T06:00:00"/>
    <b v="0"/>
    <b v="0"/>
    <s v="technology/wearables"/>
    <x v="2"/>
    <s v="wearables"/>
  </r>
  <r>
    <s v="Future-proofed modular groupware"/>
    <n v="14900"/>
    <n v="32986"/>
    <n v="221"/>
    <x v="1"/>
    <n v="375"/>
    <n v="87.96"/>
    <s v="US"/>
    <s v="USD"/>
    <n v="1488348000"/>
    <n v="1489899600"/>
    <x v="592"/>
    <d v="2017-03-19T05:00:00"/>
    <b v="0"/>
    <b v="0"/>
    <s v="theater/plays"/>
    <x v="3"/>
    <s v="plays"/>
  </r>
  <r>
    <s v="Distributed real-time algorithm"/>
    <n v="169400"/>
    <n v="81984"/>
    <n v="48"/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s v="Multi-lateral heuristic throughput"/>
    <n v="192100"/>
    <n v="178483"/>
    <n v="93"/>
    <x v="0"/>
    <n v="4697"/>
    <n v="38"/>
    <s v="US"/>
    <s v="USD"/>
    <n v="1537938000"/>
    <n v="1539752400"/>
    <x v="594"/>
    <d v="2018-10-17T05:00:00"/>
    <b v="0"/>
    <b v="1"/>
    <s v="music/rock"/>
    <x v="1"/>
    <s v="rock"/>
  </r>
  <r>
    <s v="Switchable reciprocal middleware"/>
    <n v="98700"/>
    <n v="87448"/>
    <n v="89"/>
    <x v="0"/>
    <n v="2915"/>
    <n v="30"/>
    <s v="US"/>
    <s v="USD"/>
    <n v="1363150800"/>
    <n v="1364101200"/>
    <x v="595"/>
    <d v="2013-03-24T05:00:00"/>
    <b v="0"/>
    <b v="0"/>
    <s v="games/video games"/>
    <x v="6"/>
    <s v="video games"/>
  </r>
  <r>
    <s v="Inverse multimedia Graphic Interface"/>
    <n v="4500"/>
    <n v="1863"/>
    <n v="41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s v="Vision-oriented local contingency"/>
    <n v="98600"/>
    <n v="62174"/>
    <n v="63"/>
    <x v="3"/>
    <n v="723"/>
    <n v="85.99"/>
    <s v="US"/>
    <s v="USD"/>
    <n v="1499317200"/>
    <n v="1500872400"/>
    <x v="597"/>
    <d v="2017-07-24T05:00:00"/>
    <b v="1"/>
    <b v="0"/>
    <s v="food/food trucks"/>
    <x v="0"/>
    <s v="food trucks"/>
  </r>
  <r>
    <s v="Reactive 6thgeneration hub"/>
    <n v="121700"/>
    <n v="59003"/>
    <n v="48"/>
    <x v="0"/>
    <n v="602"/>
    <n v="98.01"/>
    <s v="CH"/>
    <s v="CHF"/>
    <n v="1287550800"/>
    <n v="1288501200"/>
    <x v="598"/>
    <d v="2010-10-31T05:00:00"/>
    <b v="1"/>
    <b v="1"/>
    <s v="theater/plays"/>
    <x v="3"/>
    <s v="plays"/>
  </r>
  <r>
    <s v="Optional asymmetric success"/>
    <n v="100"/>
    <n v="2"/>
    <n v="2"/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s v="Digitized analyzing capacity"/>
    <n v="196700"/>
    <n v="174039"/>
    <n v="88"/>
    <x v="0"/>
    <n v="3868"/>
    <n v="44.99"/>
    <s v="IT"/>
    <s v="EUR"/>
    <n v="1393048800"/>
    <n v="1394344800"/>
    <x v="600"/>
    <d v="2014-03-09T06:00:00"/>
    <b v="0"/>
    <b v="0"/>
    <s v="film &amp; video/shorts"/>
    <x v="4"/>
    <s v="shorts"/>
  </r>
  <r>
    <s v="Vision-oriented regional hub"/>
    <n v="10000"/>
    <n v="12684"/>
    <n v="127"/>
    <x v="1"/>
    <n v="409"/>
    <n v="31.01"/>
    <s v="US"/>
    <s v="USD"/>
    <n v="1470373200"/>
    <n v="1474088400"/>
    <x v="601"/>
    <d v="2016-09-17T05:00:00"/>
    <b v="0"/>
    <b v="0"/>
    <s v="technology/web"/>
    <x v="2"/>
    <s v="web"/>
  </r>
  <r>
    <s v="Monitored incremental info-mediaries"/>
    <n v="600"/>
    <n v="14033"/>
    <n v="2339"/>
    <x v="1"/>
    <n v="234"/>
    <n v="59.97"/>
    <s v="US"/>
    <s v="USD"/>
    <n v="1460091600"/>
    <n v="1460264400"/>
    <x v="602"/>
    <d v="2016-04-10T05:00:00"/>
    <b v="0"/>
    <b v="0"/>
    <s v="technology/web"/>
    <x v="2"/>
    <s v="web"/>
  </r>
  <r>
    <s v="Programmable static middleware"/>
    <n v="35000"/>
    <n v="177936"/>
    <n v="508"/>
    <x v="1"/>
    <n v="3016"/>
    <n v="59"/>
    <s v="US"/>
    <s v="USD"/>
    <n v="1440392400"/>
    <n v="1440824400"/>
    <x v="335"/>
    <d v="2015-08-29T05:00:00"/>
    <b v="0"/>
    <b v="0"/>
    <s v="music/metal"/>
    <x v="1"/>
    <s v="metal"/>
  </r>
  <r>
    <s v="Multi-layered bottom-line encryption"/>
    <n v="6900"/>
    <n v="13212"/>
    <n v="191"/>
    <x v="1"/>
    <n v="264"/>
    <n v="50.05"/>
    <s v="US"/>
    <s v="USD"/>
    <n v="1488434400"/>
    <n v="1489554000"/>
    <x v="603"/>
    <d v="2017-03-15T05:00:00"/>
    <b v="1"/>
    <b v="0"/>
    <s v="photography/photography books"/>
    <x v="7"/>
    <s v="photography books"/>
  </r>
  <r>
    <s v="Vision-oriented systematic Graphical User Interface"/>
    <n v="118400"/>
    <n v="49879"/>
    <n v="42"/>
    <x v="0"/>
    <n v="504"/>
    <n v="98.97"/>
    <s v="AU"/>
    <s v="AUD"/>
    <n v="1514440800"/>
    <n v="1514872800"/>
    <x v="604"/>
    <d v="2018-01-02T06:00:00"/>
    <b v="0"/>
    <b v="0"/>
    <s v="food/food trucks"/>
    <x v="0"/>
    <s v="food trucks"/>
  </r>
  <r>
    <s v="Balanced optimal hardware"/>
    <n v="10000"/>
    <n v="824"/>
    <n v="8"/>
    <x v="0"/>
    <n v="14"/>
    <n v="58.86"/>
    <s v="US"/>
    <s v="USD"/>
    <n v="1514354400"/>
    <n v="1515736800"/>
    <x v="605"/>
    <d v="2018-01-12T06:00:00"/>
    <b v="0"/>
    <b v="0"/>
    <s v="film &amp; video/science fiction"/>
    <x v="4"/>
    <s v="science fiction"/>
  </r>
  <r>
    <s v="Self-enabling mission-critical success"/>
    <n v="52600"/>
    <n v="31594"/>
    <n v="60"/>
    <x v="3"/>
    <n v="390"/>
    <n v="81.010000000000005"/>
    <s v="US"/>
    <s v="USD"/>
    <n v="1440910800"/>
    <n v="1442898000"/>
    <x v="606"/>
    <d v="2015-09-22T05:00:00"/>
    <b v="0"/>
    <b v="0"/>
    <s v="music/rock"/>
    <x v="1"/>
    <s v="rock"/>
  </r>
  <r>
    <s v="Grass-roots dynamic emulation"/>
    <n v="120700"/>
    <n v="57010"/>
    <n v="47"/>
    <x v="0"/>
    <n v="750"/>
    <n v="76.010000000000005"/>
    <s v="GB"/>
    <s v="GBP"/>
    <n v="1296108000"/>
    <n v="1296194400"/>
    <x v="65"/>
    <d v="2011-01-28T06:00:00"/>
    <b v="0"/>
    <b v="0"/>
    <s v="film &amp; video/documentary"/>
    <x v="4"/>
    <s v="documentary"/>
  </r>
  <r>
    <s v="Fundamental disintermediate matrix"/>
    <n v="9100"/>
    <n v="7438"/>
    <n v="82"/>
    <x v="0"/>
    <n v="77"/>
    <n v="96.6"/>
    <s v="US"/>
    <s v="USD"/>
    <n v="1440133200"/>
    <n v="1440910800"/>
    <x v="607"/>
    <d v="2015-08-30T05:00:00"/>
    <b v="1"/>
    <b v="0"/>
    <s v="theater/plays"/>
    <x v="3"/>
    <s v="plays"/>
  </r>
  <r>
    <s v="Right-sized secondary challenge"/>
    <n v="106800"/>
    <n v="57872"/>
    <n v="54"/>
    <x v="0"/>
    <n v="752"/>
    <n v="76.959999999999994"/>
    <s v="DK"/>
    <s v="DKK"/>
    <n v="1332910800"/>
    <n v="1335502800"/>
    <x v="608"/>
    <d v="2012-04-27T05:00:00"/>
    <b v="0"/>
    <b v="0"/>
    <s v="music/jazz"/>
    <x v="1"/>
    <s v="jazz"/>
  </r>
  <r>
    <s v="Implemented exuding software"/>
    <n v="9100"/>
    <n v="8906"/>
    <n v="98"/>
    <x v="0"/>
    <n v="131"/>
    <n v="67.98"/>
    <s v="US"/>
    <s v="USD"/>
    <n v="1544335200"/>
    <n v="1544680800"/>
    <x v="609"/>
    <d v="2018-12-13T06:00:00"/>
    <b v="0"/>
    <b v="0"/>
    <s v="theater/plays"/>
    <x v="3"/>
    <s v="plays"/>
  </r>
  <r>
    <s v="Total optimizing software"/>
    <n v="10000"/>
    <n v="7724"/>
    <n v="77"/>
    <x v="0"/>
    <n v="87"/>
    <n v="88.78"/>
    <s v="US"/>
    <s v="USD"/>
    <n v="1286427600"/>
    <n v="1288414800"/>
    <x v="610"/>
    <d v="2010-10-30T05:00:00"/>
    <b v="0"/>
    <b v="0"/>
    <s v="theater/plays"/>
    <x v="3"/>
    <s v="plays"/>
  </r>
  <r>
    <s v="Optional maximized attitude"/>
    <n v="79400"/>
    <n v="26571"/>
    <n v="33"/>
    <x v="0"/>
    <n v="1063"/>
    <n v="25"/>
    <s v="US"/>
    <s v="USD"/>
    <n v="1329717600"/>
    <n v="1330581600"/>
    <x v="541"/>
    <d v="2012-03-01T06:00:00"/>
    <b v="0"/>
    <b v="0"/>
    <s v="music/jazz"/>
    <x v="1"/>
    <s v="jazz"/>
  </r>
  <r>
    <s v="Customer-focused impactful extranet"/>
    <n v="5100"/>
    <n v="12219"/>
    <n v="240"/>
    <x v="1"/>
    <n v="272"/>
    <n v="44.92"/>
    <s v="US"/>
    <s v="USD"/>
    <n v="1310187600"/>
    <n v="1311397200"/>
    <x v="611"/>
    <d v="2011-07-23T05:00:00"/>
    <b v="0"/>
    <b v="1"/>
    <s v="film &amp; video/documentary"/>
    <x v="4"/>
    <s v="documentary"/>
  </r>
  <r>
    <s v="Cloned bottom-line success"/>
    <n v="3100"/>
    <n v="1985"/>
    <n v="64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s v="Decentralized bandwidth-monitored ability"/>
    <n v="6900"/>
    <n v="12155"/>
    <n v="176"/>
    <x v="1"/>
    <n v="419"/>
    <n v="29.01"/>
    <s v="US"/>
    <s v="USD"/>
    <n v="1410325200"/>
    <n v="1411102800"/>
    <x v="613"/>
    <d v="2014-09-19T05:00:00"/>
    <b v="0"/>
    <b v="0"/>
    <s v="journalism/audio"/>
    <x v="8"/>
    <s v="audio"/>
  </r>
  <r>
    <s v="Programmable leadingedge budgetary management"/>
    <n v="27500"/>
    <n v="5593"/>
    <n v="20"/>
    <x v="0"/>
    <n v="76"/>
    <n v="73.59"/>
    <s v="US"/>
    <s v="USD"/>
    <n v="1343797200"/>
    <n v="1344834000"/>
    <x v="614"/>
    <d v="2012-08-13T05:00:00"/>
    <b v="0"/>
    <b v="0"/>
    <s v="theater/plays"/>
    <x v="3"/>
    <s v="plays"/>
  </r>
  <r>
    <s v="Upgradable bi-directional concept"/>
    <n v="48800"/>
    <n v="175020"/>
    <n v="359"/>
    <x v="1"/>
    <n v="1621"/>
    <n v="107.97"/>
    <s v="IT"/>
    <s v="EUR"/>
    <n v="1498453200"/>
    <n v="1499230800"/>
    <x v="615"/>
    <d v="2017-07-05T05:00:00"/>
    <b v="0"/>
    <b v="0"/>
    <s v="theater/plays"/>
    <x v="3"/>
    <s v="plays"/>
  </r>
  <r>
    <s v="Re-contextualized homogeneous flexibility"/>
    <n v="16200"/>
    <n v="75955"/>
    <n v="469"/>
    <x v="1"/>
    <n v="1101"/>
    <n v="68.989999999999995"/>
    <s v="US"/>
    <s v="USD"/>
    <n v="1456380000"/>
    <n v="1457416800"/>
    <x v="90"/>
    <d v="2016-03-08T06:00:00"/>
    <b v="0"/>
    <b v="0"/>
    <s v="music/indie rock"/>
    <x v="1"/>
    <s v="indie rock"/>
  </r>
  <r>
    <s v="Monitored bi-directional standardization"/>
    <n v="97600"/>
    <n v="119127"/>
    <n v="122"/>
    <x v="1"/>
    <n v="1073"/>
    <n v="111.02"/>
    <s v="US"/>
    <s v="USD"/>
    <n v="1280552400"/>
    <n v="1280898000"/>
    <x v="616"/>
    <d v="2010-08-04T05:00:00"/>
    <b v="0"/>
    <b v="1"/>
    <s v="theater/plays"/>
    <x v="3"/>
    <s v="plays"/>
  </r>
  <r>
    <s v="Stand-alone grid-enabled leverage"/>
    <n v="197900"/>
    <n v="110689"/>
    <n v="56"/>
    <x v="0"/>
    <n v="4428"/>
    <n v="25"/>
    <s v="AU"/>
    <s v="AUD"/>
    <n v="1521608400"/>
    <n v="1522472400"/>
    <x v="617"/>
    <d v="2018-03-31T05:00:00"/>
    <b v="0"/>
    <b v="0"/>
    <s v="theater/plays"/>
    <x v="3"/>
    <s v="plays"/>
  </r>
  <r>
    <s v="Assimilated regional groupware"/>
    <n v="5600"/>
    <n v="2445"/>
    <n v="44"/>
    <x v="0"/>
    <n v="58"/>
    <n v="42.16"/>
    <s v="IT"/>
    <s v="EUR"/>
    <n v="1460696400"/>
    <n v="1462510800"/>
    <x v="618"/>
    <d v="2016-05-06T05:00:00"/>
    <b v="0"/>
    <b v="0"/>
    <s v="music/indie rock"/>
    <x v="1"/>
    <s v="indie rock"/>
  </r>
  <r>
    <s v="Up-sized 24hour instruction set"/>
    <n v="170700"/>
    <n v="57250"/>
    <n v="34"/>
    <x v="3"/>
    <n v="1218"/>
    <n v="47"/>
    <s v="US"/>
    <s v="USD"/>
    <n v="1313730000"/>
    <n v="1317790800"/>
    <x v="619"/>
    <d v="2011-10-05T05:00:00"/>
    <b v="0"/>
    <b v="0"/>
    <s v="photography/photography books"/>
    <x v="7"/>
    <s v="photography books"/>
  </r>
  <r>
    <s v="Right-sized web-enabled intranet"/>
    <n v="9700"/>
    <n v="11929"/>
    <n v="123"/>
    <x v="1"/>
    <n v="331"/>
    <n v="36.04"/>
    <s v="US"/>
    <s v="USD"/>
    <n v="1568178000"/>
    <n v="1568782800"/>
    <x v="620"/>
    <d v="2019-09-18T05:00:00"/>
    <b v="0"/>
    <b v="0"/>
    <s v="journalism/audio"/>
    <x v="8"/>
    <s v="audio"/>
  </r>
  <r>
    <s v="Expanded needs-based orchestration"/>
    <n v="62300"/>
    <n v="118214"/>
    <n v="190"/>
    <x v="1"/>
    <n v="1170"/>
    <n v="101.04"/>
    <s v="US"/>
    <s v="USD"/>
    <n v="1348635600"/>
    <n v="1349413200"/>
    <x v="621"/>
    <d v="2012-10-05T05:00:00"/>
    <b v="0"/>
    <b v="0"/>
    <s v="photography/photography books"/>
    <x v="7"/>
    <s v="photography books"/>
  </r>
  <r>
    <s v="Organic system-worthy orchestration"/>
    <n v="5300"/>
    <n v="4432"/>
    <n v="84"/>
    <x v="0"/>
    <n v="111"/>
    <n v="39.93"/>
    <s v="US"/>
    <s v="USD"/>
    <n v="1468126800"/>
    <n v="1472446800"/>
    <x v="622"/>
    <d v="2016-08-29T05:00:00"/>
    <b v="0"/>
    <b v="0"/>
    <s v="publishing/fiction"/>
    <x v="5"/>
    <s v="fiction"/>
  </r>
  <r>
    <s v="Inverse static standardization"/>
    <n v="99500"/>
    <n v="17879"/>
    <n v="18"/>
    <x v="3"/>
    <n v="215"/>
    <n v="83.16"/>
    <s v="US"/>
    <s v="USD"/>
    <n v="1547877600"/>
    <n v="1548050400"/>
    <x v="35"/>
    <d v="2019-01-21T06:00:00"/>
    <b v="0"/>
    <b v="0"/>
    <s v="film &amp; video/drama"/>
    <x v="4"/>
    <s v="drama"/>
  </r>
  <r>
    <s v="Synchronized motivating solution"/>
    <n v="1400"/>
    <n v="14511"/>
    <n v="1037"/>
    <x v="1"/>
    <n v="363"/>
    <n v="39.979999999999997"/>
    <s v="US"/>
    <s v="USD"/>
    <n v="1571374800"/>
    <n v="1571806800"/>
    <x v="623"/>
    <d v="2019-10-23T05:00:00"/>
    <b v="0"/>
    <b v="1"/>
    <s v="food/food trucks"/>
    <x v="0"/>
    <s v="food trucks"/>
  </r>
  <r>
    <s v="Open-source 4thgeneration open system"/>
    <n v="145600"/>
    <n v="141822"/>
    <n v="97"/>
    <x v="0"/>
    <n v="2955"/>
    <n v="47.99"/>
    <s v="US"/>
    <s v="USD"/>
    <n v="1576303200"/>
    <n v="1576476000"/>
    <x v="624"/>
    <d v="2019-12-16T06:00:00"/>
    <b v="0"/>
    <b v="1"/>
    <s v="games/mobile games"/>
    <x v="6"/>
    <s v="mobile games"/>
  </r>
  <r>
    <s v="Decentralized context-sensitive superstructure"/>
    <n v="184100"/>
    <n v="159037"/>
    <n v="86"/>
    <x v="0"/>
    <n v="1657"/>
    <n v="95.98"/>
    <s v="US"/>
    <s v="USD"/>
    <n v="1324447200"/>
    <n v="1324965600"/>
    <x v="625"/>
    <d v="2011-12-27T06:00:00"/>
    <b v="0"/>
    <b v="0"/>
    <s v="theater/plays"/>
    <x v="3"/>
    <s v="plays"/>
  </r>
  <r>
    <s v="Compatible 5thgeneration concept"/>
    <n v="5400"/>
    <n v="8109"/>
    <n v="150"/>
    <x v="1"/>
    <n v="103"/>
    <n v="78.73"/>
    <s v="US"/>
    <s v="USD"/>
    <n v="1386741600"/>
    <n v="1387519200"/>
    <x v="626"/>
    <d v="2013-12-20T06:00:00"/>
    <b v="0"/>
    <b v="0"/>
    <s v="theater/plays"/>
    <x v="3"/>
    <s v="plays"/>
  </r>
  <r>
    <s v="Virtual systemic intranet"/>
    <n v="2300"/>
    <n v="8244"/>
    <n v="358"/>
    <x v="1"/>
    <n v="147"/>
    <n v="56.08"/>
    <s v="US"/>
    <s v="USD"/>
    <n v="1537074000"/>
    <n v="1537246800"/>
    <x v="627"/>
    <d v="2018-09-18T05:00:00"/>
    <b v="0"/>
    <b v="0"/>
    <s v="theater/plays"/>
    <x v="3"/>
    <s v="plays"/>
  </r>
  <r>
    <s v="Optimized systemic algorithm"/>
    <n v="1400"/>
    <n v="7600"/>
    <n v="543"/>
    <x v="1"/>
    <n v="110"/>
    <n v="69.09"/>
    <s v="CA"/>
    <s v="CAD"/>
    <n v="1277787600"/>
    <n v="1279515600"/>
    <x v="628"/>
    <d v="2010-07-19T05:00:00"/>
    <b v="0"/>
    <b v="0"/>
    <s v="publishing/nonfiction"/>
    <x v="5"/>
    <s v="nonfiction"/>
  </r>
  <r>
    <s v="Customizable homogeneous firmware"/>
    <n v="140000"/>
    <n v="94501"/>
    <n v="68"/>
    <x v="0"/>
    <n v="926"/>
    <n v="102.05"/>
    <s v="CA"/>
    <s v="CAD"/>
    <n v="1440306000"/>
    <n v="1442379600"/>
    <x v="629"/>
    <d v="2015-09-16T05:00:00"/>
    <b v="0"/>
    <b v="0"/>
    <s v="theater/plays"/>
    <x v="3"/>
    <s v="plays"/>
  </r>
  <r>
    <s v="Front-line cohesive extranet"/>
    <n v="7500"/>
    <n v="14381"/>
    <n v="192"/>
    <x v="1"/>
    <n v="134"/>
    <n v="107.32"/>
    <s v="US"/>
    <s v="USD"/>
    <n v="1522126800"/>
    <n v="1523077200"/>
    <x v="630"/>
    <d v="2018-04-07T05:00:00"/>
    <b v="0"/>
    <b v="0"/>
    <s v="technology/wearables"/>
    <x v="2"/>
    <s v="wearables"/>
  </r>
  <r>
    <s v="Distributed holistic neural-net"/>
    <n v="1500"/>
    <n v="13980"/>
    <n v="932"/>
    <x v="1"/>
    <n v="269"/>
    <n v="51.97"/>
    <s v="US"/>
    <s v="USD"/>
    <n v="1489298400"/>
    <n v="1489554000"/>
    <x v="631"/>
    <d v="2017-03-15T05:00:00"/>
    <b v="0"/>
    <b v="0"/>
    <s v="theater/plays"/>
    <x v="3"/>
    <s v="plays"/>
  </r>
  <r>
    <s v="Devolved client-server monitoring"/>
    <n v="2900"/>
    <n v="12449"/>
    <n v="429"/>
    <x v="1"/>
    <n v="175"/>
    <n v="71.14"/>
    <s v="US"/>
    <s v="USD"/>
    <n v="1547100000"/>
    <n v="1548482400"/>
    <x v="632"/>
    <d v="2019-01-26T06:00:00"/>
    <b v="0"/>
    <b v="1"/>
    <s v="film &amp; video/television"/>
    <x v="4"/>
    <s v="television"/>
  </r>
  <r>
    <s v="Seamless directional capacity"/>
    <n v="7300"/>
    <n v="7348"/>
    <n v="101"/>
    <x v="1"/>
    <n v="69"/>
    <n v="106.49"/>
    <s v="US"/>
    <s v="USD"/>
    <n v="1383022800"/>
    <n v="1384063200"/>
    <x v="633"/>
    <d v="2013-11-10T06:00:00"/>
    <b v="0"/>
    <b v="0"/>
    <s v="technology/web"/>
    <x v="2"/>
    <s v="web"/>
  </r>
  <r>
    <s v="Polarized actuating implementation"/>
    <n v="3600"/>
    <n v="8158"/>
    <n v="227"/>
    <x v="1"/>
    <n v="190"/>
    <n v="42.94"/>
    <s v="US"/>
    <s v="USD"/>
    <n v="1322373600"/>
    <n v="1322892000"/>
    <x v="634"/>
    <d v="2011-12-03T06:00:00"/>
    <b v="0"/>
    <b v="1"/>
    <s v="film &amp; video/documentary"/>
    <x v="4"/>
    <s v="documentary"/>
  </r>
  <r>
    <s v="Front-line disintermediate hub"/>
    <n v="5000"/>
    <n v="7119"/>
    <n v="142"/>
    <x v="1"/>
    <n v="237"/>
    <n v="30.04"/>
    <s v="US"/>
    <s v="USD"/>
    <n v="1349240400"/>
    <n v="1350709200"/>
    <x v="635"/>
    <d v="2012-10-20T05:00:00"/>
    <b v="1"/>
    <b v="1"/>
    <s v="film &amp; video/documentary"/>
    <x v="4"/>
    <s v="documentary"/>
  </r>
  <r>
    <s v="Decentralized 4thgeneration challenge"/>
    <n v="6000"/>
    <n v="5438"/>
    <n v="91"/>
    <x v="0"/>
    <n v="77"/>
    <n v="70.62"/>
    <s v="GB"/>
    <s v="GBP"/>
    <n v="1562648400"/>
    <n v="1564203600"/>
    <x v="636"/>
    <d v="2019-07-27T05:00:00"/>
    <b v="0"/>
    <b v="0"/>
    <s v="music/rock"/>
    <x v="1"/>
    <s v="rock"/>
  </r>
  <r>
    <s v="Reverse-engineered composite hierarchy"/>
    <n v="180400"/>
    <n v="115396"/>
    <n v="64"/>
    <x v="0"/>
    <n v="1748"/>
    <n v="66.02"/>
    <s v="US"/>
    <s v="USD"/>
    <n v="1508216400"/>
    <n v="1509685200"/>
    <x v="637"/>
    <d v="2017-11-03T05:00:00"/>
    <b v="0"/>
    <b v="0"/>
    <s v="theater/plays"/>
    <x v="3"/>
    <s v="plays"/>
  </r>
  <r>
    <s v="Programmable tangible ability"/>
    <n v="9100"/>
    <n v="7656"/>
    <n v="84"/>
    <x v="0"/>
    <n v="79"/>
    <n v="96.91"/>
    <s v="US"/>
    <s v="USD"/>
    <n v="1511762400"/>
    <n v="1514959200"/>
    <x v="638"/>
    <d v="2018-01-03T06:00:00"/>
    <b v="0"/>
    <b v="0"/>
    <s v="theater/plays"/>
    <x v="3"/>
    <s v="plays"/>
  </r>
  <r>
    <s v="Configurable full-range emulation"/>
    <n v="9200"/>
    <n v="12322"/>
    <n v="134"/>
    <x v="1"/>
    <n v="196"/>
    <n v="62.87"/>
    <s v="IT"/>
    <s v="EUR"/>
    <n v="1447480800"/>
    <n v="1448863200"/>
    <x v="639"/>
    <d v="2015-11-30T06:00:00"/>
    <b v="1"/>
    <b v="0"/>
    <s v="music/rock"/>
    <x v="1"/>
    <s v="rock"/>
  </r>
  <r>
    <s v="Total real-time hardware"/>
    <n v="164100"/>
    <n v="96888"/>
    <n v="59"/>
    <x v="0"/>
    <n v="889"/>
    <n v="108.99"/>
    <s v="US"/>
    <s v="USD"/>
    <n v="1429506000"/>
    <n v="1429592400"/>
    <x v="640"/>
    <d v="2015-04-21T05:00:00"/>
    <b v="0"/>
    <b v="1"/>
    <s v="theater/plays"/>
    <x v="3"/>
    <s v="plays"/>
  </r>
  <r>
    <s v="Profound system-worthy functionalities"/>
    <n v="128900"/>
    <n v="196960"/>
    <n v="153"/>
    <x v="1"/>
    <n v="7295"/>
    <n v="27"/>
    <s v="US"/>
    <s v="USD"/>
    <n v="1522472400"/>
    <n v="1522645200"/>
    <x v="641"/>
    <d v="2018-04-02T05:00:00"/>
    <b v="0"/>
    <b v="0"/>
    <s v="music/electric music"/>
    <x v="1"/>
    <s v="electric music"/>
  </r>
  <r>
    <s v="Cloned hybrid focus group"/>
    <n v="42100"/>
    <n v="188057"/>
    <n v="447"/>
    <x v="1"/>
    <n v="2893"/>
    <n v="65"/>
    <s v="CA"/>
    <s v="CAD"/>
    <n v="1322114400"/>
    <n v="1323324000"/>
    <x v="642"/>
    <d v="2011-12-08T06:00:00"/>
    <b v="0"/>
    <b v="0"/>
    <s v="technology/wearables"/>
    <x v="2"/>
    <s v="wearables"/>
  </r>
  <r>
    <s v="Ergonomic dedicated focus group"/>
    <n v="7400"/>
    <n v="6245"/>
    <n v="84"/>
    <x v="0"/>
    <n v="56"/>
    <n v="111.52"/>
    <s v="US"/>
    <s v="USD"/>
    <n v="1561438800"/>
    <n v="1561525200"/>
    <x v="230"/>
    <d v="2019-06-26T05:00:00"/>
    <b v="0"/>
    <b v="0"/>
    <s v="film &amp; video/drama"/>
    <x v="4"/>
    <s v="drama"/>
  </r>
  <r>
    <s v="Realigned zero administration paradigm"/>
    <n v="100"/>
    <n v="3"/>
    <n v="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s v="Open-source multi-tasking methodology"/>
    <n v="52000"/>
    <n v="91014"/>
    <n v="175"/>
    <x v="1"/>
    <n v="820"/>
    <n v="110.99"/>
    <s v="US"/>
    <s v="USD"/>
    <n v="1301202000"/>
    <n v="1301806800"/>
    <x v="643"/>
    <d v="2011-04-03T05:00:00"/>
    <b v="1"/>
    <b v="0"/>
    <s v="theater/plays"/>
    <x v="3"/>
    <s v="plays"/>
  </r>
  <r>
    <s v="Object-based attitude-oriented analyzer"/>
    <n v="8700"/>
    <n v="4710"/>
    <n v="54"/>
    <x v="0"/>
    <n v="83"/>
    <n v="56.75"/>
    <s v="US"/>
    <s v="USD"/>
    <n v="1374469200"/>
    <n v="1374901200"/>
    <x v="644"/>
    <d v="2013-07-27T05:00:00"/>
    <b v="0"/>
    <b v="0"/>
    <s v="technology/wearables"/>
    <x v="2"/>
    <s v="wearables"/>
  </r>
  <r>
    <s v="Cross-platform tertiary hub"/>
    <n v="63400"/>
    <n v="197728"/>
    <n v="312"/>
    <x v="1"/>
    <n v="2038"/>
    <n v="97.02"/>
    <s v="US"/>
    <s v="USD"/>
    <n v="1334984400"/>
    <n v="1336453200"/>
    <x v="645"/>
    <d v="2012-05-08T05:00:00"/>
    <b v="1"/>
    <b v="1"/>
    <s v="publishing/translations"/>
    <x v="5"/>
    <s v="translations"/>
  </r>
  <r>
    <s v="Seamless clear-thinking artificial intelligence"/>
    <n v="8700"/>
    <n v="10682"/>
    <n v="123"/>
    <x v="1"/>
    <n v="116"/>
    <n v="92.09"/>
    <s v="US"/>
    <s v="USD"/>
    <n v="1467608400"/>
    <n v="1468904400"/>
    <x v="646"/>
    <d v="2016-07-19T05:00:00"/>
    <b v="0"/>
    <b v="0"/>
    <s v="film &amp; video/animation"/>
    <x v="4"/>
    <s v="animation"/>
  </r>
  <r>
    <s v="Centralized tangible success"/>
    <n v="169700"/>
    <n v="168048"/>
    <n v="99"/>
    <x v="0"/>
    <n v="2025"/>
    <n v="82.99"/>
    <s v="GB"/>
    <s v="GBP"/>
    <n v="1386741600"/>
    <n v="1387087200"/>
    <x v="626"/>
    <d v="2013-12-15T06:00:00"/>
    <b v="0"/>
    <b v="0"/>
    <s v="publishing/nonfiction"/>
    <x v="5"/>
    <s v="nonfiction"/>
  </r>
  <r>
    <s v="Customer-focused multimedia methodology"/>
    <n v="108400"/>
    <n v="138586"/>
    <n v="128"/>
    <x v="1"/>
    <n v="1345"/>
    <n v="103.04"/>
    <s v="AU"/>
    <s v="AUD"/>
    <n v="1546754400"/>
    <n v="1547445600"/>
    <x v="647"/>
    <d v="2019-01-14T06:00:00"/>
    <b v="0"/>
    <b v="1"/>
    <s v="technology/web"/>
    <x v="2"/>
    <s v="web"/>
  </r>
  <r>
    <s v="Visionary maximized Local Area Network"/>
    <n v="7300"/>
    <n v="11579"/>
    <n v="159"/>
    <x v="1"/>
    <n v="168"/>
    <n v="68.92"/>
    <s v="US"/>
    <s v="USD"/>
    <n v="1544248800"/>
    <n v="1547359200"/>
    <x v="159"/>
    <d v="2019-01-13T06:00:00"/>
    <b v="0"/>
    <b v="0"/>
    <s v="film &amp; video/drama"/>
    <x v="4"/>
    <s v="drama"/>
  </r>
  <r>
    <s v="Secured bifurcated intranet"/>
    <n v="1700"/>
    <n v="12020"/>
    <n v="707"/>
    <x v="1"/>
    <n v="137"/>
    <n v="87.74"/>
    <s v="CH"/>
    <s v="CHF"/>
    <n v="1495429200"/>
    <n v="1496293200"/>
    <x v="648"/>
    <d v="2017-06-01T05:00:00"/>
    <b v="0"/>
    <b v="0"/>
    <s v="theater/plays"/>
    <x v="3"/>
    <s v="plays"/>
  </r>
  <r>
    <s v="Grass-roots 4thgeneration product"/>
    <n v="9800"/>
    <n v="13954"/>
    <n v="142"/>
    <x v="1"/>
    <n v="186"/>
    <n v="75.02"/>
    <s v="IT"/>
    <s v="EUR"/>
    <n v="1334811600"/>
    <n v="1335416400"/>
    <x v="267"/>
    <d v="2012-04-26T05:00:00"/>
    <b v="0"/>
    <b v="0"/>
    <s v="theater/plays"/>
    <x v="3"/>
    <s v="plays"/>
  </r>
  <r>
    <s v="Reduced next generation info-mediaries"/>
    <n v="4300"/>
    <n v="6358"/>
    <n v="148"/>
    <x v="1"/>
    <n v="125"/>
    <n v="50.86"/>
    <s v="US"/>
    <s v="USD"/>
    <n v="1531544400"/>
    <n v="1532149200"/>
    <x v="649"/>
    <d v="2018-07-21T05:00:00"/>
    <b v="0"/>
    <b v="1"/>
    <s v="theater/plays"/>
    <x v="3"/>
    <s v="plays"/>
  </r>
  <r>
    <s v="Customizable full-range artificial intelligence"/>
    <n v="6200"/>
    <n v="1260"/>
    <n v="20"/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s v="Programmable leadingedge contingency"/>
    <n v="800"/>
    <n v="14725"/>
    <n v="1841"/>
    <x v="1"/>
    <n v="202"/>
    <n v="72.900000000000006"/>
    <s v="US"/>
    <s v="USD"/>
    <n v="1467954000"/>
    <n v="1471496400"/>
    <x v="571"/>
    <d v="2016-08-18T05:00:00"/>
    <b v="0"/>
    <b v="0"/>
    <s v="theater/plays"/>
    <x v="3"/>
    <s v="plays"/>
  </r>
  <r>
    <s v="Multi-layered global groupware"/>
    <n v="6900"/>
    <n v="11174"/>
    <n v="162"/>
    <x v="1"/>
    <n v="103"/>
    <n v="108.49"/>
    <s v="US"/>
    <s v="USD"/>
    <n v="1471842000"/>
    <n v="1472878800"/>
    <x v="650"/>
    <d v="2016-09-03T05:00:00"/>
    <b v="0"/>
    <b v="0"/>
    <s v="publishing/radio &amp; podcasts"/>
    <x v="5"/>
    <s v="radio &amp; podcasts"/>
  </r>
  <r>
    <s v="Switchable methodical superstructure"/>
    <n v="38500"/>
    <n v="182036"/>
    <n v="473"/>
    <x v="1"/>
    <n v="1785"/>
    <n v="101.98"/>
    <s v="US"/>
    <s v="USD"/>
    <n v="1408424400"/>
    <n v="1408510800"/>
    <x v="1"/>
    <d v="2014-08-20T05:00:00"/>
    <b v="0"/>
    <b v="0"/>
    <s v="music/rock"/>
    <x v="1"/>
    <s v="rock"/>
  </r>
  <r>
    <s v="Expanded even-keeled portal"/>
    <n v="118000"/>
    <n v="28870"/>
    <n v="24"/>
    <x v="0"/>
    <n v="656"/>
    <n v="44.01"/>
    <s v="US"/>
    <s v="USD"/>
    <n v="1281157200"/>
    <n v="1281589200"/>
    <x v="651"/>
    <d v="2010-08-12T05:00:00"/>
    <b v="0"/>
    <b v="0"/>
    <s v="games/mobile games"/>
    <x v="6"/>
    <s v="mobile games"/>
  </r>
  <r>
    <s v="Advanced modular moderator"/>
    <n v="2000"/>
    <n v="10353"/>
    <n v="518"/>
    <x v="1"/>
    <n v="157"/>
    <n v="65.94"/>
    <s v="US"/>
    <s v="USD"/>
    <n v="1373432400"/>
    <n v="1375851600"/>
    <x v="652"/>
    <d v="2013-08-07T05:00:00"/>
    <b v="0"/>
    <b v="1"/>
    <s v="theater/plays"/>
    <x v="3"/>
    <s v="plays"/>
  </r>
  <r>
    <s v="Reverse-engineered well-modulated ability"/>
    <n v="5600"/>
    <n v="13868"/>
    <n v="248"/>
    <x v="1"/>
    <n v="555"/>
    <n v="24.99"/>
    <s v="US"/>
    <s v="USD"/>
    <n v="1313989200"/>
    <n v="1315803600"/>
    <x v="653"/>
    <d v="2011-09-12T05:00:00"/>
    <b v="0"/>
    <b v="0"/>
    <s v="film &amp; video/documentary"/>
    <x v="4"/>
    <s v="documentary"/>
  </r>
  <r>
    <s v="Expanded optimal pricing structure"/>
    <n v="8300"/>
    <n v="8317"/>
    <n v="100"/>
    <x v="1"/>
    <n v="297"/>
    <n v="28"/>
    <s v="US"/>
    <s v="USD"/>
    <n v="1371445200"/>
    <n v="1373691600"/>
    <x v="654"/>
    <d v="2013-07-13T05:00:00"/>
    <b v="0"/>
    <b v="0"/>
    <s v="technology/wearables"/>
    <x v="2"/>
    <s v="wearables"/>
  </r>
  <r>
    <s v="Down-sized uniform ability"/>
    <n v="6900"/>
    <n v="10557"/>
    <n v="153"/>
    <x v="1"/>
    <n v="123"/>
    <n v="85.83"/>
    <s v="US"/>
    <s v="USD"/>
    <n v="1338267600"/>
    <n v="1339218000"/>
    <x v="655"/>
    <d v="2012-06-09T05:00:00"/>
    <b v="0"/>
    <b v="0"/>
    <s v="publishing/fiction"/>
    <x v="5"/>
    <s v="fiction"/>
  </r>
  <r>
    <s v="Multi-layered upward-trending conglomeration"/>
    <n v="8700"/>
    <n v="3227"/>
    <n v="37"/>
    <x v="3"/>
    <n v="38"/>
    <n v="84.92"/>
    <s v="DK"/>
    <s v="DKK"/>
    <n v="1519192800"/>
    <n v="1520402400"/>
    <x v="656"/>
    <d v="2018-03-07T06:00:00"/>
    <b v="0"/>
    <b v="1"/>
    <s v="theater/plays"/>
    <x v="3"/>
    <s v="plays"/>
  </r>
  <r>
    <s v="Open-architected systematic intranet"/>
    <n v="123600"/>
    <n v="5429"/>
    <n v="4"/>
    <x v="3"/>
    <n v="60"/>
    <n v="90.48"/>
    <s v="US"/>
    <s v="USD"/>
    <n v="1522818000"/>
    <n v="1523336400"/>
    <x v="657"/>
    <d v="2018-04-10T05:00:00"/>
    <b v="0"/>
    <b v="0"/>
    <s v="music/rock"/>
    <x v="1"/>
    <s v="rock"/>
  </r>
  <r>
    <s v="Proactive 24hour frame"/>
    <n v="48500"/>
    <n v="75906"/>
    <n v="157"/>
    <x v="1"/>
    <n v="3036"/>
    <n v="25"/>
    <s v="US"/>
    <s v="USD"/>
    <n v="1509948000"/>
    <n v="1512280800"/>
    <x v="265"/>
    <d v="2017-12-03T06:00:00"/>
    <b v="0"/>
    <b v="0"/>
    <s v="film &amp; video/documentary"/>
    <x v="4"/>
    <s v="documentary"/>
  </r>
  <r>
    <s v="Exclusive fresh-thinking model"/>
    <n v="4900"/>
    <n v="13250"/>
    <n v="270"/>
    <x v="1"/>
    <n v="144"/>
    <n v="92.01"/>
    <s v="AU"/>
    <s v="AUD"/>
    <n v="1456898400"/>
    <n v="1458709200"/>
    <x v="658"/>
    <d v="2016-03-23T05:00:00"/>
    <b v="0"/>
    <b v="0"/>
    <s v="theater/plays"/>
    <x v="3"/>
    <s v="plays"/>
  </r>
  <r>
    <s v="Business-focused encompassing intranet"/>
    <n v="8400"/>
    <n v="11261"/>
    <n v="134"/>
    <x v="1"/>
    <n v="121"/>
    <n v="93.07"/>
    <s v="GB"/>
    <s v="GBP"/>
    <n v="1413954000"/>
    <n v="1414126800"/>
    <x v="659"/>
    <d v="2014-10-24T05:00:00"/>
    <b v="0"/>
    <b v="1"/>
    <s v="theater/plays"/>
    <x v="3"/>
    <s v="plays"/>
  </r>
  <r>
    <s v="Optional 6thgeneration access"/>
    <n v="193200"/>
    <n v="97369"/>
    <n v="50"/>
    <x v="0"/>
    <n v="1596"/>
    <n v="61.01"/>
    <s v="US"/>
    <s v="USD"/>
    <n v="1416031200"/>
    <n v="1416204000"/>
    <x v="660"/>
    <d v="2014-11-17T06:00:00"/>
    <b v="0"/>
    <b v="0"/>
    <s v="games/mobile games"/>
    <x v="6"/>
    <s v="mobile games"/>
  </r>
  <r>
    <s v="Realigned web-enabled functionalities"/>
    <n v="54300"/>
    <n v="48227"/>
    <n v="89"/>
    <x v="3"/>
    <n v="524"/>
    <n v="92.04"/>
    <s v="US"/>
    <s v="USD"/>
    <n v="1287982800"/>
    <n v="1288501200"/>
    <x v="661"/>
    <d v="2010-10-31T05:00:00"/>
    <b v="0"/>
    <b v="1"/>
    <s v="theater/plays"/>
    <x v="3"/>
    <s v="plays"/>
  </r>
  <r>
    <s v="Enterprise-wide multimedia software"/>
    <n v="8900"/>
    <n v="14685"/>
    <n v="165"/>
    <x v="1"/>
    <n v="181"/>
    <n v="81.13"/>
    <s v="US"/>
    <s v="USD"/>
    <n v="1547964000"/>
    <n v="1552971600"/>
    <x v="4"/>
    <d v="2019-03-19T05:00:00"/>
    <b v="0"/>
    <b v="0"/>
    <s v="technology/web"/>
    <x v="2"/>
    <s v="web"/>
  </r>
  <r>
    <s v="Versatile mission-critical knowledgebase"/>
    <n v="4200"/>
    <n v="735"/>
    <n v="18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s v="Multi-lateral object-oriented open system"/>
    <n v="5600"/>
    <n v="10397"/>
    <n v="186"/>
    <x v="1"/>
    <n v="122"/>
    <n v="85.22"/>
    <s v="US"/>
    <s v="USD"/>
    <n v="1359957600"/>
    <n v="1360130400"/>
    <x v="663"/>
    <d v="2013-02-06T06:00:00"/>
    <b v="0"/>
    <b v="0"/>
    <s v="film &amp; video/drama"/>
    <x v="4"/>
    <s v="drama"/>
  </r>
  <r>
    <s v="Visionary system-worthy attitude"/>
    <n v="28800"/>
    <n v="118847"/>
    <n v="413"/>
    <x v="1"/>
    <n v="1071"/>
    <n v="110.97"/>
    <s v="CA"/>
    <s v="CAD"/>
    <n v="1432357200"/>
    <n v="1432875600"/>
    <x v="664"/>
    <d v="2015-05-29T05:00:00"/>
    <b v="0"/>
    <b v="0"/>
    <s v="technology/wearables"/>
    <x v="2"/>
    <s v="wearables"/>
  </r>
  <r>
    <s v="Synergized content-based hierarchy"/>
    <n v="8000"/>
    <n v="7220"/>
    <n v="90"/>
    <x v="3"/>
    <n v="219"/>
    <n v="32.97"/>
    <s v="US"/>
    <s v="USD"/>
    <n v="1500786000"/>
    <n v="1500872400"/>
    <x v="665"/>
    <d v="2017-07-24T05:00:00"/>
    <b v="0"/>
    <b v="0"/>
    <s v="technology/web"/>
    <x v="2"/>
    <s v="web"/>
  </r>
  <r>
    <s v="Business-focused 24hour access"/>
    <n v="117000"/>
    <n v="107622"/>
    <n v="92"/>
    <x v="0"/>
    <n v="1121"/>
    <n v="96.01"/>
    <s v="US"/>
    <s v="USD"/>
    <n v="1490158800"/>
    <n v="1492146000"/>
    <x v="666"/>
    <d v="2017-04-14T05:00:00"/>
    <b v="0"/>
    <b v="1"/>
    <s v="music/rock"/>
    <x v="1"/>
    <s v="rock"/>
  </r>
  <r>
    <s v="Automated hybrid orchestration"/>
    <n v="15800"/>
    <n v="83267"/>
    <n v="527"/>
    <x v="1"/>
    <n v="980"/>
    <n v="84.97"/>
    <s v="US"/>
    <s v="USD"/>
    <n v="1406178000"/>
    <n v="1407301200"/>
    <x v="43"/>
    <d v="2014-08-06T05:00:00"/>
    <b v="0"/>
    <b v="0"/>
    <s v="music/metal"/>
    <x v="1"/>
    <s v="metal"/>
  </r>
  <r>
    <s v="Exclusive 5thgeneration leverage"/>
    <n v="4200"/>
    <n v="13404"/>
    <n v="319"/>
    <x v="1"/>
    <n v="536"/>
    <n v="25.01"/>
    <s v="US"/>
    <s v="USD"/>
    <n v="1485583200"/>
    <n v="1486620000"/>
    <x v="667"/>
    <d v="2017-02-09T06:00:00"/>
    <b v="0"/>
    <b v="1"/>
    <s v="theater/plays"/>
    <x v="3"/>
    <s v="plays"/>
  </r>
  <r>
    <s v="Grass-roots zero administration alliance"/>
    <n v="37100"/>
    <n v="131404"/>
    <n v="354"/>
    <x v="1"/>
    <n v="1991"/>
    <n v="66"/>
    <s v="US"/>
    <s v="USD"/>
    <n v="1459314000"/>
    <n v="1459918800"/>
    <x v="668"/>
    <d v="2016-04-06T05:00:00"/>
    <b v="0"/>
    <b v="0"/>
    <s v="photography/photography books"/>
    <x v="7"/>
    <s v="photography books"/>
  </r>
  <r>
    <s v="Proactive heuristic orchestration"/>
    <n v="7700"/>
    <n v="2533"/>
    <n v="33"/>
    <x v="3"/>
    <n v="29"/>
    <n v="87.34"/>
    <s v="US"/>
    <s v="USD"/>
    <n v="1424412000"/>
    <n v="1424757600"/>
    <x v="669"/>
    <d v="2015-02-24T06:00:00"/>
    <b v="0"/>
    <b v="0"/>
    <s v="publishing/nonfiction"/>
    <x v="5"/>
    <s v="nonfiction"/>
  </r>
  <r>
    <s v="Function-based systematic Graphical User Interface"/>
    <n v="3700"/>
    <n v="5028"/>
    <n v="136"/>
    <x v="1"/>
    <n v="180"/>
    <n v="27.93"/>
    <s v="US"/>
    <s v="USD"/>
    <n v="1478844000"/>
    <n v="1479880800"/>
    <x v="670"/>
    <d v="2016-11-23T06:00:00"/>
    <b v="0"/>
    <b v="0"/>
    <s v="music/indie rock"/>
    <x v="1"/>
    <s v="indie rock"/>
  </r>
  <r>
    <s v="Extended zero administration software"/>
    <n v="74700"/>
    <n v="1557"/>
    <n v="2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s v="Multi-tiered discrete support"/>
    <n v="10000"/>
    <n v="6100"/>
    <n v="61"/>
    <x v="0"/>
    <n v="191"/>
    <n v="31.94"/>
    <s v="US"/>
    <s v="USD"/>
    <n v="1340946000"/>
    <n v="1341032400"/>
    <x v="672"/>
    <d v="2012-06-30T05:00:00"/>
    <b v="0"/>
    <b v="0"/>
    <s v="music/indie rock"/>
    <x v="1"/>
    <s v="indie rock"/>
  </r>
  <r>
    <s v="Phased system-worthy conglomeration"/>
    <n v="5300"/>
    <n v="1592"/>
    <n v="30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s v="Balanced mobile alliance"/>
    <n v="1200"/>
    <n v="14150"/>
    <n v="1179"/>
    <x v="1"/>
    <n v="130"/>
    <n v="108.85"/>
    <s v="US"/>
    <s v="USD"/>
    <n v="1274590800"/>
    <n v="1274677200"/>
    <x v="674"/>
    <d v="2010-05-24T05:00:00"/>
    <b v="0"/>
    <b v="0"/>
    <s v="theater/plays"/>
    <x v="3"/>
    <s v="plays"/>
  </r>
  <r>
    <s v="Reactive solution-oriented groupware"/>
    <n v="1200"/>
    <n v="13513"/>
    <n v="1126"/>
    <x v="1"/>
    <n v="122"/>
    <n v="110.76"/>
    <s v="US"/>
    <s v="USD"/>
    <n v="1263880800"/>
    <n v="1267509600"/>
    <x v="675"/>
    <d v="2010-03-02T06:00:00"/>
    <b v="0"/>
    <b v="0"/>
    <s v="music/electric music"/>
    <x v="1"/>
    <s v="electric music"/>
  </r>
  <r>
    <s v="Exclusive bandwidth-monitored orchestration"/>
    <n v="3900"/>
    <n v="504"/>
    <n v="13"/>
    <x v="0"/>
    <n v="17"/>
    <n v="29.65"/>
    <s v="US"/>
    <s v="USD"/>
    <n v="1445403600"/>
    <n v="1445922000"/>
    <x v="676"/>
    <d v="2015-10-27T05:00:00"/>
    <b v="0"/>
    <b v="1"/>
    <s v="theater/plays"/>
    <x v="3"/>
    <s v="plays"/>
  </r>
  <r>
    <s v="Intuitive exuding initiative"/>
    <n v="2000"/>
    <n v="14240"/>
    <n v="712"/>
    <x v="1"/>
    <n v="140"/>
    <n v="101.71"/>
    <s v="US"/>
    <s v="USD"/>
    <n v="1533877200"/>
    <n v="1534050000"/>
    <x v="342"/>
    <d v="2018-08-12T05:00:00"/>
    <b v="0"/>
    <b v="1"/>
    <s v="theater/plays"/>
    <x v="3"/>
    <s v="plays"/>
  </r>
  <r>
    <s v="Streamlined needs-based knowledge user"/>
    <n v="6900"/>
    <n v="2091"/>
    <n v="30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s v="Automated system-worthy structure"/>
    <n v="55800"/>
    <n v="118580"/>
    <n v="213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s v="Secured clear-thinking intranet"/>
    <n v="4900"/>
    <n v="11214"/>
    <n v="229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s v="Cloned actuating architecture"/>
    <n v="194900"/>
    <n v="68137"/>
    <n v="35"/>
    <x v="3"/>
    <n v="614"/>
    <n v="110.97"/>
    <s v="US"/>
    <s v="USD"/>
    <n v="1267423200"/>
    <n v="1269579600"/>
    <x v="680"/>
    <d v="2010-03-26T05:00:00"/>
    <b v="0"/>
    <b v="1"/>
    <s v="film &amp; video/animation"/>
    <x v="4"/>
    <s v="animation"/>
  </r>
  <r>
    <s v="Down-sized needs-based task-force"/>
    <n v="8600"/>
    <n v="13527"/>
    <n v="157"/>
    <x v="1"/>
    <n v="366"/>
    <n v="36.96"/>
    <s v="IT"/>
    <s v="EUR"/>
    <n v="1412744400"/>
    <n v="1413781200"/>
    <x v="681"/>
    <d v="2014-10-20T05:00:00"/>
    <b v="0"/>
    <b v="1"/>
    <s v="technology/wearables"/>
    <x v="2"/>
    <s v="wearables"/>
  </r>
  <r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s v="Universal value-added moderator"/>
    <n v="3600"/>
    <n v="8363"/>
    <n v="232"/>
    <x v="1"/>
    <n v="270"/>
    <n v="30.97"/>
    <s v="US"/>
    <s v="USD"/>
    <n v="1458190800"/>
    <n v="1459486800"/>
    <x v="683"/>
    <d v="2016-04-01T05:00:00"/>
    <b v="1"/>
    <b v="1"/>
    <s v="publishing/nonfiction"/>
    <x v="5"/>
    <s v="nonfiction"/>
  </r>
  <r>
    <s v="Sharable motivating emulation"/>
    <n v="5800"/>
    <n v="5362"/>
    <n v="92"/>
    <x v="3"/>
    <n v="114"/>
    <n v="47.04"/>
    <s v="US"/>
    <s v="USD"/>
    <n v="1280984400"/>
    <n v="1282539600"/>
    <x v="684"/>
    <d v="2010-08-23T05:00:00"/>
    <b v="0"/>
    <b v="1"/>
    <s v="theater/plays"/>
    <x v="3"/>
    <s v="plays"/>
  </r>
  <r>
    <s v="Networked web-enabled product"/>
    <n v="4700"/>
    <n v="12065"/>
    <n v="257"/>
    <x v="1"/>
    <n v="137"/>
    <n v="88.07"/>
    <s v="US"/>
    <s v="USD"/>
    <n v="1274590800"/>
    <n v="1275886800"/>
    <x v="674"/>
    <d v="2010-06-07T05:00:00"/>
    <b v="0"/>
    <b v="0"/>
    <s v="photography/photography books"/>
    <x v="7"/>
    <s v="photography books"/>
  </r>
  <r>
    <s v="Advanced dedicated encoding"/>
    <n v="70400"/>
    <n v="118603"/>
    <n v="168"/>
    <x v="1"/>
    <n v="3205"/>
    <n v="37.01"/>
    <s v="US"/>
    <s v="USD"/>
    <n v="1351400400"/>
    <n v="1355983200"/>
    <x v="685"/>
    <d v="2012-12-20T06:00:00"/>
    <b v="0"/>
    <b v="0"/>
    <s v="theater/plays"/>
    <x v="3"/>
    <s v="plays"/>
  </r>
  <r>
    <s v="Stand-alone multi-state project"/>
    <n v="4500"/>
    <n v="7496"/>
    <n v="167"/>
    <x v="1"/>
    <n v="288"/>
    <n v="26.03"/>
    <s v="DK"/>
    <s v="DKK"/>
    <n v="1514354400"/>
    <n v="1515391200"/>
    <x v="605"/>
    <d v="2018-01-08T06:00:00"/>
    <b v="0"/>
    <b v="1"/>
    <s v="theater/plays"/>
    <x v="3"/>
    <s v="plays"/>
  </r>
  <r>
    <s v="Customizable bi-directional monitoring"/>
    <n v="1300"/>
    <n v="10037"/>
    <n v="772"/>
    <x v="1"/>
    <n v="148"/>
    <n v="67.819999999999993"/>
    <s v="US"/>
    <s v="USD"/>
    <n v="1421733600"/>
    <n v="1422252000"/>
    <x v="686"/>
    <d v="2015-01-26T06:00:00"/>
    <b v="0"/>
    <b v="0"/>
    <s v="theater/plays"/>
    <x v="3"/>
    <s v="plays"/>
  </r>
  <r>
    <s v="Profit-focused motivating function"/>
    <n v="1400"/>
    <n v="5696"/>
    <n v="407"/>
    <x v="1"/>
    <n v="114"/>
    <n v="49.96"/>
    <s v="US"/>
    <s v="USD"/>
    <n v="1305176400"/>
    <n v="1305522000"/>
    <x v="687"/>
    <d v="2011-05-16T05:00:00"/>
    <b v="0"/>
    <b v="0"/>
    <s v="film &amp; video/drama"/>
    <x v="4"/>
    <s v="drama"/>
  </r>
  <r>
    <s v="Proactive systemic firmware"/>
    <n v="29600"/>
    <n v="167005"/>
    <n v="564"/>
    <x v="1"/>
    <n v="1518"/>
    <n v="110.02"/>
    <s v="CA"/>
    <s v="CAD"/>
    <n v="1414126800"/>
    <n v="1414904400"/>
    <x v="688"/>
    <d v="2014-11-02T05:00:00"/>
    <b v="0"/>
    <b v="0"/>
    <s v="music/rock"/>
    <x v="1"/>
    <s v="rock"/>
  </r>
  <r>
    <s v="Grass-roots upward-trending installation"/>
    <n v="167500"/>
    <n v="114615"/>
    <n v="68"/>
    <x v="0"/>
    <n v="1274"/>
    <n v="89.96"/>
    <s v="US"/>
    <s v="USD"/>
    <n v="1517810400"/>
    <n v="1520402400"/>
    <x v="689"/>
    <d v="2018-03-07T06:00:00"/>
    <b v="0"/>
    <b v="0"/>
    <s v="music/electric music"/>
    <x v="1"/>
    <s v="electric music"/>
  </r>
  <r>
    <s v="Virtual heuristic hub"/>
    <n v="48300"/>
    <n v="16592"/>
    <n v="34"/>
    <x v="0"/>
    <n v="210"/>
    <n v="79.010000000000005"/>
    <s v="IT"/>
    <s v="EUR"/>
    <n v="1564635600"/>
    <n v="1567141200"/>
    <x v="690"/>
    <d v="2019-08-30T05:00:00"/>
    <b v="0"/>
    <b v="1"/>
    <s v="games/video games"/>
    <x v="6"/>
    <s v="video games"/>
  </r>
  <r>
    <s v="Customizable leadingedge model"/>
    <n v="2200"/>
    <n v="14420"/>
    <n v="655"/>
    <x v="1"/>
    <n v="166"/>
    <n v="86.87"/>
    <s v="US"/>
    <s v="USD"/>
    <n v="1500699600"/>
    <n v="1501131600"/>
    <x v="691"/>
    <d v="2017-07-27T05:00:00"/>
    <b v="0"/>
    <b v="0"/>
    <s v="music/rock"/>
    <x v="1"/>
    <s v="rock"/>
  </r>
  <r>
    <s v="Upgradable uniform service-desk"/>
    <n v="3500"/>
    <n v="6204"/>
    <n v="177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s v="Inverse client-driven product"/>
    <n v="5600"/>
    <n v="6338"/>
    <n v="113"/>
    <x v="1"/>
    <n v="235"/>
    <n v="26.97"/>
    <s v="US"/>
    <s v="USD"/>
    <n v="1336453200"/>
    <n v="1339477200"/>
    <x v="693"/>
    <d v="2012-06-12T05:00:00"/>
    <b v="0"/>
    <b v="1"/>
    <s v="theater/plays"/>
    <x v="3"/>
    <s v="plays"/>
  </r>
  <r>
    <s v="Managed bandwidth-monitored system engine"/>
    <n v="1100"/>
    <n v="8010"/>
    <n v="728"/>
    <x v="1"/>
    <n v="148"/>
    <n v="54.12"/>
    <s v="US"/>
    <s v="USD"/>
    <n v="1305262800"/>
    <n v="1305954000"/>
    <x v="694"/>
    <d v="2011-05-21T05:00:00"/>
    <b v="0"/>
    <b v="0"/>
    <s v="music/rock"/>
    <x v="1"/>
    <s v="rock"/>
  </r>
  <r>
    <s v="Advanced transitional help-desk"/>
    <n v="3900"/>
    <n v="8125"/>
    <n v="208"/>
    <x v="1"/>
    <n v="198"/>
    <n v="41.04"/>
    <s v="US"/>
    <s v="USD"/>
    <n v="1492232400"/>
    <n v="1494392400"/>
    <x v="695"/>
    <d v="2017-05-10T05:00:00"/>
    <b v="1"/>
    <b v="1"/>
    <s v="music/indie rock"/>
    <x v="1"/>
    <s v="indie rock"/>
  </r>
  <r>
    <s v="De-engineered disintermediate encryption"/>
    <n v="43800"/>
    <n v="13653"/>
    <n v="31"/>
    <x v="0"/>
    <n v="248"/>
    <n v="55.05"/>
    <s v="AU"/>
    <s v="AUD"/>
    <n v="1537333200"/>
    <n v="1537419600"/>
    <x v="123"/>
    <d v="2018-09-20T05:00:00"/>
    <b v="0"/>
    <b v="0"/>
    <s v="film &amp; video/science fiction"/>
    <x v="4"/>
    <s v="science fiction"/>
  </r>
  <r>
    <s v="Upgradable attitude-oriented project"/>
    <n v="97200"/>
    <n v="55372"/>
    <n v="57"/>
    <x v="0"/>
    <n v="513"/>
    <n v="107.94"/>
    <s v="US"/>
    <s v="USD"/>
    <n v="1444107600"/>
    <n v="1447999200"/>
    <x v="696"/>
    <d v="2015-11-20T06:00:00"/>
    <b v="0"/>
    <b v="0"/>
    <s v="publishing/translations"/>
    <x v="5"/>
    <s v="translations"/>
  </r>
  <r>
    <s v="Fundamental zero tolerance alliance"/>
    <n v="4800"/>
    <n v="11088"/>
    <n v="2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s v="Devolved 24hour forecast"/>
    <n v="125600"/>
    <n v="109106"/>
    <n v="87"/>
    <x v="0"/>
    <n v="3410"/>
    <n v="32"/>
    <s v="US"/>
    <s v="USD"/>
    <n v="1376542800"/>
    <n v="1378789200"/>
    <x v="697"/>
    <d v="2013-09-10T05:00:00"/>
    <b v="0"/>
    <b v="0"/>
    <s v="games/video games"/>
    <x v="6"/>
    <s v="video games"/>
  </r>
  <r>
    <s v="User-centric attitude-oriented intranet"/>
    <n v="4300"/>
    <n v="11642"/>
    <n v="271"/>
    <x v="1"/>
    <n v="216"/>
    <n v="53.9"/>
    <s v="IT"/>
    <s v="EUR"/>
    <n v="1397451600"/>
    <n v="1398056400"/>
    <x v="698"/>
    <d v="2014-04-21T05:00:00"/>
    <b v="0"/>
    <b v="1"/>
    <s v="theater/plays"/>
    <x v="3"/>
    <s v="plays"/>
  </r>
  <r>
    <s v="Self-enabling 5thgeneration paradigm"/>
    <n v="5600"/>
    <n v="2769"/>
    <n v="49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s v="Persistent 3rdgeneration moratorium"/>
    <n v="149600"/>
    <n v="169586"/>
    <n v="113"/>
    <x v="1"/>
    <n v="5139"/>
    <n v="33"/>
    <s v="US"/>
    <s v="USD"/>
    <n v="1549692000"/>
    <n v="1550037600"/>
    <x v="700"/>
    <d v="2019-02-13T06:00:00"/>
    <b v="0"/>
    <b v="0"/>
    <s v="music/indie rock"/>
    <x v="1"/>
    <s v="indie rock"/>
  </r>
  <r>
    <s v="Cross-platform empowering project"/>
    <n v="53100"/>
    <n v="101185"/>
    <n v="191"/>
    <x v="1"/>
    <n v="2353"/>
    <n v="43"/>
    <s v="US"/>
    <s v="USD"/>
    <n v="1492059600"/>
    <n v="1492923600"/>
    <x v="701"/>
    <d v="2017-04-23T05:00:00"/>
    <b v="0"/>
    <b v="0"/>
    <s v="theater/plays"/>
    <x v="3"/>
    <s v="plays"/>
  </r>
  <r>
    <s v="Polarized user-facing interface"/>
    <n v="5000"/>
    <n v="6775"/>
    <n v="136"/>
    <x v="1"/>
    <n v="78"/>
    <n v="86.86"/>
    <s v="IT"/>
    <s v="EUR"/>
    <n v="1463979600"/>
    <n v="1467522000"/>
    <x v="702"/>
    <d v="2016-07-03T05:00:00"/>
    <b v="0"/>
    <b v="0"/>
    <s v="technology/web"/>
    <x v="2"/>
    <s v="web"/>
  </r>
  <r>
    <s v="Customer-focused non-volatile framework"/>
    <n v="9400"/>
    <n v="968"/>
    <n v="10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s v="Synchronized multimedia frame"/>
    <n v="110800"/>
    <n v="72623"/>
    <n v="66"/>
    <x v="0"/>
    <n v="2201"/>
    <n v="33"/>
    <s v="US"/>
    <s v="USD"/>
    <n v="1562216400"/>
    <n v="1563771600"/>
    <x v="704"/>
    <d v="2019-07-22T05:00:00"/>
    <b v="0"/>
    <b v="0"/>
    <s v="theater/plays"/>
    <x v="3"/>
    <s v="plays"/>
  </r>
  <r>
    <s v="Open-architected stable algorithm"/>
    <n v="93800"/>
    <n v="45987"/>
    <n v="49"/>
    <x v="0"/>
    <n v="676"/>
    <n v="68.03"/>
    <s v="US"/>
    <s v="USD"/>
    <n v="1316754000"/>
    <n v="1319259600"/>
    <x v="431"/>
    <d v="2011-10-22T05:00:00"/>
    <b v="0"/>
    <b v="0"/>
    <s v="theater/plays"/>
    <x v="3"/>
    <s v="plays"/>
  </r>
  <r>
    <s v="Cross-platform optimizing website"/>
    <n v="1300"/>
    <n v="10243"/>
    <n v="788"/>
    <x v="1"/>
    <n v="174"/>
    <n v="58.87"/>
    <s v="CH"/>
    <s v="CHF"/>
    <n v="1313211600"/>
    <n v="1313643600"/>
    <x v="705"/>
    <d v="2011-08-18T05:00:00"/>
    <b v="0"/>
    <b v="0"/>
    <s v="film &amp; video/animation"/>
    <x v="4"/>
    <s v="animation"/>
  </r>
  <r>
    <s v="Public-key actuating projection"/>
    <n v="108700"/>
    <n v="87293"/>
    <n v="80"/>
    <x v="0"/>
    <n v="831"/>
    <n v="105.05"/>
    <s v="US"/>
    <s v="USD"/>
    <n v="1439528400"/>
    <n v="1440306000"/>
    <x v="706"/>
    <d v="2015-08-23T05:00:00"/>
    <b v="0"/>
    <b v="1"/>
    <s v="theater/plays"/>
    <x v="3"/>
    <s v="plays"/>
  </r>
  <r>
    <s v="Implemented intangible instruction set"/>
    <n v="5100"/>
    <n v="5421"/>
    <n v="106"/>
    <x v="1"/>
    <n v="164"/>
    <n v="33.049999999999997"/>
    <s v="US"/>
    <s v="USD"/>
    <n v="1469163600"/>
    <n v="1470805200"/>
    <x v="707"/>
    <d v="2016-08-10T05:00:00"/>
    <b v="0"/>
    <b v="1"/>
    <s v="film &amp; video/drama"/>
    <x v="4"/>
    <s v="drama"/>
  </r>
  <r>
    <s v="Cross-group interactive architecture"/>
    <n v="8700"/>
    <n v="4414"/>
    <n v="51"/>
    <x v="3"/>
    <n v="56"/>
    <n v="78.819999999999993"/>
    <s v="CH"/>
    <s v="CHF"/>
    <n v="1288501200"/>
    <n v="1292911200"/>
    <x v="708"/>
    <d v="2010-12-21T06:00:00"/>
    <b v="0"/>
    <b v="0"/>
    <s v="theater/plays"/>
    <x v="3"/>
    <s v="plays"/>
  </r>
  <r>
    <s v="Centralized asymmetric framework"/>
    <n v="5100"/>
    <n v="10981"/>
    <n v="215"/>
    <x v="1"/>
    <n v="161"/>
    <n v="68.2"/>
    <s v="US"/>
    <s v="USD"/>
    <n v="1298959200"/>
    <n v="1301374800"/>
    <x v="709"/>
    <d v="2011-03-29T05:00:00"/>
    <b v="0"/>
    <b v="1"/>
    <s v="film &amp; video/animation"/>
    <x v="4"/>
    <s v="animation"/>
  </r>
  <r>
    <s v="Down-sized systematic utilization"/>
    <n v="7400"/>
    <n v="10451"/>
    <n v="141"/>
    <x v="1"/>
    <n v="138"/>
    <n v="75.73"/>
    <s v="US"/>
    <s v="USD"/>
    <n v="1387260000"/>
    <n v="1387864800"/>
    <x v="710"/>
    <d v="2013-12-24T06:00:00"/>
    <b v="0"/>
    <b v="0"/>
    <s v="music/rock"/>
    <x v="1"/>
    <s v="rock"/>
  </r>
  <r>
    <s v="Profound fault-tolerant model"/>
    <n v="88900"/>
    <n v="102535"/>
    <n v="115"/>
    <x v="1"/>
    <n v="3308"/>
    <n v="31"/>
    <s v="US"/>
    <s v="USD"/>
    <n v="1457244000"/>
    <n v="1458190800"/>
    <x v="711"/>
    <d v="2016-03-17T05:00:00"/>
    <b v="0"/>
    <b v="0"/>
    <s v="technology/web"/>
    <x v="2"/>
    <s v="web"/>
  </r>
  <r>
    <s v="Multi-channeled bi-directional moratorium"/>
    <n v="6700"/>
    <n v="12939"/>
    <n v="193"/>
    <x v="1"/>
    <n v="127"/>
    <n v="101.88"/>
    <s v="AU"/>
    <s v="AUD"/>
    <n v="1556341200"/>
    <n v="1559278800"/>
    <x v="157"/>
    <d v="2019-05-31T05:00:00"/>
    <b v="0"/>
    <b v="1"/>
    <s v="film &amp; video/animation"/>
    <x v="4"/>
    <s v="animation"/>
  </r>
  <r>
    <s v="Object-based content-based ability"/>
    <n v="1500"/>
    <n v="10946"/>
    <n v="730"/>
    <x v="1"/>
    <n v="207"/>
    <n v="52.88"/>
    <s v="IT"/>
    <s v="EUR"/>
    <n v="1522126800"/>
    <n v="1522731600"/>
    <x v="630"/>
    <d v="2018-04-03T05:00:00"/>
    <b v="0"/>
    <b v="1"/>
    <s v="music/jazz"/>
    <x v="1"/>
    <s v="jazz"/>
  </r>
  <r>
    <s v="Progressive coherent secured line"/>
    <n v="61200"/>
    <n v="60994"/>
    <n v="100"/>
    <x v="0"/>
    <n v="859"/>
    <n v="71.010000000000005"/>
    <s v="CA"/>
    <s v="CAD"/>
    <n v="1305954000"/>
    <n v="1306731600"/>
    <x v="712"/>
    <d v="2011-05-30T05:00:00"/>
    <b v="0"/>
    <b v="0"/>
    <s v="music/rock"/>
    <x v="1"/>
    <s v="rock"/>
  </r>
  <r>
    <s v="Synchronized directional capability"/>
    <n v="3600"/>
    <n v="3174"/>
    <n v="88"/>
    <x v="2"/>
    <n v="31"/>
    <n v="102.39"/>
    <s v="US"/>
    <s v="USD"/>
    <n v="1350709200"/>
    <n v="1352527200"/>
    <x v="93"/>
    <d v="2012-11-10T06:00:00"/>
    <b v="0"/>
    <b v="0"/>
    <s v="film &amp; video/animation"/>
    <x v="4"/>
    <s v="animation"/>
  </r>
  <r>
    <s v="Cross-platform composite migration"/>
    <n v="9000"/>
    <n v="3351"/>
    <n v="37"/>
    <x v="0"/>
    <n v="45"/>
    <n v="74.47"/>
    <s v="US"/>
    <s v="USD"/>
    <n v="1401166800"/>
    <n v="1404363600"/>
    <x v="713"/>
    <d v="2014-07-03T05:00:00"/>
    <b v="0"/>
    <b v="0"/>
    <s v="theater/plays"/>
    <x v="3"/>
    <s v="plays"/>
  </r>
  <r>
    <s v="Operative local pricing structure"/>
    <n v="185900"/>
    <n v="56774"/>
    <n v="31"/>
    <x v="3"/>
    <n v="1113"/>
    <n v="51.01"/>
    <s v="US"/>
    <s v="USD"/>
    <n v="1266127200"/>
    <n v="1266645600"/>
    <x v="714"/>
    <d v="2010-02-20T06:00:00"/>
    <b v="0"/>
    <b v="0"/>
    <s v="theater/plays"/>
    <x v="3"/>
    <s v="plays"/>
  </r>
  <r>
    <s v="Optional web-enabled extranet"/>
    <n v="2100"/>
    <n v="540"/>
    <n v="26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s v="Reduced 6thgeneration intranet"/>
    <n v="2000"/>
    <n v="680"/>
    <n v="34"/>
    <x v="0"/>
    <n v="7"/>
    <n v="97.14"/>
    <s v="US"/>
    <s v="USD"/>
    <n v="1372222800"/>
    <n v="1374642000"/>
    <x v="716"/>
    <d v="2013-07-24T05:00:00"/>
    <b v="0"/>
    <b v="1"/>
    <s v="theater/plays"/>
    <x v="3"/>
    <s v="plays"/>
  </r>
  <r>
    <s v="Networked disintermediate leverage"/>
    <n v="1100"/>
    <n v="13045"/>
    <n v="1186"/>
    <x v="1"/>
    <n v="181"/>
    <n v="72.069999999999993"/>
    <s v="CH"/>
    <s v="CHF"/>
    <n v="1372136400"/>
    <n v="1372482000"/>
    <x v="448"/>
    <d v="2013-06-29T05:00:00"/>
    <b v="0"/>
    <b v="0"/>
    <s v="publishing/nonfiction"/>
    <x v="5"/>
    <s v="nonfiction"/>
  </r>
  <r>
    <s v="Optional optimal website"/>
    <n v="6600"/>
    <n v="8276"/>
    <n v="125"/>
    <x v="1"/>
    <n v="110"/>
    <n v="75.239999999999995"/>
    <s v="US"/>
    <s v="USD"/>
    <n v="1513922400"/>
    <n v="1514959200"/>
    <x v="717"/>
    <d v="2018-01-03T06:00:00"/>
    <b v="0"/>
    <b v="0"/>
    <s v="music/rock"/>
    <x v="1"/>
    <s v="rock"/>
  </r>
  <r>
    <s v="Stand-alone asynchronous functionalities"/>
    <n v="7100"/>
    <n v="1022"/>
    <n v="14"/>
    <x v="0"/>
    <n v="31"/>
    <n v="32.97"/>
    <s v="US"/>
    <s v="USD"/>
    <n v="1477976400"/>
    <n v="1478235600"/>
    <x v="718"/>
    <d v="2016-11-04T05:00:00"/>
    <b v="0"/>
    <b v="0"/>
    <s v="film &amp; video/drama"/>
    <x v="4"/>
    <s v="drama"/>
  </r>
  <r>
    <s v="Profound full-range open system"/>
    <n v="7800"/>
    <n v="4275"/>
    <n v="55"/>
    <x v="0"/>
    <n v="78"/>
    <n v="54.81"/>
    <s v="US"/>
    <s v="USD"/>
    <n v="1407474000"/>
    <n v="1408078800"/>
    <x v="719"/>
    <d v="2014-08-15T05:00:00"/>
    <b v="0"/>
    <b v="1"/>
    <s v="games/mobile games"/>
    <x v="6"/>
    <s v="mobile games"/>
  </r>
  <r>
    <s v="Optional tangible utilization"/>
    <n v="7600"/>
    <n v="8332"/>
    <n v="110"/>
    <x v="1"/>
    <n v="185"/>
    <n v="45.04"/>
    <s v="US"/>
    <s v="USD"/>
    <n v="1546149600"/>
    <n v="1548136800"/>
    <x v="720"/>
    <d v="2019-01-22T06:00:00"/>
    <b v="0"/>
    <b v="0"/>
    <s v="technology/web"/>
    <x v="2"/>
    <s v="web"/>
  </r>
  <r>
    <s v="Seamless maximized product"/>
    <n v="3400"/>
    <n v="6408"/>
    <n v="188"/>
    <x v="1"/>
    <n v="121"/>
    <n v="52.96"/>
    <s v="US"/>
    <s v="USD"/>
    <n v="1338440400"/>
    <n v="1340859600"/>
    <x v="721"/>
    <d v="2012-06-28T05:00:00"/>
    <b v="0"/>
    <b v="1"/>
    <s v="theater/plays"/>
    <x v="3"/>
    <s v="plays"/>
  </r>
  <r>
    <s v="Devolved tertiary time-frame"/>
    <n v="84500"/>
    <n v="73522"/>
    <n v="87"/>
    <x v="0"/>
    <n v="1225"/>
    <n v="60.02"/>
    <s v="GB"/>
    <s v="GBP"/>
    <n v="1454133600"/>
    <n v="1454479200"/>
    <x v="722"/>
    <d v="2016-02-03T06:00:00"/>
    <b v="0"/>
    <b v="0"/>
    <s v="theater/plays"/>
    <x v="3"/>
    <s v="plays"/>
  </r>
  <r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s v="User-friendly high-level initiative"/>
    <n v="2300"/>
    <n v="4667"/>
    <n v="203"/>
    <x v="1"/>
    <n v="106"/>
    <n v="44.03"/>
    <s v="US"/>
    <s v="USD"/>
    <n v="1577772000"/>
    <n v="1579672800"/>
    <x v="723"/>
    <d v="2020-01-22T06:00:00"/>
    <b v="0"/>
    <b v="1"/>
    <s v="photography/photography books"/>
    <x v="7"/>
    <s v="photography books"/>
  </r>
  <r>
    <s v="Reverse-engineered zero-defect infrastructure"/>
    <n v="6200"/>
    <n v="12216"/>
    <n v="197"/>
    <x v="1"/>
    <n v="142"/>
    <n v="86.03"/>
    <s v="US"/>
    <s v="USD"/>
    <n v="1562216400"/>
    <n v="1562389200"/>
    <x v="704"/>
    <d v="2019-07-06T05:00:00"/>
    <b v="0"/>
    <b v="0"/>
    <s v="photography/photography books"/>
    <x v="7"/>
    <s v="photography books"/>
  </r>
  <r>
    <s v="Stand-alone background customer loyalty"/>
    <n v="6100"/>
    <n v="6527"/>
    <n v="107"/>
    <x v="1"/>
    <n v="233"/>
    <n v="28.01"/>
    <s v="US"/>
    <s v="USD"/>
    <n v="1548568800"/>
    <n v="1551506400"/>
    <x v="724"/>
    <d v="2019-03-02T06:00:00"/>
    <b v="0"/>
    <b v="0"/>
    <s v="theater/plays"/>
    <x v="3"/>
    <s v="plays"/>
  </r>
  <r>
    <s v="Business-focused discrete software"/>
    <n v="2600"/>
    <n v="6987"/>
    <n v="269"/>
    <x v="1"/>
    <n v="218"/>
    <n v="32.049999999999997"/>
    <s v="US"/>
    <s v="USD"/>
    <n v="1514872800"/>
    <n v="1516600800"/>
    <x v="725"/>
    <d v="2018-01-22T06:00:00"/>
    <b v="0"/>
    <b v="0"/>
    <s v="music/rock"/>
    <x v="1"/>
    <s v="rock"/>
  </r>
  <r>
    <s v="Advanced intermediate Graphic Interface"/>
    <n v="9700"/>
    <n v="4932"/>
    <n v="51"/>
    <x v="0"/>
    <n v="67"/>
    <n v="73.61"/>
    <s v="AU"/>
    <s v="AUD"/>
    <n v="1416031200"/>
    <n v="1420437600"/>
    <x v="660"/>
    <d v="2015-01-05T06:00:00"/>
    <b v="0"/>
    <b v="0"/>
    <s v="film &amp; video/documentary"/>
    <x v="4"/>
    <s v="documentary"/>
  </r>
  <r>
    <s v="Adaptive holistic hub"/>
    <n v="700"/>
    <n v="8262"/>
    <n v="1180"/>
    <x v="1"/>
    <n v="76"/>
    <n v="108.71"/>
    <s v="US"/>
    <s v="USD"/>
    <n v="1330927200"/>
    <n v="1332997200"/>
    <x v="726"/>
    <d v="2012-03-29T05:00:00"/>
    <b v="0"/>
    <b v="1"/>
    <s v="film &amp; video/drama"/>
    <x v="4"/>
    <s v="drama"/>
  </r>
  <r>
    <s v="Automated uniform concept"/>
    <n v="700"/>
    <n v="1848"/>
    <n v="264"/>
    <x v="1"/>
    <n v="43"/>
    <n v="42.98"/>
    <s v="US"/>
    <s v="USD"/>
    <n v="1571115600"/>
    <n v="1574920800"/>
    <x v="727"/>
    <d v="2019-11-28T06:00:00"/>
    <b v="0"/>
    <b v="1"/>
    <s v="theater/plays"/>
    <x v="3"/>
    <s v="plays"/>
  </r>
  <r>
    <s v="Enhanced regional flexibility"/>
    <n v="5200"/>
    <n v="1583"/>
    <n v="30"/>
    <x v="0"/>
    <n v="19"/>
    <n v="83.32"/>
    <s v="US"/>
    <s v="USD"/>
    <n v="1463461200"/>
    <n v="1464930000"/>
    <x v="728"/>
    <d v="2016-06-03T05:00:00"/>
    <b v="0"/>
    <b v="0"/>
    <s v="food/food trucks"/>
    <x v="0"/>
    <s v="food trucks"/>
  </r>
  <r>
    <s v="Public-key bottom-line algorithm"/>
    <n v="140800"/>
    <n v="88536"/>
    <n v="63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s v="Multi-layered intangible instruction set"/>
    <n v="6400"/>
    <n v="12360"/>
    <n v="193"/>
    <x v="1"/>
    <n v="221"/>
    <n v="55.93"/>
    <s v="US"/>
    <s v="USD"/>
    <n v="1511848800"/>
    <n v="1512712800"/>
    <x v="730"/>
    <d v="2017-12-08T06:00:00"/>
    <b v="0"/>
    <b v="1"/>
    <s v="theater/plays"/>
    <x v="3"/>
    <s v="plays"/>
  </r>
  <r>
    <s v="Fundamental methodical emulation"/>
    <n v="92500"/>
    <n v="71320"/>
    <n v="77"/>
    <x v="0"/>
    <n v="679"/>
    <n v="105.04"/>
    <s v="US"/>
    <s v="USD"/>
    <n v="1452319200"/>
    <n v="1452492000"/>
    <x v="731"/>
    <d v="2016-01-11T06:00:00"/>
    <b v="0"/>
    <b v="1"/>
    <s v="games/video games"/>
    <x v="6"/>
    <s v="video games"/>
  </r>
  <r>
    <s v="Expanded value-added hardware"/>
    <n v="59700"/>
    <n v="134640"/>
    <n v="226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s v="Diverse high-level attitude"/>
    <n v="3200"/>
    <n v="7661"/>
    <n v="239"/>
    <x v="1"/>
    <n v="68"/>
    <n v="112.66"/>
    <s v="US"/>
    <s v="USD"/>
    <n v="1346043600"/>
    <n v="1346907600"/>
    <x v="732"/>
    <d v="2012-09-06T05:00:00"/>
    <b v="0"/>
    <b v="0"/>
    <s v="games/video games"/>
    <x v="6"/>
    <s v="video games"/>
  </r>
  <r>
    <s v="Visionary 24hour analyzer"/>
    <n v="3200"/>
    <n v="2950"/>
    <n v="92"/>
    <x v="0"/>
    <n v="36"/>
    <n v="81.94"/>
    <s v="DK"/>
    <s v="DKK"/>
    <n v="1464325200"/>
    <n v="1464498000"/>
    <x v="733"/>
    <d v="2016-05-29T05:00:00"/>
    <b v="0"/>
    <b v="1"/>
    <s v="music/rock"/>
    <x v="1"/>
    <s v="rock"/>
  </r>
  <r>
    <s v="Centralized bandwidth-monitored leverage"/>
    <n v="9000"/>
    <n v="11721"/>
    <n v="130"/>
    <x v="1"/>
    <n v="183"/>
    <n v="64.05"/>
    <s v="CA"/>
    <s v="CAD"/>
    <n v="1511935200"/>
    <n v="1514181600"/>
    <x v="734"/>
    <d v="2017-12-25T06:00:00"/>
    <b v="0"/>
    <b v="0"/>
    <s v="music/rock"/>
    <x v="1"/>
    <s v="rock"/>
  </r>
  <r>
    <s v="Ergonomic mission-critical moratorium"/>
    <n v="2300"/>
    <n v="14150"/>
    <n v="615"/>
    <x v="1"/>
    <n v="133"/>
    <n v="106.39"/>
    <s v="US"/>
    <s v="USD"/>
    <n v="1392012000"/>
    <n v="1392184800"/>
    <x v="406"/>
    <d v="2014-02-12T06:00:00"/>
    <b v="1"/>
    <b v="1"/>
    <s v="theater/plays"/>
    <x v="3"/>
    <s v="plays"/>
  </r>
  <r>
    <s v="Front-line intermediate moderator"/>
    <n v="51300"/>
    <n v="189192"/>
    <n v="369"/>
    <x v="1"/>
    <n v="2489"/>
    <n v="76.010000000000005"/>
    <s v="IT"/>
    <s v="EUR"/>
    <n v="1556946000"/>
    <n v="1559365200"/>
    <x v="735"/>
    <d v="2019-06-01T05:00:00"/>
    <b v="0"/>
    <b v="1"/>
    <s v="publishing/nonfiction"/>
    <x v="5"/>
    <s v="nonfiction"/>
  </r>
  <r>
    <s v="Automated local secured line"/>
    <n v="700"/>
    <n v="7664"/>
    <n v="1095"/>
    <x v="1"/>
    <n v="69"/>
    <n v="111.07"/>
    <s v="US"/>
    <s v="USD"/>
    <n v="1548050400"/>
    <n v="1549173600"/>
    <x v="736"/>
    <d v="2019-02-03T06:00:00"/>
    <b v="0"/>
    <b v="1"/>
    <s v="theater/plays"/>
    <x v="3"/>
    <s v="plays"/>
  </r>
  <r>
    <s v="Integrated bandwidth-monitored alliance"/>
    <n v="8900"/>
    <n v="4509"/>
    <n v="51"/>
    <x v="0"/>
    <n v="47"/>
    <n v="95.94"/>
    <s v="US"/>
    <s v="USD"/>
    <n v="1353736800"/>
    <n v="1355032800"/>
    <x v="737"/>
    <d v="2012-12-09T06:00:00"/>
    <b v="1"/>
    <b v="0"/>
    <s v="games/video games"/>
    <x v="6"/>
    <s v="video games"/>
  </r>
  <r>
    <s v="Cross-group heuristic forecast"/>
    <n v="1500"/>
    <n v="12009"/>
    <n v="801"/>
    <x v="1"/>
    <n v="279"/>
    <n v="43.04"/>
    <s v="GB"/>
    <s v="GBP"/>
    <n v="1532840400"/>
    <n v="1533963600"/>
    <x v="192"/>
    <d v="2018-08-11T05:00:00"/>
    <b v="0"/>
    <b v="1"/>
    <s v="music/rock"/>
    <x v="1"/>
    <s v="rock"/>
  </r>
  <r>
    <s v="Extended impactful secured line"/>
    <n v="4900"/>
    <n v="14273"/>
    <n v="291"/>
    <x v="1"/>
    <n v="210"/>
    <n v="67.97"/>
    <s v="US"/>
    <s v="USD"/>
    <n v="1488261600"/>
    <n v="1489381200"/>
    <x v="738"/>
    <d v="2017-03-13T05:00:00"/>
    <b v="0"/>
    <b v="0"/>
    <s v="film &amp; video/documentary"/>
    <x v="4"/>
    <s v="documentary"/>
  </r>
  <r>
    <s v="Distributed optimizing protocol"/>
    <n v="54000"/>
    <n v="188982"/>
    <n v="350"/>
    <x v="1"/>
    <n v="2100"/>
    <n v="89.99"/>
    <s v="US"/>
    <s v="USD"/>
    <n v="1393567200"/>
    <n v="1395032400"/>
    <x v="739"/>
    <d v="2014-03-17T05:00:00"/>
    <b v="0"/>
    <b v="0"/>
    <s v="music/rock"/>
    <x v="1"/>
    <s v="rock"/>
  </r>
  <r>
    <s v="Secured well-modulated system engine"/>
    <n v="4100"/>
    <n v="14640"/>
    <n v="357"/>
    <x v="1"/>
    <n v="252"/>
    <n v="58.1"/>
    <s v="US"/>
    <s v="USD"/>
    <n v="1410325200"/>
    <n v="1412485200"/>
    <x v="613"/>
    <d v="2014-10-05T05:00:00"/>
    <b v="1"/>
    <b v="1"/>
    <s v="music/rock"/>
    <x v="1"/>
    <s v="rock"/>
  </r>
  <r>
    <s v="Streamlined national benchmark"/>
    <n v="85000"/>
    <n v="107516"/>
    <n v="126"/>
    <x v="1"/>
    <n v="1280"/>
    <n v="84"/>
    <s v="US"/>
    <s v="USD"/>
    <n v="1276923600"/>
    <n v="1279688400"/>
    <x v="740"/>
    <d v="2010-07-21T05:00:00"/>
    <b v="0"/>
    <b v="1"/>
    <s v="publishing/nonfiction"/>
    <x v="5"/>
    <s v="nonfiction"/>
  </r>
  <r>
    <s v="Open-architected 24/7 infrastructure"/>
    <n v="3600"/>
    <n v="13950"/>
    <n v="388"/>
    <x v="1"/>
    <n v="157"/>
    <n v="88.85"/>
    <s v="GB"/>
    <s v="GBP"/>
    <n v="1500958800"/>
    <n v="1501995600"/>
    <x v="145"/>
    <d v="2017-08-06T05:00:00"/>
    <b v="0"/>
    <b v="0"/>
    <s v="film &amp; video/shorts"/>
    <x v="4"/>
    <s v="shorts"/>
  </r>
  <r>
    <s v="Digitized 6thgeneration Local Area Network"/>
    <n v="2800"/>
    <n v="12797"/>
    <n v="457"/>
    <x v="1"/>
    <n v="194"/>
    <n v="65.959999999999994"/>
    <s v="US"/>
    <s v="USD"/>
    <n v="1292220000"/>
    <n v="1294639200"/>
    <x v="741"/>
    <d v="2011-01-10T06:00:00"/>
    <b v="0"/>
    <b v="1"/>
    <s v="theater/plays"/>
    <x v="3"/>
    <s v="plays"/>
  </r>
  <r>
    <s v="Innovative actuating artificial intelligence"/>
    <n v="2300"/>
    <n v="6134"/>
    <n v="267"/>
    <x v="1"/>
    <n v="82"/>
    <n v="74.8"/>
    <s v="AU"/>
    <s v="AUD"/>
    <n v="1304398800"/>
    <n v="1305435600"/>
    <x v="742"/>
    <d v="2011-05-15T05:00:00"/>
    <b v="0"/>
    <b v="1"/>
    <s v="film &amp; video/drama"/>
    <x v="4"/>
    <s v="drama"/>
  </r>
  <r>
    <s v="Cross-platform reciprocal budgetary management"/>
    <n v="7100"/>
    <n v="4899"/>
    <n v="69"/>
    <x v="0"/>
    <n v="70"/>
    <n v="69.989999999999995"/>
    <s v="US"/>
    <s v="USD"/>
    <n v="1535432400"/>
    <n v="1537592400"/>
    <x v="202"/>
    <d v="2018-09-22T05:00:00"/>
    <b v="0"/>
    <b v="0"/>
    <s v="theater/plays"/>
    <x v="3"/>
    <s v="plays"/>
  </r>
  <r>
    <s v="Vision-oriented scalable portal"/>
    <n v="9600"/>
    <n v="4929"/>
    <n v="51"/>
    <x v="0"/>
    <n v="154"/>
    <n v="32.01"/>
    <s v="US"/>
    <s v="USD"/>
    <n v="1433826000"/>
    <n v="1435122000"/>
    <x v="743"/>
    <d v="2015-06-24T05:00:00"/>
    <b v="0"/>
    <b v="0"/>
    <s v="theater/plays"/>
    <x v="3"/>
    <s v="plays"/>
  </r>
  <r>
    <s v="Persevering zero administration knowledge user"/>
    <n v="121600"/>
    <n v="1424"/>
    <n v="1"/>
    <x v="0"/>
    <n v="22"/>
    <n v="64.73"/>
    <s v="US"/>
    <s v="USD"/>
    <n v="1514959200"/>
    <n v="1520056800"/>
    <x v="744"/>
    <d v="2018-03-03T06:00:00"/>
    <b v="0"/>
    <b v="0"/>
    <s v="theater/plays"/>
    <x v="3"/>
    <s v="plays"/>
  </r>
  <r>
    <s v="Front-line bottom-line Graphic Interface"/>
    <n v="97100"/>
    <n v="105817"/>
    <n v="109"/>
    <x v="1"/>
    <n v="4233"/>
    <n v="25"/>
    <s v="US"/>
    <s v="USD"/>
    <n v="1332738000"/>
    <n v="1335675600"/>
    <x v="745"/>
    <d v="2012-04-29T05:00:00"/>
    <b v="0"/>
    <b v="0"/>
    <s v="photography/photography books"/>
    <x v="7"/>
    <s v="photography books"/>
  </r>
  <r>
    <s v="Synergized fault-tolerant hierarchy"/>
    <n v="43200"/>
    <n v="136156"/>
    <n v="315"/>
    <x v="1"/>
    <n v="1297"/>
    <n v="104.98"/>
    <s v="DK"/>
    <s v="DKK"/>
    <n v="1445490000"/>
    <n v="1448431200"/>
    <x v="746"/>
    <d v="2015-11-25T06:00:00"/>
    <b v="1"/>
    <b v="0"/>
    <s v="publishing/translations"/>
    <x v="5"/>
    <s v="translations"/>
  </r>
  <r>
    <s v="Expanded asynchronous groupware"/>
    <n v="6800"/>
    <n v="10723"/>
    <n v="158"/>
    <x v="1"/>
    <n v="165"/>
    <n v="64.989999999999995"/>
    <s v="DK"/>
    <s v="DKK"/>
    <n v="1297663200"/>
    <n v="1298613600"/>
    <x v="747"/>
    <d v="2011-02-25T06:00:00"/>
    <b v="0"/>
    <b v="0"/>
    <s v="publishing/translations"/>
    <x v="5"/>
    <s v="translations"/>
  </r>
  <r>
    <s v="Expanded fault-tolerant emulation"/>
    <n v="7300"/>
    <n v="11228"/>
    <n v="154"/>
    <x v="1"/>
    <n v="119"/>
    <n v="94.35"/>
    <s v="US"/>
    <s v="USD"/>
    <n v="1371963600"/>
    <n v="1372482000"/>
    <x v="362"/>
    <d v="2013-06-29T05:00:00"/>
    <b v="0"/>
    <b v="0"/>
    <s v="theater/plays"/>
    <x v="3"/>
    <s v="plays"/>
  </r>
  <r>
    <s v="Future-proofed 24hour model"/>
    <n v="86200"/>
    <n v="77355"/>
    <n v="90"/>
    <x v="0"/>
    <n v="1758"/>
    <n v="44"/>
    <s v="US"/>
    <s v="USD"/>
    <n v="1425103200"/>
    <n v="1425621600"/>
    <x v="748"/>
    <d v="2015-03-06T06:00:00"/>
    <b v="0"/>
    <b v="0"/>
    <s v="technology/web"/>
    <x v="2"/>
    <s v="web"/>
  </r>
  <r>
    <s v="Optimized didactic intranet"/>
    <n v="8100"/>
    <n v="6086"/>
    <n v="75"/>
    <x v="0"/>
    <n v="94"/>
    <n v="64.739999999999995"/>
    <s v="US"/>
    <s v="USD"/>
    <n v="1265349600"/>
    <n v="1266300000"/>
    <x v="749"/>
    <d v="2010-02-16T06:00:00"/>
    <b v="0"/>
    <b v="0"/>
    <s v="music/indie rock"/>
    <x v="1"/>
    <s v="indie rock"/>
  </r>
  <r>
    <s v="Right-sized dedicated standardization"/>
    <n v="17700"/>
    <n v="150960"/>
    <n v="853"/>
    <x v="1"/>
    <n v="1797"/>
    <n v="84.01"/>
    <s v="US"/>
    <s v="USD"/>
    <n v="1301202000"/>
    <n v="1305867600"/>
    <x v="643"/>
    <d v="2011-05-20T05:00:00"/>
    <b v="0"/>
    <b v="0"/>
    <s v="music/jazz"/>
    <x v="1"/>
    <s v="jazz"/>
  </r>
  <r>
    <s v="Vision-oriented high-level extranet"/>
    <n v="6400"/>
    <n v="8890"/>
    <n v="139"/>
    <x v="1"/>
    <n v="261"/>
    <n v="34.06"/>
    <s v="US"/>
    <s v="USD"/>
    <n v="1538024400"/>
    <n v="1538802000"/>
    <x v="750"/>
    <d v="2018-10-06T05:00:00"/>
    <b v="0"/>
    <b v="0"/>
    <s v="theater/plays"/>
    <x v="3"/>
    <s v="plays"/>
  </r>
  <r>
    <s v="Organized scalable initiative"/>
    <n v="7700"/>
    <n v="14644"/>
    <n v="190"/>
    <x v="1"/>
    <n v="157"/>
    <n v="93.27"/>
    <s v="US"/>
    <s v="USD"/>
    <n v="1395032400"/>
    <n v="1398920400"/>
    <x v="751"/>
    <d v="2014-05-01T05:00:00"/>
    <b v="0"/>
    <b v="1"/>
    <s v="film &amp; video/documentary"/>
    <x v="4"/>
    <s v="documentary"/>
  </r>
  <r>
    <s v="Enhanced regional moderator"/>
    <n v="116300"/>
    <n v="116583"/>
    <n v="100"/>
    <x v="1"/>
    <n v="3533"/>
    <n v="33"/>
    <s v="US"/>
    <s v="USD"/>
    <n v="1405486800"/>
    <n v="1405659600"/>
    <x v="752"/>
    <d v="2014-07-18T05:00:00"/>
    <b v="0"/>
    <b v="1"/>
    <s v="theater/plays"/>
    <x v="3"/>
    <s v="plays"/>
  </r>
  <r>
    <s v="Automated even-keeled emulation"/>
    <n v="9100"/>
    <n v="12991"/>
    <n v="143"/>
    <x v="1"/>
    <n v="155"/>
    <n v="83.81"/>
    <s v="US"/>
    <s v="USD"/>
    <n v="1455861600"/>
    <n v="1457244000"/>
    <x v="753"/>
    <d v="2016-03-06T06:00:00"/>
    <b v="0"/>
    <b v="0"/>
    <s v="technology/web"/>
    <x v="2"/>
    <s v="web"/>
  </r>
  <r>
    <s v="Reverse-engineered multi-tasking product"/>
    <n v="1500"/>
    <n v="8447"/>
    <n v="563"/>
    <x v="1"/>
    <n v="132"/>
    <n v="63.99"/>
    <s v="IT"/>
    <s v="EUR"/>
    <n v="1529038800"/>
    <n v="1529298000"/>
    <x v="754"/>
    <d v="2018-06-18T05:00:00"/>
    <b v="0"/>
    <b v="0"/>
    <s v="technology/wearables"/>
    <x v="2"/>
    <s v="wearables"/>
  </r>
  <r>
    <s v="De-engineered next generation parallelism"/>
    <n v="8800"/>
    <n v="2703"/>
    <n v="31"/>
    <x v="0"/>
    <n v="33"/>
    <n v="81.91"/>
    <s v="US"/>
    <s v="USD"/>
    <n v="1535259600"/>
    <n v="1535778000"/>
    <x v="755"/>
    <d v="2018-09-01T05:00:00"/>
    <b v="0"/>
    <b v="0"/>
    <s v="photography/photography books"/>
    <x v="7"/>
    <s v="photography books"/>
  </r>
  <r>
    <s v="Intuitive cohesive groupware"/>
    <n v="8800"/>
    <n v="8747"/>
    <n v="99"/>
    <x v="3"/>
    <n v="94"/>
    <n v="93.05"/>
    <s v="US"/>
    <s v="USD"/>
    <n v="1327212000"/>
    <n v="1327471200"/>
    <x v="756"/>
    <d v="2012-01-25T06:00:00"/>
    <b v="0"/>
    <b v="0"/>
    <s v="film &amp; video/documentary"/>
    <x v="4"/>
    <s v="documentary"/>
  </r>
  <r>
    <s v="Up-sized high-level access"/>
    <n v="69900"/>
    <n v="138087"/>
    <n v="198"/>
    <x v="1"/>
    <n v="1354"/>
    <n v="101.98"/>
    <s v="GB"/>
    <s v="GBP"/>
    <n v="1526360400"/>
    <n v="1529557200"/>
    <x v="757"/>
    <d v="2018-06-21T05:00:00"/>
    <b v="0"/>
    <b v="0"/>
    <s v="technology/web"/>
    <x v="2"/>
    <s v="web"/>
  </r>
  <r>
    <s v="Phased empowering success"/>
    <n v="1000"/>
    <n v="5085"/>
    <n v="509"/>
    <x v="1"/>
    <n v="48"/>
    <n v="105.94"/>
    <s v="US"/>
    <s v="USD"/>
    <n v="1532149200"/>
    <n v="1535259600"/>
    <x v="758"/>
    <d v="2018-08-26T05:00:00"/>
    <b v="1"/>
    <b v="1"/>
    <s v="technology/web"/>
    <x v="2"/>
    <s v="web"/>
  </r>
  <r>
    <s v="Distributed actuating project"/>
    <n v="4700"/>
    <n v="11174"/>
    <n v="238"/>
    <x v="1"/>
    <n v="110"/>
    <n v="101.58"/>
    <s v="US"/>
    <s v="USD"/>
    <n v="1515304800"/>
    <n v="1515564000"/>
    <x v="759"/>
    <d v="2018-01-10T06:00:00"/>
    <b v="0"/>
    <b v="0"/>
    <s v="food/food trucks"/>
    <x v="0"/>
    <s v="food trucks"/>
  </r>
  <r>
    <s v="Robust motivating orchestration"/>
    <n v="3200"/>
    <n v="10831"/>
    <n v="338"/>
    <x v="1"/>
    <n v="172"/>
    <n v="62.97"/>
    <s v="US"/>
    <s v="USD"/>
    <n v="1276318800"/>
    <n v="1277096400"/>
    <x v="760"/>
    <d v="2010-06-21T05:00:00"/>
    <b v="0"/>
    <b v="0"/>
    <s v="film &amp; video/drama"/>
    <x v="4"/>
    <s v="drama"/>
  </r>
  <r>
    <s v="Vision-oriented uniform instruction set"/>
    <n v="6700"/>
    <n v="8917"/>
    <n v="133"/>
    <x v="1"/>
    <n v="307"/>
    <n v="29.05"/>
    <s v="US"/>
    <s v="USD"/>
    <n v="1328767200"/>
    <n v="1329026400"/>
    <x v="761"/>
    <d v="2012-02-12T06:00:00"/>
    <b v="0"/>
    <b v="1"/>
    <s v="music/indie rock"/>
    <x v="1"/>
    <s v="indie rock"/>
  </r>
  <r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s v="Object-based needs-based info-mediaries"/>
    <n v="6000"/>
    <n v="12468"/>
    <n v="208"/>
    <x v="1"/>
    <n v="160"/>
    <n v="77.930000000000007"/>
    <s v="US"/>
    <s v="USD"/>
    <n v="1335934800"/>
    <n v="1338786000"/>
    <x v="444"/>
    <d v="2012-06-04T05:00:00"/>
    <b v="0"/>
    <b v="0"/>
    <s v="music/electric music"/>
    <x v="1"/>
    <s v="electric music"/>
  </r>
  <r>
    <s v="Open-source reciprocal standardization"/>
    <n v="4900"/>
    <n v="2505"/>
    <n v="51"/>
    <x v="0"/>
    <n v="31"/>
    <n v="80.81"/>
    <s v="US"/>
    <s v="USD"/>
    <n v="1310792400"/>
    <n v="1311656400"/>
    <x v="763"/>
    <d v="2011-07-26T05:00:00"/>
    <b v="0"/>
    <b v="1"/>
    <s v="games/video games"/>
    <x v="6"/>
    <s v="video games"/>
  </r>
  <r>
    <s v="Secured well-modulated projection"/>
    <n v="17100"/>
    <n v="111502"/>
    <n v="652"/>
    <x v="1"/>
    <n v="1467"/>
    <n v="76.010000000000005"/>
    <s v="CA"/>
    <s v="CAD"/>
    <n v="1308546000"/>
    <n v="1308978000"/>
    <x v="764"/>
    <d v="2011-06-25T05:00:00"/>
    <b v="0"/>
    <b v="1"/>
    <s v="music/indie rock"/>
    <x v="1"/>
    <s v="indie rock"/>
  </r>
  <r>
    <s v="Multi-channeled secondary middleware"/>
    <n v="171000"/>
    <n v="194309"/>
    <n v="114"/>
    <x v="1"/>
    <n v="2662"/>
    <n v="72.989999999999995"/>
    <s v="CA"/>
    <s v="CAD"/>
    <n v="1574056800"/>
    <n v="1576389600"/>
    <x v="765"/>
    <d v="2019-12-15T06:00:00"/>
    <b v="0"/>
    <b v="0"/>
    <s v="publishing/fiction"/>
    <x v="5"/>
    <s v="fiction"/>
  </r>
  <r>
    <s v="Horizontal clear-thinking framework"/>
    <n v="23400"/>
    <n v="23956"/>
    <n v="102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s v="Profound composite core"/>
    <n v="2400"/>
    <n v="8558"/>
    <n v="357"/>
    <x v="1"/>
    <n v="158"/>
    <n v="54.16"/>
    <s v="US"/>
    <s v="USD"/>
    <n v="1335243600"/>
    <n v="1336712400"/>
    <x v="767"/>
    <d v="2012-05-11T05:00:00"/>
    <b v="0"/>
    <b v="0"/>
    <s v="food/food trucks"/>
    <x v="0"/>
    <s v="food trucks"/>
  </r>
  <r>
    <s v="Programmable disintermediate matrices"/>
    <n v="5300"/>
    <n v="7413"/>
    <n v="140"/>
    <x v="1"/>
    <n v="225"/>
    <n v="32.950000000000003"/>
    <s v="CH"/>
    <s v="CHF"/>
    <n v="1328421600"/>
    <n v="1330408800"/>
    <x v="768"/>
    <d v="2012-02-28T06:00:00"/>
    <b v="1"/>
    <b v="0"/>
    <s v="film &amp; video/shorts"/>
    <x v="4"/>
    <s v="shorts"/>
  </r>
  <r>
    <s v="Realigned 5thgeneration knowledge user"/>
    <n v="4000"/>
    <n v="2778"/>
    <n v="69"/>
    <x v="0"/>
    <n v="35"/>
    <n v="79.37"/>
    <s v="US"/>
    <s v="USD"/>
    <n v="1524286800"/>
    <n v="1524891600"/>
    <x v="769"/>
    <d v="2018-04-28T05:00:00"/>
    <b v="1"/>
    <b v="0"/>
    <s v="food/food trucks"/>
    <x v="0"/>
    <s v="food trucks"/>
  </r>
  <r>
    <s v="Multi-layered upward-trending groupware"/>
    <n v="7300"/>
    <n v="2594"/>
    <n v="36"/>
    <x v="0"/>
    <n v="63"/>
    <n v="41.17"/>
    <s v="US"/>
    <s v="USD"/>
    <n v="1362117600"/>
    <n v="1363669200"/>
    <x v="770"/>
    <d v="2013-03-19T05:00:00"/>
    <b v="0"/>
    <b v="1"/>
    <s v="theater/plays"/>
    <x v="3"/>
    <s v="plays"/>
  </r>
  <r>
    <s v="Re-contextualized leadingedge firmware"/>
    <n v="2000"/>
    <n v="5033"/>
    <n v="252"/>
    <x v="1"/>
    <n v="65"/>
    <n v="77.430000000000007"/>
    <s v="US"/>
    <s v="USD"/>
    <n v="1550556000"/>
    <n v="1551420000"/>
    <x v="771"/>
    <d v="2019-03-01T06:00:00"/>
    <b v="0"/>
    <b v="1"/>
    <s v="technology/wearables"/>
    <x v="2"/>
    <s v="wearables"/>
  </r>
  <r>
    <s v="Devolved disintermediate analyzer"/>
    <n v="8800"/>
    <n v="9317"/>
    <n v="106"/>
    <x v="1"/>
    <n v="163"/>
    <n v="57.16"/>
    <s v="US"/>
    <s v="USD"/>
    <n v="1269147600"/>
    <n v="1269838800"/>
    <x v="772"/>
    <d v="2010-03-29T05:00:00"/>
    <b v="0"/>
    <b v="0"/>
    <s v="theater/plays"/>
    <x v="3"/>
    <s v="plays"/>
  </r>
  <r>
    <s v="Profound disintermediate open system"/>
    <n v="3500"/>
    <n v="6560"/>
    <n v="187"/>
    <x v="1"/>
    <n v="85"/>
    <n v="77.180000000000007"/>
    <s v="US"/>
    <s v="USD"/>
    <n v="1312174800"/>
    <n v="1312520400"/>
    <x v="773"/>
    <d v="2011-08-05T05:00:00"/>
    <b v="0"/>
    <b v="0"/>
    <s v="theater/plays"/>
    <x v="3"/>
    <s v="plays"/>
  </r>
  <r>
    <s v="Automated reciprocal protocol"/>
    <n v="1400"/>
    <n v="5415"/>
    <n v="387"/>
    <x v="1"/>
    <n v="217"/>
    <n v="24.95"/>
    <s v="US"/>
    <s v="USD"/>
    <n v="1434517200"/>
    <n v="1436504400"/>
    <x v="774"/>
    <d v="2015-07-10T05:00:00"/>
    <b v="0"/>
    <b v="1"/>
    <s v="film &amp; video/television"/>
    <x v="4"/>
    <s v="television"/>
  </r>
  <r>
    <s v="Automated static workforce"/>
    <n v="4200"/>
    <n v="14577"/>
    <n v="347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s v="Horizontal attitude-oriented help-desk"/>
    <n v="81000"/>
    <n v="150515"/>
    <n v="186"/>
    <x v="1"/>
    <n v="3272"/>
    <n v="46"/>
    <s v="US"/>
    <s v="USD"/>
    <n v="1410757200"/>
    <n v="1411534800"/>
    <x v="776"/>
    <d v="2014-09-24T05:00:00"/>
    <b v="0"/>
    <b v="0"/>
    <s v="theater/plays"/>
    <x v="3"/>
    <s v="plays"/>
  </r>
  <r>
    <s v="Versatile 5thgeneration matrices"/>
    <n v="182800"/>
    <n v="79045"/>
    <n v="43"/>
    <x v="3"/>
    <n v="898"/>
    <n v="88.02"/>
    <s v="US"/>
    <s v="USD"/>
    <n v="1304830800"/>
    <n v="1304917200"/>
    <x v="777"/>
    <d v="2011-05-09T05:00:00"/>
    <b v="0"/>
    <b v="0"/>
    <s v="photography/photography books"/>
    <x v="7"/>
    <s v="photography books"/>
  </r>
  <r>
    <s v="Cross-platform next generation service-desk"/>
    <n v="4800"/>
    <n v="7797"/>
    <n v="162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s v="Front-line web-enabled installation"/>
    <n v="7000"/>
    <n v="12939"/>
    <n v="185"/>
    <x v="1"/>
    <n v="126"/>
    <n v="102.69"/>
    <s v="US"/>
    <s v="USD"/>
    <n v="1381554000"/>
    <n v="1382504400"/>
    <x v="779"/>
    <d v="2013-10-23T05:00:00"/>
    <b v="0"/>
    <b v="0"/>
    <s v="theater/plays"/>
    <x v="3"/>
    <s v="plays"/>
  </r>
  <r>
    <s v="Multi-channeled responsive product"/>
    <n v="161900"/>
    <n v="38376"/>
    <n v="24"/>
    <x v="0"/>
    <n v="526"/>
    <n v="72.959999999999994"/>
    <s v="US"/>
    <s v="USD"/>
    <n v="1277096400"/>
    <n v="1278306000"/>
    <x v="780"/>
    <d v="2010-07-05T05:00:00"/>
    <b v="0"/>
    <b v="0"/>
    <s v="film &amp; video/drama"/>
    <x v="4"/>
    <s v="drama"/>
  </r>
  <r>
    <s v="Adaptive demand-driven encryption"/>
    <n v="7700"/>
    <n v="6920"/>
    <n v="90"/>
    <x v="0"/>
    <n v="121"/>
    <n v="57.19"/>
    <s v="US"/>
    <s v="USD"/>
    <n v="1440392400"/>
    <n v="1442552400"/>
    <x v="335"/>
    <d v="2015-09-18T05:00:00"/>
    <b v="0"/>
    <b v="0"/>
    <s v="theater/plays"/>
    <x v="3"/>
    <s v="plays"/>
  </r>
  <r>
    <s v="Re-engineered client-driven knowledge user"/>
    <n v="71500"/>
    <n v="194912"/>
    <n v="273"/>
    <x v="1"/>
    <n v="2320"/>
    <n v="84.01"/>
    <s v="US"/>
    <s v="USD"/>
    <n v="1509512400"/>
    <n v="1511071200"/>
    <x v="535"/>
    <d v="2017-11-19T06:00:00"/>
    <b v="0"/>
    <b v="1"/>
    <s v="theater/plays"/>
    <x v="3"/>
    <s v="plays"/>
  </r>
  <r>
    <s v="Compatible logistical paradigm"/>
    <n v="4700"/>
    <n v="7992"/>
    <n v="170"/>
    <x v="1"/>
    <n v="81"/>
    <n v="98.67"/>
    <s v="AU"/>
    <s v="AUD"/>
    <n v="1535950800"/>
    <n v="1536382800"/>
    <x v="270"/>
    <d v="2018-09-08T05:00:00"/>
    <b v="0"/>
    <b v="0"/>
    <s v="film &amp; video/science fiction"/>
    <x v="4"/>
    <s v="science fiction"/>
  </r>
  <r>
    <s v="Intuitive value-added installation"/>
    <n v="42100"/>
    <n v="79268"/>
    <n v="188"/>
    <x v="1"/>
    <n v="1887"/>
    <n v="42.01"/>
    <s v="US"/>
    <s v="USD"/>
    <n v="1389160800"/>
    <n v="1389592800"/>
    <x v="781"/>
    <d v="2014-01-13T06:00:00"/>
    <b v="0"/>
    <b v="0"/>
    <s v="photography/photography books"/>
    <x v="7"/>
    <s v="photography books"/>
  </r>
  <r>
    <s v="Managed discrete parallelism"/>
    <n v="40200"/>
    <n v="139468"/>
    <n v="347"/>
    <x v="1"/>
    <n v="4358"/>
    <n v="32"/>
    <s v="US"/>
    <s v="USD"/>
    <n v="1271998800"/>
    <n v="1275282000"/>
    <x v="782"/>
    <d v="2010-05-31T05:00:00"/>
    <b v="0"/>
    <b v="1"/>
    <s v="photography/photography books"/>
    <x v="7"/>
    <s v="photography books"/>
  </r>
  <r>
    <s v="Implemented tangible approach"/>
    <n v="7900"/>
    <n v="5465"/>
    <n v="69"/>
    <x v="0"/>
    <n v="67"/>
    <n v="81.569999999999993"/>
    <s v="US"/>
    <s v="USD"/>
    <n v="1294898400"/>
    <n v="1294984800"/>
    <x v="783"/>
    <d v="2011-01-14T06:00:00"/>
    <b v="0"/>
    <b v="0"/>
    <s v="music/rock"/>
    <x v="1"/>
    <s v="rock"/>
  </r>
  <r>
    <s v="Re-engineered encompassing definition"/>
    <n v="8300"/>
    <n v="2111"/>
    <n v="25"/>
    <x v="0"/>
    <n v="57"/>
    <n v="37.04"/>
    <s v="CA"/>
    <s v="CAD"/>
    <n v="1559970000"/>
    <n v="1562043600"/>
    <x v="784"/>
    <d v="2019-07-02T05:00:00"/>
    <b v="0"/>
    <b v="0"/>
    <s v="photography/photography books"/>
    <x v="7"/>
    <s v="photography books"/>
  </r>
  <r>
    <s v="Multi-lateral uniform collaboration"/>
    <n v="163600"/>
    <n v="126628"/>
    <n v="77"/>
    <x v="0"/>
    <n v="1229"/>
    <n v="103.03"/>
    <s v="US"/>
    <s v="USD"/>
    <n v="1469509200"/>
    <n v="1469595600"/>
    <x v="785"/>
    <d v="2016-07-27T05:00:00"/>
    <b v="0"/>
    <b v="0"/>
    <s v="food/food trucks"/>
    <x v="0"/>
    <s v="food trucks"/>
  </r>
  <r>
    <s v="Enterprise-wide foreground paradigm"/>
    <n v="2700"/>
    <n v="1012"/>
    <n v="37"/>
    <x v="0"/>
    <n v="12"/>
    <n v="84.33"/>
    <s v="IT"/>
    <s v="EUR"/>
    <n v="1579068000"/>
    <n v="1581141600"/>
    <x v="786"/>
    <d v="2020-02-08T06:00:00"/>
    <b v="0"/>
    <b v="0"/>
    <s v="music/metal"/>
    <x v="1"/>
    <s v="metal"/>
  </r>
  <r>
    <s v="Stand-alone incremental parallelism"/>
    <n v="1000"/>
    <n v="5438"/>
    <n v="544"/>
    <x v="1"/>
    <n v="53"/>
    <n v="102.6"/>
    <s v="US"/>
    <s v="USD"/>
    <n v="1487743200"/>
    <n v="1488520800"/>
    <x v="787"/>
    <d v="2017-03-03T06:00:00"/>
    <b v="0"/>
    <b v="0"/>
    <s v="publishing/nonfiction"/>
    <x v="5"/>
    <s v="nonfiction"/>
  </r>
  <r>
    <s v="Persevering 5thgeneration throughput"/>
    <n v="84500"/>
    <n v="193101"/>
    <n v="229"/>
    <x v="1"/>
    <n v="2414"/>
    <n v="79.989999999999995"/>
    <s v="US"/>
    <s v="USD"/>
    <n v="1563685200"/>
    <n v="1563858000"/>
    <x v="788"/>
    <d v="2019-07-23T05:00:00"/>
    <b v="0"/>
    <b v="0"/>
    <s v="music/electric music"/>
    <x v="1"/>
    <s v="electric music"/>
  </r>
  <r>
    <s v="Implemented object-oriented synergy"/>
    <n v="81300"/>
    <n v="31665"/>
    <n v="39"/>
    <x v="0"/>
    <n v="452"/>
    <n v="70.06"/>
    <s v="US"/>
    <s v="USD"/>
    <n v="1436418000"/>
    <n v="1438923600"/>
    <x v="330"/>
    <d v="2015-08-07T05:00:00"/>
    <b v="0"/>
    <b v="1"/>
    <s v="theater/plays"/>
    <x v="3"/>
    <s v="plays"/>
  </r>
  <r>
    <s v="Balanced demand-driven definition"/>
    <n v="800"/>
    <n v="2960"/>
    <n v="370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s v="Customer-focused mobile Graphic Interface"/>
    <n v="3400"/>
    <n v="8089"/>
    <n v="238"/>
    <x v="1"/>
    <n v="193"/>
    <n v="41.91"/>
    <s v="US"/>
    <s v="USD"/>
    <n v="1274763600"/>
    <n v="1277874000"/>
    <x v="790"/>
    <d v="2010-06-30T05:00:00"/>
    <b v="0"/>
    <b v="0"/>
    <s v="film &amp; video/shorts"/>
    <x v="4"/>
    <s v="shorts"/>
  </r>
  <r>
    <s v="Horizontal secondary interface"/>
    <n v="170800"/>
    <n v="109374"/>
    <n v="64"/>
    <x v="0"/>
    <n v="1886"/>
    <n v="57.99"/>
    <s v="US"/>
    <s v="USD"/>
    <n v="1399179600"/>
    <n v="1399352400"/>
    <x v="791"/>
    <d v="2014-05-06T05:00:00"/>
    <b v="0"/>
    <b v="1"/>
    <s v="theater/plays"/>
    <x v="3"/>
    <s v="plays"/>
  </r>
  <r>
    <s v="Virtual analyzing collaboration"/>
    <n v="1800"/>
    <n v="2129"/>
    <n v="118"/>
    <x v="1"/>
    <n v="52"/>
    <n v="40.94"/>
    <s v="US"/>
    <s v="USD"/>
    <n v="1275800400"/>
    <n v="1279083600"/>
    <x v="792"/>
    <d v="2010-07-14T05:00:00"/>
    <b v="0"/>
    <b v="0"/>
    <s v="theater/plays"/>
    <x v="3"/>
    <s v="plays"/>
  </r>
  <r>
    <s v="Multi-tiered explicit focus group"/>
    <n v="150600"/>
    <n v="127745"/>
    <n v="85"/>
    <x v="0"/>
    <n v="1825"/>
    <n v="70"/>
    <s v="US"/>
    <s v="USD"/>
    <n v="1282798800"/>
    <n v="1284354000"/>
    <x v="793"/>
    <d v="2010-09-13T05:00:00"/>
    <b v="0"/>
    <b v="0"/>
    <s v="music/indie rock"/>
    <x v="1"/>
    <s v="indie rock"/>
  </r>
  <r>
    <s v="Multi-layered systematic knowledgebase"/>
    <n v="7800"/>
    <n v="2289"/>
    <n v="29"/>
    <x v="0"/>
    <n v="31"/>
    <n v="73.84"/>
    <s v="US"/>
    <s v="USD"/>
    <n v="1437109200"/>
    <n v="1441170000"/>
    <x v="794"/>
    <d v="2015-09-02T05:00:00"/>
    <b v="0"/>
    <b v="1"/>
    <s v="theater/plays"/>
    <x v="3"/>
    <s v="plays"/>
  </r>
  <r>
    <s v="Reverse-engineered uniform knowledge user"/>
    <n v="5800"/>
    <n v="12174"/>
    <n v="210"/>
    <x v="1"/>
    <n v="290"/>
    <n v="41.98"/>
    <s v="US"/>
    <s v="USD"/>
    <n v="1491886800"/>
    <n v="1493528400"/>
    <x v="795"/>
    <d v="2017-04-30T05:00:00"/>
    <b v="0"/>
    <b v="0"/>
    <s v="theater/plays"/>
    <x v="3"/>
    <s v="plays"/>
  </r>
  <r>
    <s v="Secured dynamic capacity"/>
    <n v="5600"/>
    <n v="9508"/>
    <n v="170"/>
    <x v="1"/>
    <n v="122"/>
    <n v="77.930000000000007"/>
    <s v="US"/>
    <s v="USD"/>
    <n v="1394600400"/>
    <n v="1395205200"/>
    <x v="796"/>
    <d v="2014-03-19T05:00:00"/>
    <b v="0"/>
    <b v="1"/>
    <s v="music/electric music"/>
    <x v="1"/>
    <s v="electric music"/>
  </r>
  <r>
    <s v="Devolved foreground throughput"/>
    <n v="134400"/>
    <n v="155849"/>
    <n v="116"/>
    <x v="1"/>
    <n v="1470"/>
    <n v="106.02"/>
    <s v="US"/>
    <s v="USD"/>
    <n v="1561352400"/>
    <n v="1561438800"/>
    <x v="797"/>
    <d v="2019-06-25T05:00:00"/>
    <b v="0"/>
    <b v="0"/>
    <s v="music/indie rock"/>
    <x v="1"/>
    <s v="indie rock"/>
  </r>
  <r>
    <s v="Synchronized demand-driven infrastructure"/>
    <n v="3000"/>
    <n v="7758"/>
    <n v="259"/>
    <x v="1"/>
    <n v="165"/>
    <n v="47.02"/>
    <s v="CA"/>
    <s v="CAD"/>
    <n v="1322892000"/>
    <n v="1326693600"/>
    <x v="798"/>
    <d v="2012-01-16T06:00:00"/>
    <b v="0"/>
    <b v="0"/>
    <s v="film &amp; video/documentary"/>
    <x v="4"/>
    <s v="documentary"/>
  </r>
  <r>
    <s v="Realigned discrete structure"/>
    <n v="6000"/>
    <n v="13835"/>
    <n v="231"/>
    <x v="1"/>
    <n v="182"/>
    <n v="76.02"/>
    <s v="US"/>
    <s v="USD"/>
    <n v="1274418000"/>
    <n v="1277960400"/>
    <x v="799"/>
    <d v="2010-07-01T05:00:00"/>
    <b v="0"/>
    <b v="0"/>
    <s v="publishing/translations"/>
    <x v="5"/>
    <s v="translations"/>
  </r>
  <r>
    <s v="Progressive grid-enabled website"/>
    <n v="8400"/>
    <n v="10770"/>
    <n v="128"/>
    <x v="1"/>
    <n v="199"/>
    <n v="54.12"/>
    <s v="IT"/>
    <s v="EUR"/>
    <n v="1434344400"/>
    <n v="1434690000"/>
    <x v="800"/>
    <d v="2015-06-19T05:00:00"/>
    <b v="0"/>
    <b v="1"/>
    <s v="film &amp; video/documentary"/>
    <x v="4"/>
    <s v="documentary"/>
  </r>
  <r>
    <s v="Organic cohesive neural-net"/>
    <n v="1700"/>
    <n v="3208"/>
    <n v="189"/>
    <x v="1"/>
    <n v="56"/>
    <n v="57.29"/>
    <s v="GB"/>
    <s v="GBP"/>
    <n v="1373518800"/>
    <n v="1376110800"/>
    <x v="801"/>
    <d v="2013-08-10T05:00:00"/>
    <b v="0"/>
    <b v="1"/>
    <s v="film &amp; video/television"/>
    <x v="4"/>
    <s v="television"/>
  </r>
  <r>
    <s v="Integrated demand-driven info-mediaries"/>
    <n v="159800"/>
    <n v="11108"/>
    <n v="7"/>
    <x v="0"/>
    <n v="107"/>
    <n v="103.81"/>
    <s v="US"/>
    <s v="USD"/>
    <n v="1517637600"/>
    <n v="1518415200"/>
    <x v="802"/>
    <d v="2018-02-12T06:00:00"/>
    <b v="0"/>
    <b v="0"/>
    <s v="theater/plays"/>
    <x v="3"/>
    <s v="plays"/>
  </r>
  <r>
    <s v="Reverse-engineered client-server extranet"/>
    <n v="19800"/>
    <n v="153338"/>
    <n v="774"/>
    <x v="1"/>
    <n v="1460"/>
    <n v="105.03"/>
    <s v="AU"/>
    <s v="AUD"/>
    <n v="1310619600"/>
    <n v="1310878800"/>
    <x v="803"/>
    <d v="2011-07-17T05:00:00"/>
    <b v="0"/>
    <b v="1"/>
    <s v="food/food trucks"/>
    <x v="0"/>
    <s v="food trucks"/>
  </r>
  <r>
    <s v="Organized discrete encoding"/>
    <n v="8800"/>
    <n v="2437"/>
    <n v="28"/>
    <x v="0"/>
    <n v="27"/>
    <n v="90.26"/>
    <s v="US"/>
    <s v="USD"/>
    <n v="1556427600"/>
    <n v="1556600400"/>
    <x v="212"/>
    <d v="2019-04-30T05:00:00"/>
    <b v="0"/>
    <b v="0"/>
    <s v="theater/plays"/>
    <x v="3"/>
    <s v="plays"/>
  </r>
  <r>
    <s v="Balanced regional flexibility"/>
    <n v="179100"/>
    <n v="93991"/>
    <n v="52"/>
    <x v="0"/>
    <n v="1221"/>
    <n v="76.98"/>
    <s v="US"/>
    <s v="USD"/>
    <n v="1576476000"/>
    <n v="1576994400"/>
    <x v="804"/>
    <d v="2019-12-22T06:00:00"/>
    <b v="0"/>
    <b v="0"/>
    <s v="film &amp; video/documentary"/>
    <x v="4"/>
    <s v="documentary"/>
  </r>
  <r>
    <s v="Implemented multimedia time-frame"/>
    <n v="3100"/>
    <n v="12620"/>
    <n v="407"/>
    <x v="1"/>
    <n v="123"/>
    <n v="102.6"/>
    <s v="CH"/>
    <s v="CHF"/>
    <n v="1381122000"/>
    <n v="1382677200"/>
    <x v="805"/>
    <d v="2013-10-25T05:00:00"/>
    <b v="0"/>
    <b v="0"/>
    <s v="music/jazz"/>
    <x v="1"/>
    <s v="jazz"/>
  </r>
  <r>
    <s v="Enhanced uniform service-desk"/>
    <n v="100"/>
    <n v="2"/>
    <n v="2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s v="Versatile bottom-line definition"/>
    <n v="5600"/>
    <n v="8746"/>
    <n v="156"/>
    <x v="1"/>
    <n v="159"/>
    <n v="55.01"/>
    <s v="US"/>
    <s v="USD"/>
    <n v="1531803600"/>
    <n v="1534654800"/>
    <x v="807"/>
    <d v="2018-08-19T05:00:00"/>
    <b v="0"/>
    <b v="1"/>
    <s v="music/rock"/>
    <x v="1"/>
    <s v="rock"/>
  </r>
  <r>
    <s v="Integrated bifurcated software"/>
    <n v="1400"/>
    <n v="3534"/>
    <n v="252"/>
    <x v="1"/>
    <n v="110"/>
    <n v="32.130000000000003"/>
    <s v="US"/>
    <s v="USD"/>
    <n v="1454133600"/>
    <n v="1457762400"/>
    <x v="722"/>
    <d v="2016-03-12T06:00:00"/>
    <b v="0"/>
    <b v="0"/>
    <s v="technology/web"/>
    <x v="2"/>
    <s v="web"/>
  </r>
  <r>
    <s v="Assimilated next generation instruction set"/>
    <n v="41000"/>
    <n v="709"/>
    <n v="2"/>
    <x v="2"/>
    <n v="14"/>
    <n v="50.64"/>
    <s v="US"/>
    <s v="USD"/>
    <n v="1336194000"/>
    <n v="1337490000"/>
    <x v="477"/>
    <d v="2012-05-20T05:00:00"/>
    <b v="0"/>
    <b v="1"/>
    <s v="publishing/nonfiction"/>
    <x v="5"/>
    <s v="nonfiction"/>
  </r>
  <r>
    <s v="Digitized foreground array"/>
    <n v="6500"/>
    <n v="795"/>
    <n v="12"/>
    <x v="0"/>
    <n v="16"/>
    <n v="49.69"/>
    <s v="US"/>
    <s v="USD"/>
    <n v="1349326800"/>
    <n v="1349672400"/>
    <x v="259"/>
    <d v="2012-10-08T05:00:00"/>
    <b v="0"/>
    <b v="0"/>
    <s v="publishing/radio &amp; podcasts"/>
    <x v="5"/>
    <s v="radio &amp; podcasts"/>
  </r>
  <r>
    <s v="Re-engineered clear-thinking project"/>
    <n v="7900"/>
    <n v="12955"/>
    <n v="164"/>
    <x v="1"/>
    <n v="236"/>
    <n v="54.89"/>
    <s v="US"/>
    <s v="USD"/>
    <n v="1379566800"/>
    <n v="1379826000"/>
    <x v="9"/>
    <d v="2013-09-22T05:00:00"/>
    <b v="0"/>
    <b v="0"/>
    <s v="theater/plays"/>
    <x v="3"/>
    <s v="plays"/>
  </r>
  <r>
    <s v="Implemented even-keeled standardization"/>
    <n v="5500"/>
    <n v="8964"/>
    <n v="163"/>
    <x v="1"/>
    <n v="191"/>
    <n v="46.93"/>
    <s v="US"/>
    <s v="USD"/>
    <n v="1494651600"/>
    <n v="1497762000"/>
    <x v="808"/>
    <d v="2017-06-18T05:00:00"/>
    <b v="1"/>
    <b v="1"/>
    <s v="film &amp; video/documentary"/>
    <x v="4"/>
    <s v="documentary"/>
  </r>
  <r>
    <s v="Quality-focused asymmetric adapter"/>
    <n v="9100"/>
    <n v="1843"/>
    <n v="20"/>
    <x v="0"/>
    <n v="41"/>
    <n v="44.95"/>
    <s v="US"/>
    <s v="USD"/>
    <n v="1303880400"/>
    <n v="1304485200"/>
    <x v="809"/>
    <d v="2011-05-04T05:00:00"/>
    <b v="0"/>
    <b v="0"/>
    <s v="theater/plays"/>
    <x v="3"/>
    <s v="plays"/>
  </r>
  <r>
    <s v="Networked intangible help-desk"/>
    <n v="38200"/>
    <n v="121950"/>
    <n v="319"/>
    <x v="1"/>
    <n v="3934"/>
    <n v="31"/>
    <s v="US"/>
    <s v="USD"/>
    <n v="1335934800"/>
    <n v="1336885200"/>
    <x v="444"/>
    <d v="2012-05-13T05:00:00"/>
    <b v="0"/>
    <b v="0"/>
    <s v="games/video games"/>
    <x v="6"/>
    <s v="video games"/>
  </r>
  <r>
    <s v="Synchronized attitude-oriented frame"/>
    <n v="1800"/>
    <n v="8621"/>
    <n v="479"/>
    <x v="1"/>
    <n v="80"/>
    <n v="107.76"/>
    <s v="CA"/>
    <s v="CAD"/>
    <n v="1528088400"/>
    <n v="1530421200"/>
    <x v="384"/>
    <d v="2018-07-01T05:00:00"/>
    <b v="0"/>
    <b v="1"/>
    <s v="theater/plays"/>
    <x v="3"/>
    <s v="plays"/>
  </r>
  <r>
    <s v="Proactive incremental architecture"/>
    <n v="154500"/>
    <n v="30215"/>
    <n v="20"/>
    <x v="3"/>
    <n v="296"/>
    <n v="102.08"/>
    <s v="US"/>
    <s v="USD"/>
    <n v="1421906400"/>
    <n v="1421992800"/>
    <x v="810"/>
    <d v="2015-01-23T06:00:00"/>
    <b v="0"/>
    <b v="0"/>
    <s v="theater/plays"/>
    <x v="3"/>
    <s v="plays"/>
  </r>
  <r>
    <s v="Cloned responsive standardization"/>
    <n v="5800"/>
    <n v="11539"/>
    <n v="199"/>
    <x v="1"/>
    <n v="462"/>
    <n v="24.98"/>
    <s v="US"/>
    <s v="USD"/>
    <n v="1568005200"/>
    <n v="1568178000"/>
    <x v="811"/>
    <d v="2019-09-11T05:00:00"/>
    <b v="1"/>
    <b v="0"/>
    <s v="technology/web"/>
    <x v="2"/>
    <s v="web"/>
  </r>
  <r>
    <s v="Reduced bifurcated pricing structure"/>
    <n v="1800"/>
    <n v="14310"/>
    <n v="795"/>
    <x v="1"/>
    <n v="179"/>
    <n v="79.94"/>
    <s v="US"/>
    <s v="USD"/>
    <n v="1346821200"/>
    <n v="1347944400"/>
    <x v="812"/>
    <d v="2012-09-18T05:00:00"/>
    <b v="1"/>
    <b v="0"/>
    <s v="film &amp; video/drama"/>
    <x v="4"/>
    <s v="drama"/>
  </r>
  <r>
    <s v="Re-engineered asymmetric challenge"/>
    <n v="70200"/>
    <n v="35536"/>
    <n v="51"/>
    <x v="0"/>
    <n v="523"/>
    <n v="67.95"/>
    <s v="AU"/>
    <s v="AUD"/>
    <n v="1557637200"/>
    <n v="1558760400"/>
    <x v="813"/>
    <d v="2019-05-25T05:00:00"/>
    <b v="0"/>
    <b v="0"/>
    <s v="film &amp; video/drama"/>
    <x v="4"/>
    <s v="drama"/>
  </r>
  <r>
    <s v="Diverse client-driven conglomeration"/>
    <n v="6400"/>
    <n v="3676"/>
    <n v="57"/>
    <x v="0"/>
    <n v="141"/>
    <n v="26.07"/>
    <s v="GB"/>
    <s v="GBP"/>
    <n v="1375592400"/>
    <n v="1376629200"/>
    <x v="814"/>
    <d v="2013-08-16T05:00:00"/>
    <b v="0"/>
    <b v="0"/>
    <s v="theater/plays"/>
    <x v="3"/>
    <s v="plays"/>
  </r>
  <r>
    <s v="Configurable upward-trending solution"/>
    <n v="125900"/>
    <n v="195936"/>
    <n v="156"/>
    <x v="1"/>
    <n v="1866"/>
    <n v="105"/>
    <s v="GB"/>
    <s v="GBP"/>
    <n v="1503982800"/>
    <n v="1504760400"/>
    <x v="80"/>
    <d v="2017-09-07T05:00:00"/>
    <b v="0"/>
    <b v="0"/>
    <s v="film &amp; video/television"/>
    <x v="4"/>
    <s v="television"/>
  </r>
  <r>
    <s v="Persistent bandwidth-monitored framework"/>
    <n v="3700"/>
    <n v="1343"/>
    <n v="36"/>
    <x v="0"/>
    <n v="52"/>
    <n v="25.83"/>
    <s v="US"/>
    <s v="USD"/>
    <n v="1418882400"/>
    <n v="1419660000"/>
    <x v="815"/>
    <d v="2014-12-27T06:00:00"/>
    <b v="0"/>
    <b v="0"/>
    <s v="photography/photography books"/>
    <x v="7"/>
    <s v="photography books"/>
  </r>
  <r>
    <s v="Polarized discrete product"/>
    <n v="3600"/>
    <n v="2097"/>
    <n v="58"/>
    <x v="2"/>
    <n v="27"/>
    <n v="77.67"/>
    <s v="GB"/>
    <s v="GBP"/>
    <n v="1309237200"/>
    <n v="1311310800"/>
    <x v="816"/>
    <d v="2011-07-22T05:00:00"/>
    <b v="0"/>
    <b v="1"/>
    <s v="film &amp; video/shorts"/>
    <x v="4"/>
    <s v="shorts"/>
  </r>
  <r>
    <s v="Seamless dynamic website"/>
    <n v="3800"/>
    <n v="9021"/>
    <n v="237"/>
    <x v="1"/>
    <n v="156"/>
    <n v="57.83"/>
    <s v="CH"/>
    <s v="CHF"/>
    <n v="1343365200"/>
    <n v="1344315600"/>
    <x v="474"/>
    <d v="2012-08-07T05:00:00"/>
    <b v="0"/>
    <b v="0"/>
    <s v="publishing/radio &amp; podcasts"/>
    <x v="5"/>
    <s v="radio &amp; podcasts"/>
  </r>
  <r>
    <s v="Extended multimedia firmware"/>
    <n v="35600"/>
    <n v="20915"/>
    <n v="59"/>
    <x v="0"/>
    <n v="225"/>
    <n v="92.96"/>
    <s v="AU"/>
    <s v="AUD"/>
    <n v="1507957200"/>
    <n v="1510725600"/>
    <x v="817"/>
    <d v="2017-11-15T06:00:00"/>
    <b v="0"/>
    <b v="1"/>
    <s v="theater/plays"/>
    <x v="3"/>
    <s v="plays"/>
  </r>
  <r>
    <s v="Versatile directional project"/>
    <n v="5300"/>
    <n v="9676"/>
    <n v="183"/>
    <x v="1"/>
    <n v="255"/>
    <n v="37.950000000000003"/>
    <s v="US"/>
    <s v="USD"/>
    <n v="1549519200"/>
    <n v="1551247200"/>
    <x v="818"/>
    <d v="2019-02-27T06:00:00"/>
    <b v="1"/>
    <b v="0"/>
    <s v="film &amp; video/animation"/>
    <x v="4"/>
    <s v="animation"/>
  </r>
  <r>
    <s v="Profound directional knowledge user"/>
    <n v="160400"/>
    <n v="1210"/>
    <n v="1"/>
    <x v="0"/>
    <n v="38"/>
    <n v="31.84"/>
    <s v="US"/>
    <s v="USD"/>
    <n v="1329026400"/>
    <n v="1330236000"/>
    <x v="819"/>
    <d v="2012-02-26T06:00:00"/>
    <b v="0"/>
    <b v="0"/>
    <s v="technology/web"/>
    <x v="2"/>
    <s v="web"/>
  </r>
  <r>
    <s v="Ameliorated logistical capability"/>
    <n v="51400"/>
    <n v="90440"/>
    <n v="176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s v="Sharable discrete definition"/>
    <n v="1700"/>
    <n v="4044"/>
    <n v="238"/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s v="User-friendly next generation core"/>
    <n v="39400"/>
    <n v="192292"/>
    <n v="488"/>
    <x v="1"/>
    <n v="2289"/>
    <n v="84.01"/>
    <s v="IT"/>
    <s v="EUR"/>
    <n v="1572498000"/>
    <n v="1573452000"/>
    <x v="820"/>
    <d v="2019-11-11T06:00:00"/>
    <b v="0"/>
    <b v="0"/>
    <s v="theater/plays"/>
    <x v="3"/>
    <s v="plays"/>
  </r>
  <r>
    <s v="Profit-focused empowering system engine"/>
    <n v="3000"/>
    <n v="6722"/>
    <n v="224"/>
    <x v="1"/>
    <n v="65"/>
    <n v="103.42"/>
    <s v="US"/>
    <s v="USD"/>
    <n v="1506056400"/>
    <n v="1507093200"/>
    <x v="821"/>
    <d v="2017-10-04T05:00:00"/>
    <b v="0"/>
    <b v="0"/>
    <s v="theater/plays"/>
    <x v="3"/>
    <s v="plays"/>
  </r>
  <r>
    <s v="Synchronized cohesive encoding"/>
    <n v="8700"/>
    <n v="1577"/>
    <n v="18"/>
    <x v="0"/>
    <n v="15"/>
    <n v="105.13"/>
    <s v="US"/>
    <s v="USD"/>
    <n v="1463029200"/>
    <n v="1463374800"/>
    <x v="151"/>
    <d v="2016-05-16T05:00:00"/>
    <b v="0"/>
    <b v="0"/>
    <s v="food/food trucks"/>
    <x v="0"/>
    <s v="food trucks"/>
  </r>
  <r>
    <s v="Synergistic dynamic utilization"/>
    <n v="7200"/>
    <n v="3301"/>
    <n v="46"/>
    <x v="0"/>
    <n v="37"/>
    <n v="89.22"/>
    <s v="US"/>
    <s v="USD"/>
    <n v="1342069200"/>
    <n v="1344574800"/>
    <x v="822"/>
    <d v="2012-08-10T05:00:00"/>
    <b v="0"/>
    <b v="0"/>
    <s v="theater/plays"/>
    <x v="3"/>
    <s v="plays"/>
  </r>
  <r>
    <s v="Triple-buffered bi-directional model"/>
    <n v="167400"/>
    <n v="196386"/>
    <n v="117"/>
    <x v="1"/>
    <n v="3777"/>
    <n v="52"/>
    <s v="IT"/>
    <s v="EUR"/>
    <n v="1388296800"/>
    <n v="1389074400"/>
    <x v="823"/>
    <d v="2014-01-07T06:00:00"/>
    <b v="0"/>
    <b v="0"/>
    <s v="technology/web"/>
    <x v="2"/>
    <s v="web"/>
  </r>
  <r>
    <s v="Polarized tertiary function"/>
    <n v="5500"/>
    <n v="11952"/>
    <n v="217"/>
    <x v="1"/>
    <n v="184"/>
    <n v="64.959999999999994"/>
    <s v="GB"/>
    <s v="GBP"/>
    <n v="1493787600"/>
    <n v="1494997200"/>
    <x v="824"/>
    <d v="2017-05-17T05:00:00"/>
    <b v="0"/>
    <b v="0"/>
    <s v="theater/plays"/>
    <x v="3"/>
    <s v="plays"/>
  </r>
  <r>
    <s v="Configurable fault-tolerant structure"/>
    <n v="3500"/>
    <n v="3930"/>
    <n v="112"/>
    <x v="1"/>
    <n v="85"/>
    <n v="46.24"/>
    <s v="US"/>
    <s v="USD"/>
    <n v="1424844000"/>
    <n v="1425448800"/>
    <x v="825"/>
    <d v="2015-03-04T06:00:00"/>
    <b v="0"/>
    <b v="1"/>
    <s v="theater/plays"/>
    <x v="3"/>
    <s v="plays"/>
  </r>
  <r>
    <s v="Digitized 24/7 budgetary management"/>
    <n v="7900"/>
    <n v="5729"/>
    <n v="73"/>
    <x v="0"/>
    <n v="112"/>
    <n v="51.15"/>
    <s v="US"/>
    <s v="USD"/>
    <n v="1403931600"/>
    <n v="1404104400"/>
    <x v="826"/>
    <d v="2014-06-30T05:00:00"/>
    <b v="0"/>
    <b v="1"/>
    <s v="theater/plays"/>
    <x v="3"/>
    <s v="plays"/>
  </r>
  <r>
    <s v="Stand-alone zero tolerance algorithm"/>
    <n v="2300"/>
    <n v="4883"/>
    <n v="212"/>
    <x v="1"/>
    <n v="144"/>
    <n v="33.909999999999997"/>
    <s v="US"/>
    <s v="USD"/>
    <n v="1394514000"/>
    <n v="1394773200"/>
    <x v="827"/>
    <d v="2014-03-14T05:00:00"/>
    <b v="0"/>
    <b v="0"/>
    <s v="music/rock"/>
    <x v="1"/>
    <s v="rock"/>
  </r>
  <r>
    <s v="Implemented tangible support"/>
    <n v="73000"/>
    <n v="175015"/>
    <n v="240"/>
    <x v="1"/>
    <n v="1902"/>
    <n v="92.02"/>
    <s v="US"/>
    <s v="USD"/>
    <n v="1365397200"/>
    <n v="1366520400"/>
    <x v="828"/>
    <d v="2013-04-21T05:00:00"/>
    <b v="0"/>
    <b v="0"/>
    <s v="theater/plays"/>
    <x v="3"/>
    <s v="plays"/>
  </r>
  <r>
    <s v="Reactive radical framework"/>
    <n v="6200"/>
    <n v="11280"/>
    <n v="182"/>
    <x v="1"/>
    <n v="105"/>
    <n v="107.43"/>
    <s v="US"/>
    <s v="USD"/>
    <n v="1456120800"/>
    <n v="1456639200"/>
    <x v="829"/>
    <d v="2016-02-28T06:00:00"/>
    <b v="0"/>
    <b v="0"/>
    <s v="theater/plays"/>
    <x v="3"/>
    <s v="plays"/>
  </r>
  <r>
    <s v="Object-based full-range knowledge user"/>
    <n v="6100"/>
    <n v="10012"/>
    <n v="164"/>
    <x v="1"/>
    <n v="132"/>
    <n v="75.849999999999994"/>
    <s v="US"/>
    <s v="USD"/>
    <n v="1437714000"/>
    <n v="1438318800"/>
    <x v="830"/>
    <d v="2015-07-31T05:00:00"/>
    <b v="0"/>
    <b v="0"/>
    <s v="theater/plays"/>
    <x v="3"/>
    <s v="plays"/>
  </r>
  <r>
    <s v="Enhanced composite contingency"/>
    <n v="103200"/>
    <n v="1690"/>
    <n v="2"/>
    <x v="0"/>
    <n v="21"/>
    <n v="80.48"/>
    <s v="US"/>
    <s v="USD"/>
    <n v="1563771600"/>
    <n v="1564030800"/>
    <x v="831"/>
    <d v="2019-07-25T05:00:00"/>
    <b v="1"/>
    <b v="0"/>
    <s v="theater/plays"/>
    <x v="3"/>
    <s v="plays"/>
  </r>
  <r>
    <s v="Cloned fresh-thinking model"/>
    <n v="171000"/>
    <n v="84891"/>
    <n v="50"/>
    <x v="3"/>
    <n v="976"/>
    <n v="86.98"/>
    <s v="US"/>
    <s v="USD"/>
    <n v="1448517600"/>
    <n v="1449295200"/>
    <x v="832"/>
    <d v="2015-12-05T06:00:00"/>
    <b v="0"/>
    <b v="0"/>
    <s v="film &amp; video/documentary"/>
    <x v="4"/>
    <s v="documentary"/>
  </r>
  <r>
    <s v="Total dedicated benchmark"/>
    <n v="9200"/>
    <n v="10093"/>
    <n v="110"/>
    <x v="1"/>
    <n v="96"/>
    <n v="105.14"/>
    <s v="US"/>
    <s v="USD"/>
    <n v="1528779600"/>
    <n v="1531890000"/>
    <x v="833"/>
    <d v="2018-07-18T05:00:00"/>
    <b v="0"/>
    <b v="1"/>
    <s v="publishing/fiction"/>
    <x v="5"/>
    <s v="fiction"/>
  </r>
  <r>
    <s v="Streamlined human-resource Graphic Interface"/>
    <n v="7800"/>
    <n v="3839"/>
    <n v="49"/>
    <x v="0"/>
    <n v="67"/>
    <n v="57.3"/>
    <s v="US"/>
    <s v="USD"/>
    <n v="1304744400"/>
    <n v="1306213200"/>
    <x v="834"/>
    <d v="2011-05-24T05:00:00"/>
    <b v="0"/>
    <b v="1"/>
    <s v="games/video games"/>
    <x v="6"/>
    <s v="video games"/>
  </r>
  <r>
    <s v="Upgradable analyzing core"/>
    <n v="9900"/>
    <n v="6161"/>
    <n v="62"/>
    <x v="2"/>
    <n v="66"/>
    <n v="93.35"/>
    <s v="CA"/>
    <s v="CAD"/>
    <n v="1354341600"/>
    <n v="1356242400"/>
    <x v="835"/>
    <d v="2012-12-23T06:00:00"/>
    <b v="0"/>
    <b v="0"/>
    <s v="technology/web"/>
    <x v="2"/>
    <s v="web"/>
  </r>
  <r>
    <s v="Profound exuding pricing structure"/>
    <n v="43000"/>
    <n v="5615"/>
    <n v="13"/>
    <x v="0"/>
    <n v="78"/>
    <n v="71.989999999999995"/>
    <s v="US"/>
    <s v="USD"/>
    <n v="1294552800"/>
    <n v="1297576800"/>
    <x v="836"/>
    <d v="2011-02-13T06:00:00"/>
    <b v="1"/>
    <b v="0"/>
    <s v="theater/plays"/>
    <x v="3"/>
    <s v="plays"/>
  </r>
  <r>
    <s v="Horizontal optimizing model"/>
    <n v="9600"/>
    <n v="6205"/>
    <n v="65"/>
    <x v="0"/>
    <n v="67"/>
    <n v="92.61"/>
    <s v="AU"/>
    <s v="AUD"/>
    <n v="1295935200"/>
    <n v="1296194400"/>
    <x v="837"/>
    <d v="2011-01-28T06:00:00"/>
    <b v="0"/>
    <b v="0"/>
    <s v="theater/plays"/>
    <x v="3"/>
    <s v="plays"/>
  </r>
  <r>
    <s v="Synchronized fault-tolerant algorithm"/>
    <n v="7500"/>
    <n v="11969"/>
    <n v="160"/>
    <x v="1"/>
    <n v="114"/>
    <n v="104.99"/>
    <s v="US"/>
    <s v="USD"/>
    <n v="1411534800"/>
    <n v="1414558800"/>
    <x v="219"/>
    <d v="2014-10-29T05:00:00"/>
    <b v="0"/>
    <b v="0"/>
    <s v="food/food trucks"/>
    <x v="0"/>
    <s v="food trucks"/>
  </r>
  <r>
    <s v="Streamlined 5thgeneration intranet"/>
    <n v="10000"/>
    <n v="8142"/>
    <n v="81"/>
    <x v="0"/>
    <n v="263"/>
    <n v="30.96"/>
    <s v="AU"/>
    <s v="AUD"/>
    <n v="1486706400"/>
    <n v="1488348000"/>
    <x v="365"/>
    <d v="2017-03-01T06:00:00"/>
    <b v="0"/>
    <b v="0"/>
    <s v="photography/photography books"/>
    <x v="7"/>
    <s v="photography books"/>
  </r>
  <r>
    <s v="Cross-group clear-thinking task-force"/>
    <n v="172000"/>
    <n v="55805"/>
    <n v="32"/>
    <x v="0"/>
    <n v="1691"/>
    <n v="33"/>
    <s v="US"/>
    <s v="USD"/>
    <n v="1333602000"/>
    <n v="1334898000"/>
    <x v="838"/>
    <d v="2012-04-20T05:00:00"/>
    <b v="1"/>
    <b v="0"/>
    <s v="photography/photography books"/>
    <x v="7"/>
    <s v="photography books"/>
  </r>
  <r>
    <s v="Public-key bandwidth-monitored intranet"/>
    <n v="153700"/>
    <n v="15238"/>
    <n v="10"/>
    <x v="0"/>
    <n v="181"/>
    <n v="84.19"/>
    <s v="US"/>
    <s v="USD"/>
    <n v="1308200400"/>
    <n v="1308373200"/>
    <x v="839"/>
    <d v="2011-06-18T05:00:00"/>
    <b v="0"/>
    <b v="0"/>
    <s v="theater/plays"/>
    <x v="3"/>
    <s v="plays"/>
  </r>
  <r>
    <s v="Upgradable clear-thinking hardware"/>
    <n v="3600"/>
    <n v="961"/>
    <n v="27"/>
    <x v="0"/>
    <n v="13"/>
    <n v="73.92"/>
    <s v="US"/>
    <s v="USD"/>
    <n v="1411707600"/>
    <n v="1412312400"/>
    <x v="840"/>
    <d v="2014-10-03T05:00:00"/>
    <b v="0"/>
    <b v="0"/>
    <s v="theater/plays"/>
    <x v="3"/>
    <s v="plays"/>
  </r>
  <r>
    <s v="Integrated holistic paradigm"/>
    <n v="9400"/>
    <n v="5918"/>
    <n v="63"/>
    <x v="3"/>
    <n v="160"/>
    <n v="36.99"/>
    <s v="US"/>
    <s v="USD"/>
    <n v="1418364000"/>
    <n v="1419228000"/>
    <x v="841"/>
    <d v="2014-12-22T06:00:00"/>
    <b v="1"/>
    <b v="1"/>
    <s v="film &amp; video/documentary"/>
    <x v="4"/>
    <s v="documentary"/>
  </r>
  <r>
    <s v="Seamless clear-thinking conglomeration"/>
    <n v="5900"/>
    <n v="9520"/>
    <n v="161"/>
    <x v="1"/>
    <n v="203"/>
    <n v="46.9"/>
    <s v="US"/>
    <s v="USD"/>
    <n v="1429333200"/>
    <n v="1430974800"/>
    <x v="842"/>
    <d v="2015-05-07T05:00:00"/>
    <b v="0"/>
    <b v="0"/>
    <s v="technology/web"/>
    <x v="2"/>
    <s v="web"/>
  </r>
  <r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s v="Re-engineered 24hour matrix"/>
    <n v="14500"/>
    <n v="159056"/>
    <n v="1097"/>
    <x v="1"/>
    <n v="1559"/>
    <n v="102.02"/>
    <s v="US"/>
    <s v="USD"/>
    <n v="1482732000"/>
    <n v="1482818400"/>
    <x v="844"/>
    <d v="2016-12-27T06:00:00"/>
    <b v="0"/>
    <b v="1"/>
    <s v="music/rock"/>
    <x v="1"/>
    <s v="rock"/>
  </r>
  <r>
    <s v="Virtual multi-tasking core"/>
    <n v="145500"/>
    <n v="101987"/>
    <n v="70"/>
    <x v="3"/>
    <n v="2266"/>
    <n v="45.01"/>
    <s v="US"/>
    <s v="USD"/>
    <n v="1470718800"/>
    <n v="1471928400"/>
    <x v="845"/>
    <d v="2016-08-23T05:00:00"/>
    <b v="0"/>
    <b v="0"/>
    <s v="film &amp; video/documentary"/>
    <x v="4"/>
    <s v="documentary"/>
  </r>
  <r>
    <s v="Streamlined fault-tolerant conglomeration"/>
    <n v="3300"/>
    <n v="1980"/>
    <n v="60"/>
    <x v="0"/>
    <n v="21"/>
    <n v="94.29"/>
    <s v="US"/>
    <s v="USD"/>
    <n v="1450591200"/>
    <n v="1453701600"/>
    <x v="846"/>
    <d v="2016-01-25T06:00:00"/>
    <b v="0"/>
    <b v="1"/>
    <s v="film &amp; video/science fiction"/>
    <x v="4"/>
    <s v="science fiction"/>
  </r>
  <r>
    <s v="Enterprise-wide client-driven policy"/>
    <n v="42600"/>
    <n v="156384"/>
    <n v="367"/>
    <x v="1"/>
    <n v="1548"/>
    <n v="101.02"/>
    <s v="AU"/>
    <s v="AUD"/>
    <n v="1348290000"/>
    <n v="1350363600"/>
    <x v="110"/>
    <d v="2012-10-16T05:00:00"/>
    <b v="0"/>
    <b v="0"/>
    <s v="technology/web"/>
    <x v="2"/>
    <s v="web"/>
  </r>
  <r>
    <s v="Function-based next generation emulation"/>
    <n v="700"/>
    <n v="7763"/>
    <n v="1109"/>
    <x v="1"/>
    <n v="80"/>
    <n v="97.04"/>
    <s v="US"/>
    <s v="USD"/>
    <n v="1353823200"/>
    <n v="1353996000"/>
    <x v="847"/>
    <d v="2012-11-27T06:00:00"/>
    <b v="0"/>
    <b v="0"/>
    <s v="theater/plays"/>
    <x v="3"/>
    <s v="plays"/>
  </r>
  <r>
    <s v="Re-engineered composite focus group"/>
    <n v="187600"/>
    <n v="35698"/>
    <n v="19"/>
    <x v="0"/>
    <n v="830"/>
    <n v="43.01"/>
    <s v="US"/>
    <s v="USD"/>
    <n v="1450764000"/>
    <n v="1451109600"/>
    <x v="848"/>
    <d v="2015-12-26T06:00:00"/>
    <b v="0"/>
    <b v="0"/>
    <s v="film &amp; video/science fiction"/>
    <x v="4"/>
    <s v="science fiction"/>
  </r>
  <r>
    <s v="Profound mission-critical function"/>
    <n v="9800"/>
    <n v="12434"/>
    <n v="127"/>
    <x v="1"/>
    <n v="131"/>
    <n v="94.92"/>
    <s v="US"/>
    <s v="USD"/>
    <n v="1329372000"/>
    <n v="1329631200"/>
    <x v="849"/>
    <d v="2012-02-19T06:00:00"/>
    <b v="0"/>
    <b v="0"/>
    <s v="theater/plays"/>
    <x v="3"/>
    <s v="plays"/>
  </r>
  <r>
    <s v="De-engineered zero-defect open system"/>
    <n v="1100"/>
    <n v="8081"/>
    <n v="735"/>
    <x v="1"/>
    <n v="112"/>
    <n v="72.150000000000006"/>
    <s v="US"/>
    <s v="USD"/>
    <n v="1277096400"/>
    <n v="1278997200"/>
    <x v="780"/>
    <d v="2010-07-13T05:00:00"/>
    <b v="0"/>
    <b v="0"/>
    <s v="film &amp; video/animation"/>
    <x v="4"/>
    <s v="animation"/>
  </r>
  <r>
    <s v="Operative hybrid utilization"/>
    <n v="145000"/>
    <n v="6631"/>
    <n v="5"/>
    <x v="0"/>
    <n v="130"/>
    <n v="51.01"/>
    <s v="US"/>
    <s v="USD"/>
    <n v="1277701200"/>
    <n v="1280120400"/>
    <x v="140"/>
    <d v="2010-07-26T05:00:00"/>
    <b v="0"/>
    <b v="0"/>
    <s v="publishing/translations"/>
    <x v="5"/>
    <s v="translations"/>
  </r>
  <r>
    <s v="Function-based interactive matrix"/>
    <n v="5500"/>
    <n v="4678"/>
    <n v="85"/>
    <x v="0"/>
    <n v="55"/>
    <n v="85.05"/>
    <s v="US"/>
    <s v="USD"/>
    <n v="1454911200"/>
    <n v="1458104400"/>
    <x v="850"/>
    <d v="2016-03-16T05:00:00"/>
    <b v="0"/>
    <b v="0"/>
    <s v="technology/web"/>
    <x v="2"/>
    <s v="web"/>
  </r>
  <r>
    <s v="Optimized content-based collaboration"/>
    <n v="5700"/>
    <n v="6800"/>
    <n v="119"/>
    <x v="1"/>
    <n v="155"/>
    <n v="43.87"/>
    <s v="US"/>
    <s v="USD"/>
    <n v="1297922400"/>
    <n v="1298268000"/>
    <x v="851"/>
    <d v="2011-02-21T06:00:00"/>
    <b v="0"/>
    <b v="0"/>
    <s v="publishing/translations"/>
    <x v="5"/>
    <s v="translations"/>
  </r>
  <r>
    <s v="User-centric cohesive policy"/>
    <n v="3600"/>
    <n v="10657"/>
    <n v="296"/>
    <x v="1"/>
    <n v="266"/>
    <n v="40.06"/>
    <s v="US"/>
    <s v="USD"/>
    <n v="1384408800"/>
    <n v="1386223200"/>
    <x v="852"/>
    <d v="2013-12-05T06:00:00"/>
    <b v="0"/>
    <b v="0"/>
    <s v="food/food trucks"/>
    <x v="0"/>
    <s v="food trucks"/>
  </r>
  <r>
    <s v="Ergonomic methodical hub"/>
    <n v="5900"/>
    <n v="4997"/>
    <n v="85"/>
    <x v="0"/>
    <n v="114"/>
    <n v="43.83"/>
    <s v="IT"/>
    <s v="EUR"/>
    <n v="1299304800"/>
    <n v="1299823200"/>
    <x v="853"/>
    <d v="2011-03-11T06:00:00"/>
    <b v="0"/>
    <b v="1"/>
    <s v="photography/photography books"/>
    <x v="7"/>
    <s v="photography books"/>
  </r>
  <r>
    <s v="Devolved disintermediate encryption"/>
    <n v="3700"/>
    <n v="13164"/>
    <n v="356"/>
    <x v="1"/>
    <n v="155"/>
    <n v="84.93"/>
    <s v="US"/>
    <s v="USD"/>
    <n v="1431320400"/>
    <n v="1431752400"/>
    <x v="854"/>
    <d v="2015-05-16T05:00:00"/>
    <b v="0"/>
    <b v="0"/>
    <s v="theater/plays"/>
    <x v="3"/>
    <s v="plays"/>
  </r>
  <r>
    <s v="Phased clear-thinking policy"/>
    <n v="2200"/>
    <n v="8501"/>
    <n v="386"/>
    <x v="1"/>
    <n v="207"/>
    <n v="41.07"/>
    <s v="GB"/>
    <s v="GBP"/>
    <n v="1264399200"/>
    <n v="1267855200"/>
    <x v="67"/>
    <d v="2010-03-06T06:00:00"/>
    <b v="0"/>
    <b v="0"/>
    <s v="music/rock"/>
    <x v="1"/>
    <s v="rock"/>
  </r>
  <r>
    <s v="Seamless solution-oriented capacity"/>
    <n v="1700"/>
    <n v="13468"/>
    <n v="792"/>
    <x v="1"/>
    <n v="245"/>
    <n v="54.97"/>
    <s v="US"/>
    <s v="USD"/>
    <n v="1497502800"/>
    <n v="1497675600"/>
    <x v="855"/>
    <d v="2017-06-17T05:00:00"/>
    <b v="0"/>
    <b v="0"/>
    <s v="theater/plays"/>
    <x v="3"/>
    <s v="plays"/>
  </r>
  <r>
    <s v="Organized human-resource attitude"/>
    <n v="88400"/>
    <n v="121138"/>
    <n v="137"/>
    <x v="1"/>
    <n v="1573"/>
    <n v="77.010000000000005"/>
    <s v="US"/>
    <s v="USD"/>
    <n v="1333688400"/>
    <n v="1336885200"/>
    <x v="107"/>
    <d v="2012-05-13T05:00:00"/>
    <b v="0"/>
    <b v="0"/>
    <s v="music/world music"/>
    <x v="1"/>
    <s v="world music"/>
  </r>
  <r>
    <s v="Open-architected disintermediate budgetary management"/>
    <n v="2400"/>
    <n v="8117"/>
    <n v="338"/>
    <x v="1"/>
    <n v="114"/>
    <n v="71.2"/>
    <s v="US"/>
    <s v="USD"/>
    <n v="1293861600"/>
    <n v="1295157600"/>
    <x v="344"/>
    <d v="2011-01-16T06:00:00"/>
    <b v="0"/>
    <b v="0"/>
    <s v="food/food trucks"/>
    <x v="0"/>
    <s v="food trucks"/>
  </r>
  <r>
    <s v="Multi-lateral radical solution"/>
    <n v="7900"/>
    <n v="8550"/>
    <n v="108"/>
    <x v="1"/>
    <n v="93"/>
    <n v="91.94"/>
    <s v="US"/>
    <s v="USD"/>
    <n v="1576994400"/>
    <n v="1577599200"/>
    <x v="856"/>
    <d v="2019-12-29T06:00:00"/>
    <b v="0"/>
    <b v="0"/>
    <s v="theater/plays"/>
    <x v="3"/>
    <s v="plays"/>
  </r>
  <r>
    <s v="Inverse context-sensitive info-mediaries"/>
    <n v="94900"/>
    <n v="57659"/>
    <n v="61"/>
    <x v="0"/>
    <n v="594"/>
    <n v="97.07"/>
    <s v="US"/>
    <s v="USD"/>
    <n v="1304917200"/>
    <n v="1305003600"/>
    <x v="857"/>
    <d v="2011-05-10T05:00:00"/>
    <b v="0"/>
    <b v="0"/>
    <s v="theater/plays"/>
    <x v="3"/>
    <s v="plays"/>
  </r>
  <r>
    <s v="Versatile neutral workforce"/>
    <n v="5100"/>
    <n v="1414"/>
    <n v="28"/>
    <x v="0"/>
    <n v="24"/>
    <n v="58.92"/>
    <s v="US"/>
    <s v="USD"/>
    <n v="1381208400"/>
    <n v="1381726800"/>
    <x v="858"/>
    <d v="2013-10-14T05:00:00"/>
    <b v="0"/>
    <b v="0"/>
    <s v="film &amp; video/television"/>
    <x v="4"/>
    <s v="television"/>
  </r>
  <r>
    <s v="Multi-tiered systematic knowledge user"/>
    <n v="42700"/>
    <n v="97524"/>
    <n v="228"/>
    <x v="1"/>
    <n v="1681"/>
    <n v="58.02"/>
    <s v="US"/>
    <s v="USD"/>
    <n v="1401685200"/>
    <n v="1402462800"/>
    <x v="859"/>
    <d v="2014-06-11T05:00:00"/>
    <b v="0"/>
    <b v="1"/>
    <s v="technology/web"/>
    <x v="2"/>
    <s v="web"/>
  </r>
  <r>
    <s v="Programmable multi-state algorithm"/>
    <n v="121100"/>
    <n v="26176"/>
    <n v="22"/>
    <x v="0"/>
    <n v="252"/>
    <n v="103.87"/>
    <s v="US"/>
    <s v="USD"/>
    <n v="1291960800"/>
    <n v="1292133600"/>
    <x v="860"/>
    <d v="2010-12-12T06:00:00"/>
    <b v="0"/>
    <b v="1"/>
    <s v="theater/plays"/>
    <x v="3"/>
    <s v="plays"/>
  </r>
  <r>
    <s v="Multi-channeled reciprocal interface"/>
    <n v="800"/>
    <n v="2991"/>
    <n v="374"/>
    <x v="1"/>
    <n v="32"/>
    <n v="93.47"/>
    <s v="US"/>
    <s v="USD"/>
    <n v="1368853200"/>
    <n v="1368939600"/>
    <x v="170"/>
    <d v="2013-05-19T05:00:00"/>
    <b v="0"/>
    <b v="0"/>
    <s v="music/indie rock"/>
    <x v="1"/>
    <s v="indie rock"/>
  </r>
  <r>
    <s v="Right-sized maximized migration"/>
    <n v="5400"/>
    <n v="8366"/>
    <n v="155"/>
    <x v="1"/>
    <n v="135"/>
    <n v="61.97"/>
    <s v="US"/>
    <s v="USD"/>
    <n v="1448776800"/>
    <n v="1452146400"/>
    <x v="861"/>
    <d v="2016-01-07T06:00:00"/>
    <b v="0"/>
    <b v="1"/>
    <s v="theater/plays"/>
    <x v="3"/>
    <s v="plays"/>
  </r>
  <r>
    <s v="Self-enabling value-added artificial intelligence"/>
    <n v="4000"/>
    <n v="12886"/>
    <n v="322"/>
    <x v="1"/>
    <n v="140"/>
    <n v="92.04"/>
    <s v="US"/>
    <s v="USD"/>
    <n v="1296194400"/>
    <n v="1296712800"/>
    <x v="862"/>
    <d v="2011-02-03T06:00:00"/>
    <b v="0"/>
    <b v="1"/>
    <s v="theater/plays"/>
    <x v="3"/>
    <s v="plays"/>
  </r>
  <r>
    <s v="Vision-oriented interactive solution"/>
    <n v="7000"/>
    <n v="5177"/>
    <n v="74"/>
    <x v="0"/>
    <n v="67"/>
    <n v="77.27"/>
    <s v="US"/>
    <s v="USD"/>
    <n v="1517983200"/>
    <n v="1520748000"/>
    <x v="863"/>
    <d v="2018-03-11T06:00:00"/>
    <b v="0"/>
    <b v="0"/>
    <s v="food/food trucks"/>
    <x v="0"/>
    <s v="food trucks"/>
  </r>
  <r>
    <s v="Fundamental user-facing productivity"/>
    <n v="1000"/>
    <n v="8641"/>
    <n v="864"/>
    <x v="1"/>
    <n v="92"/>
    <n v="93.92"/>
    <s v="US"/>
    <s v="USD"/>
    <n v="1478930400"/>
    <n v="1480831200"/>
    <x v="864"/>
    <d v="2016-12-04T06:00:00"/>
    <b v="0"/>
    <b v="0"/>
    <s v="games/video games"/>
    <x v="6"/>
    <s v="video games"/>
  </r>
  <r>
    <s v="Innovative well-modulated capability"/>
    <n v="60200"/>
    <n v="86244"/>
    <n v="143"/>
    <x v="1"/>
    <n v="1015"/>
    <n v="84.97"/>
    <s v="GB"/>
    <s v="GBP"/>
    <n v="1426395600"/>
    <n v="1426914000"/>
    <x v="527"/>
    <d v="2015-03-21T05:00:00"/>
    <b v="0"/>
    <b v="0"/>
    <s v="theater/plays"/>
    <x v="3"/>
    <s v="plays"/>
  </r>
  <r>
    <s v="Universal fault-tolerant orchestration"/>
    <n v="195200"/>
    <n v="78630"/>
    <n v="40"/>
    <x v="0"/>
    <n v="742"/>
    <n v="105.97"/>
    <s v="US"/>
    <s v="USD"/>
    <n v="1446181200"/>
    <n v="1446616800"/>
    <x v="865"/>
    <d v="2015-11-04T06:00:00"/>
    <b v="1"/>
    <b v="0"/>
    <s v="publishing/nonfiction"/>
    <x v="5"/>
    <s v="nonfiction"/>
  </r>
  <r>
    <s v="Grass-roots executive synergy"/>
    <n v="6700"/>
    <n v="11941"/>
    <n v="178"/>
    <x v="1"/>
    <n v="323"/>
    <n v="36.97"/>
    <s v="US"/>
    <s v="USD"/>
    <n v="1514181600"/>
    <n v="1517032800"/>
    <x v="866"/>
    <d v="2018-01-27T06:00:00"/>
    <b v="0"/>
    <b v="0"/>
    <s v="technology/web"/>
    <x v="2"/>
    <s v="web"/>
  </r>
  <r>
    <s v="Multi-layered optimal application"/>
    <n v="7200"/>
    <n v="6115"/>
    <n v="85"/>
    <x v="0"/>
    <n v="75"/>
    <n v="81.53"/>
    <s v="US"/>
    <s v="USD"/>
    <n v="1311051600"/>
    <n v="1311224400"/>
    <x v="867"/>
    <d v="2011-07-21T05:00:00"/>
    <b v="0"/>
    <b v="1"/>
    <s v="film &amp; video/documentary"/>
    <x v="4"/>
    <s v="documentary"/>
  </r>
  <r>
    <s v="Business-focused full-range core"/>
    <n v="129100"/>
    <n v="188404"/>
    <n v="146"/>
    <x v="1"/>
    <n v="2326"/>
    <n v="81"/>
    <s v="US"/>
    <s v="USD"/>
    <n v="1564894800"/>
    <n v="1566190800"/>
    <x v="868"/>
    <d v="2019-08-19T05:00:00"/>
    <b v="0"/>
    <b v="0"/>
    <s v="film &amp; video/documentary"/>
    <x v="4"/>
    <s v="documentary"/>
  </r>
  <r>
    <s v="Exclusive system-worthy Graphic Interface"/>
    <n v="6500"/>
    <n v="9910"/>
    <n v="152"/>
    <x v="1"/>
    <n v="381"/>
    <n v="26.01"/>
    <s v="US"/>
    <s v="USD"/>
    <n v="1567918800"/>
    <n v="1570165200"/>
    <x v="105"/>
    <d v="2019-10-04T05:00:00"/>
    <b v="0"/>
    <b v="0"/>
    <s v="theater/plays"/>
    <x v="3"/>
    <s v="plays"/>
  </r>
  <r>
    <s v="Enhanced optimal ability"/>
    <n v="170600"/>
    <n v="114523"/>
    <n v="67"/>
    <x v="0"/>
    <n v="4405"/>
    <n v="26"/>
    <s v="US"/>
    <s v="USD"/>
    <n v="1386309600"/>
    <n v="1388556000"/>
    <x v="481"/>
    <d v="2014-01-01T06:00:00"/>
    <b v="0"/>
    <b v="1"/>
    <s v="music/rock"/>
    <x v="1"/>
    <s v="rock"/>
  </r>
  <r>
    <s v="Optional zero administration neural-net"/>
    <n v="7800"/>
    <n v="3144"/>
    <n v="40"/>
    <x v="0"/>
    <n v="92"/>
    <n v="34.17"/>
    <s v="US"/>
    <s v="USD"/>
    <n v="1301979600"/>
    <n v="1303189200"/>
    <x v="253"/>
    <d v="2011-04-19T05:00:00"/>
    <b v="0"/>
    <b v="0"/>
    <s v="music/rock"/>
    <x v="1"/>
    <s v="rock"/>
  </r>
  <r>
    <s v="Ameliorated foreground focus group"/>
    <n v="6200"/>
    <n v="13441"/>
    <n v="217"/>
    <x v="1"/>
    <n v="480"/>
    <n v="28"/>
    <s v="US"/>
    <s v="USD"/>
    <n v="1493269200"/>
    <n v="1494478800"/>
    <x v="869"/>
    <d v="2017-05-11T05:00:00"/>
    <b v="0"/>
    <b v="0"/>
    <s v="film &amp; video/documentary"/>
    <x v="4"/>
    <s v="documentary"/>
  </r>
  <r>
    <s v="Triple-buffered multi-tasking matrices"/>
    <n v="9400"/>
    <n v="4899"/>
    <n v="52"/>
    <x v="0"/>
    <n v="64"/>
    <n v="76.55"/>
    <s v="US"/>
    <s v="USD"/>
    <n v="1478930400"/>
    <n v="1480744800"/>
    <x v="864"/>
    <d v="2016-12-03T06:00:00"/>
    <b v="0"/>
    <b v="0"/>
    <s v="publishing/radio &amp; podcasts"/>
    <x v="5"/>
    <s v="radio &amp; podcasts"/>
  </r>
  <r>
    <s v="Versatile dedicated migration"/>
    <n v="2400"/>
    <n v="11990"/>
    <n v="500"/>
    <x v="1"/>
    <n v="226"/>
    <n v="53.05"/>
    <s v="US"/>
    <s v="USD"/>
    <n v="1555390800"/>
    <n v="1555822800"/>
    <x v="843"/>
    <d v="2019-04-21T05:00:00"/>
    <b v="0"/>
    <b v="0"/>
    <s v="publishing/translations"/>
    <x v="5"/>
    <s v="translations"/>
  </r>
  <r>
    <s v="Devolved foreground customer loyalty"/>
    <n v="7800"/>
    <n v="6839"/>
    <n v="88"/>
    <x v="0"/>
    <n v="64"/>
    <n v="106.86"/>
    <s v="US"/>
    <s v="USD"/>
    <n v="1456984800"/>
    <n v="1458882000"/>
    <x v="289"/>
    <d v="2016-03-25T05:00:00"/>
    <b v="0"/>
    <b v="1"/>
    <s v="film &amp; video/drama"/>
    <x v="4"/>
    <s v="drama"/>
  </r>
  <r>
    <s v="Reduced reciprocal focus group"/>
    <n v="9800"/>
    <n v="11091"/>
    <n v="113"/>
    <x v="1"/>
    <n v="241"/>
    <n v="46.02"/>
    <s v="US"/>
    <s v="USD"/>
    <n v="1411621200"/>
    <n v="1411966800"/>
    <x v="870"/>
    <d v="2014-09-29T05:00:00"/>
    <b v="0"/>
    <b v="1"/>
    <s v="music/rock"/>
    <x v="1"/>
    <s v="rock"/>
  </r>
  <r>
    <s v="Networked global migration"/>
    <n v="3100"/>
    <n v="13223"/>
    <n v="427"/>
    <x v="1"/>
    <n v="132"/>
    <n v="100.17"/>
    <s v="US"/>
    <s v="USD"/>
    <n v="1525669200"/>
    <n v="1526878800"/>
    <x v="871"/>
    <d v="2018-05-21T05:00:00"/>
    <b v="0"/>
    <b v="1"/>
    <s v="film &amp; video/drama"/>
    <x v="4"/>
    <s v="drama"/>
  </r>
  <r>
    <s v="De-engineered even-keeled definition"/>
    <n v="9800"/>
    <n v="7608"/>
    <n v="7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s v="Implemented bi-directional flexibility"/>
    <n v="141100"/>
    <n v="74073"/>
    <n v="52"/>
    <x v="0"/>
    <n v="842"/>
    <n v="87.97"/>
    <s v="US"/>
    <s v="USD"/>
    <n v="1413522000"/>
    <n v="1414040400"/>
    <x v="873"/>
    <d v="2014-10-23T05:00:00"/>
    <b v="0"/>
    <b v="1"/>
    <s v="publishing/translations"/>
    <x v="5"/>
    <s v="translations"/>
  </r>
  <r>
    <s v="Vision-oriented scalable definition"/>
    <n v="97300"/>
    <n v="153216"/>
    <n v="157"/>
    <x v="1"/>
    <n v="2043"/>
    <n v="75"/>
    <s v="US"/>
    <s v="USD"/>
    <n v="1541307600"/>
    <n v="1543816800"/>
    <x v="874"/>
    <d v="2018-12-03T06:00:00"/>
    <b v="0"/>
    <b v="1"/>
    <s v="food/food trucks"/>
    <x v="0"/>
    <s v="food trucks"/>
  </r>
  <r>
    <s v="Future-proofed upward-trending migration"/>
    <n v="6600"/>
    <n v="4814"/>
    <n v="73"/>
    <x v="0"/>
    <n v="112"/>
    <n v="42.98"/>
    <s v="US"/>
    <s v="USD"/>
    <n v="1357106400"/>
    <n v="1359698400"/>
    <x v="875"/>
    <d v="2013-02-01T06:00:00"/>
    <b v="0"/>
    <b v="0"/>
    <s v="theater/plays"/>
    <x v="3"/>
    <s v="plays"/>
  </r>
  <r>
    <s v="Right-sized full-range throughput"/>
    <n v="7600"/>
    <n v="4603"/>
    <n v="61"/>
    <x v="3"/>
    <n v="139"/>
    <n v="33.119999999999997"/>
    <s v="IT"/>
    <s v="EUR"/>
    <n v="1390197600"/>
    <n v="1390629600"/>
    <x v="876"/>
    <d v="2014-01-25T06:00:00"/>
    <b v="0"/>
    <b v="0"/>
    <s v="theater/plays"/>
    <x v="3"/>
    <s v="plays"/>
  </r>
  <r>
    <s v="Polarized composite customer loyalty"/>
    <n v="66600"/>
    <n v="37823"/>
    <n v="57"/>
    <x v="0"/>
    <n v="374"/>
    <n v="101.13"/>
    <s v="US"/>
    <s v="USD"/>
    <n v="1265868000"/>
    <n v="1267077600"/>
    <x v="877"/>
    <d v="2010-02-25T06:00:00"/>
    <b v="0"/>
    <b v="1"/>
    <s v="music/indie rock"/>
    <x v="1"/>
    <s v="indie rock"/>
  </r>
  <r>
    <s v="Expanded eco-centric policy"/>
    <n v="111100"/>
    <n v="62819"/>
    <n v="57"/>
    <x v="3"/>
    <n v="1122"/>
    <n v="55.99"/>
    <s v="US"/>
    <s v="USD"/>
    <n v="1467176400"/>
    <n v="1467781200"/>
    <x v="878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77109E-1581-4038-A8F4-A5C37BBA1CA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multipleItemSelectionAllowed="1" showAll="0" sumSubtotal="1">
      <items count="5">
        <item x="3"/>
        <item x="0"/>
        <item x="2"/>
        <item x="1"/>
        <item t="sum"/>
      </items>
    </pivotField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C97720-9D9F-4FCC-B59B-CD3230DFB019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17"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5" hier="-1"/>
  </pageFields>
  <dataFields count="1">
    <dataField name="Count of outcome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B4F1F4-EB17-401B-AE73-9FA904FB1A8A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1"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4"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18"/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4"/>
  </colFields>
  <colItems count="4">
    <i>
      <x/>
    </i>
    <i>
      <x v="1"/>
    </i>
    <i>
      <x v="3"/>
    </i>
    <i t="grand">
      <x/>
    </i>
  </colItems>
  <pageFields count="2">
    <pageField fld="16" hier="-1"/>
    <pageField fld="20" hier="-1"/>
  </pageFields>
  <dataFields count="1">
    <dataField name="Count of outcome" fld="4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8F299-B5FD-43F2-8AD9-3D5AFC793717}">
  <dimension ref="A2:F15"/>
  <sheetViews>
    <sheetView workbookViewId="0">
      <selection activeCell="D34" sqref="D34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2" spans="1:6" x14ac:dyDescent="0.3">
      <c r="A2" s="7" t="s">
        <v>6</v>
      </c>
      <c r="B2" t="s">
        <v>2033</v>
      </c>
    </row>
    <row r="4" spans="1:6" x14ac:dyDescent="0.3">
      <c r="A4" s="7" t="s">
        <v>2045</v>
      </c>
      <c r="B4" s="7" t="s">
        <v>2046</v>
      </c>
    </row>
    <row r="5" spans="1:6" x14ac:dyDescent="0.3">
      <c r="A5" s="7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2044</v>
      </c>
    </row>
    <row r="6" spans="1:6" x14ac:dyDescent="0.3">
      <c r="A6" s="8" t="s">
        <v>2035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3">
      <c r="A7" s="8" t="s">
        <v>2036</v>
      </c>
      <c r="B7">
        <v>4</v>
      </c>
      <c r="C7">
        <v>20</v>
      </c>
      <c r="E7">
        <v>22</v>
      </c>
      <c r="F7">
        <v>46</v>
      </c>
    </row>
    <row r="8" spans="1:6" x14ac:dyDescent="0.3">
      <c r="A8" s="8" t="s">
        <v>2037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3">
      <c r="A9" s="8" t="s">
        <v>2038</v>
      </c>
      <c r="E9">
        <v>4</v>
      </c>
      <c r="F9">
        <v>4</v>
      </c>
    </row>
    <row r="10" spans="1:6" x14ac:dyDescent="0.3">
      <c r="A10" s="8" t="s">
        <v>2039</v>
      </c>
      <c r="B10">
        <v>10</v>
      </c>
      <c r="C10">
        <v>66</v>
      </c>
      <c r="E10">
        <v>99</v>
      </c>
      <c r="F10">
        <v>175</v>
      </c>
    </row>
    <row r="11" spans="1:6" x14ac:dyDescent="0.3">
      <c r="A11" s="8" t="s">
        <v>2040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3">
      <c r="A12" s="8" t="s">
        <v>2041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3">
      <c r="A13" s="8" t="s">
        <v>2042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3">
      <c r="A14" s="8" t="s">
        <v>2043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3">
      <c r="A15" s="8" t="s">
        <v>2044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D005C-B01B-4E91-A7FA-1A23FED69AC7}">
  <dimension ref="A1:F30"/>
  <sheetViews>
    <sheetView workbookViewId="0">
      <selection activeCell="G33" sqref="G33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1" spans="1:6" x14ac:dyDescent="0.3">
      <c r="A1" s="7" t="s">
        <v>6</v>
      </c>
      <c r="B1" t="s">
        <v>2033</v>
      </c>
    </row>
    <row r="2" spans="1:6" x14ac:dyDescent="0.3">
      <c r="A2" s="7" t="s">
        <v>2031</v>
      </c>
      <c r="B2" t="s">
        <v>2033</v>
      </c>
    </row>
    <row r="4" spans="1:6" x14ac:dyDescent="0.3">
      <c r="A4" s="7" t="s">
        <v>2045</v>
      </c>
      <c r="B4" s="7" t="s">
        <v>2046</v>
      </c>
    </row>
    <row r="5" spans="1:6" x14ac:dyDescent="0.3">
      <c r="A5" s="7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2044</v>
      </c>
    </row>
    <row r="6" spans="1:6" x14ac:dyDescent="0.3">
      <c r="A6" s="8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8" t="s">
        <v>2096</v>
      </c>
      <c r="E7">
        <v>4</v>
      </c>
      <c r="F7">
        <v>4</v>
      </c>
    </row>
    <row r="8" spans="1:6" x14ac:dyDescent="0.3">
      <c r="A8" s="8" t="s">
        <v>2048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8" t="s">
        <v>2049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8" t="s">
        <v>2097</v>
      </c>
      <c r="C10">
        <v>8</v>
      </c>
      <c r="E10">
        <v>10</v>
      </c>
      <c r="F10">
        <v>18</v>
      </c>
    </row>
    <row r="11" spans="1:6" x14ac:dyDescent="0.3">
      <c r="A11" s="8" t="s">
        <v>2098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8" t="s">
        <v>2099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8" t="s">
        <v>2100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8" t="s">
        <v>2101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8" t="s">
        <v>2102</v>
      </c>
      <c r="C15">
        <v>3</v>
      </c>
      <c r="E15">
        <v>4</v>
      </c>
      <c r="F15">
        <v>7</v>
      </c>
    </row>
    <row r="16" spans="1:6" x14ac:dyDescent="0.3">
      <c r="A16" s="8" t="s">
        <v>2103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8" t="s">
        <v>2104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8" t="s">
        <v>2105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8" t="s">
        <v>2106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8" t="s">
        <v>2107</v>
      </c>
      <c r="C20">
        <v>4</v>
      </c>
      <c r="E20">
        <v>4</v>
      </c>
      <c r="F20">
        <v>8</v>
      </c>
    </row>
    <row r="21" spans="1:6" x14ac:dyDescent="0.3">
      <c r="A21" s="8" t="s">
        <v>2108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8" t="s">
        <v>2050</v>
      </c>
      <c r="C22">
        <v>9</v>
      </c>
      <c r="E22">
        <v>5</v>
      </c>
      <c r="F22">
        <v>14</v>
      </c>
    </row>
    <row r="23" spans="1:6" x14ac:dyDescent="0.3">
      <c r="A23" s="8" t="s">
        <v>2051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8" t="s">
        <v>2052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8" t="s">
        <v>2109</v>
      </c>
      <c r="C25">
        <v>7</v>
      </c>
      <c r="E25">
        <v>14</v>
      </c>
      <c r="F25">
        <v>21</v>
      </c>
    </row>
    <row r="26" spans="1:6" x14ac:dyDescent="0.3">
      <c r="A26" s="8" t="s">
        <v>2110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8" t="s">
        <v>2111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8" t="s">
        <v>2112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8" t="s">
        <v>2113</v>
      </c>
      <c r="E29">
        <v>3</v>
      </c>
      <c r="F29">
        <v>3</v>
      </c>
    </row>
    <row r="30" spans="1:6" x14ac:dyDescent="0.3">
      <c r="A30" s="8" t="s">
        <v>2044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0ACB0-0757-4336-B6DD-293B033B9E2C}">
  <dimension ref="A1:E18"/>
  <sheetViews>
    <sheetView workbookViewId="0">
      <selection activeCell="C26" sqref="C26"/>
    </sheetView>
  </sheetViews>
  <sheetFormatPr defaultRowHeight="15.6" x14ac:dyDescent="0.3"/>
  <cols>
    <col min="1" max="1" width="28.398437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1" bestFit="1" customWidth="1"/>
  </cols>
  <sheetData>
    <row r="1" spans="1:5" x14ac:dyDescent="0.3">
      <c r="A1" s="7" t="s">
        <v>2031</v>
      </c>
      <c r="B1" t="s">
        <v>2033</v>
      </c>
    </row>
    <row r="2" spans="1:5" x14ac:dyDescent="0.3">
      <c r="A2" s="7" t="s">
        <v>2067</v>
      </c>
      <c r="B2" t="s">
        <v>2033</v>
      </c>
    </row>
    <row r="4" spans="1:5" x14ac:dyDescent="0.3">
      <c r="A4" s="7" t="s">
        <v>2045</v>
      </c>
      <c r="B4" s="7" t="s">
        <v>2046</v>
      </c>
    </row>
    <row r="5" spans="1:5" x14ac:dyDescent="0.3">
      <c r="A5" s="7" t="s">
        <v>2034</v>
      </c>
      <c r="B5" t="s">
        <v>74</v>
      </c>
      <c r="C5" t="s">
        <v>14</v>
      </c>
      <c r="D5" t="s">
        <v>20</v>
      </c>
      <c r="E5" t="s">
        <v>2044</v>
      </c>
    </row>
    <row r="6" spans="1:5" x14ac:dyDescent="0.3">
      <c r="A6" s="8" t="s">
        <v>2055</v>
      </c>
      <c r="B6">
        <v>6</v>
      </c>
      <c r="C6">
        <v>36</v>
      </c>
      <c r="D6">
        <v>49</v>
      </c>
      <c r="E6">
        <v>91</v>
      </c>
    </row>
    <row r="7" spans="1:5" x14ac:dyDescent="0.3">
      <c r="A7" s="8" t="s">
        <v>2056</v>
      </c>
      <c r="B7">
        <v>7</v>
      </c>
      <c r="C7">
        <v>28</v>
      </c>
      <c r="D7">
        <v>44</v>
      </c>
      <c r="E7">
        <v>79</v>
      </c>
    </row>
    <row r="8" spans="1:5" x14ac:dyDescent="0.3">
      <c r="A8" s="8" t="s">
        <v>2057</v>
      </c>
      <c r="B8">
        <v>4</v>
      </c>
      <c r="C8">
        <v>33</v>
      </c>
      <c r="D8">
        <v>49</v>
      </c>
      <c r="E8">
        <v>86</v>
      </c>
    </row>
    <row r="9" spans="1:5" x14ac:dyDescent="0.3">
      <c r="A9" s="8" t="s">
        <v>2058</v>
      </c>
      <c r="B9">
        <v>1</v>
      </c>
      <c r="C9">
        <v>30</v>
      </c>
      <c r="D9">
        <v>46</v>
      </c>
      <c r="E9">
        <v>77</v>
      </c>
    </row>
    <row r="10" spans="1:5" x14ac:dyDescent="0.3">
      <c r="A10" s="8" t="s">
        <v>2059</v>
      </c>
      <c r="B10">
        <v>3</v>
      </c>
      <c r="C10">
        <v>35</v>
      </c>
      <c r="D10">
        <v>46</v>
      </c>
      <c r="E10">
        <v>84</v>
      </c>
    </row>
    <row r="11" spans="1:5" x14ac:dyDescent="0.3">
      <c r="A11" s="8" t="s">
        <v>2060</v>
      </c>
      <c r="B11">
        <v>3</v>
      </c>
      <c r="C11">
        <v>28</v>
      </c>
      <c r="D11">
        <v>55</v>
      </c>
      <c r="E11">
        <v>86</v>
      </c>
    </row>
    <row r="12" spans="1:5" x14ac:dyDescent="0.3">
      <c r="A12" s="8" t="s">
        <v>2061</v>
      </c>
      <c r="B12">
        <v>4</v>
      </c>
      <c r="C12">
        <v>31</v>
      </c>
      <c r="D12">
        <v>58</v>
      </c>
      <c r="E12">
        <v>93</v>
      </c>
    </row>
    <row r="13" spans="1:5" x14ac:dyDescent="0.3">
      <c r="A13" s="8" t="s">
        <v>2062</v>
      </c>
      <c r="B13">
        <v>8</v>
      </c>
      <c r="C13">
        <v>35</v>
      </c>
      <c r="D13">
        <v>41</v>
      </c>
      <c r="E13">
        <v>84</v>
      </c>
    </row>
    <row r="14" spans="1:5" x14ac:dyDescent="0.3">
      <c r="A14" s="8" t="s">
        <v>2063</v>
      </c>
      <c r="B14">
        <v>5</v>
      </c>
      <c r="C14">
        <v>23</v>
      </c>
      <c r="D14">
        <v>45</v>
      </c>
      <c r="E14">
        <v>73</v>
      </c>
    </row>
    <row r="15" spans="1:5" x14ac:dyDescent="0.3">
      <c r="A15" s="8" t="s">
        <v>2064</v>
      </c>
      <c r="B15">
        <v>6</v>
      </c>
      <c r="C15">
        <v>26</v>
      </c>
      <c r="D15">
        <v>45</v>
      </c>
      <c r="E15">
        <v>77</v>
      </c>
    </row>
    <row r="16" spans="1:5" x14ac:dyDescent="0.3">
      <c r="A16" s="8" t="s">
        <v>2065</v>
      </c>
      <c r="B16">
        <v>3</v>
      </c>
      <c r="C16">
        <v>27</v>
      </c>
      <c r="D16">
        <v>45</v>
      </c>
      <c r="E16">
        <v>75</v>
      </c>
    </row>
    <row r="17" spans="1:5" x14ac:dyDescent="0.3">
      <c r="A17" s="8" t="s">
        <v>2066</v>
      </c>
      <c r="B17">
        <v>7</v>
      </c>
      <c r="C17">
        <v>32</v>
      </c>
      <c r="D17">
        <v>42</v>
      </c>
      <c r="E17">
        <v>81</v>
      </c>
    </row>
    <row r="18" spans="1:5" x14ac:dyDescent="0.3">
      <c r="A18" s="8" t="s">
        <v>2044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A3DD4-D70B-45C0-BE8B-7382AE0E07AB}">
  <dimension ref="A1:H13"/>
  <sheetViews>
    <sheetView workbookViewId="0">
      <selection activeCell="J30" sqref="J30"/>
    </sheetView>
  </sheetViews>
  <sheetFormatPr defaultRowHeight="15.6" x14ac:dyDescent="0.3"/>
  <cols>
    <col min="1" max="1" width="27.3984375" bestFit="1" customWidth="1"/>
    <col min="2" max="2" width="16.69921875" bestFit="1" customWidth="1"/>
    <col min="3" max="3" width="13.296875" bestFit="1" customWidth="1"/>
    <col min="4" max="4" width="16.3984375" bestFit="1" customWidth="1"/>
    <col min="5" max="5" width="12.296875" bestFit="1" customWidth="1"/>
    <col min="6" max="6" width="19.19921875" bestFit="1" customWidth="1"/>
    <col min="7" max="7" width="15.69921875" bestFit="1" customWidth="1"/>
    <col min="8" max="8" width="18.8984375" bestFit="1" customWidth="1"/>
  </cols>
  <sheetData>
    <row r="1" spans="1:8" x14ac:dyDescent="0.3">
      <c r="A1" t="s">
        <v>2068</v>
      </c>
      <c r="B1" t="s">
        <v>2069</v>
      </c>
      <c r="C1" t="s">
        <v>2070</v>
      </c>
      <c r="D1" t="s">
        <v>2071</v>
      </c>
      <c r="E1" t="s">
        <v>2072</v>
      </c>
      <c r="F1" t="s">
        <v>2073</v>
      </c>
      <c r="G1" t="s">
        <v>2074</v>
      </c>
      <c r="H1" t="s">
        <v>2075</v>
      </c>
    </row>
    <row r="2" spans="1:8" x14ac:dyDescent="0.3">
      <c r="A2" t="s">
        <v>2076</v>
      </c>
      <c r="B2">
        <f>COUNTIFS(goal,"&lt;1000",outcome,"successful")</f>
        <v>30</v>
      </c>
      <c r="C2">
        <f>COUNTIFS(goal,"&lt;1000",outcome,"failed")</f>
        <v>20</v>
      </c>
      <c r="D2">
        <f>COUNTIFS(goal,"&lt;1000",outcome,"canceled")</f>
        <v>1</v>
      </c>
      <c r="E2">
        <f>SUM(B2:D2)</f>
        <v>51</v>
      </c>
      <c r="F2" s="12">
        <f>(B2/E2)</f>
        <v>0.58823529411764708</v>
      </c>
      <c r="G2" s="12">
        <f>(C2/E2)</f>
        <v>0.39215686274509803</v>
      </c>
      <c r="H2" s="12">
        <f>(D2/E2)</f>
        <v>1.9607843137254902E-2</v>
      </c>
    </row>
    <row r="3" spans="1:8" x14ac:dyDescent="0.3">
      <c r="A3" t="s">
        <v>2077</v>
      </c>
      <c r="B3">
        <f>COUNTIFS(goal,"&gt;=1000",goal,"&lt;5000",outcome,"successful")</f>
        <v>191</v>
      </c>
      <c r="C3">
        <f>COUNTIFS(goal,"&gt;=1000",goal,"&lt;5000",outcome,"failed")</f>
        <v>38</v>
      </c>
      <c r="D3">
        <f>COUNTIFS(goal,"&gt;=1000",goal,"&lt;5000",outcome,"canceled")</f>
        <v>2</v>
      </c>
      <c r="E3">
        <f t="shared" ref="E3:E13" si="0">SUM(B3:D3)</f>
        <v>231</v>
      </c>
      <c r="F3" s="12">
        <f t="shared" ref="F3:F13" si="1">(B3/E3)</f>
        <v>0.82683982683982682</v>
      </c>
      <c r="G3" s="12">
        <f t="shared" ref="G3:G13" si="2">(C3/E3)</f>
        <v>0.16450216450216451</v>
      </c>
      <c r="H3" s="12">
        <f t="shared" ref="H3:H13" si="3">(D3/E3)</f>
        <v>8.658008658008658E-3</v>
      </c>
    </row>
    <row r="4" spans="1:8" x14ac:dyDescent="0.3">
      <c r="A4" t="s">
        <v>2078</v>
      </c>
      <c r="B4">
        <f>COUNTIFS(goal,"&gt;=5000",goal,"&lt;10000",outcome,"successful")</f>
        <v>164</v>
      </c>
      <c r="C4">
        <f>COUNTIFS(goal,"&gt;=5000",goal,"&lt;10000",outcome,"failed")</f>
        <v>126</v>
      </c>
      <c r="D4">
        <f>COUNTIFS(goal,"&gt;=5000",goal,"&lt;10000",outcome,"canceled")</f>
        <v>25</v>
      </c>
      <c r="E4">
        <f t="shared" si="0"/>
        <v>315</v>
      </c>
      <c r="F4" s="12">
        <f t="shared" si="1"/>
        <v>0.52063492063492067</v>
      </c>
      <c r="G4" s="12">
        <f t="shared" si="2"/>
        <v>0.4</v>
      </c>
      <c r="H4" s="12">
        <f t="shared" si="3"/>
        <v>7.9365079365079361E-2</v>
      </c>
    </row>
    <row r="5" spans="1:8" x14ac:dyDescent="0.3">
      <c r="A5" t="s">
        <v>2079</v>
      </c>
      <c r="B5">
        <f>COUNTIFS(goal,"&gt;=10000",goal,"&lt;15000",outcome,"successful")</f>
        <v>4</v>
      </c>
      <c r="C5">
        <f>COUNTIFS(goal,"&gt;=10000",goal,"&lt;15000",outcome,"failed")</f>
        <v>5</v>
      </c>
      <c r="D5">
        <f>COUNTIFS(goal,"&gt;=10000",goal,"&lt;15000",outcome,"canceled")</f>
        <v>0</v>
      </c>
      <c r="E5">
        <f t="shared" si="0"/>
        <v>9</v>
      </c>
      <c r="F5" s="12">
        <f t="shared" si="1"/>
        <v>0.44444444444444442</v>
      </c>
      <c r="G5" s="12">
        <f t="shared" si="2"/>
        <v>0.55555555555555558</v>
      </c>
      <c r="H5" s="12">
        <f t="shared" si="3"/>
        <v>0</v>
      </c>
    </row>
    <row r="6" spans="1:8" x14ac:dyDescent="0.3">
      <c r="A6" t="s">
        <v>2080</v>
      </c>
      <c r="B6">
        <f>COUNTIFS(goal,"&gt;=15000",goal,"&lt;20000",outcome,"successful")</f>
        <v>10</v>
      </c>
      <c r="C6">
        <f>COUNTIFS(goal,"&gt;=15000",goal,"&lt;20000",outcome,"failed")</f>
        <v>0</v>
      </c>
      <c r="D6">
        <f>COUNTIFS(goal,"&gt;=15000",goal,"&lt;20000",outcome,"canceled")</f>
        <v>0</v>
      </c>
      <c r="E6">
        <f t="shared" si="0"/>
        <v>10</v>
      </c>
      <c r="F6" s="12">
        <f t="shared" si="1"/>
        <v>1</v>
      </c>
      <c r="G6" s="12">
        <f t="shared" si="2"/>
        <v>0</v>
      </c>
      <c r="H6" s="12">
        <f t="shared" si="3"/>
        <v>0</v>
      </c>
    </row>
    <row r="7" spans="1:8" x14ac:dyDescent="0.3">
      <c r="A7" t="s">
        <v>2081</v>
      </c>
      <c r="B7">
        <f>COUNTIFS(goal,"&gt;=20000",goal,"&lt;25000",outcome,"successful")</f>
        <v>7</v>
      </c>
      <c r="C7">
        <f>COUNTIFS(goal,"&gt;=20000",goal,"&lt;25000",outcome,"failed")</f>
        <v>0</v>
      </c>
      <c r="D7">
        <f>COUNTIFS(goal,"&gt;=20000",goal,"&lt;25000",outcome,"canceled")</f>
        <v>0</v>
      </c>
      <c r="E7">
        <f t="shared" si="0"/>
        <v>7</v>
      </c>
      <c r="F7" s="12">
        <f t="shared" si="1"/>
        <v>1</v>
      </c>
      <c r="G7" s="12">
        <f t="shared" si="2"/>
        <v>0</v>
      </c>
      <c r="H7" s="12">
        <f t="shared" si="3"/>
        <v>0</v>
      </c>
    </row>
    <row r="8" spans="1:8" x14ac:dyDescent="0.3">
      <c r="A8" t="s">
        <v>2082</v>
      </c>
      <c r="B8">
        <f>COUNTIFS(goal,"&gt;=25000",goal,"&lt;30000",outcome,"successful")</f>
        <v>11</v>
      </c>
      <c r="C8">
        <f>COUNTIFS(goal,"&gt;=25000",goal,"&lt;30000",outcome,"failed")</f>
        <v>3</v>
      </c>
      <c r="D8">
        <f>COUNTIFS(goal,"&gt;=25000",goal,"&lt;30000",outcome,"canceled")</f>
        <v>0</v>
      </c>
      <c r="E8">
        <f t="shared" si="0"/>
        <v>14</v>
      </c>
      <c r="F8" s="12">
        <f t="shared" si="1"/>
        <v>0.7857142857142857</v>
      </c>
      <c r="G8" s="12">
        <f t="shared" si="2"/>
        <v>0.21428571428571427</v>
      </c>
      <c r="H8" s="12">
        <f t="shared" si="3"/>
        <v>0</v>
      </c>
    </row>
    <row r="9" spans="1:8" x14ac:dyDescent="0.3">
      <c r="A9" t="s">
        <v>2083</v>
      </c>
      <c r="B9">
        <f>COUNTIFS(goal,"&gt;=30000",goal,"&lt;35000",outcome,"successful")</f>
        <v>7</v>
      </c>
      <c r="C9">
        <f>COUNTIFS(goal,"&gt;=30000",goal,"&lt;35000",outcome,"failed")</f>
        <v>0</v>
      </c>
      <c r="D9">
        <f>COUNTIFS(goal,"&gt;=30000",goal,"&lt;35000",outcome,"canceled")</f>
        <v>0</v>
      </c>
      <c r="E9">
        <f t="shared" si="0"/>
        <v>7</v>
      </c>
      <c r="F9" s="12">
        <f t="shared" si="1"/>
        <v>1</v>
      </c>
      <c r="G9" s="12">
        <f t="shared" si="2"/>
        <v>0</v>
      </c>
      <c r="H9" s="12">
        <f t="shared" si="3"/>
        <v>0</v>
      </c>
    </row>
    <row r="10" spans="1:8" x14ac:dyDescent="0.3">
      <c r="A10" t="s">
        <v>2084</v>
      </c>
      <c r="B10">
        <f>COUNTIFS(goal,"&gt;=35000",goal,"&lt;40000",outcome,"successful")</f>
        <v>8</v>
      </c>
      <c r="C10">
        <f>COUNTIFS(goal,"&gt;=35000",goal,"&lt;40000",outcome,"failed")</f>
        <v>3</v>
      </c>
      <c r="D10">
        <f>COUNTIFS(goal,"&gt;=35000",goal,"&lt;40000",outcome,"canceled")</f>
        <v>1</v>
      </c>
      <c r="E10">
        <f t="shared" si="0"/>
        <v>12</v>
      </c>
      <c r="F10" s="12">
        <f t="shared" si="1"/>
        <v>0.66666666666666663</v>
      </c>
      <c r="G10" s="12">
        <f t="shared" si="2"/>
        <v>0.25</v>
      </c>
      <c r="H10" s="12">
        <f t="shared" si="3"/>
        <v>8.3333333333333329E-2</v>
      </c>
    </row>
    <row r="11" spans="1:8" x14ac:dyDescent="0.3">
      <c r="A11" t="s">
        <v>2085</v>
      </c>
      <c r="B11">
        <f>COUNTIFS(goal,"&gt;=40000",goal,"&lt;45000",outcome,"successful")</f>
        <v>11</v>
      </c>
      <c r="C11">
        <f>COUNTIFS(goal,"&gt;=40000",goal,"&lt;45000",outcome,"failed")</f>
        <v>3</v>
      </c>
      <c r="D11">
        <f>COUNTIFS(goal,"&gt;=40000",goal,"&lt;45000",outcome,"canceled")</f>
        <v>0</v>
      </c>
      <c r="E11">
        <f t="shared" si="0"/>
        <v>14</v>
      </c>
      <c r="F11" s="12">
        <f t="shared" si="1"/>
        <v>0.7857142857142857</v>
      </c>
      <c r="G11" s="12">
        <f t="shared" si="2"/>
        <v>0.21428571428571427</v>
      </c>
      <c r="H11" s="12">
        <f t="shared" si="3"/>
        <v>0</v>
      </c>
    </row>
    <row r="12" spans="1:8" x14ac:dyDescent="0.3">
      <c r="A12" t="s">
        <v>2086</v>
      </c>
      <c r="B12">
        <f>COUNTIFS(goal,"&gt;=45000",goal,"&lt;50000",outcome,"successful")</f>
        <v>8</v>
      </c>
      <c r="C12">
        <f>COUNTIFS(goal,"&gt;=45000",goal,"&lt;50000",outcome,"failed")</f>
        <v>3</v>
      </c>
      <c r="D12">
        <f>COUNTIFS(goal,"&gt;=45000",goal,"&lt;50000",outcome,"canceled")</f>
        <v>0</v>
      </c>
      <c r="E12">
        <f t="shared" si="0"/>
        <v>11</v>
      </c>
      <c r="F12" s="12">
        <f t="shared" si="1"/>
        <v>0.72727272727272729</v>
      </c>
      <c r="G12" s="12">
        <f t="shared" si="2"/>
        <v>0.27272727272727271</v>
      </c>
      <c r="H12" s="12">
        <f t="shared" si="3"/>
        <v>0</v>
      </c>
    </row>
    <row r="13" spans="1:8" x14ac:dyDescent="0.3">
      <c r="A13" t="s">
        <v>2087</v>
      </c>
      <c r="B13">
        <f>COUNTIFS(goal,"&gt;=50000",outcome,"successful")</f>
        <v>114</v>
      </c>
      <c r="C13">
        <f>COUNTIFS(goal,"&gt;=50000",outcome,"failed")</f>
        <v>163</v>
      </c>
      <c r="D13">
        <f>COUNTIFS(goal,"&gt;=50000",outcome,"canceled")</f>
        <v>28</v>
      </c>
      <c r="E13">
        <f t="shared" si="0"/>
        <v>305</v>
      </c>
      <c r="F13" s="12">
        <f t="shared" si="1"/>
        <v>0.3737704918032787</v>
      </c>
      <c r="G13" s="12">
        <f t="shared" si="2"/>
        <v>0.53442622950819674</v>
      </c>
      <c r="H13" s="12">
        <f t="shared" si="3"/>
        <v>9.1803278688524587E-2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47EF0-6992-4A6F-B96C-3DCBC96B3533}">
  <dimension ref="A1:H566"/>
  <sheetViews>
    <sheetView workbookViewId="0">
      <selection activeCell="G20" sqref="G20"/>
    </sheetView>
  </sheetViews>
  <sheetFormatPr defaultRowHeight="15.6" x14ac:dyDescent="0.3"/>
  <cols>
    <col min="1" max="1" width="9.3984375" bestFit="1" customWidth="1"/>
    <col min="2" max="2" width="13.5" bestFit="1" customWidth="1"/>
    <col min="3" max="3" width="13.09765625" bestFit="1" customWidth="1"/>
    <col min="4" max="4" width="8.5" bestFit="1" customWidth="1"/>
    <col min="5" max="5" width="13.5" bestFit="1" customWidth="1"/>
    <col min="6" max="6" width="13.09765625" bestFit="1" customWidth="1"/>
    <col min="7" max="7" width="17.19921875" bestFit="1" customWidth="1"/>
    <col min="8" max="8" width="9.8984375" bestFit="1" customWidth="1"/>
  </cols>
  <sheetData>
    <row r="1" spans="1:8" x14ac:dyDescent="0.3">
      <c r="A1" s="1" t="s">
        <v>4</v>
      </c>
      <c r="B1" s="1" t="s">
        <v>5</v>
      </c>
      <c r="D1" s="1" t="s">
        <v>4</v>
      </c>
      <c r="E1" s="1" t="s">
        <v>5</v>
      </c>
      <c r="G1" s="11" t="s">
        <v>2088</v>
      </c>
    </row>
    <row r="2" spans="1:8" x14ac:dyDescent="0.3">
      <c r="A2" t="s">
        <v>20</v>
      </c>
      <c r="B2">
        <v>158</v>
      </c>
      <c r="D2" t="s">
        <v>14</v>
      </c>
      <c r="E2">
        <v>0</v>
      </c>
      <c r="G2" t="s">
        <v>2089</v>
      </c>
      <c r="H2">
        <f>ROUND(AVERAGE(success),2)</f>
        <v>851.15</v>
      </c>
    </row>
    <row r="3" spans="1:8" x14ac:dyDescent="0.3">
      <c r="A3" t="s">
        <v>20</v>
      </c>
      <c r="B3">
        <v>1425</v>
      </c>
      <c r="D3" t="s">
        <v>14</v>
      </c>
      <c r="E3">
        <v>24</v>
      </c>
      <c r="G3" t="s">
        <v>2090</v>
      </c>
      <c r="H3">
        <f>MEDIAN(success)</f>
        <v>201</v>
      </c>
    </row>
    <row r="4" spans="1:8" x14ac:dyDescent="0.3">
      <c r="A4" t="s">
        <v>20</v>
      </c>
      <c r="B4">
        <v>174</v>
      </c>
      <c r="D4" t="s">
        <v>14</v>
      </c>
      <c r="E4">
        <v>53</v>
      </c>
      <c r="G4" t="s">
        <v>2091</v>
      </c>
      <c r="H4">
        <f>MIN(success)</f>
        <v>16</v>
      </c>
    </row>
    <row r="5" spans="1:8" x14ac:dyDescent="0.3">
      <c r="A5" t="s">
        <v>20</v>
      </c>
      <c r="B5">
        <v>227</v>
      </c>
      <c r="D5" t="s">
        <v>14</v>
      </c>
      <c r="E5">
        <v>18</v>
      </c>
      <c r="G5" t="s">
        <v>2092</v>
      </c>
      <c r="H5">
        <f>MAX(success)</f>
        <v>7295</v>
      </c>
    </row>
    <row r="6" spans="1:8" x14ac:dyDescent="0.3">
      <c r="A6" t="s">
        <v>20</v>
      </c>
      <c r="B6">
        <v>220</v>
      </c>
      <c r="D6" t="s">
        <v>14</v>
      </c>
      <c r="E6">
        <v>44</v>
      </c>
      <c r="G6" t="s">
        <v>2093</v>
      </c>
      <c r="H6">
        <f>_xlfn.VAR.P(success)</f>
        <v>1603373.7324019109</v>
      </c>
    </row>
    <row r="7" spans="1:8" x14ac:dyDescent="0.3">
      <c r="A7" t="s">
        <v>20</v>
      </c>
      <c r="B7">
        <v>98</v>
      </c>
      <c r="D7" t="s">
        <v>14</v>
      </c>
      <c r="E7">
        <v>27</v>
      </c>
      <c r="G7" t="s">
        <v>2094</v>
      </c>
      <c r="H7">
        <f>ROUND(_xlfn.STDEV.P(success),2)</f>
        <v>1266.24</v>
      </c>
    </row>
    <row r="8" spans="1:8" x14ac:dyDescent="0.3">
      <c r="A8" t="s">
        <v>20</v>
      </c>
      <c r="B8">
        <v>100</v>
      </c>
      <c r="D8" t="s">
        <v>14</v>
      </c>
      <c r="E8">
        <v>55</v>
      </c>
    </row>
    <row r="9" spans="1:8" x14ac:dyDescent="0.3">
      <c r="A9" t="s">
        <v>20</v>
      </c>
      <c r="B9">
        <v>1249</v>
      </c>
      <c r="D9" t="s">
        <v>14</v>
      </c>
      <c r="E9">
        <v>200</v>
      </c>
    </row>
    <row r="10" spans="1:8" x14ac:dyDescent="0.3">
      <c r="A10" t="s">
        <v>20</v>
      </c>
      <c r="B10">
        <v>1396</v>
      </c>
      <c r="D10" t="s">
        <v>14</v>
      </c>
      <c r="E10">
        <v>452</v>
      </c>
      <c r="G10" s="10" t="s">
        <v>2095</v>
      </c>
    </row>
    <row r="11" spans="1:8" x14ac:dyDescent="0.3">
      <c r="A11" t="s">
        <v>20</v>
      </c>
      <c r="B11">
        <v>890</v>
      </c>
      <c r="D11" t="s">
        <v>14</v>
      </c>
      <c r="E11">
        <v>674</v>
      </c>
      <c r="G11" t="s">
        <v>2089</v>
      </c>
      <c r="H11">
        <f>ROUND(AVERAGE(fail),2)</f>
        <v>585.62</v>
      </c>
    </row>
    <row r="12" spans="1:8" x14ac:dyDescent="0.3">
      <c r="A12" t="s">
        <v>20</v>
      </c>
      <c r="B12">
        <v>142</v>
      </c>
      <c r="D12" t="s">
        <v>14</v>
      </c>
      <c r="E12">
        <v>558</v>
      </c>
      <c r="G12" t="s">
        <v>2090</v>
      </c>
      <c r="H12">
        <f>MEDIAN(fail)</f>
        <v>114.5</v>
      </c>
    </row>
    <row r="13" spans="1:8" x14ac:dyDescent="0.3">
      <c r="A13" t="s">
        <v>20</v>
      </c>
      <c r="B13">
        <v>2673</v>
      </c>
      <c r="D13" t="s">
        <v>14</v>
      </c>
      <c r="E13">
        <v>15</v>
      </c>
      <c r="G13" t="s">
        <v>2091</v>
      </c>
      <c r="H13">
        <f>MIN(fail)</f>
        <v>0</v>
      </c>
    </row>
    <row r="14" spans="1:8" x14ac:dyDescent="0.3">
      <c r="A14" t="s">
        <v>20</v>
      </c>
      <c r="B14">
        <v>163</v>
      </c>
      <c r="D14" t="s">
        <v>14</v>
      </c>
      <c r="E14">
        <v>2307</v>
      </c>
      <c r="G14" t="s">
        <v>2092</v>
      </c>
      <c r="H14">
        <f>MAX(fail)</f>
        <v>6080</v>
      </c>
    </row>
    <row r="15" spans="1:8" x14ac:dyDescent="0.3">
      <c r="A15" t="s">
        <v>20</v>
      </c>
      <c r="B15">
        <v>2220</v>
      </c>
      <c r="D15" t="s">
        <v>14</v>
      </c>
      <c r="E15">
        <v>88</v>
      </c>
      <c r="G15" t="s">
        <v>2093</v>
      </c>
      <c r="H15">
        <f>_xlfn.VAR.P(fail)</f>
        <v>921574.68174133555</v>
      </c>
    </row>
    <row r="16" spans="1:8" x14ac:dyDescent="0.3">
      <c r="A16" t="s">
        <v>20</v>
      </c>
      <c r="B16">
        <v>1606</v>
      </c>
      <c r="D16" t="s">
        <v>14</v>
      </c>
      <c r="E16">
        <v>48</v>
      </c>
      <c r="G16" t="s">
        <v>2094</v>
      </c>
      <c r="H16">
        <f>ROUND(_xlfn.STDEV.P(fail),2)</f>
        <v>959.99</v>
      </c>
    </row>
    <row r="17" spans="1:5" x14ac:dyDescent="0.3">
      <c r="A17" t="s">
        <v>20</v>
      </c>
      <c r="B17">
        <v>129</v>
      </c>
      <c r="D17" t="s">
        <v>14</v>
      </c>
      <c r="E17">
        <v>1</v>
      </c>
    </row>
    <row r="18" spans="1:5" x14ac:dyDescent="0.3">
      <c r="A18" t="s">
        <v>20</v>
      </c>
      <c r="B18">
        <v>226</v>
      </c>
      <c r="D18" t="s">
        <v>14</v>
      </c>
      <c r="E18">
        <v>1467</v>
      </c>
    </row>
    <row r="19" spans="1:5" x14ac:dyDescent="0.3">
      <c r="A19" t="s">
        <v>20</v>
      </c>
      <c r="B19">
        <v>5419</v>
      </c>
      <c r="D19" t="s">
        <v>14</v>
      </c>
      <c r="E19">
        <v>75</v>
      </c>
    </row>
    <row r="20" spans="1:5" x14ac:dyDescent="0.3">
      <c r="A20" t="s">
        <v>20</v>
      </c>
      <c r="B20">
        <v>165</v>
      </c>
      <c r="D20" t="s">
        <v>14</v>
      </c>
      <c r="E20">
        <v>120</v>
      </c>
    </row>
    <row r="21" spans="1:5" x14ac:dyDescent="0.3">
      <c r="A21" t="s">
        <v>20</v>
      </c>
      <c r="B21">
        <v>1965</v>
      </c>
      <c r="D21" t="s">
        <v>14</v>
      </c>
      <c r="E21">
        <v>2253</v>
      </c>
    </row>
    <row r="22" spans="1:5" x14ac:dyDescent="0.3">
      <c r="A22" t="s">
        <v>20</v>
      </c>
      <c r="B22">
        <v>16</v>
      </c>
      <c r="D22" t="s">
        <v>14</v>
      </c>
      <c r="E22">
        <v>5</v>
      </c>
    </row>
    <row r="23" spans="1:5" x14ac:dyDescent="0.3">
      <c r="A23" t="s">
        <v>20</v>
      </c>
      <c r="B23">
        <v>107</v>
      </c>
      <c r="D23" t="s">
        <v>14</v>
      </c>
      <c r="E23">
        <v>38</v>
      </c>
    </row>
    <row r="24" spans="1:5" x14ac:dyDescent="0.3">
      <c r="A24" t="s">
        <v>20</v>
      </c>
      <c r="B24">
        <v>134</v>
      </c>
      <c r="D24" t="s">
        <v>14</v>
      </c>
      <c r="E24">
        <v>12</v>
      </c>
    </row>
    <row r="25" spans="1:5" x14ac:dyDescent="0.3">
      <c r="A25" t="s">
        <v>20</v>
      </c>
      <c r="B25">
        <v>198</v>
      </c>
      <c r="D25" t="s">
        <v>14</v>
      </c>
      <c r="E25">
        <v>1684</v>
      </c>
    </row>
    <row r="26" spans="1:5" x14ac:dyDescent="0.3">
      <c r="A26" t="s">
        <v>20</v>
      </c>
      <c r="B26">
        <v>111</v>
      </c>
      <c r="D26" t="s">
        <v>14</v>
      </c>
      <c r="E26">
        <v>56</v>
      </c>
    </row>
    <row r="27" spans="1:5" x14ac:dyDescent="0.3">
      <c r="A27" t="s">
        <v>20</v>
      </c>
      <c r="B27">
        <v>222</v>
      </c>
      <c r="D27" t="s">
        <v>14</v>
      </c>
      <c r="E27">
        <v>838</v>
      </c>
    </row>
    <row r="28" spans="1:5" x14ac:dyDescent="0.3">
      <c r="A28" t="s">
        <v>20</v>
      </c>
      <c r="B28">
        <v>6212</v>
      </c>
      <c r="D28" t="s">
        <v>14</v>
      </c>
      <c r="E28">
        <v>1000</v>
      </c>
    </row>
    <row r="29" spans="1:5" x14ac:dyDescent="0.3">
      <c r="A29" t="s">
        <v>20</v>
      </c>
      <c r="B29">
        <v>98</v>
      </c>
      <c r="D29" t="s">
        <v>14</v>
      </c>
      <c r="E29">
        <v>1482</v>
      </c>
    </row>
    <row r="30" spans="1:5" x14ac:dyDescent="0.3">
      <c r="A30" t="s">
        <v>20</v>
      </c>
      <c r="B30">
        <v>92</v>
      </c>
      <c r="D30" t="s">
        <v>14</v>
      </c>
      <c r="E30">
        <v>106</v>
      </c>
    </row>
    <row r="31" spans="1:5" x14ac:dyDescent="0.3">
      <c r="A31" t="s">
        <v>20</v>
      </c>
      <c r="B31">
        <v>149</v>
      </c>
      <c r="D31" t="s">
        <v>14</v>
      </c>
      <c r="E31">
        <v>679</v>
      </c>
    </row>
    <row r="32" spans="1:5" x14ac:dyDescent="0.3">
      <c r="A32" t="s">
        <v>20</v>
      </c>
      <c r="B32">
        <v>2431</v>
      </c>
      <c r="D32" t="s">
        <v>14</v>
      </c>
      <c r="E32">
        <v>1220</v>
      </c>
    </row>
    <row r="33" spans="1:5" x14ac:dyDescent="0.3">
      <c r="A33" t="s">
        <v>20</v>
      </c>
      <c r="B33">
        <v>303</v>
      </c>
      <c r="D33" t="s">
        <v>14</v>
      </c>
      <c r="E33">
        <v>1</v>
      </c>
    </row>
    <row r="34" spans="1:5" x14ac:dyDescent="0.3">
      <c r="A34" t="s">
        <v>20</v>
      </c>
      <c r="B34">
        <v>209</v>
      </c>
      <c r="D34" t="s">
        <v>14</v>
      </c>
      <c r="E34">
        <v>37</v>
      </c>
    </row>
    <row r="35" spans="1:5" x14ac:dyDescent="0.3">
      <c r="A35" t="s">
        <v>20</v>
      </c>
      <c r="B35">
        <v>131</v>
      </c>
      <c r="D35" t="s">
        <v>14</v>
      </c>
      <c r="E35">
        <v>60</v>
      </c>
    </row>
    <row r="36" spans="1:5" x14ac:dyDescent="0.3">
      <c r="A36" t="s">
        <v>20</v>
      </c>
      <c r="B36">
        <v>164</v>
      </c>
      <c r="D36" t="s">
        <v>14</v>
      </c>
      <c r="E36">
        <v>296</v>
      </c>
    </row>
    <row r="37" spans="1:5" x14ac:dyDescent="0.3">
      <c r="A37" t="s">
        <v>20</v>
      </c>
      <c r="B37">
        <v>201</v>
      </c>
      <c r="D37" t="s">
        <v>14</v>
      </c>
      <c r="E37">
        <v>3304</v>
      </c>
    </row>
    <row r="38" spans="1:5" x14ac:dyDescent="0.3">
      <c r="A38" t="s">
        <v>20</v>
      </c>
      <c r="B38">
        <v>211</v>
      </c>
      <c r="D38" t="s">
        <v>14</v>
      </c>
      <c r="E38">
        <v>73</v>
      </c>
    </row>
    <row r="39" spans="1:5" x14ac:dyDescent="0.3">
      <c r="A39" t="s">
        <v>20</v>
      </c>
      <c r="B39">
        <v>128</v>
      </c>
      <c r="D39" t="s">
        <v>14</v>
      </c>
      <c r="E39">
        <v>3387</v>
      </c>
    </row>
    <row r="40" spans="1:5" x14ac:dyDescent="0.3">
      <c r="A40" t="s">
        <v>20</v>
      </c>
      <c r="B40">
        <v>1600</v>
      </c>
      <c r="D40" t="s">
        <v>14</v>
      </c>
      <c r="E40">
        <v>662</v>
      </c>
    </row>
    <row r="41" spans="1:5" x14ac:dyDescent="0.3">
      <c r="A41" t="s">
        <v>20</v>
      </c>
      <c r="B41">
        <v>249</v>
      </c>
      <c r="D41" t="s">
        <v>14</v>
      </c>
      <c r="E41">
        <v>774</v>
      </c>
    </row>
    <row r="42" spans="1:5" x14ac:dyDescent="0.3">
      <c r="A42" t="s">
        <v>20</v>
      </c>
      <c r="B42">
        <v>236</v>
      </c>
      <c r="D42" t="s">
        <v>14</v>
      </c>
      <c r="E42">
        <v>672</v>
      </c>
    </row>
    <row r="43" spans="1:5" x14ac:dyDescent="0.3">
      <c r="A43" t="s">
        <v>20</v>
      </c>
      <c r="B43">
        <v>4065</v>
      </c>
      <c r="D43" t="s">
        <v>14</v>
      </c>
      <c r="E43">
        <v>940</v>
      </c>
    </row>
    <row r="44" spans="1:5" x14ac:dyDescent="0.3">
      <c r="A44" t="s">
        <v>20</v>
      </c>
      <c r="B44">
        <v>246</v>
      </c>
      <c r="D44" t="s">
        <v>14</v>
      </c>
      <c r="E44">
        <v>117</v>
      </c>
    </row>
    <row r="45" spans="1:5" x14ac:dyDescent="0.3">
      <c r="A45" t="s">
        <v>20</v>
      </c>
      <c r="B45">
        <v>2475</v>
      </c>
      <c r="D45" t="s">
        <v>14</v>
      </c>
      <c r="E45">
        <v>115</v>
      </c>
    </row>
    <row r="46" spans="1:5" x14ac:dyDescent="0.3">
      <c r="A46" t="s">
        <v>20</v>
      </c>
      <c r="B46">
        <v>76</v>
      </c>
      <c r="D46" t="s">
        <v>14</v>
      </c>
      <c r="E46">
        <v>326</v>
      </c>
    </row>
    <row r="47" spans="1:5" x14ac:dyDescent="0.3">
      <c r="A47" t="s">
        <v>20</v>
      </c>
      <c r="B47">
        <v>54</v>
      </c>
      <c r="D47" t="s">
        <v>14</v>
      </c>
      <c r="E47">
        <v>1</v>
      </c>
    </row>
    <row r="48" spans="1:5" x14ac:dyDescent="0.3">
      <c r="A48" t="s">
        <v>20</v>
      </c>
      <c r="B48">
        <v>88</v>
      </c>
      <c r="D48" t="s">
        <v>14</v>
      </c>
      <c r="E48">
        <v>1467</v>
      </c>
    </row>
    <row r="49" spans="1:5" x14ac:dyDescent="0.3">
      <c r="A49" t="s">
        <v>20</v>
      </c>
      <c r="B49">
        <v>85</v>
      </c>
      <c r="D49" t="s">
        <v>14</v>
      </c>
      <c r="E49">
        <v>5681</v>
      </c>
    </row>
    <row r="50" spans="1:5" x14ac:dyDescent="0.3">
      <c r="A50" t="s">
        <v>20</v>
      </c>
      <c r="B50">
        <v>170</v>
      </c>
      <c r="D50" t="s">
        <v>14</v>
      </c>
      <c r="E50">
        <v>1059</v>
      </c>
    </row>
    <row r="51" spans="1:5" x14ac:dyDescent="0.3">
      <c r="A51" t="s">
        <v>20</v>
      </c>
      <c r="B51">
        <v>330</v>
      </c>
      <c r="D51" t="s">
        <v>14</v>
      </c>
      <c r="E51">
        <v>1194</v>
      </c>
    </row>
    <row r="52" spans="1:5" x14ac:dyDescent="0.3">
      <c r="A52" t="s">
        <v>20</v>
      </c>
      <c r="B52">
        <v>127</v>
      </c>
      <c r="D52" t="s">
        <v>14</v>
      </c>
      <c r="E52">
        <v>30</v>
      </c>
    </row>
    <row r="53" spans="1:5" x14ac:dyDescent="0.3">
      <c r="A53" t="s">
        <v>20</v>
      </c>
      <c r="B53">
        <v>411</v>
      </c>
      <c r="D53" t="s">
        <v>14</v>
      </c>
      <c r="E53">
        <v>75</v>
      </c>
    </row>
    <row r="54" spans="1:5" x14ac:dyDescent="0.3">
      <c r="A54" t="s">
        <v>20</v>
      </c>
      <c r="B54">
        <v>180</v>
      </c>
      <c r="D54" t="s">
        <v>14</v>
      </c>
      <c r="E54">
        <v>955</v>
      </c>
    </row>
    <row r="55" spans="1:5" x14ac:dyDescent="0.3">
      <c r="A55" t="s">
        <v>20</v>
      </c>
      <c r="B55">
        <v>374</v>
      </c>
      <c r="D55" t="s">
        <v>14</v>
      </c>
      <c r="E55">
        <v>67</v>
      </c>
    </row>
    <row r="56" spans="1:5" x14ac:dyDescent="0.3">
      <c r="A56" t="s">
        <v>20</v>
      </c>
      <c r="B56">
        <v>71</v>
      </c>
      <c r="D56" t="s">
        <v>14</v>
      </c>
      <c r="E56">
        <v>5</v>
      </c>
    </row>
    <row r="57" spans="1:5" x14ac:dyDescent="0.3">
      <c r="A57" t="s">
        <v>20</v>
      </c>
      <c r="B57">
        <v>203</v>
      </c>
      <c r="D57" t="s">
        <v>14</v>
      </c>
      <c r="E57">
        <v>26</v>
      </c>
    </row>
    <row r="58" spans="1:5" x14ac:dyDescent="0.3">
      <c r="A58" t="s">
        <v>20</v>
      </c>
      <c r="B58">
        <v>113</v>
      </c>
      <c r="D58" t="s">
        <v>14</v>
      </c>
      <c r="E58">
        <v>1130</v>
      </c>
    </row>
    <row r="59" spans="1:5" x14ac:dyDescent="0.3">
      <c r="A59" t="s">
        <v>20</v>
      </c>
      <c r="B59">
        <v>96</v>
      </c>
      <c r="D59" t="s">
        <v>14</v>
      </c>
      <c r="E59">
        <v>782</v>
      </c>
    </row>
    <row r="60" spans="1:5" x14ac:dyDescent="0.3">
      <c r="A60" t="s">
        <v>20</v>
      </c>
      <c r="B60">
        <v>498</v>
      </c>
      <c r="D60" t="s">
        <v>14</v>
      </c>
      <c r="E60">
        <v>210</v>
      </c>
    </row>
    <row r="61" spans="1:5" x14ac:dyDescent="0.3">
      <c r="A61" t="s">
        <v>20</v>
      </c>
      <c r="B61">
        <v>180</v>
      </c>
      <c r="D61" t="s">
        <v>14</v>
      </c>
      <c r="E61">
        <v>136</v>
      </c>
    </row>
    <row r="62" spans="1:5" x14ac:dyDescent="0.3">
      <c r="A62" t="s">
        <v>20</v>
      </c>
      <c r="B62">
        <v>27</v>
      </c>
      <c r="D62" t="s">
        <v>14</v>
      </c>
      <c r="E62">
        <v>86</v>
      </c>
    </row>
    <row r="63" spans="1:5" x14ac:dyDescent="0.3">
      <c r="A63" t="s">
        <v>20</v>
      </c>
      <c r="B63">
        <v>2331</v>
      </c>
      <c r="D63" t="s">
        <v>14</v>
      </c>
      <c r="E63">
        <v>19</v>
      </c>
    </row>
    <row r="64" spans="1:5" x14ac:dyDescent="0.3">
      <c r="A64" t="s">
        <v>20</v>
      </c>
      <c r="B64">
        <v>113</v>
      </c>
      <c r="D64" t="s">
        <v>14</v>
      </c>
      <c r="E64">
        <v>886</v>
      </c>
    </row>
    <row r="65" spans="1:5" x14ac:dyDescent="0.3">
      <c r="A65" t="s">
        <v>20</v>
      </c>
      <c r="B65">
        <v>164</v>
      </c>
      <c r="D65" t="s">
        <v>14</v>
      </c>
      <c r="E65">
        <v>35</v>
      </c>
    </row>
    <row r="66" spans="1:5" x14ac:dyDescent="0.3">
      <c r="A66" t="s">
        <v>20</v>
      </c>
      <c r="B66">
        <v>164</v>
      </c>
      <c r="D66" t="s">
        <v>14</v>
      </c>
      <c r="E66">
        <v>24</v>
      </c>
    </row>
    <row r="67" spans="1:5" x14ac:dyDescent="0.3">
      <c r="A67" t="s">
        <v>20</v>
      </c>
      <c r="B67">
        <v>336</v>
      </c>
      <c r="D67" t="s">
        <v>14</v>
      </c>
      <c r="E67">
        <v>86</v>
      </c>
    </row>
    <row r="68" spans="1:5" x14ac:dyDescent="0.3">
      <c r="A68" t="s">
        <v>20</v>
      </c>
      <c r="B68">
        <v>1917</v>
      </c>
      <c r="D68" t="s">
        <v>14</v>
      </c>
      <c r="E68">
        <v>243</v>
      </c>
    </row>
    <row r="69" spans="1:5" x14ac:dyDescent="0.3">
      <c r="A69" t="s">
        <v>20</v>
      </c>
      <c r="B69">
        <v>95</v>
      </c>
      <c r="D69" t="s">
        <v>14</v>
      </c>
      <c r="E69">
        <v>65</v>
      </c>
    </row>
    <row r="70" spans="1:5" x14ac:dyDescent="0.3">
      <c r="A70" t="s">
        <v>20</v>
      </c>
      <c r="B70">
        <v>147</v>
      </c>
      <c r="D70" t="s">
        <v>14</v>
      </c>
      <c r="E70">
        <v>100</v>
      </c>
    </row>
    <row r="71" spans="1:5" x14ac:dyDescent="0.3">
      <c r="A71" t="s">
        <v>20</v>
      </c>
      <c r="B71">
        <v>86</v>
      </c>
      <c r="D71" t="s">
        <v>14</v>
      </c>
      <c r="E71">
        <v>168</v>
      </c>
    </row>
    <row r="72" spans="1:5" x14ac:dyDescent="0.3">
      <c r="A72" t="s">
        <v>20</v>
      </c>
      <c r="B72">
        <v>83</v>
      </c>
      <c r="D72" t="s">
        <v>14</v>
      </c>
      <c r="E72">
        <v>13</v>
      </c>
    </row>
    <row r="73" spans="1:5" x14ac:dyDescent="0.3">
      <c r="A73" t="s">
        <v>20</v>
      </c>
      <c r="B73">
        <v>676</v>
      </c>
      <c r="D73" t="s">
        <v>14</v>
      </c>
      <c r="E73">
        <v>1</v>
      </c>
    </row>
    <row r="74" spans="1:5" x14ac:dyDescent="0.3">
      <c r="A74" t="s">
        <v>20</v>
      </c>
      <c r="B74">
        <v>361</v>
      </c>
      <c r="D74" t="s">
        <v>14</v>
      </c>
      <c r="E74">
        <v>40</v>
      </c>
    </row>
    <row r="75" spans="1:5" x14ac:dyDescent="0.3">
      <c r="A75" t="s">
        <v>20</v>
      </c>
      <c r="B75">
        <v>131</v>
      </c>
      <c r="D75" t="s">
        <v>14</v>
      </c>
      <c r="E75">
        <v>226</v>
      </c>
    </row>
    <row r="76" spans="1:5" x14ac:dyDescent="0.3">
      <c r="A76" t="s">
        <v>20</v>
      </c>
      <c r="B76">
        <v>126</v>
      </c>
      <c r="D76" t="s">
        <v>14</v>
      </c>
      <c r="E76">
        <v>1625</v>
      </c>
    </row>
    <row r="77" spans="1:5" x14ac:dyDescent="0.3">
      <c r="A77" t="s">
        <v>20</v>
      </c>
      <c r="B77">
        <v>275</v>
      </c>
      <c r="D77" t="s">
        <v>14</v>
      </c>
      <c r="E77">
        <v>143</v>
      </c>
    </row>
    <row r="78" spans="1:5" x14ac:dyDescent="0.3">
      <c r="A78" t="s">
        <v>20</v>
      </c>
      <c r="B78">
        <v>67</v>
      </c>
      <c r="D78" t="s">
        <v>14</v>
      </c>
      <c r="E78">
        <v>934</v>
      </c>
    </row>
    <row r="79" spans="1:5" x14ac:dyDescent="0.3">
      <c r="A79" t="s">
        <v>20</v>
      </c>
      <c r="B79">
        <v>154</v>
      </c>
      <c r="D79" t="s">
        <v>14</v>
      </c>
      <c r="E79">
        <v>17</v>
      </c>
    </row>
    <row r="80" spans="1:5" x14ac:dyDescent="0.3">
      <c r="A80" t="s">
        <v>20</v>
      </c>
      <c r="B80">
        <v>1782</v>
      </c>
      <c r="D80" t="s">
        <v>14</v>
      </c>
      <c r="E80">
        <v>2179</v>
      </c>
    </row>
    <row r="81" spans="1:5" x14ac:dyDescent="0.3">
      <c r="A81" t="s">
        <v>20</v>
      </c>
      <c r="B81">
        <v>903</v>
      </c>
      <c r="D81" t="s">
        <v>14</v>
      </c>
      <c r="E81">
        <v>931</v>
      </c>
    </row>
    <row r="82" spans="1:5" x14ac:dyDescent="0.3">
      <c r="A82" t="s">
        <v>20</v>
      </c>
      <c r="B82">
        <v>94</v>
      </c>
      <c r="D82" t="s">
        <v>14</v>
      </c>
      <c r="E82">
        <v>92</v>
      </c>
    </row>
    <row r="83" spans="1:5" x14ac:dyDescent="0.3">
      <c r="A83" t="s">
        <v>20</v>
      </c>
      <c r="B83">
        <v>180</v>
      </c>
      <c r="D83" t="s">
        <v>14</v>
      </c>
      <c r="E83">
        <v>57</v>
      </c>
    </row>
    <row r="84" spans="1:5" x14ac:dyDescent="0.3">
      <c r="A84" t="s">
        <v>20</v>
      </c>
      <c r="B84">
        <v>533</v>
      </c>
      <c r="D84" t="s">
        <v>14</v>
      </c>
      <c r="E84">
        <v>41</v>
      </c>
    </row>
    <row r="85" spans="1:5" x14ac:dyDescent="0.3">
      <c r="A85" t="s">
        <v>20</v>
      </c>
      <c r="B85">
        <v>2443</v>
      </c>
      <c r="D85" t="s">
        <v>14</v>
      </c>
      <c r="E85">
        <v>1</v>
      </c>
    </row>
    <row r="86" spans="1:5" x14ac:dyDescent="0.3">
      <c r="A86" t="s">
        <v>20</v>
      </c>
      <c r="B86">
        <v>89</v>
      </c>
      <c r="D86" t="s">
        <v>14</v>
      </c>
      <c r="E86">
        <v>101</v>
      </c>
    </row>
    <row r="87" spans="1:5" x14ac:dyDescent="0.3">
      <c r="A87" t="s">
        <v>20</v>
      </c>
      <c r="B87">
        <v>159</v>
      </c>
      <c r="D87" t="s">
        <v>14</v>
      </c>
      <c r="E87">
        <v>1335</v>
      </c>
    </row>
    <row r="88" spans="1:5" x14ac:dyDescent="0.3">
      <c r="A88" t="s">
        <v>20</v>
      </c>
      <c r="B88">
        <v>50</v>
      </c>
      <c r="D88" t="s">
        <v>14</v>
      </c>
      <c r="E88">
        <v>15</v>
      </c>
    </row>
    <row r="89" spans="1:5" x14ac:dyDescent="0.3">
      <c r="A89" t="s">
        <v>20</v>
      </c>
      <c r="B89">
        <v>186</v>
      </c>
      <c r="D89" t="s">
        <v>14</v>
      </c>
      <c r="E89">
        <v>454</v>
      </c>
    </row>
    <row r="90" spans="1:5" x14ac:dyDescent="0.3">
      <c r="A90" t="s">
        <v>20</v>
      </c>
      <c r="B90">
        <v>1071</v>
      </c>
      <c r="D90" t="s">
        <v>14</v>
      </c>
      <c r="E90">
        <v>3182</v>
      </c>
    </row>
    <row r="91" spans="1:5" x14ac:dyDescent="0.3">
      <c r="A91" t="s">
        <v>20</v>
      </c>
      <c r="B91">
        <v>117</v>
      </c>
      <c r="D91" t="s">
        <v>14</v>
      </c>
      <c r="E91">
        <v>15</v>
      </c>
    </row>
    <row r="92" spans="1:5" x14ac:dyDescent="0.3">
      <c r="A92" t="s">
        <v>20</v>
      </c>
      <c r="B92">
        <v>70</v>
      </c>
      <c r="D92" t="s">
        <v>14</v>
      </c>
      <c r="E92">
        <v>133</v>
      </c>
    </row>
    <row r="93" spans="1:5" x14ac:dyDescent="0.3">
      <c r="A93" t="s">
        <v>20</v>
      </c>
      <c r="B93">
        <v>135</v>
      </c>
      <c r="D93" t="s">
        <v>14</v>
      </c>
      <c r="E93">
        <v>2062</v>
      </c>
    </row>
    <row r="94" spans="1:5" x14ac:dyDescent="0.3">
      <c r="A94" t="s">
        <v>20</v>
      </c>
      <c r="B94">
        <v>768</v>
      </c>
      <c r="D94" t="s">
        <v>14</v>
      </c>
      <c r="E94">
        <v>29</v>
      </c>
    </row>
    <row r="95" spans="1:5" x14ac:dyDescent="0.3">
      <c r="A95" t="s">
        <v>20</v>
      </c>
      <c r="B95">
        <v>199</v>
      </c>
      <c r="D95" t="s">
        <v>14</v>
      </c>
      <c r="E95">
        <v>132</v>
      </c>
    </row>
    <row r="96" spans="1:5" x14ac:dyDescent="0.3">
      <c r="A96" t="s">
        <v>20</v>
      </c>
      <c r="B96">
        <v>107</v>
      </c>
      <c r="D96" t="s">
        <v>14</v>
      </c>
      <c r="E96">
        <v>137</v>
      </c>
    </row>
    <row r="97" spans="1:5" x14ac:dyDescent="0.3">
      <c r="A97" t="s">
        <v>20</v>
      </c>
      <c r="B97">
        <v>195</v>
      </c>
      <c r="D97" t="s">
        <v>14</v>
      </c>
      <c r="E97">
        <v>908</v>
      </c>
    </row>
    <row r="98" spans="1:5" x14ac:dyDescent="0.3">
      <c r="A98" t="s">
        <v>20</v>
      </c>
      <c r="B98">
        <v>3376</v>
      </c>
      <c r="D98" t="s">
        <v>14</v>
      </c>
      <c r="E98">
        <v>10</v>
      </c>
    </row>
    <row r="99" spans="1:5" x14ac:dyDescent="0.3">
      <c r="A99" t="s">
        <v>20</v>
      </c>
      <c r="B99">
        <v>41</v>
      </c>
      <c r="D99" t="s">
        <v>14</v>
      </c>
      <c r="E99">
        <v>1910</v>
      </c>
    </row>
    <row r="100" spans="1:5" x14ac:dyDescent="0.3">
      <c r="A100" t="s">
        <v>20</v>
      </c>
      <c r="B100">
        <v>1821</v>
      </c>
      <c r="D100" t="s">
        <v>14</v>
      </c>
      <c r="E100">
        <v>38</v>
      </c>
    </row>
    <row r="101" spans="1:5" x14ac:dyDescent="0.3">
      <c r="A101" t="s">
        <v>20</v>
      </c>
      <c r="B101">
        <v>164</v>
      </c>
      <c r="D101" t="s">
        <v>14</v>
      </c>
      <c r="E101">
        <v>104</v>
      </c>
    </row>
    <row r="102" spans="1:5" x14ac:dyDescent="0.3">
      <c r="A102" t="s">
        <v>20</v>
      </c>
      <c r="B102">
        <v>157</v>
      </c>
      <c r="D102" t="s">
        <v>14</v>
      </c>
      <c r="E102">
        <v>49</v>
      </c>
    </row>
    <row r="103" spans="1:5" x14ac:dyDescent="0.3">
      <c r="A103" t="s">
        <v>20</v>
      </c>
      <c r="B103">
        <v>246</v>
      </c>
      <c r="D103" t="s">
        <v>14</v>
      </c>
      <c r="E103">
        <v>1</v>
      </c>
    </row>
    <row r="104" spans="1:5" x14ac:dyDescent="0.3">
      <c r="A104" t="s">
        <v>20</v>
      </c>
      <c r="B104">
        <v>1396</v>
      </c>
      <c r="D104" t="s">
        <v>14</v>
      </c>
      <c r="E104">
        <v>245</v>
      </c>
    </row>
    <row r="105" spans="1:5" x14ac:dyDescent="0.3">
      <c r="A105" t="s">
        <v>20</v>
      </c>
      <c r="B105">
        <v>2506</v>
      </c>
      <c r="D105" t="s">
        <v>14</v>
      </c>
      <c r="E105">
        <v>32</v>
      </c>
    </row>
    <row r="106" spans="1:5" x14ac:dyDescent="0.3">
      <c r="A106" t="s">
        <v>20</v>
      </c>
      <c r="B106">
        <v>244</v>
      </c>
      <c r="D106" t="s">
        <v>14</v>
      </c>
      <c r="E106">
        <v>7</v>
      </c>
    </row>
    <row r="107" spans="1:5" x14ac:dyDescent="0.3">
      <c r="A107" t="s">
        <v>20</v>
      </c>
      <c r="B107">
        <v>146</v>
      </c>
      <c r="D107" t="s">
        <v>14</v>
      </c>
      <c r="E107">
        <v>803</v>
      </c>
    </row>
    <row r="108" spans="1:5" x14ac:dyDescent="0.3">
      <c r="A108" t="s">
        <v>20</v>
      </c>
      <c r="B108">
        <v>1267</v>
      </c>
      <c r="D108" t="s">
        <v>14</v>
      </c>
      <c r="E108">
        <v>16</v>
      </c>
    </row>
    <row r="109" spans="1:5" x14ac:dyDescent="0.3">
      <c r="A109" t="s">
        <v>20</v>
      </c>
      <c r="B109">
        <v>1561</v>
      </c>
      <c r="D109" t="s">
        <v>14</v>
      </c>
      <c r="E109">
        <v>31</v>
      </c>
    </row>
    <row r="110" spans="1:5" x14ac:dyDescent="0.3">
      <c r="A110" t="s">
        <v>20</v>
      </c>
      <c r="B110">
        <v>48</v>
      </c>
      <c r="D110" t="s">
        <v>14</v>
      </c>
      <c r="E110">
        <v>108</v>
      </c>
    </row>
    <row r="111" spans="1:5" x14ac:dyDescent="0.3">
      <c r="A111" t="s">
        <v>20</v>
      </c>
      <c r="B111">
        <v>2739</v>
      </c>
      <c r="D111" t="s">
        <v>14</v>
      </c>
      <c r="E111">
        <v>30</v>
      </c>
    </row>
    <row r="112" spans="1:5" x14ac:dyDescent="0.3">
      <c r="A112" t="s">
        <v>20</v>
      </c>
      <c r="B112">
        <v>3537</v>
      </c>
      <c r="D112" t="s">
        <v>14</v>
      </c>
      <c r="E112">
        <v>17</v>
      </c>
    </row>
    <row r="113" spans="1:5" x14ac:dyDescent="0.3">
      <c r="A113" t="s">
        <v>20</v>
      </c>
      <c r="B113">
        <v>2107</v>
      </c>
      <c r="D113" t="s">
        <v>14</v>
      </c>
      <c r="E113">
        <v>80</v>
      </c>
    </row>
    <row r="114" spans="1:5" x14ac:dyDescent="0.3">
      <c r="A114" t="s">
        <v>20</v>
      </c>
      <c r="B114">
        <v>3318</v>
      </c>
      <c r="D114" t="s">
        <v>14</v>
      </c>
      <c r="E114">
        <v>2468</v>
      </c>
    </row>
    <row r="115" spans="1:5" x14ac:dyDescent="0.3">
      <c r="A115" t="s">
        <v>20</v>
      </c>
      <c r="B115">
        <v>340</v>
      </c>
      <c r="D115" t="s">
        <v>14</v>
      </c>
      <c r="E115">
        <v>26</v>
      </c>
    </row>
    <row r="116" spans="1:5" x14ac:dyDescent="0.3">
      <c r="A116" t="s">
        <v>20</v>
      </c>
      <c r="B116">
        <v>1442</v>
      </c>
      <c r="D116" t="s">
        <v>14</v>
      </c>
      <c r="E116">
        <v>73</v>
      </c>
    </row>
    <row r="117" spans="1:5" x14ac:dyDescent="0.3">
      <c r="A117" t="s">
        <v>20</v>
      </c>
      <c r="B117">
        <v>126</v>
      </c>
      <c r="D117" t="s">
        <v>14</v>
      </c>
      <c r="E117">
        <v>128</v>
      </c>
    </row>
    <row r="118" spans="1:5" x14ac:dyDescent="0.3">
      <c r="A118" t="s">
        <v>20</v>
      </c>
      <c r="B118">
        <v>524</v>
      </c>
      <c r="D118" t="s">
        <v>14</v>
      </c>
      <c r="E118">
        <v>33</v>
      </c>
    </row>
    <row r="119" spans="1:5" x14ac:dyDescent="0.3">
      <c r="A119" t="s">
        <v>20</v>
      </c>
      <c r="B119">
        <v>1989</v>
      </c>
      <c r="D119" t="s">
        <v>14</v>
      </c>
      <c r="E119">
        <v>1072</v>
      </c>
    </row>
    <row r="120" spans="1:5" x14ac:dyDescent="0.3">
      <c r="A120" t="s">
        <v>20</v>
      </c>
      <c r="B120">
        <v>157</v>
      </c>
      <c r="D120" t="s">
        <v>14</v>
      </c>
      <c r="E120">
        <v>393</v>
      </c>
    </row>
    <row r="121" spans="1:5" x14ac:dyDescent="0.3">
      <c r="A121" t="s">
        <v>20</v>
      </c>
      <c r="B121">
        <v>4498</v>
      </c>
      <c r="D121" t="s">
        <v>14</v>
      </c>
      <c r="E121">
        <v>1257</v>
      </c>
    </row>
    <row r="122" spans="1:5" x14ac:dyDescent="0.3">
      <c r="A122" t="s">
        <v>20</v>
      </c>
      <c r="B122">
        <v>80</v>
      </c>
      <c r="D122" t="s">
        <v>14</v>
      </c>
      <c r="E122">
        <v>328</v>
      </c>
    </row>
    <row r="123" spans="1:5" x14ac:dyDescent="0.3">
      <c r="A123" t="s">
        <v>20</v>
      </c>
      <c r="B123">
        <v>43</v>
      </c>
      <c r="D123" t="s">
        <v>14</v>
      </c>
      <c r="E123">
        <v>147</v>
      </c>
    </row>
    <row r="124" spans="1:5" x14ac:dyDescent="0.3">
      <c r="A124" t="s">
        <v>20</v>
      </c>
      <c r="B124">
        <v>2053</v>
      </c>
      <c r="D124" t="s">
        <v>14</v>
      </c>
      <c r="E124">
        <v>830</v>
      </c>
    </row>
    <row r="125" spans="1:5" x14ac:dyDescent="0.3">
      <c r="A125" t="s">
        <v>20</v>
      </c>
      <c r="B125">
        <v>168</v>
      </c>
      <c r="D125" t="s">
        <v>14</v>
      </c>
      <c r="E125">
        <v>331</v>
      </c>
    </row>
    <row r="126" spans="1:5" x14ac:dyDescent="0.3">
      <c r="A126" t="s">
        <v>20</v>
      </c>
      <c r="B126">
        <v>4289</v>
      </c>
      <c r="D126" t="s">
        <v>14</v>
      </c>
      <c r="E126">
        <v>25</v>
      </c>
    </row>
    <row r="127" spans="1:5" x14ac:dyDescent="0.3">
      <c r="A127" t="s">
        <v>20</v>
      </c>
      <c r="B127">
        <v>165</v>
      </c>
      <c r="D127" t="s">
        <v>14</v>
      </c>
      <c r="E127">
        <v>3483</v>
      </c>
    </row>
    <row r="128" spans="1:5" x14ac:dyDescent="0.3">
      <c r="A128" t="s">
        <v>20</v>
      </c>
      <c r="B128">
        <v>1815</v>
      </c>
      <c r="D128" t="s">
        <v>14</v>
      </c>
      <c r="E128">
        <v>923</v>
      </c>
    </row>
    <row r="129" spans="1:5" x14ac:dyDescent="0.3">
      <c r="A129" t="s">
        <v>20</v>
      </c>
      <c r="B129">
        <v>397</v>
      </c>
      <c r="D129" t="s">
        <v>14</v>
      </c>
      <c r="E129">
        <v>1</v>
      </c>
    </row>
    <row r="130" spans="1:5" x14ac:dyDescent="0.3">
      <c r="A130" t="s">
        <v>20</v>
      </c>
      <c r="B130">
        <v>1539</v>
      </c>
      <c r="D130" t="s">
        <v>14</v>
      </c>
      <c r="E130">
        <v>33</v>
      </c>
    </row>
    <row r="131" spans="1:5" x14ac:dyDescent="0.3">
      <c r="A131" t="s">
        <v>20</v>
      </c>
      <c r="B131">
        <v>138</v>
      </c>
      <c r="D131" t="s">
        <v>14</v>
      </c>
      <c r="E131">
        <v>40</v>
      </c>
    </row>
    <row r="132" spans="1:5" x14ac:dyDescent="0.3">
      <c r="A132" t="s">
        <v>20</v>
      </c>
      <c r="B132">
        <v>3594</v>
      </c>
      <c r="D132" t="s">
        <v>14</v>
      </c>
      <c r="E132">
        <v>23</v>
      </c>
    </row>
    <row r="133" spans="1:5" x14ac:dyDescent="0.3">
      <c r="A133" t="s">
        <v>20</v>
      </c>
      <c r="B133">
        <v>5880</v>
      </c>
      <c r="D133" t="s">
        <v>14</v>
      </c>
      <c r="E133">
        <v>75</v>
      </c>
    </row>
    <row r="134" spans="1:5" x14ac:dyDescent="0.3">
      <c r="A134" t="s">
        <v>20</v>
      </c>
      <c r="B134">
        <v>112</v>
      </c>
      <c r="D134" t="s">
        <v>14</v>
      </c>
      <c r="E134">
        <v>2176</v>
      </c>
    </row>
    <row r="135" spans="1:5" x14ac:dyDescent="0.3">
      <c r="A135" t="s">
        <v>20</v>
      </c>
      <c r="B135">
        <v>943</v>
      </c>
      <c r="D135" t="s">
        <v>14</v>
      </c>
      <c r="E135">
        <v>441</v>
      </c>
    </row>
    <row r="136" spans="1:5" x14ac:dyDescent="0.3">
      <c r="A136" t="s">
        <v>20</v>
      </c>
      <c r="B136">
        <v>2468</v>
      </c>
      <c r="D136" t="s">
        <v>14</v>
      </c>
      <c r="E136">
        <v>25</v>
      </c>
    </row>
    <row r="137" spans="1:5" x14ac:dyDescent="0.3">
      <c r="A137" t="s">
        <v>20</v>
      </c>
      <c r="B137">
        <v>2551</v>
      </c>
      <c r="D137" t="s">
        <v>14</v>
      </c>
      <c r="E137">
        <v>127</v>
      </c>
    </row>
    <row r="138" spans="1:5" x14ac:dyDescent="0.3">
      <c r="A138" t="s">
        <v>20</v>
      </c>
      <c r="B138">
        <v>101</v>
      </c>
      <c r="D138" t="s">
        <v>14</v>
      </c>
      <c r="E138">
        <v>355</v>
      </c>
    </row>
    <row r="139" spans="1:5" x14ac:dyDescent="0.3">
      <c r="A139" t="s">
        <v>20</v>
      </c>
      <c r="B139">
        <v>92</v>
      </c>
      <c r="D139" t="s">
        <v>14</v>
      </c>
      <c r="E139">
        <v>44</v>
      </c>
    </row>
    <row r="140" spans="1:5" x14ac:dyDescent="0.3">
      <c r="A140" t="s">
        <v>20</v>
      </c>
      <c r="B140">
        <v>62</v>
      </c>
      <c r="D140" t="s">
        <v>14</v>
      </c>
      <c r="E140">
        <v>67</v>
      </c>
    </row>
    <row r="141" spans="1:5" x14ac:dyDescent="0.3">
      <c r="A141" t="s">
        <v>20</v>
      </c>
      <c r="B141">
        <v>149</v>
      </c>
      <c r="D141" t="s">
        <v>14</v>
      </c>
      <c r="E141">
        <v>1068</v>
      </c>
    </row>
    <row r="142" spans="1:5" x14ac:dyDescent="0.3">
      <c r="A142" t="s">
        <v>20</v>
      </c>
      <c r="B142">
        <v>329</v>
      </c>
      <c r="D142" t="s">
        <v>14</v>
      </c>
      <c r="E142">
        <v>424</v>
      </c>
    </row>
    <row r="143" spans="1:5" x14ac:dyDescent="0.3">
      <c r="A143" t="s">
        <v>20</v>
      </c>
      <c r="B143">
        <v>97</v>
      </c>
      <c r="D143" t="s">
        <v>14</v>
      </c>
      <c r="E143">
        <v>151</v>
      </c>
    </row>
    <row r="144" spans="1:5" x14ac:dyDescent="0.3">
      <c r="A144" t="s">
        <v>20</v>
      </c>
      <c r="B144">
        <v>1784</v>
      </c>
      <c r="D144" t="s">
        <v>14</v>
      </c>
      <c r="E144">
        <v>1608</v>
      </c>
    </row>
    <row r="145" spans="1:5" x14ac:dyDescent="0.3">
      <c r="A145" t="s">
        <v>20</v>
      </c>
      <c r="B145">
        <v>1684</v>
      </c>
      <c r="D145" t="s">
        <v>14</v>
      </c>
      <c r="E145">
        <v>941</v>
      </c>
    </row>
    <row r="146" spans="1:5" x14ac:dyDescent="0.3">
      <c r="A146" t="s">
        <v>20</v>
      </c>
      <c r="B146">
        <v>250</v>
      </c>
      <c r="D146" t="s">
        <v>14</v>
      </c>
      <c r="E146">
        <v>1</v>
      </c>
    </row>
    <row r="147" spans="1:5" x14ac:dyDescent="0.3">
      <c r="A147" t="s">
        <v>20</v>
      </c>
      <c r="B147">
        <v>238</v>
      </c>
      <c r="D147" t="s">
        <v>14</v>
      </c>
      <c r="E147">
        <v>40</v>
      </c>
    </row>
    <row r="148" spans="1:5" x14ac:dyDescent="0.3">
      <c r="A148" t="s">
        <v>20</v>
      </c>
      <c r="B148">
        <v>53</v>
      </c>
      <c r="D148" t="s">
        <v>14</v>
      </c>
      <c r="E148">
        <v>3015</v>
      </c>
    </row>
    <row r="149" spans="1:5" x14ac:dyDescent="0.3">
      <c r="A149" t="s">
        <v>20</v>
      </c>
      <c r="B149">
        <v>214</v>
      </c>
      <c r="D149" t="s">
        <v>14</v>
      </c>
      <c r="E149">
        <v>435</v>
      </c>
    </row>
    <row r="150" spans="1:5" x14ac:dyDescent="0.3">
      <c r="A150" t="s">
        <v>20</v>
      </c>
      <c r="B150">
        <v>222</v>
      </c>
      <c r="D150" t="s">
        <v>14</v>
      </c>
      <c r="E150">
        <v>714</v>
      </c>
    </row>
    <row r="151" spans="1:5" x14ac:dyDescent="0.3">
      <c r="A151" t="s">
        <v>20</v>
      </c>
      <c r="B151">
        <v>1884</v>
      </c>
      <c r="D151" t="s">
        <v>14</v>
      </c>
      <c r="E151">
        <v>5497</v>
      </c>
    </row>
    <row r="152" spans="1:5" x14ac:dyDescent="0.3">
      <c r="A152" t="s">
        <v>20</v>
      </c>
      <c r="B152">
        <v>218</v>
      </c>
      <c r="D152" t="s">
        <v>14</v>
      </c>
      <c r="E152">
        <v>418</v>
      </c>
    </row>
    <row r="153" spans="1:5" x14ac:dyDescent="0.3">
      <c r="A153" t="s">
        <v>20</v>
      </c>
      <c r="B153">
        <v>6465</v>
      </c>
      <c r="D153" t="s">
        <v>14</v>
      </c>
      <c r="E153">
        <v>1439</v>
      </c>
    </row>
    <row r="154" spans="1:5" x14ac:dyDescent="0.3">
      <c r="A154" t="s">
        <v>20</v>
      </c>
      <c r="B154">
        <v>59</v>
      </c>
      <c r="D154" t="s">
        <v>14</v>
      </c>
      <c r="E154">
        <v>15</v>
      </c>
    </row>
    <row r="155" spans="1:5" x14ac:dyDescent="0.3">
      <c r="A155" t="s">
        <v>20</v>
      </c>
      <c r="B155">
        <v>88</v>
      </c>
      <c r="D155" t="s">
        <v>14</v>
      </c>
      <c r="E155">
        <v>1999</v>
      </c>
    </row>
    <row r="156" spans="1:5" x14ac:dyDescent="0.3">
      <c r="A156" t="s">
        <v>20</v>
      </c>
      <c r="B156">
        <v>1697</v>
      </c>
      <c r="D156" t="s">
        <v>14</v>
      </c>
      <c r="E156">
        <v>118</v>
      </c>
    </row>
    <row r="157" spans="1:5" x14ac:dyDescent="0.3">
      <c r="A157" t="s">
        <v>20</v>
      </c>
      <c r="B157">
        <v>92</v>
      </c>
      <c r="D157" t="s">
        <v>14</v>
      </c>
      <c r="E157">
        <v>162</v>
      </c>
    </row>
    <row r="158" spans="1:5" x14ac:dyDescent="0.3">
      <c r="A158" t="s">
        <v>20</v>
      </c>
      <c r="B158">
        <v>186</v>
      </c>
      <c r="D158" t="s">
        <v>14</v>
      </c>
      <c r="E158">
        <v>83</v>
      </c>
    </row>
    <row r="159" spans="1:5" x14ac:dyDescent="0.3">
      <c r="A159" t="s">
        <v>20</v>
      </c>
      <c r="B159">
        <v>138</v>
      </c>
      <c r="D159" t="s">
        <v>14</v>
      </c>
      <c r="E159">
        <v>747</v>
      </c>
    </row>
    <row r="160" spans="1:5" x14ac:dyDescent="0.3">
      <c r="A160" t="s">
        <v>20</v>
      </c>
      <c r="B160">
        <v>261</v>
      </c>
      <c r="D160" t="s">
        <v>14</v>
      </c>
      <c r="E160">
        <v>84</v>
      </c>
    </row>
    <row r="161" spans="1:5" x14ac:dyDescent="0.3">
      <c r="A161" t="s">
        <v>20</v>
      </c>
      <c r="B161">
        <v>107</v>
      </c>
      <c r="D161" t="s">
        <v>14</v>
      </c>
      <c r="E161">
        <v>91</v>
      </c>
    </row>
    <row r="162" spans="1:5" x14ac:dyDescent="0.3">
      <c r="A162" t="s">
        <v>20</v>
      </c>
      <c r="B162">
        <v>199</v>
      </c>
      <c r="D162" t="s">
        <v>14</v>
      </c>
      <c r="E162">
        <v>792</v>
      </c>
    </row>
    <row r="163" spans="1:5" x14ac:dyDescent="0.3">
      <c r="A163" t="s">
        <v>20</v>
      </c>
      <c r="B163">
        <v>5512</v>
      </c>
      <c r="D163" t="s">
        <v>14</v>
      </c>
      <c r="E163">
        <v>32</v>
      </c>
    </row>
    <row r="164" spans="1:5" x14ac:dyDescent="0.3">
      <c r="A164" t="s">
        <v>20</v>
      </c>
      <c r="B164">
        <v>86</v>
      </c>
      <c r="D164" t="s">
        <v>14</v>
      </c>
      <c r="E164">
        <v>186</v>
      </c>
    </row>
    <row r="165" spans="1:5" x14ac:dyDescent="0.3">
      <c r="A165" t="s">
        <v>20</v>
      </c>
      <c r="B165">
        <v>2768</v>
      </c>
      <c r="D165" t="s">
        <v>14</v>
      </c>
      <c r="E165">
        <v>605</v>
      </c>
    </row>
    <row r="166" spans="1:5" x14ac:dyDescent="0.3">
      <c r="A166" t="s">
        <v>20</v>
      </c>
      <c r="B166">
        <v>48</v>
      </c>
      <c r="D166" t="s">
        <v>14</v>
      </c>
      <c r="E166">
        <v>1</v>
      </c>
    </row>
    <row r="167" spans="1:5" x14ac:dyDescent="0.3">
      <c r="A167" t="s">
        <v>20</v>
      </c>
      <c r="B167">
        <v>87</v>
      </c>
      <c r="D167" t="s">
        <v>14</v>
      </c>
      <c r="E167">
        <v>31</v>
      </c>
    </row>
    <row r="168" spans="1:5" x14ac:dyDescent="0.3">
      <c r="A168" t="s">
        <v>20</v>
      </c>
      <c r="B168">
        <v>1894</v>
      </c>
      <c r="D168" t="s">
        <v>14</v>
      </c>
      <c r="E168">
        <v>1181</v>
      </c>
    </row>
    <row r="169" spans="1:5" x14ac:dyDescent="0.3">
      <c r="A169" t="s">
        <v>20</v>
      </c>
      <c r="B169">
        <v>282</v>
      </c>
      <c r="D169" t="s">
        <v>14</v>
      </c>
      <c r="E169">
        <v>39</v>
      </c>
    </row>
    <row r="170" spans="1:5" x14ac:dyDescent="0.3">
      <c r="A170" t="s">
        <v>20</v>
      </c>
      <c r="B170">
        <v>116</v>
      </c>
      <c r="D170" t="s">
        <v>14</v>
      </c>
      <c r="E170">
        <v>46</v>
      </c>
    </row>
    <row r="171" spans="1:5" x14ac:dyDescent="0.3">
      <c r="A171" t="s">
        <v>20</v>
      </c>
      <c r="B171">
        <v>83</v>
      </c>
      <c r="D171" t="s">
        <v>14</v>
      </c>
      <c r="E171">
        <v>105</v>
      </c>
    </row>
    <row r="172" spans="1:5" x14ac:dyDescent="0.3">
      <c r="A172" t="s">
        <v>20</v>
      </c>
      <c r="B172">
        <v>91</v>
      </c>
      <c r="D172" t="s">
        <v>14</v>
      </c>
      <c r="E172">
        <v>535</v>
      </c>
    </row>
    <row r="173" spans="1:5" x14ac:dyDescent="0.3">
      <c r="A173" t="s">
        <v>20</v>
      </c>
      <c r="B173">
        <v>546</v>
      </c>
      <c r="D173" t="s">
        <v>14</v>
      </c>
      <c r="E173">
        <v>16</v>
      </c>
    </row>
    <row r="174" spans="1:5" x14ac:dyDescent="0.3">
      <c r="A174" t="s">
        <v>20</v>
      </c>
      <c r="B174">
        <v>393</v>
      </c>
      <c r="D174" t="s">
        <v>14</v>
      </c>
      <c r="E174">
        <v>575</v>
      </c>
    </row>
    <row r="175" spans="1:5" x14ac:dyDescent="0.3">
      <c r="A175" t="s">
        <v>20</v>
      </c>
      <c r="B175">
        <v>133</v>
      </c>
      <c r="D175" t="s">
        <v>14</v>
      </c>
      <c r="E175">
        <v>1120</v>
      </c>
    </row>
    <row r="176" spans="1:5" x14ac:dyDescent="0.3">
      <c r="A176" t="s">
        <v>20</v>
      </c>
      <c r="B176">
        <v>254</v>
      </c>
      <c r="D176" t="s">
        <v>14</v>
      </c>
      <c r="E176">
        <v>113</v>
      </c>
    </row>
    <row r="177" spans="1:5" x14ac:dyDescent="0.3">
      <c r="A177" t="s">
        <v>20</v>
      </c>
      <c r="B177">
        <v>176</v>
      </c>
      <c r="D177" t="s">
        <v>14</v>
      </c>
      <c r="E177">
        <v>1538</v>
      </c>
    </row>
    <row r="178" spans="1:5" x14ac:dyDescent="0.3">
      <c r="A178" t="s">
        <v>20</v>
      </c>
      <c r="B178">
        <v>337</v>
      </c>
      <c r="D178" t="s">
        <v>14</v>
      </c>
      <c r="E178">
        <v>9</v>
      </c>
    </row>
    <row r="179" spans="1:5" x14ac:dyDescent="0.3">
      <c r="A179" t="s">
        <v>20</v>
      </c>
      <c r="B179">
        <v>107</v>
      </c>
      <c r="D179" t="s">
        <v>14</v>
      </c>
      <c r="E179">
        <v>554</v>
      </c>
    </row>
    <row r="180" spans="1:5" x14ac:dyDescent="0.3">
      <c r="A180" t="s">
        <v>20</v>
      </c>
      <c r="B180">
        <v>183</v>
      </c>
      <c r="D180" t="s">
        <v>14</v>
      </c>
      <c r="E180">
        <v>648</v>
      </c>
    </row>
    <row r="181" spans="1:5" x14ac:dyDescent="0.3">
      <c r="A181" t="s">
        <v>20</v>
      </c>
      <c r="B181">
        <v>72</v>
      </c>
      <c r="D181" t="s">
        <v>14</v>
      </c>
      <c r="E181">
        <v>21</v>
      </c>
    </row>
    <row r="182" spans="1:5" x14ac:dyDescent="0.3">
      <c r="A182" t="s">
        <v>20</v>
      </c>
      <c r="B182">
        <v>295</v>
      </c>
      <c r="D182" t="s">
        <v>14</v>
      </c>
      <c r="E182">
        <v>54</v>
      </c>
    </row>
    <row r="183" spans="1:5" x14ac:dyDescent="0.3">
      <c r="A183" t="s">
        <v>20</v>
      </c>
      <c r="B183">
        <v>142</v>
      </c>
      <c r="D183" t="s">
        <v>14</v>
      </c>
      <c r="E183">
        <v>120</v>
      </c>
    </row>
    <row r="184" spans="1:5" x14ac:dyDescent="0.3">
      <c r="A184" t="s">
        <v>20</v>
      </c>
      <c r="B184">
        <v>85</v>
      </c>
      <c r="D184" t="s">
        <v>14</v>
      </c>
      <c r="E184">
        <v>579</v>
      </c>
    </row>
    <row r="185" spans="1:5" x14ac:dyDescent="0.3">
      <c r="A185" t="s">
        <v>20</v>
      </c>
      <c r="B185">
        <v>659</v>
      </c>
      <c r="D185" t="s">
        <v>14</v>
      </c>
      <c r="E185">
        <v>2072</v>
      </c>
    </row>
    <row r="186" spans="1:5" x14ac:dyDescent="0.3">
      <c r="A186" t="s">
        <v>20</v>
      </c>
      <c r="B186">
        <v>121</v>
      </c>
      <c r="D186" t="s">
        <v>14</v>
      </c>
      <c r="E186">
        <v>0</v>
      </c>
    </row>
    <row r="187" spans="1:5" x14ac:dyDescent="0.3">
      <c r="A187" t="s">
        <v>20</v>
      </c>
      <c r="B187">
        <v>3742</v>
      </c>
      <c r="D187" t="s">
        <v>14</v>
      </c>
      <c r="E187">
        <v>1796</v>
      </c>
    </row>
    <row r="188" spans="1:5" x14ac:dyDescent="0.3">
      <c r="A188" t="s">
        <v>20</v>
      </c>
      <c r="B188">
        <v>223</v>
      </c>
      <c r="D188" t="s">
        <v>14</v>
      </c>
      <c r="E188">
        <v>62</v>
      </c>
    </row>
    <row r="189" spans="1:5" x14ac:dyDescent="0.3">
      <c r="A189" t="s">
        <v>20</v>
      </c>
      <c r="B189">
        <v>133</v>
      </c>
      <c r="D189" t="s">
        <v>14</v>
      </c>
      <c r="E189">
        <v>347</v>
      </c>
    </row>
    <row r="190" spans="1:5" x14ac:dyDescent="0.3">
      <c r="A190" t="s">
        <v>20</v>
      </c>
      <c r="B190">
        <v>5168</v>
      </c>
      <c r="D190" t="s">
        <v>14</v>
      </c>
      <c r="E190">
        <v>19</v>
      </c>
    </row>
    <row r="191" spans="1:5" x14ac:dyDescent="0.3">
      <c r="A191" t="s">
        <v>20</v>
      </c>
      <c r="B191">
        <v>307</v>
      </c>
      <c r="D191" t="s">
        <v>14</v>
      </c>
      <c r="E191">
        <v>1258</v>
      </c>
    </row>
    <row r="192" spans="1:5" x14ac:dyDescent="0.3">
      <c r="A192" t="s">
        <v>20</v>
      </c>
      <c r="B192">
        <v>2441</v>
      </c>
      <c r="D192" t="s">
        <v>14</v>
      </c>
      <c r="E192">
        <v>362</v>
      </c>
    </row>
    <row r="193" spans="1:5" x14ac:dyDescent="0.3">
      <c r="A193" t="s">
        <v>20</v>
      </c>
      <c r="B193">
        <v>1385</v>
      </c>
      <c r="D193" t="s">
        <v>14</v>
      </c>
      <c r="E193">
        <v>133</v>
      </c>
    </row>
    <row r="194" spans="1:5" x14ac:dyDescent="0.3">
      <c r="A194" t="s">
        <v>20</v>
      </c>
      <c r="B194">
        <v>190</v>
      </c>
      <c r="D194" t="s">
        <v>14</v>
      </c>
      <c r="E194">
        <v>846</v>
      </c>
    </row>
    <row r="195" spans="1:5" x14ac:dyDescent="0.3">
      <c r="A195" t="s">
        <v>20</v>
      </c>
      <c r="B195">
        <v>470</v>
      </c>
      <c r="D195" t="s">
        <v>14</v>
      </c>
      <c r="E195">
        <v>10</v>
      </c>
    </row>
    <row r="196" spans="1:5" x14ac:dyDescent="0.3">
      <c r="A196" t="s">
        <v>20</v>
      </c>
      <c r="B196">
        <v>253</v>
      </c>
      <c r="D196" t="s">
        <v>14</v>
      </c>
      <c r="E196">
        <v>191</v>
      </c>
    </row>
    <row r="197" spans="1:5" x14ac:dyDescent="0.3">
      <c r="A197" t="s">
        <v>20</v>
      </c>
      <c r="B197">
        <v>1113</v>
      </c>
      <c r="D197" t="s">
        <v>14</v>
      </c>
      <c r="E197">
        <v>1979</v>
      </c>
    </row>
    <row r="198" spans="1:5" x14ac:dyDescent="0.3">
      <c r="A198" t="s">
        <v>20</v>
      </c>
      <c r="B198">
        <v>2283</v>
      </c>
      <c r="D198" t="s">
        <v>14</v>
      </c>
      <c r="E198">
        <v>63</v>
      </c>
    </row>
    <row r="199" spans="1:5" x14ac:dyDescent="0.3">
      <c r="A199" t="s">
        <v>20</v>
      </c>
      <c r="B199">
        <v>1095</v>
      </c>
      <c r="D199" t="s">
        <v>14</v>
      </c>
      <c r="E199">
        <v>6080</v>
      </c>
    </row>
    <row r="200" spans="1:5" x14ac:dyDescent="0.3">
      <c r="A200" t="s">
        <v>20</v>
      </c>
      <c r="B200">
        <v>1690</v>
      </c>
      <c r="D200" t="s">
        <v>14</v>
      </c>
      <c r="E200">
        <v>80</v>
      </c>
    </row>
    <row r="201" spans="1:5" x14ac:dyDescent="0.3">
      <c r="A201" t="s">
        <v>20</v>
      </c>
      <c r="B201">
        <v>191</v>
      </c>
      <c r="D201" t="s">
        <v>14</v>
      </c>
      <c r="E201">
        <v>9</v>
      </c>
    </row>
    <row r="202" spans="1:5" x14ac:dyDescent="0.3">
      <c r="A202" t="s">
        <v>20</v>
      </c>
      <c r="B202">
        <v>2013</v>
      </c>
      <c r="D202" t="s">
        <v>14</v>
      </c>
      <c r="E202">
        <v>1784</v>
      </c>
    </row>
    <row r="203" spans="1:5" x14ac:dyDescent="0.3">
      <c r="A203" t="s">
        <v>20</v>
      </c>
      <c r="B203">
        <v>1703</v>
      </c>
      <c r="D203" t="s">
        <v>14</v>
      </c>
      <c r="E203">
        <v>243</v>
      </c>
    </row>
    <row r="204" spans="1:5" x14ac:dyDescent="0.3">
      <c r="A204" t="s">
        <v>20</v>
      </c>
      <c r="B204">
        <v>80</v>
      </c>
      <c r="D204" t="s">
        <v>14</v>
      </c>
      <c r="E204">
        <v>1296</v>
      </c>
    </row>
    <row r="205" spans="1:5" x14ac:dyDescent="0.3">
      <c r="A205" t="s">
        <v>20</v>
      </c>
      <c r="B205">
        <v>41</v>
      </c>
      <c r="D205" t="s">
        <v>14</v>
      </c>
      <c r="E205">
        <v>77</v>
      </c>
    </row>
    <row r="206" spans="1:5" x14ac:dyDescent="0.3">
      <c r="A206" t="s">
        <v>20</v>
      </c>
      <c r="B206">
        <v>187</v>
      </c>
      <c r="D206" t="s">
        <v>14</v>
      </c>
      <c r="E206">
        <v>395</v>
      </c>
    </row>
    <row r="207" spans="1:5" x14ac:dyDescent="0.3">
      <c r="A207" t="s">
        <v>20</v>
      </c>
      <c r="B207">
        <v>2875</v>
      </c>
      <c r="D207" t="s">
        <v>14</v>
      </c>
      <c r="E207">
        <v>49</v>
      </c>
    </row>
    <row r="208" spans="1:5" x14ac:dyDescent="0.3">
      <c r="A208" t="s">
        <v>20</v>
      </c>
      <c r="B208">
        <v>88</v>
      </c>
      <c r="D208" t="s">
        <v>14</v>
      </c>
      <c r="E208">
        <v>180</v>
      </c>
    </row>
    <row r="209" spans="1:5" x14ac:dyDescent="0.3">
      <c r="A209" t="s">
        <v>20</v>
      </c>
      <c r="B209">
        <v>191</v>
      </c>
      <c r="D209" t="s">
        <v>14</v>
      </c>
      <c r="E209">
        <v>2690</v>
      </c>
    </row>
    <row r="210" spans="1:5" x14ac:dyDescent="0.3">
      <c r="A210" t="s">
        <v>20</v>
      </c>
      <c r="B210">
        <v>139</v>
      </c>
      <c r="D210" t="s">
        <v>14</v>
      </c>
      <c r="E210">
        <v>2779</v>
      </c>
    </row>
    <row r="211" spans="1:5" x14ac:dyDescent="0.3">
      <c r="A211" t="s">
        <v>20</v>
      </c>
      <c r="B211">
        <v>186</v>
      </c>
      <c r="D211" t="s">
        <v>14</v>
      </c>
      <c r="E211">
        <v>92</v>
      </c>
    </row>
    <row r="212" spans="1:5" x14ac:dyDescent="0.3">
      <c r="A212" t="s">
        <v>20</v>
      </c>
      <c r="B212">
        <v>112</v>
      </c>
      <c r="D212" t="s">
        <v>14</v>
      </c>
      <c r="E212">
        <v>1028</v>
      </c>
    </row>
    <row r="213" spans="1:5" x14ac:dyDescent="0.3">
      <c r="A213" t="s">
        <v>20</v>
      </c>
      <c r="B213">
        <v>101</v>
      </c>
      <c r="D213" t="s">
        <v>14</v>
      </c>
      <c r="E213">
        <v>26</v>
      </c>
    </row>
    <row r="214" spans="1:5" x14ac:dyDescent="0.3">
      <c r="A214" t="s">
        <v>20</v>
      </c>
      <c r="B214">
        <v>206</v>
      </c>
      <c r="D214" t="s">
        <v>14</v>
      </c>
      <c r="E214">
        <v>1790</v>
      </c>
    </row>
    <row r="215" spans="1:5" x14ac:dyDescent="0.3">
      <c r="A215" t="s">
        <v>20</v>
      </c>
      <c r="B215">
        <v>154</v>
      </c>
      <c r="D215" t="s">
        <v>14</v>
      </c>
      <c r="E215">
        <v>37</v>
      </c>
    </row>
    <row r="216" spans="1:5" x14ac:dyDescent="0.3">
      <c r="A216" t="s">
        <v>20</v>
      </c>
      <c r="B216">
        <v>5966</v>
      </c>
      <c r="D216" t="s">
        <v>14</v>
      </c>
      <c r="E216">
        <v>35</v>
      </c>
    </row>
    <row r="217" spans="1:5" x14ac:dyDescent="0.3">
      <c r="A217" t="s">
        <v>20</v>
      </c>
      <c r="B217">
        <v>169</v>
      </c>
      <c r="D217" t="s">
        <v>14</v>
      </c>
      <c r="E217">
        <v>558</v>
      </c>
    </row>
    <row r="218" spans="1:5" x14ac:dyDescent="0.3">
      <c r="A218" t="s">
        <v>20</v>
      </c>
      <c r="B218">
        <v>2106</v>
      </c>
      <c r="D218" t="s">
        <v>14</v>
      </c>
      <c r="E218">
        <v>64</v>
      </c>
    </row>
    <row r="219" spans="1:5" x14ac:dyDescent="0.3">
      <c r="A219" t="s">
        <v>20</v>
      </c>
      <c r="B219">
        <v>131</v>
      </c>
      <c r="D219" t="s">
        <v>14</v>
      </c>
      <c r="E219">
        <v>245</v>
      </c>
    </row>
    <row r="220" spans="1:5" x14ac:dyDescent="0.3">
      <c r="A220" t="s">
        <v>20</v>
      </c>
      <c r="B220">
        <v>84</v>
      </c>
      <c r="D220" t="s">
        <v>14</v>
      </c>
      <c r="E220">
        <v>71</v>
      </c>
    </row>
    <row r="221" spans="1:5" x14ac:dyDescent="0.3">
      <c r="A221" t="s">
        <v>20</v>
      </c>
      <c r="B221">
        <v>155</v>
      </c>
      <c r="D221" t="s">
        <v>14</v>
      </c>
      <c r="E221">
        <v>42</v>
      </c>
    </row>
    <row r="222" spans="1:5" x14ac:dyDescent="0.3">
      <c r="A222" t="s">
        <v>20</v>
      </c>
      <c r="B222">
        <v>189</v>
      </c>
      <c r="D222" t="s">
        <v>14</v>
      </c>
      <c r="E222">
        <v>156</v>
      </c>
    </row>
    <row r="223" spans="1:5" x14ac:dyDescent="0.3">
      <c r="A223" t="s">
        <v>20</v>
      </c>
      <c r="B223">
        <v>4799</v>
      </c>
      <c r="D223" t="s">
        <v>14</v>
      </c>
      <c r="E223">
        <v>1368</v>
      </c>
    </row>
    <row r="224" spans="1:5" x14ac:dyDescent="0.3">
      <c r="A224" t="s">
        <v>20</v>
      </c>
      <c r="B224">
        <v>1137</v>
      </c>
      <c r="D224" t="s">
        <v>14</v>
      </c>
      <c r="E224">
        <v>102</v>
      </c>
    </row>
    <row r="225" spans="1:5" x14ac:dyDescent="0.3">
      <c r="A225" t="s">
        <v>20</v>
      </c>
      <c r="B225">
        <v>1152</v>
      </c>
      <c r="D225" t="s">
        <v>14</v>
      </c>
      <c r="E225">
        <v>86</v>
      </c>
    </row>
    <row r="226" spans="1:5" x14ac:dyDescent="0.3">
      <c r="A226" t="s">
        <v>20</v>
      </c>
      <c r="B226">
        <v>50</v>
      </c>
      <c r="D226" t="s">
        <v>14</v>
      </c>
      <c r="E226">
        <v>253</v>
      </c>
    </row>
    <row r="227" spans="1:5" x14ac:dyDescent="0.3">
      <c r="A227" t="s">
        <v>20</v>
      </c>
      <c r="B227">
        <v>3059</v>
      </c>
      <c r="D227" t="s">
        <v>14</v>
      </c>
      <c r="E227">
        <v>157</v>
      </c>
    </row>
    <row r="228" spans="1:5" x14ac:dyDescent="0.3">
      <c r="A228" t="s">
        <v>20</v>
      </c>
      <c r="B228">
        <v>34</v>
      </c>
      <c r="D228" t="s">
        <v>14</v>
      </c>
      <c r="E228">
        <v>183</v>
      </c>
    </row>
    <row r="229" spans="1:5" x14ac:dyDescent="0.3">
      <c r="A229" t="s">
        <v>20</v>
      </c>
      <c r="B229">
        <v>220</v>
      </c>
      <c r="D229" t="s">
        <v>14</v>
      </c>
      <c r="E229">
        <v>82</v>
      </c>
    </row>
    <row r="230" spans="1:5" x14ac:dyDescent="0.3">
      <c r="A230" t="s">
        <v>20</v>
      </c>
      <c r="B230">
        <v>1604</v>
      </c>
      <c r="D230" t="s">
        <v>14</v>
      </c>
      <c r="E230">
        <v>1</v>
      </c>
    </row>
    <row r="231" spans="1:5" x14ac:dyDescent="0.3">
      <c r="A231" t="s">
        <v>20</v>
      </c>
      <c r="B231">
        <v>454</v>
      </c>
      <c r="D231" t="s">
        <v>14</v>
      </c>
      <c r="E231">
        <v>1198</v>
      </c>
    </row>
    <row r="232" spans="1:5" x14ac:dyDescent="0.3">
      <c r="A232" t="s">
        <v>20</v>
      </c>
      <c r="B232">
        <v>123</v>
      </c>
      <c r="D232" t="s">
        <v>14</v>
      </c>
      <c r="E232">
        <v>648</v>
      </c>
    </row>
    <row r="233" spans="1:5" x14ac:dyDescent="0.3">
      <c r="A233" t="s">
        <v>20</v>
      </c>
      <c r="B233">
        <v>299</v>
      </c>
      <c r="D233" t="s">
        <v>14</v>
      </c>
      <c r="E233">
        <v>64</v>
      </c>
    </row>
    <row r="234" spans="1:5" x14ac:dyDescent="0.3">
      <c r="A234" t="s">
        <v>20</v>
      </c>
      <c r="B234">
        <v>2237</v>
      </c>
      <c r="D234" t="s">
        <v>14</v>
      </c>
      <c r="E234">
        <v>62</v>
      </c>
    </row>
    <row r="235" spans="1:5" x14ac:dyDescent="0.3">
      <c r="A235" t="s">
        <v>20</v>
      </c>
      <c r="B235">
        <v>645</v>
      </c>
      <c r="D235" t="s">
        <v>14</v>
      </c>
      <c r="E235">
        <v>750</v>
      </c>
    </row>
    <row r="236" spans="1:5" x14ac:dyDescent="0.3">
      <c r="A236" t="s">
        <v>20</v>
      </c>
      <c r="B236">
        <v>484</v>
      </c>
      <c r="D236" t="s">
        <v>14</v>
      </c>
      <c r="E236">
        <v>105</v>
      </c>
    </row>
    <row r="237" spans="1:5" x14ac:dyDescent="0.3">
      <c r="A237" t="s">
        <v>20</v>
      </c>
      <c r="B237">
        <v>154</v>
      </c>
      <c r="D237" t="s">
        <v>14</v>
      </c>
      <c r="E237">
        <v>2604</v>
      </c>
    </row>
    <row r="238" spans="1:5" x14ac:dyDescent="0.3">
      <c r="A238" t="s">
        <v>20</v>
      </c>
      <c r="B238">
        <v>82</v>
      </c>
      <c r="D238" t="s">
        <v>14</v>
      </c>
      <c r="E238">
        <v>65</v>
      </c>
    </row>
    <row r="239" spans="1:5" x14ac:dyDescent="0.3">
      <c r="A239" t="s">
        <v>20</v>
      </c>
      <c r="B239">
        <v>134</v>
      </c>
      <c r="D239" t="s">
        <v>14</v>
      </c>
      <c r="E239">
        <v>94</v>
      </c>
    </row>
    <row r="240" spans="1:5" x14ac:dyDescent="0.3">
      <c r="A240" t="s">
        <v>20</v>
      </c>
      <c r="B240">
        <v>5203</v>
      </c>
      <c r="D240" t="s">
        <v>14</v>
      </c>
      <c r="E240">
        <v>257</v>
      </c>
    </row>
    <row r="241" spans="1:5" x14ac:dyDescent="0.3">
      <c r="A241" t="s">
        <v>20</v>
      </c>
      <c r="B241">
        <v>94</v>
      </c>
      <c r="D241" t="s">
        <v>14</v>
      </c>
      <c r="E241">
        <v>2928</v>
      </c>
    </row>
    <row r="242" spans="1:5" x14ac:dyDescent="0.3">
      <c r="A242" t="s">
        <v>20</v>
      </c>
      <c r="B242">
        <v>205</v>
      </c>
      <c r="D242" t="s">
        <v>14</v>
      </c>
      <c r="E242">
        <v>4697</v>
      </c>
    </row>
    <row r="243" spans="1:5" x14ac:dyDescent="0.3">
      <c r="A243" t="s">
        <v>20</v>
      </c>
      <c r="B243">
        <v>92</v>
      </c>
      <c r="D243" t="s">
        <v>14</v>
      </c>
      <c r="E243">
        <v>2915</v>
      </c>
    </row>
    <row r="244" spans="1:5" x14ac:dyDescent="0.3">
      <c r="A244" t="s">
        <v>20</v>
      </c>
      <c r="B244">
        <v>219</v>
      </c>
      <c r="D244" t="s">
        <v>14</v>
      </c>
      <c r="E244">
        <v>18</v>
      </c>
    </row>
    <row r="245" spans="1:5" x14ac:dyDescent="0.3">
      <c r="A245" t="s">
        <v>20</v>
      </c>
      <c r="B245">
        <v>2526</v>
      </c>
      <c r="D245" t="s">
        <v>14</v>
      </c>
      <c r="E245">
        <v>602</v>
      </c>
    </row>
    <row r="246" spans="1:5" x14ac:dyDescent="0.3">
      <c r="A246" t="s">
        <v>20</v>
      </c>
      <c r="B246">
        <v>94</v>
      </c>
      <c r="D246" t="s">
        <v>14</v>
      </c>
      <c r="E246">
        <v>1</v>
      </c>
    </row>
    <row r="247" spans="1:5" x14ac:dyDescent="0.3">
      <c r="A247" t="s">
        <v>20</v>
      </c>
      <c r="B247">
        <v>1713</v>
      </c>
      <c r="D247" t="s">
        <v>14</v>
      </c>
      <c r="E247">
        <v>3868</v>
      </c>
    </row>
    <row r="248" spans="1:5" x14ac:dyDescent="0.3">
      <c r="A248" t="s">
        <v>20</v>
      </c>
      <c r="B248">
        <v>249</v>
      </c>
      <c r="D248" t="s">
        <v>14</v>
      </c>
      <c r="E248">
        <v>504</v>
      </c>
    </row>
    <row r="249" spans="1:5" x14ac:dyDescent="0.3">
      <c r="A249" t="s">
        <v>20</v>
      </c>
      <c r="B249">
        <v>192</v>
      </c>
      <c r="D249" t="s">
        <v>14</v>
      </c>
      <c r="E249">
        <v>14</v>
      </c>
    </row>
    <row r="250" spans="1:5" x14ac:dyDescent="0.3">
      <c r="A250" t="s">
        <v>20</v>
      </c>
      <c r="B250">
        <v>247</v>
      </c>
      <c r="D250" t="s">
        <v>14</v>
      </c>
      <c r="E250">
        <v>750</v>
      </c>
    </row>
    <row r="251" spans="1:5" x14ac:dyDescent="0.3">
      <c r="A251" t="s">
        <v>20</v>
      </c>
      <c r="B251">
        <v>2293</v>
      </c>
      <c r="D251" t="s">
        <v>14</v>
      </c>
      <c r="E251">
        <v>77</v>
      </c>
    </row>
    <row r="252" spans="1:5" x14ac:dyDescent="0.3">
      <c r="A252" t="s">
        <v>20</v>
      </c>
      <c r="B252">
        <v>3131</v>
      </c>
      <c r="D252" t="s">
        <v>14</v>
      </c>
      <c r="E252">
        <v>752</v>
      </c>
    </row>
    <row r="253" spans="1:5" x14ac:dyDescent="0.3">
      <c r="A253" t="s">
        <v>20</v>
      </c>
      <c r="B253">
        <v>143</v>
      </c>
      <c r="D253" t="s">
        <v>14</v>
      </c>
      <c r="E253">
        <v>131</v>
      </c>
    </row>
    <row r="254" spans="1:5" x14ac:dyDescent="0.3">
      <c r="A254" t="s">
        <v>20</v>
      </c>
      <c r="B254">
        <v>296</v>
      </c>
      <c r="D254" t="s">
        <v>14</v>
      </c>
      <c r="E254">
        <v>87</v>
      </c>
    </row>
    <row r="255" spans="1:5" x14ac:dyDescent="0.3">
      <c r="A255" t="s">
        <v>20</v>
      </c>
      <c r="B255">
        <v>170</v>
      </c>
      <c r="D255" t="s">
        <v>14</v>
      </c>
      <c r="E255">
        <v>1063</v>
      </c>
    </row>
    <row r="256" spans="1:5" x14ac:dyDescent="0.3">
      <c r="A256" t="s">
        <v>20</v>
      </c>
      <c r="B256">
        <v>86</v>
      </c>
      <c r="D256" t="s">
        <v>14</v>
      </c>
      <c r="E256">
        <v>76</v>
      </c>
    </row>
    <row r="257" spans="1:5" x14ac:dyDescent="0.3">
      <c r="A257" t="s">
        <v>20</v>
      </c>
      <c r="B257">
        <v>6286</v>
      </c>
      <c r="D257" t="s">
        <v>14</v>
      </c>
      <c r="E257">
        <v>4428</v>
      </c>
    </row>
    <row r="258" spans="1:5" x14ac:dyDescent="0.3">
      <c r="A258" t="s">
        <v>20</v>
      </c>
      <c r="B258">
        <v>3727</v>
      </c>
      <c r="D258" t="s">
        <v>14</v>
      </c>
      <c r="E258">
        <v>58</v>
      </c>
    </row>
    <row r="259" spans="1:5" x14ac:dyDescent="0.3">
      <c r="A259" t="s">
        <v>20</v>
      </c>
      <c r="B259">
        <v>1605</v>
      </c>
      <c r="D259" t="s">
        <v>14</v>
      </c>
      <c r="E259">
        <v>111</v>
      </c>
    </row>
    <row r="260" spans="1:5" x14ac:dyDescent="0.3">
      <c r="A260" t="s">
        <v>20</v>
      </c>
      <c r="B260">
        <v>2120</v>
      </c>
      <c r="D260" t="s">
        <v>14</v>
      </c>
      <c r="E260">
        <v>2955</v>
      </c>
    </row>
    <row r="261" spans="1:5" x14ac:dyDescent="0.3">
      <c r="A261" t="s">
        <v>20</v>
      </c>
      <c r="B261">
        <v>50</v>
      </c>
      <c r="D261" t="s">
        <v>14</v>
      </c>
      <c r="E261">
        <v>1657</v>
      </c>
    </row>
    <row r="262" spans="1:5" x14ac:dyDescent="0.3">
      <c r="A262" t="s">
        <v>20</v>
      </c>
      <c r="B262">
        <v>2080</v>
      </c>
      <c r="D262" t="s">
        <v>14</v>
      </c>
      <c r="E262">
        <v>926</v>
      </c>
    </row>
    <row r="263" spans="1:5" x14ac:dyDescent="0.3">
      <c r="A263" t="s">
        <v>20</v>
      </c>
      <c r="B263">
        <v>2105</v>
      </c>
      <c r="D263" t="s">
        <v>14</v>
      </c>
      <c r="E263">
        <v>77</v>
      </c>
    </row>
    <row r="264" spans="1:5" x14ac:dyDescent="0.3">
      <c r="A264" t="s">
        <v>20</v>
      </c>
      <c r="B264">
        <v>2436</v>
      </c>
      <c r="D264" t="s">
        <v>14</v>
      </c>
      <c r="E264">
        <v>1748</v>
      </c>
    </row>
    <row r="265" spans="1:5" x14ac:dyDescent="0.3">
      <c r="A265" t="s">
        <v>20</v>
      </c>
      <c r="B265">
        <v>80</v>
      </c>
      <c r="D265" t="s">
        <v>14</v>
      </c>
      <c r="E265">
        <v>79</v>
      </c>
    </row>
    <row r="266" spans="1:5" x14ac:dyDescent="0.3">
      <c r="A266" t="s">
        <v>20</v>
      </c>
      <c r="B266">
        <v>42</v>
      </c>
      <c r="D266" t="s">
        <v>14</v>
      </c>
      <c r="E266">
        <v>889</v>
      </c>
    </row>
    <row r="267" spans="1:5" x14ac:dyDescent="0.3">
      <c r="A267" t="s">
        <v>20</v>
      </c>
      <c r="B267">
        <v>139</v>
      </c>
      <c r="D267" t="s">
        <v>14</v>
      </c>
      <c r="E267">
        <v>56</v>
      </c>
    </row>
    <row r="268" spans="1:5" x14ac:dyDescent="0.3">
      <c r="A268" t="s">
        <v>20</v>
      </c>
      <c r="B268">
        <v>159</v>
      </c>
      <c r="D268" t="s">
        <v>14</v>
      </c>
      <c r="E268">
        <v>1</v>
      </c>
    </row>
    <row r="269" spans="1:5" x14ac:dyDescent="0.3">
      <c r="A269" t="s">
        <v>20</v>
      </c>
      <c r="B269">
        <v>381</v>
      </c>
      <c r="D269" t="s">
        <v>14</v>
      </c>
      <c r="E269">
        <v>83</v>
      </c>
    </row>
    <row r="270" spans="1:5" x14ac:dyDescent="0.3">
      <c r="A270" t="s">
        <v>20</v>
      </c>
      <c r="B270">
        <v>194</v>
      </c>
      <c r="D270" t="s">
        <v>14</v>
      </c>
      <c r="E270">
        <v>2025</v>
      </c>
    </row>
    <row r="271" spans="1:5" x14ac:dyDescent="0.3">
      <c r="A271" t="s">
        <v>20</v>
      </c>
      <c r="B271">
        <v>106</v>
      </c>
      <c r="D271" t="s">
        <v>14</v>
      </c>
      <c r="E271">
        <v>14</v>
      </c>
    </row>
    <row r="272" spans="1:5" x14ac:dyDescent="0.3">
      <c r="A272" t="s">
        <v>20</v>
      </c>
      <c r="B272">
        <v>142</v>
      </c>
      <c r="D272" t="s">
        <v>14</v>
      </c>
      <c r="E272">
        <v>656</v>
      </c>
    </row>
    <row r="273" spans="1:5" x14ac:dyDescent="0.3">
      <c r="A273" t="s">
        <v>20</v>
      </c>
      <c r="B273">
        <v>211</v>
      </c>
      <c r="D273" t="s">
        <v>14</v>
      </c>
      <c r="E273">
        <v>1596</v>
      </c>
    </row>
    <row r="274" spans="1:5" x14ac:dyDescent="0.3">
      <c r="A274" t="s">
        <v>20</v>
      </c>
      <c r="B274">
        <v>2756</v>
      </c>
      <c r="D274" t="s">
        <v>14</v>
      </c>
      <c r="E274">
        <v>10</v>
      </c>
    </row>
    <row r="275" spans="1:5" x14ac:dyDescent="0.3">
      <c r="A275" t="s">
        <v>20</v>
      </c>
      <c r="B275">
        <v>173</v>
      </c>
      <c r="D275" t="s">
        <v>14</v>
      </c>
      <c r="E275">
        <v>1121</v>
      </c>
    </row>
    <row r="276" spans="1:5" x14ac:dyDescent="0.3">
      <c r="A276" t="s">
        <v>20</v>
      </c>
      <c r="B276">
        <v>87</v>
      </c>
      <c r="D276" t="s">
        <v>14</v>
      </c>
      <c r="E276">
        <v>15</v>
      </c>
    </row>
    <row r="277" spans="1:5" x14ac:dyDescent="0.3">
      <c r="A277" t="s">
        <v>20</v>
      </c>
      <c r="B277">
        <v>1572</v>
      </c>
      <c r="D277" t="s">
        <v>14</v>
      </c>
      <c r="E277">
        <v>191</v>
      </c>
    </row>
    <row r="278" spans="1:5" x14ac:dyDescent="0.3">
      <c r="A278" t="s">
        <v>20</v>
      </c>
      <c r="B278">
        <v>2346</v>
      </c>
      <c r="D278" t="s">
        <v>14</v>
      </c>
      <c r="E278">
        <v>16</v>
      </c>
    </row>
    <row r="279" spans="1:5" x14ac:dyDescent="0.3">
      <c r="A279" t="s">
        <v>20</v>
      </c>
      <c r="B279">
        <v>115</v>
      </c>
      <c r="D279" t="s">
        <v>14</v>
      </c>
      <c r="E279">
        <v>17</v>
      </c>
    </row>
    <row r="280" spans="1:5" x14ac:dyDescent="0.3">
      <c r="A280" t="s">
        <v>20</v>
      </c>
      <c r="B280">
        <v>85</v>
      </c>
      <c r="D280" t="s">
        <v>14</v>
      </c>
      <c r="E280">
        <v>34</v>
      </c>
    </row>
    <row r="281" spans="1:5" x14ac:dyDescent="0.3">
      <c r="A281" t="s">
        <v>20</v>
      </c>
      <c r="B281">
        <v>144</v>
      </c>
      <c r="D281" t="s">
        <v>14</v>
      </c>
      <c r="E281">
        <v>1</v>
      </c>
    </row>
    <row r="282" spans="1:5" x14ac:dyDescent="0.3">
      <c r="A282" t="s">
        <v>20</v>
      </c>
      <c r="B282">
        <v>2443</v>
      </c>
      <c r="D282" t="s">
        <v>14</v>
      </c>
      <c r="E282">
        <v>1274</v>
      </c>
    </row>
    <row r="283" spans="1:5" x14ac:dyDescent="0.3">
      <c r="A283" t="s">
        <v>20</v>
      </c>
      <c r="B283">
        <v>64</v>
      </c>
      <c r="D283" t="s">
        <v>14</v>
      </c>
      <c r="E283">
        <v>210</v>
      </c>
    </row>
    <row r="284" spans="1:5" x14ac:dyDescent="0.3">
      <c r="A284" t="s">
        <v>20</v>
      </c>
      <c r="B284">
        <v>268</v>
      </c>
      <c r="D284" t="s">
        <v>14</v>
      </c>
      <c r="E284">
        <v>248</v>
      </c>
    </row>
    <row r="285" spans="1:5" x14ac:dyDescent="0.3">
      <c r="A285" t="s">
        <v>20</v>
      </c>
      <c r="B285">
        <v>195</v>
      </c>
      <c r="D285" t="s">
        <v>14</v>
      </c>
      <c r="E285">
        <v>513</v>
      </c>
    </row>
    <row r="286" spans="1:5" x14ac:dyDescent="0.3">
      <c r="A286" t="s">
        <v>20</v>
      </c>
      <c r="B286">
        <v>186</v>
      </c>
      <c r="D286" t="s">
        <v>14</v>
      </c>
      <c r="E286">
        <v>3410</v>
      </c>
    </row>
    <row r="287" spans="1:5" x14ac:dyDescent="0.3">
      <c r="A287" t="s">
        <v>20</v>
      </c>
      <c r="B287">
        <v>460</v>
      </c>
      <c r="D287" t="s">
        <v>14</v>
      </c>
      <c r="E287">
        <v>10</v>
      </c>
    </row>
    <row r="288" spans="1:5" x14ac:dyDescent="0.3">
      <c r="A288" t="s">
        <v>20</v>
      </c>
      <c r="B288">
        <v>2528</v>
      </c>
      <c r="D288" t="s">
        <v>14</v>
      </c>
      <c r="E288">
        <v>2201</v>
      </c>
    </row>
    <row r="289" spans="1:5" x14ac:dyDescent="0.3">
      <c r="A289" t="s">
        <v>20</v>
      </c>
      <c r="B289">
        <v>3657</v>
      </c>
      <c r="D289" t="s">
        <v>14</v>
      </c>
      <c r="E289">
        <v>676</v>
      </c>
    </row>
    <row r="290" spans="1:5" x14ac:dyDescent="0.3">
      <c r="A290" t="s">
        <v>20</v>
      </c>
      <c r="B290">
        <v>131</v>
      </c>
      <c r="D290" t="s">
        <v>14</v>
      </c>
      <c r="E290">
        <v>831</v>
      </c>
    </row>
    <row r="291" spans="1:5" x14ac:dyDescent="0.3">
      <c r="A291" t="s">
        <v>20</v>
      </c>
      <c r="B291">
        <v>239</v>
      </c>
      <c r="D291" t="s">
        <v>14</v>
      </c>
      <c r="E291">
        <v>859</v>
      </c>
    </row>
    <row r="292" spans="1:5" x14ac:dyDescent="0.3">
      <c r="A292" t="s">
        <v>20</v>
      </c>
      <c r="B292">
        <v>78</v>
      </c>
      <c r="D292" t="s">
        <v>14</v>
      </c>
      <c r="E292">
        <v>45</v>
      </c>
    </row>
    <row r="293" spans="1:5" x14ac:dyDescent="0.3">
      <c r="A293" t="s">
        <v>20</v>
      </c>
      <c r="B293">
        <v>1773</v>
      </c>
      <c r="D293" t="s">
        <v>14</v>
      </c>
      <c r="E293">
        <v>6</v>
      </c>
    </row>
    <row r="294" spans="1:5" x14ac:dyDescent="0.3">
      <c r="A294" t="s">
        <v>20</v>
      </c>
      <c r="B294">
        <v>32</v>
      </c>
      <c r="D294" t="s">
        <v>14</v>
      </c>
      <c r="E294">
        <v>7</v>
      </c>
    </row>
    <row r="295" spans="1:5" x14ac:dyDescent="0.3">
      <c r="A295" t="s">
        <v>20</v>
      </c>
      <c r="B295">
        <v>369</v>
      </c>
      <c r="D295" t="s">
        <v>14</v>
      </c>
      <c r="E295">
        <v>31</v>
      </c>
    </row>
    <row r="296" spans="1:5" x14ac:dyDescent="0.3">
      <c r="A296" t="s">
        <v>20</v>
      </c>
      <c r="B296">
        <v>89</v>
      </c>
      <c r="D296" t="s">
        <v>14</v>
      </c>
      <c r="E296">
        <v>78</v>
      </c>
    </row>
    <row r="297" spans="1:5" x14ac:dyDescent="0.3">
      <c r="A297" t="s">
        <v>20</v>
      </c>
      <c r="B297">
        <v>147</v>
      </c>
      <c r="D297" t="s">
        <v>14</v>
      </c>
      <c r="E297">
        <v>1225</v>
      </c>
    </row>
    <row r="298" spans="1:5" x14ac:dyDescent="0.3">
      <c r="A298" t="s">
        <v>20</v>
      </c>
      <c r="B298">
        <v>126</v>
      </c>
      <c r="D298" t="s">
        <v>14</v>
      </c>
      <c r="E298">
        <v>1</v>
      </c>
    </row>
    <row r="299" spans="1:5" x14ac:dyDescent="0.3">
      <c r="A299" t="s">
        <v>20</v>
      </c>
      <c r="B299">
        <v>2218</v>
      </c>
      <c r="D299" t="s">
        <v>14</v>
      </c>
      <c r="E299">
        <v>67</v>
      </c>
    </row>
    <row r="300" spans="1:5" x14ac:dyDescent="0.3">
      <c r="A300" t="s">
        <v>20</v>
      </c>
      <c r="B300">
        <v>202</v>
      </c>
      <c r="D300" t="s">
        <v>14</v>
      </c>
      <c r="E300">
        <v>19</v>
      </c>
    </row>
    <row r="301" spans="1:5" x14ac:dyDescent="0.3">
      <c r="A301" t="s">
        <v>20</v>
      </c>
      <c r="B301">
        <v>140</v>
      </c>
      <c r="D301" t="s">
        <v>14</v>
      </c>
      <c r="E301">
        <v>2108</v>
      </c>
    </row>
    <row r="302" spans="1:5" x14ac:dyDescent="0.3">
      <c r="A302" t="s">
        <v>20</v>
      </c>
      <c r="B302">
        <v>1052</v>
      </c>
      <c r="D302" t="s">
        <v>14</v>
      </c>
      <c r="E302">
        <v>679</v>
      </c>
    </row>
    <row r="303" spans="1:5" x14ac:dyDescent="0.3">
      <c r="A303" t="s">
        <v>20</v>
      </c>
      <c r="B303">
        <v>247</v>
      </c>
      <c r="D303" t="s">
        <v>14</v>
      </c>
      <c r="E303">
        <v>36</v>
      </c>
    </row>
    <row r="304" spans="1:5" x14ac:dyDescent="0.3">
      <c r="A304" t="s">
        <v>20</v>
      </c>
      <c r="B304">
        <v>84</v>
      </c>
      <c r="D304" t="s">
        <v>14</v>
      </c>
      <c r="E304">
        <v>47</v>
      </c>
    </row>
    <row r="305" spans="1:5" x14ac:dyDescent="0.3">
      <c r="A305" t="s">
        <v>20</v>
      </c>
      <c r="B305">
        <v>88</v>
      </c>
      <c r="D305" t="s">
        <v>14</v>
      </c>
      <c r="E305">
        <v>70</v>
      </c>
    </row>
    <row r="306" spans="1:5" x14ac:dyDescent="0.3">
      <c r="A306" t="s">
        <v>20</v>
      </c>
      <c r="B306">
        <v>156</v>
      </c>
      <c r="D306" t="s">
        <v>14</v>
      </c>
      <c r="E306">
        <v>154</v>
      </c>
    </row>
    <row r="307" spans="1:5" x14ac:dyDescent="0.3">
      <c r="A307" t="s">
        <v>20</v>
      </c>
      <c r="B307">
        <v>2985</v>
      </c>
      <c r="D307" t="s">
        <v>14</v>
      </c>
      <c r="E307">
        <v>22</v>
      </c>
    </row>
    <row r="308" spans="1:5" x14ac:dyDescent="0.3">
      <c r="A308" t="s">
        <v>20</v>
      </c>
      <c r="B308">
        <v>762</v>
      </c>
      <c r="D308" t="s">
        <v>14</v>
      </c>
      <c r="E308">
        <v>1758</v>
      </c>
    </row>
    <row r="309" spans="1:5" x14ac:dyDescent="0.3">
      <c r="A309" t="s">
        <v>20</v>
      </c>
      <c r="B309">
        <v>554</v>
      </c>
      <c r="D309" t="s">
        <v>14</v>
      </c>
      <c r="E309">
        <v>94</v>
      </c>
    </row>
    <row r="310" spans="1:5" x14ac:dyDescent="0.3">
      <c r="A310" t="s">
        <v>20</v>
      </c>
      <c r="B310">
        <v>135</v>
      </c>
      <c r="D310" t="s">
        <v>14</v>
      </c>
      <c r="E310">
        <v>33</v>
      </c>
    </row>
    <row r="311" spans="1:5" x14ac:dyDescent="0.3">
      <c r="A311" t="s">
        <v>20</v>
      </c>
      <c r="B311">
        <v>122</v>
      </c>
      <c r="D311" t="s">
        <v>14</v>
      </c>
      <c r="E311">
        <v>1</v>
      </c>
    </row>
    <row r="312" spans="1:5" x14ac:dyDescent="0.3">
      <c r="A312" t="s">
        <v>20</v>
      </c>
      <c r="B312">
        <v>221</v>
      </c>
      <c r="D312" t="s">
        <v>14</v>
      </c>
      <c r="E312">
        <v>31</v>
      </c>
    </row>
    <row r="313" spans="1:5" x14ac:dyDescent="0.3">
      <c r="A313" t="s">
        <v>20</v>
      </c>
      <c r="B313">
        <v>126</v>
      </c>
      <c r="D313" t="s">
        <v>14</v>
      </c>
      <c r="E313">
        <v>35</v>
      </c>
    </row>
    <row r="314" spans="1:5" x14ac:dyDescent="0.3">
      <c r="A314" t="s">
        <v>20</v>
      </c>
      <c r="B314">
        <v>1022</v>
      </c>
      <c r="D314" t="s">
        <v>14</v>
      </c>
      <c r="E314">
        <v>63</v>
      </c>
    </row>
    <row r="315" spans="1:5" x14ac:dyDescent="0.3">
      <c r="A315" t="s">
        <v>20</v>
      </c>
      <c r="B315">
        <v>3177</v>
      </c>
      <c r="D315" t="s">
        <v>14</v>
      </c>
      <c r="E315">
        <v>526</v>
      </c>
    </row>
    <row r="316" spans="1:5" x14ac:dyDescent="0.3">
      <c r="A316" t="s">
        <v>20</v>
      </c>
      <c r="B316">
        <v>198</v>
      </c>
      <c r="D316" t="s">
        <v>14</v>
      </c>
      <c r="E316">
        <v>121</v>
      </c>
    </row>
    <row r="317" spans="1:5" x14ac:dyDescent="0.3">
      <c r="A317" t="s">
        <v>20</v>
      </c>
      <c r="B317">
        <v>85</v>
      </c>
      <c r="D317" t="s">
        <v>14</v>
      </c>
      <c r="E317">
        <v>67</v>
      </c>
    </row>
    <row r="318" spans="1:5" x14ac:dyDescent="0.3">
      <c r="A318" t="s">
        <v>20</v>
      </c>
      <c r="B318">
        <v>3596</v>
      </c>
      <c r="D318" t="s">
        <v>14</v>
      </c>
      <c r="E318">
        <v>57</v>
      </c>
    </row>
    <row r="319" spans="1:5" x14ac:dyDescent="0.3">
      <c r="A319" t="s">
        <v>20</v>
      </c>
      <c r="B319">
        <v>244</v>
      </c>
      <c r="D319" t="s">
        <v>14</v>
      </c>
      <c r="E319">
        <v>1229</v>
      </c>
    </row>
    <row r="320" spans="1:5" x14ac:dyDescent="0.3">
      <c r="A320" t="s">
        <v>20</v>
      </c>
      <c r="B320">
        <v>5180</v>
      </c>
      <c r="D320" t="s">
        <v>14</v>
      </c>
      <c r="E320">
        <v>12</v>
      </c>
    </row>
    <row r="321" spans="1:5" x14ac:dyDescent="0.3">
      <c r="A321" t="s">
        <v>20</v>
      </c>
      <c r="B321">
        <v>589</v>
      </c>
      <c r="D321" t="s">
        <v>14</v>
      </c>
      <c r="E321">
        <v>452</v>
      </c>
    </row>
    <row r="322" spans="1:5" x14ac:dyDescent="0.3">
      <c r="A322" t="s">
        <v>20</v>
      </c>
      <c r="B322">
        <v>2725</v>
      </c>
      <c r="D322" t="s">
        <v>14</v>
      </c>
      <c r="E322">
        <v>1886</v>
      </c>
    </row>
    <row r="323" spans="1:5" x14ac:dyDescent="0.3">
      <c r="A323" t="s">
        <v>20</v>
      </c>
      <c r="B323">
        <v>300</v>
      </c>
      <c r="D323" t="s">
        <v>14</v>
      </c>
      <c r="E323">
        <v>1825</v>
      </c>
    </row>
    <row r="324" spans="1:5" x14ac:dyDescent="0.3">
      <c r="A324" t="s">
        <v>20</v>
      </c>
      <c r="B324">
        <v>144</v>
      </c>
      <c r="D324" t="s">
        <v>14</v>
      </c>
      <c r="E324">
        <v>31</v>
      </c>
    </row>
    <row r="325" spans="1:5" x14ac:dyDescent="0.3">
      <c r="A325" t="s">
        <v>20</v>
      </c>
      <c r="B325">
        <v>87</v>
      </c>
      <c r="D325" t="s">
        <v>14</v>
      </c>
      <c r="E325">
        <v>107</v>
      </c>
    </row>
    <row r="326" spans="1:5" x14ac:dyDescent="0.3">
      <c r="A326" t="s">
        <v>20</v>
      </c>
      <c r="B326">
        <v>3116</v>
      </c>
      <c r="D326" t="s">
        <v>14</v>
      </c>
      <c r="E326">
        <v>27</v>
      </c>
    </row>
    <row r="327" spans="1:5" x14ac:dyDescent="0.3">
      <c r="A327" t="s">
        <v>20</v>
      </c>
      <c r="B327">
        <v>909</v>
      </c>
      <c r="D327" t="s">
        <v>14</v>
      </c>
      <c r="E327">
        <v>1221</v>
      </c>
    </row>
    <row r="328" spans="1:5" x14ac:dyDescent="0.3">
      <c r="A328" t="s">
        <v>20</v>
      </c>
      <c r="B328">
        <v>1613</v>
      </c>
      <c r="D328" t="s">
        <v>14</v>
      </c>
      <c r="E328">
        <v>1</v>
      </c>
    </row>
    <row r="329" spans="1:5" x14ac:dyDescent="0.3">
      <c r="A329" t="s">
        <v>20</v>
      </c>
      <c r="B329">
        <v>136</v>
      </c>
      <c r="D329" t="s">
        <v>14</v>
      </c>
      <c r="E329">
        <v>16</v>
      </c>
    </row>
    <row r="330" spans="1:5" x14ac:dyDescent="0.3">
      <c r="A330" t="s">
        <v>20</v>
      </c>
      <c r="B330">
        <v>130</v>
      </c>
      <c r="D330" t="s">
        <v>14</v>
      </c>
      <c r="E330">
        <v>41</v>
      </c>
    </row>
    <row r="331" spans="1:5" x14ac:dyDescent="0.3">
      <c r="A331" t="s">
        <v>20</v>
      </c>
      <c r="B331">
        <v>102</v>
      </c>
      <c r="D331" t="s">
        <v>14</v>
      </c>
      <c r="E331">
        <v>523</v>
      </c>
    </row>
    <row r="332" spans="1:5" x14ac:dyDescent="0.3">
      <c r="A332" t="s">
        <v>20</v>
      </c>
      <c r="B332">
        <v>4006</v>
      </c>
      <c r="D332" t="s">
        <v>14</v>
      </c>
      <c r="E332">
        <v>141</v>
      </c>
    </row>
    <row r="333" spans="1:5" x14ac:dyDescent="0.3">
      <c r="A333" t="s">
        <v>20</v>
      </c>
      <c r="B333">
        <v>1629</v>
      </c>
      <c r="D333" t="s">
        <v>14</v>
      </c>
      <c r="E333">
        <v>52</v>
      </c>
    </row>
    <row r="334" spans="1:5" x14ac:dyDescent="0.3">
      <c r="A334" t="s">
        <v>20</v>
      </c>
      <c r="B334">
        <v>2188</v>
      </c>
      <c r="D334" t="s">
        <v>14</v>
      </c>
      <c r="E334">
        <v>225</v>
      </c>
    </row>
    <row r="335" spans="1:5" x14ac:dyDescent="0.3">
      <c r="A335" t="s">
        <v>20</v>
      </c>
      <c r="B335">
        <v>2409</v>
      </c>
      <c r="D335" t="s">
        <v>14</v>
      </c>
      <c r="E335">
        <v>38</v>
      </c>
    </row>
    <row r="336" spans="1:5" x14ac:dyDescent="0.3">
      <c r="A336" t="s">
        <v>20</v>
      </c>
      <c r="B336">
        <v>194</v>
      </c>
      <c r="D336" t="s">
        <v>14</v>
      </c>
      <c r="E336">
        <v>15</v>
      </c>
    </row>
    <row r="337" spans="1:5" x14ac:dyDescent="0.3">
      <c r="A337" t="s">
        <v>20</v>
      </c>
      <c r="B337">
        <v>1140</v>
      </c>
      <c r="D337" t="s">
        <v>14</v>
      </c>
      <c r="E337">
        <v>37</v>
      </c>
    </row>
    <row r="338" spans="1:5" x14ac:dyDescent="0.3">
      <c r="A338" t="s">
        <v>20</v>
      </c>
      <c r="B338">
        <v>102</v>
      </c>
      <c r="D338" t="s">
        <v>14</v>
      </c>
      <c r="E338">
        <v>112</v>
      </c>
    </row>
    <row r="339" spans="1:5" x14ac:dyDescent="0.3">
      <c r="A339" t="s">
        <v>20</v>
      </c>
      <c r="B339">
        <v>2857</v>
      </c>
      <c r="D339" t="s">
        <v>14</v>
      </c>
      <c r="E339">
        <v>21</v>
      </c>
    </row>
    <row r="340" spans="1:5" x14ac:dyDescent="0.3">
      <c r="A340" t="s">
        <v>20</v>
      </c>
      <c r="B340">
        <v>107</v>
      </c>
      <c r="D340" t="s">
        <v>14</v>
      </c>
      <c r="E340">
        <v>67</v>
      </c>
    </row>
    <row r="341" spans="1:5" x14ac:dyDescent="0.3">
      <c r="A341" t="s">
        <v>20</v>
      </c>
      <c r="B341">
        <v>160</v>
      </c>
      <c r="D341" t="s">
        <v>14</v>
      </c>
      <c r="E341">
        <v>78</v>
      </c>
    </row>
    <row r="342" spans="1:5" x14ac:dyDescent="0.3">
      <c r="A342" t="s">
        <v>20</v>
      </c>
      <c r="B342">
        <v>2230</v>
      </c>
      <c r="D342" t="s">
        <v>14</v>
      </c>
      <c r="E342">
        <v>67</v>
      </c>
    </row>
    <row r="343" spans="1:5" x14ac:dyDescent="0.3">
      <c r="A343" t="s">
        <v>20</v>
      </c>
      <c r="B343">
        <v>316</v>
      </c>
      <c r="D343" t="s">
        <v>14</v>
      </c>
      <c r="E343">
        <v>263</v>
      </c>
    </row>
    <row r="344" spans="1:5" x14ac:dyDescent="0.3">
      <c r="A344" t="s">
        <v>20</v>
      </c>
      <c r="B344">
        <v>117</v>
      </c>
      <c r="D344" t="s">
        <v>14</v>
      </c>
      <c r="E344">
        <v>1691</v>
      </c>
    </row>
    <row r="345" spans="1:5" x14ac:dyDescent="0.3">
      <c r="A345" t="s">
        <v>20</v>
      </c>
      <c r="B345">
        <v>6406</v>
      </c>
      <c r="D345" t="s">
        <v>14</v>
      </c>
      <c r="E345">
        <v>181</v>
      </c>
    </row>
    <row r="346" spans="1:5" x14ac:dyDescent="0.3">
      <c r="A346" t="s">
        <v>20</v>
      </c>
      <c r="B346">
        <v>192</v>
      </c>
      <c r="D346" t="s">
        <v>14</v>
      </c>
      <c r="E346">
        <v>13</v>
      </c>
    </row>
    <row r="347" spans="1:5" x14ac:dyDescent="0.3">
      <c r="A347" t="s">
        <v>20</v>
      </c>
      <c r="B347">
        <v>26</v>
      </c>
      <c r="D347" t="s">
        <v>14</v>
      </c>
      <c r="E347">
        <v>1</v>
      </c>
    </row>
    <row r="348" spans="1:5" x14ac:dyDescent="0.3">
      <c r="A348" t="s">
        <v>20</v>
      </c>
      <c r="B348">
        <v>723</v>
      </c>
      <c r="D348" t="s">
        <v>14</v>
      </c>
      <c r="E348">
        <v>21</v>
      </c>
    </row>
    <row r="349" spans="1:5" x14ac:dyDescent="0.3">
      <c r="A349" t="s">
        <v>20</v>
      </c>
      <c r="B349">
        <v>170</v>
      </c>
      <c r="D349" t="s">
        <v>14</v>
      </c>
      <c r="E349">
        <v>830</v>
      </c>
    </row>
    <row r="350" spans="1:5" x14ac:dyDescent="0.3">
      <c r="A350" t="s">
        <v>20</v>
      </c>
      <c r="B350">
        <v>238</v>
      </c>
      <c r="D350" t="s">
        <v>14</v>
      </c>
      <c r="E350">
        <v>130</v>
      </c>
    </row>
    <row r="351" spans="1:5" x14ac:dyDescent="0.3">
      <c r="A351" t="s">
        <v>20</v>
      </c>
      <c r="B351">
        <v>55</v>
      </c>
      <c r="D351" t="s">
        <v>14</v>
      </c>
      <c r="E351">
        <v>55</v>
      </c>
    </row>
    <row r="352" spans="1:5" x14ac:dyDescent="0.3">
      <c r="A352" t="s">
        <v>20</v>
      </c>
      <c r="B352">
        <v>128</v>
      </c>
      <c r="D352" t="s">
        <v>14</v>
      </c>
      <c r="E352">
        <v>114</v>
      </c>
    </row>
    <row r="353" spans="1:5" x14ac:dyDescent="0.3">
      <c r="A353" t="s">
        <v>20</v>
      </c>
      <c r="B353">
        <v>2144</v>
      </c>
      <c r="D353" t="s">
        <v>14</v>
      </c>
      <c r="E353">
        <v>594</v>
      </c>
    </row>
    <row r="354" spans="1:5" x14ac:dyDescent="0.3">
      <c r="A354" t="s">
        <v>20</v>
      </c>
      <c r="B354">
        <v>2693</v>
      </c>
      <c r="D354" t="s">
        <v>14</v>
      </c>
      <c r="E354">
        <v>24</v>
      </c>
    </row>
    <row r="355" spans="1:5" x14ac:dyDescent="0.3">
      <c r="A355" t="s">
        <v>20</v>
      </c>
      <c r="B355">
        <v>432</v>
      </c>
      <c r="D355" t="s">
        <v>14</v>
      </c>
      <c r="E355">
        <v>252</v>
      </c>
    </row>
    <row r="356" spans="1:5" x14ac:dyDescent="0.3">
      <c r="A356" t="s">
        <v>20</v>
      </c>
      <c r="B356">
        <v>189</v>
      </c>
      <c r="D356" t="s">
        <v>14</v>
      </c>
      <c r="E356">
        <v>67</v>
      </c>
    </row>
    <row r="357" spans="1:5" x14ac:dyDescent="0.3">
      <c r="A357" t="s">
        <v>20</v>
      </c>
      <c r="B357">
        <v>154</v>
      </c>
      <c r="D357" t="s">
        <v>14</v>
      </c>
      <c r="E357">
        <v>742</v>
      </c>
    </row>
    <row r="358" spans="1:5" x14ac:dyDescent="0.3">
      <c r="A358" t="s">
        <v>20</v>
      </c>
      <c r="B358">
        <v>96</v>
      </c>
      <c r="D358" t="s">
        <v>14</v>
      </c>
      <c r="E358">
        <v>75</v>
      </c>
    </row>
    <row r="359" spans="1:5" x14ac:dyDescent="0.3">
      <c r="A359" t="s">
        <v>20</v>
      </c>
      <c r="B359">
        <v>3063</v>
      </c>
      <c r="D359" t="s">
        <v>14</v>
      </c>
      <c r="E359">
        <v>4405</v>
      </c>
    </row>
    <row r="360" spans="1:5" x14ac:dyDescent="0.3">
      <c r="A360" t="s">
        <v>20</v>
      </c>
      <c r="B360">
        <v>2266</v>
      </c>
      <c r="D360" t="s">
        <v>14</v>
      </c>
      <c r="E360">
        <v>92</v>
      </c>
    </row>
    <row r="361" spans="1:5" x14ac:dyDescent="0.3">
      <c r="A361" t="s">
        <v>20</v>
      </c>
      <c r="B361">
        <v>194</v>
      </c>
      <c r="D361" t="s">
        <v>14</v>
      </c>
      <c r="E361">
        <v>64</v>
      </c>
    </row>
    <row r="362" spans="1:5" x14ac:dyDescent="0.3">
      <c r="A362" t="s">
        <v>20</v>
      </c>
      <c r="B362">
        <v>129</v>
      </c>
      <c r="D362" t="s">
        <v>14</v>
      </c>
      <c r="E362">
        <v>64</v>
      </c>
    </row>
    <row r="363" spans="1:5" x14ac:dyDescent="0.3">
      <c r="A363" t="s">
        <v>20</v>
      </c>
      <c r="B363">
        <v>375</v>
      </c>
      <c r="D363" t="s">
        <v>14</v>
      </c>
      <c r="E363">
        <v>842</v>
      </c>
    </row>
    <row r="364" spans="1:5" x14ac:dyDescent="0.3">
      <c r="A364" t="s">
        <v>20</v>
      </c>
      <c r="B364">
        <v>409</v>
      </c>
      <c r="D364" t="s">
        <v>14</v>
      </c>
      <c r="E364">
        <v>112</v>
      </c>
    </row>
    <row r="365" spans="1:5" x14ac:dyDescent="0.3">
      <c r="A365" t="s">
        <v>20</v>
      </c>
      <c r="B365">
        <v>234</v>
      </c>
      <c r="D365" t="s">
        <v>14</v>
      </c>
      <c r="E365">
        <v>374</v>
      </c>
    </row>
    <row r="366" spans="1:5" x14ac:dyDescent="0.3">
      <c r="A366" t="s">
        <v>20</v>
      </c>
      <c r="B366">
        <v>3016</v>
      </c>
    </row>
    <row r="367" spans="1:5" x14ac:dyDescent="0.3">
      <c r="A367" t="s">
        <v>20</v>
      </c>
      <c r="B367">
        <v>264</v>
      </c>
    </row>
    <row r="368" spans="1:5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conditionalFormatting sqref="A1:A566">
    <cfRule type="containsText" dxfId="11" priority="5" operator="containsText" text="canceled">
      <formula>NOT(ISERROR(SEARCH("canceled",A1)))</formula>
    </cfRule>
    <cfRule type="containsText" dxfId="10" priority="6" operator="containsText" text="live">
      <formula>NOT(ISERROR(SEARCH("live",A1)))</formula>
    </cfRule>
    <cfRule type="containsText" dxfId="9" priority="7" operator="containsText" text="failed">
      <formula>NOT(ISERROR(SEARCH("failed",A1)))</formula>
    </cfRule>
    <cfRule type="containsText" dxfId="8" priority="8" operator="containsText" text="successful">
      <formula>NOT(ISERROR(SEARCH("successful",A1)))</formula>
    </cfRule>
  </conditionalFormatting>
  <conditionalFormatting sqref="D1:D365">
    <cfRule type="containsText" dxfId="7" priority="1" operator="containsText" text="canceled">
      <formula>NOT(ISERROR(SEARCH("canceled",D1)))</formula>
    </cfRule>
    <cfRule type="containsText" dxfId="6" priority="2" operator="containsText" text="live">
      <formula>NOT(ISERROR(SEARCH("live",D1)))</formula>
    </cfRule>
    <cfRule type="containsText" dxfId="5" priority="3" operator="containsText" text="failed">
      <formula>NOT(ISERROR(SEARCH("failed",D1)))</formula>
    </cfRule>
    <cfRule type="containsText" dxfId="4" priority="4" operator="containsText" text="successful">
      <formula>NOT(ISERROR(SEARCH("successful",D1)))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zoomScale="70" zoomScaleNormal="70" workbookViewId="0">
      <selection activeCell="G916" sqref="G916"/>
    </sheetView>
  </sheetViews>
  <sheetFormatPr defaultColWidth="11.19921875" defaultRowHeight="15.6" x14ac:dyDescent="0.3"/>
  <cols>
    <col min="1" max="1" width="3.8984375" bestFit="1" customWidth="1"/>
    <col min="2" max="2" width="31.3984375" bestFit="1" customWidth="1"/>
    <col min="3" max="3" width="33.59765625" style="3" bestFit="1" customWidth="1"/>
    <col min="4" max="4" width="6.8984375" bestFit="1" customWidth="1"/>
    <col min="5" max="5" width="7.69921875" bestFit="1" customWidth="1"/>
    <col min="6" max="6" width="14.5" style="6" bestFit="1" customWidth="1"/>
    <col min="7" max="7" width="9.3984375" bestFit="1" customWidth="1"/>
    <col min="8" max="8" width="13.5" bestFit="1" customWidth="1"/>
    <col min="9" max="9" width="16.5" bestFit="1" customWidth="1"/>
    <col min="10" max="10" width="7.59765625" bestFit="1" customWidth="1"/>
    <col min="11" max="11" width="8.3984375" bestFit="1" customWidth="1"/>
    <col min="12" max="12" width="11.5" bestFit="1" customWidth="1"/>
    <col min="13" max="13" width="10.8984375" bestFit="1" customWidth="1"/>
    <col min="14" max="14" width="22.3984375" bestFit="1" customWidth="1"/>
    <col min="15" max="15" width="21" bestFit="1" customWidth="1"/>
    <col min="16" max="16" width="9.09765625" bestFit="1" customWidth="1"/>
    <col min="17" max="17" width="8.5" bestFit="1" customWidth="1"/>
    <col min="18" max="18" width="29.19921875" bestFit="1" customWidth="1"/>
    <col min="19" max="19" width="14.8984375" bestFit="1" customWidth="1"/>
    <col min="20" max="20" width="17.3984375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2053</v>
      </c>
      <c r="O1" s="1" t="s">
        <v>2054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ROUND((E2/D2)*100,0)</f>
        <v>0</v>
      </c>
      <c r="G2" t="s">
        <v>14</v>
      </c>
      <c r="H2">
        <v>0</v>
      </c>
      <c r="I2">
        <f>0</f>
        <v>0</v>
      </c>
      <c r="J2" t="s">
        <v>15</v>
      </c>
      <c r="K2" t="s">
        <v>16</v>
      </c>
      <c r="L2">
        <v>1448690400</v>
      </c>
      <c r="M2">
        <v>1450159200</v>
      </c>
      <c r="N2" s="9">
        <f>(((L2/60)/60)/24)+DATE(1970,1,1)</f>
        <v>42336.25</v>
      </c>
      <c r="O2" s="9">
        <f>(((M2/60)/60)/24)+DATE(1970,1,1)</f>
        <v>42353.25</v>
      </c>
      <c r="P2" t="b">
        <v>0</v>
      </c>
      <c r="Q2" t="b">
        <v>0</v>
      </c>
      <c r="R2" t="s">
        <v>17</v>
      </c>
      <c r="S2" t="str">
        <f>_xlfn.TEXTBEFORE(R2,"/")</f>
        <v>food</v>
      </c>
      <c r="T2" t="str">
        <f>_xlfn.TEXTAFTER(R2,"/")</f>
        <v>food trucks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ROUND((E3/D3)*100,0)</f>
        <v>1040</v>
      </c>
      <c r="G3" t="s">
        <v>20</v>
      </c>
      <c r="H3">
        <v>158</v>
      </c>
      <c r="I3">
        <f t="shared" ref="I3:I66" si="1">ROUND(E3/H3,2)</f>
        <v>92.15</v>
      </c>
      <c r="J3" t="s">
        <v>21</v>
      </c>
      <c r="K3" t="s">
        <v>22</v>
      </c>
      <c r="L3">
        <v>1408424400</v>
      </c>
      <c r="M3">
        <v>1408597200</v>
      </c>
      <c r="N3" s="9">
        <f t="shared" ref="N3:N66" si="2">(((L3/60)/60)/24)+DATE(1970,1,1)</f>
        <v>41870.208333333336</v>
      </c>
      <c r="O3" s="9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_xlfn.TEXTBEFORE(R3,"/")</f>
        <v>music</v>
      </c>
      <c r="T3" t="str">
        <f t="shared" ref="T3:T66" si="5">_xlfn.TEXTAFTER(R3,"/")</f>
        <v>rock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s="9">
        <f t="shared" si="2"/>
        <v>41595.25</v>
      </c>
      <c r="O4" s="9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s="9">
        <f t="shared" si="2"/>
        <v>43688.208333333328</v>
      </c>
      <c r="O5" s="9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s="9">
        <f t="shared" si="2"/>
        <v>43485.25</v>
      </c>
      <c r="O6" s="9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s="9">
        <f t="shared" si="2"/>
        <v>41149.208333333336</v>
      </c>
      <c r="O7" s="9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s="9">
        <f t="shared" si="2"/>
        <v>42991.208333333328</v>
      </c>
      <c r="O8" s="9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s="9">
        <f t="shared" si="2"/>
        <v>42229.208333333328</v>
      </c>
      <c r="O9" s="9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s="9">
        <f t="shared" si="2"/>
        <v>40399.208333333336</v>
      </c>
      <c r="O10" s="9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s="9">
        <f t="shared" si="2"/>
        <v>41536.208333333336</v>
      </c>
      <c r="O11" s="9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9">
        <f t="shared" si="2"/>
        <v>40404.208333333336</v>
      </c>
      <c r="O12" s="9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s="9">
        <f t="shared" si="2"/>
        <v>40442.208333333336</v>
      </c>
      <c r="O13" s="9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s="9">
        <f t="shared" si="2"/>
        <v>43760.208333333328</v>
      </c>
      <c r="O14" s="9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s="9">
        <f t="shared" si="2"/>
        <v>42532.208333333328</v>
      </c>
      <c r="O15" s="9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s="9">
        <f t="shared" si="2"/>
        <v>40974.25</v>
      </c>
      <c r="O16" s="9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s="9">
        <f t="shared" si="2"/>
        <v>43809.25</v>
      </c>
      <c r="O17" s="9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9">
        <f t="shared" si="2"/>
        <v>41661.25</v>
      </c>
      <c r="O18" s="9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s="9">
        <f t="shared" si="2"/>
        <v>40555.25</v>
      </c>
      <c r="O19" s="9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s="9">
        <f t="shared" si="2"/>
        <v>43351.208333333328</v>
      </c>
      <c r="O20" s="9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s="9">
        <f t="shared" si="2"/>
        <v>43528.25</v>
      </c>
      <c r="O21" s="9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s="9">
        <f t="shared" si="2"/>
        <v>41848.208333333336</v>
      </c>
      <c r="O22" s="9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s="9">
        <f t="shared" si="2"/>
        <v>40770.208333333336</v>
      </c>
      <c r="O23" s="9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s="9">
        <f t="shared" si="2"/>
        <v>43193.208333333328</v>
      </c>
      <c r="O24" s="9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s="9">
        <f t="shared" si="2"/>
        <v>43510.25</v>
      </c>
      <c r="O25" s="9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s="9">
        <f t="shared" si="2"/>
        <v>41811.208333333336</v>
      </c>
      <c r="O26" s="9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s="9">
        <f t="shared" si="2"/>
        <v>40681.208333333336</v>
      </c>
      <c r="O27" s="9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s="9">
        <f t="shared" si="2"/>
        <v>43312.208333333328</v>
      </c>
      <c r="O28" s="9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9">
        <f t="shared" si="2"/>
        <v>42280.208333333328</v>
      </c>
      <c r="O29" s="9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s="9">
        <f t="shared" si="2"/>
        <v>40218.25</v>
      </c>
      <c r="O30" s="9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s="9">
        <f t="shared" si="2"/>
        <v>43301.208333333328</v>
      </c>
      <c r="O31" s="9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s="9">
        <f t="shared" si="2"/>
        <v>43609.208333333328</v>
      </c>
      <c r="O32" s="9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s="9">
        <f t="shared" si="2"/>
        <v>42374.25</v>
      </c>
      <c r="O33" s="9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s="9">
        <f t="shared" si="2"/>
        <v>43110.25</v>
      </c>
      <c r="O34" s="9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s="9">
        <f t="shared" si="2"/>
        <v>41917.208333333336</v>
      </c>
      <c r="O35" s="9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9">
        <f t="shared" si="2"/>
        <v>42817.208333333328</v>
      </c>
      <c r="O36" s="9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s="9">
        <f t="shared" si="2"/>
        <v>43484.25</v>
      </c>
      <c r="O37" s="9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s="9">
        <f t="shared" si="2"/>
        <v>40600.25</v>
      </c>
      <c r="O38" s="9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s="9">
        <f t="shared" si="2"/>
        <v>43744.208333333328</v>
      </c>
      <c r="O39" s="9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9">
        <f t="shared" si="2"/>
        <v>40469.208333333336</v>
      </c>
      <c r="O40" s="9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s="9">
        <f t="shared" si="2"/>
        <v>41330.25</v>
      </c>
      <c r="O41" s="9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s="9">
        <f t="shared" si="2"/>
        <v>40334.208333333336</v>
      </c>
      <c r="O42" s="9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s="9">
        <f t="shared" si="2"/>
        <v>41156.208333333336</v>
      </c>
      <c r="O43" s="9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s="9">
        <f t="shared" si="2"/>
        <v>40728.208333333336</v>
      </c>
      <c r="O44" s="9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s="9">
        <f t="shared" si="2"/>
        <v>41844.208333333336</v>
      </c>
      <c r="O45" s="9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s="9">
        <f t="shared" si="2"/>
        <v>43541.208333333328</v>
      </c>
      <c r="O46" s="9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s="9">
        <f t="shared" si="2"/>
        <v>42676.208333333328</v>
      </c>
      <c r="O47" s="9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s="9">
        <f t="shared" si="2"/>
        <v>40367.208333333336</v>
      </c>
      <c r="O48" s="9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s="9">
        <f t="shared" si="2"/>
        <v>41727.208333333336</v>
      </c>
      <c r="O49" s="9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s="9">
        <f t="shared" si="2"/>
        <v>42180.208333333328</v>
      </c>
      <c r="O50" s="9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s="9">
        <f t="shared" si="2"/>
        <v>43758.208333333328</v>
      </c>
      <c r="O51" s="9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9">
        <f t="shared" si="2"/>
        <v>41487.208333333336</v>
      </c>
      <c r="O52" s="9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s="9">
        <f t="shared" si="2"/>
        <v>40995.208333333336</v>
      </c>
      <c r="O53" s="9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s="9">
        <f t="shared" si="2"/>
        <v>40436.208333333336</v>
      </c>
      <c r="O54" s="9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s="9">
        <f t="shared" si="2"/>
        <v>41779.208333333336</v>
      </c>
      <c r="O55" s="9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s="9">
        <f t="shared" si="2"/>
        <v>43170.25</v>
      </c>
      <c r="O56" s="9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s="9">
        <f t="shared" si="2"/>
        <v>43311.208333333328</v>
      </c>
      <c r="O57" s="9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s="9">
        <f t="shared" si="2"/>
        <v>42014.25</v>
      </c>
      <c r="O58" s="9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s="9">
        <f t="shared" si="2"/>
        <v>42979.208333333328</v>
      </c>
      <c r="O59" s="9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s="9">
        <f t="shared" si="2"/>
        <v>42268.208333333328</v>
      </c>
      <c r="O60" s="9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s="9">
        <f t="shared" si="2"/>
        <v>42898.208333333328</v>
      </c>
      <c r="O61" s="9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s="9">
        <f t="shared" si="2"/>
        <v>41107.208333333336</v>
      </c>
      <c r="O62" s="9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s="9">
        <f t="shared" si="2"/>
        <v>40595.25</v>
      </c>
      <c r="O63" s="9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s="9">
        <f t="shared" si="2"/>
        <v>42160.208333333328</v>
      </c>
      <c r="O64" s="9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9">
        <f t="shared" si="2"/>
        <v>42853.208333333328</v>
      </c>
      <c r="O65" s="9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s="9">
        <f t="shared" si="2"/>
        <v>43283.208333333328</v>
      </c>
      <c r="O66" s="9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6">ROUND((E67/D67)*100,0)</f>
        <v>236</v>
      </c>
      <c r="G67" t="s">
        <v>20</v>
      </c>
      <c r="H67">
        <v>236</v>
      </c>
      <c r="I67">
        <f t="shared" ref="I67:I130" si="7">ROUND(E67/H67,2)</f>
        <v>61.04</v>
      </c>
      <c r="J67" t="s">
        <v>21</v>
      </c>
      <c r="K67" t="s">
        <v>22</v>
      </c>
      <c r="L67">
        <v>1296108000</v>
      </c>
      <c r="M67">
        <v>1296712800</v>
      </c>
      <c r="N67" s="9">
        <f t="shared" ref="N67:N130" si="8">(((L67/60)/60)/24)+DATE(1970,1,1)</f>
        <v>40570.25</v>
      </c>
      <c r="O67" s="9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_xlfn.TEXTBEFORE(R67,"/")</f>
        <v>theater</v>
      </c>
      <c r="T67" t="str">
        <f t="shared" ref="T67:T130" si="11">_xlfn.TEXTAFTER(R67,"/")</f>
        <v>plays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6"/>
        <v>45</v>
      </c>
      <c r="G68" t="s">
        <v>14</v>
      </c>
      <c r="H68">
        <v>12</v>
      </c>
      <c r="I68">
        <f t="shared" si="7"/>
        <v>108.92</v>
      </c>
      <c r="J68" t="s">
        <v>21</v>
      </c>
      <c r="K68" t="s">
        <v>22</v>
      </c>
      <c r="L68">
        <v>1428469200</v>
      </c>
      <c r="M68">
        <v>1428901200</v>
      </c>
      <c r="N68" s="9">
        <f t="shared" si="8"/>
        <v>42102.208333333328</v>
      </c>
      <c r="O68" s="9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6"/>
        <v>162</v>
      </c>
      <c r="G69" t="s">
        <v>20</v>
      </c>
      <c r="H69">
        <v>4065</v>
      </c>
      <c r="I69">
        <f t="shared" si="7"/>
        <v>29</v>
      </c>
      <c r="J69" t="s">
        <v>40</v>
      </c>
      <c r="K69" t="s">
        <v>41</v>
      </c>
      <c r="L69">
        <v>1264399200</v>
      </c>
      <c r="M69">
        <v>1264831200</v>
      </c>
      <c r="N69" s="9">
        <f t="shared" si="8"/>
        <v>40203.25</v>
      </c>
      <c r="O69" s="9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6"/>
        <v>255</v>
      </c>
      <c r="G70" t="s">
        <v>20</v>
      </c>
      <c r="H70">
        <v>246</v>
      </c>
      <c r="I70">
        <f t="shared" si="7"/>
        <v>58.98</v>
      </c>
      <c r="J70" t="s">
        <v>107</v>
      </c>
      <c r="K70" t="s">
        <v>108</v>
      </c>
      <c r="L70">
        <v>1501131600</v>
      </c>
      <c r="M70">
        <v>1505192400</v>
      </c>
      <c r="N70" s="9">
        <f t="shared" si="8"/>
        <v>42943.208333333328</v>
      </c>
      <c r="O70" s="9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6"/>
        <v>24</v>
      </c>
      <c r="G71" t="s">
        <v>74</v>
      </c>
      <c r="H71">
        <v>17</v>
      </c>
      <c r="I71">
        <f t="shared" si="7"/>
        <v>111.82</v>
      </c>
      <c r="J71" t="s">
        <v>21</v>
      </c>
      <c r="K71" t="s">
        <v>22</v>
      </c>
      <c r="L71">
        <v>1292738400</v>
      </c>
      <c r="M71">
        <v>1295676000</v>
      </c>
      <c r="N71" s="9">
        <f t="shared" si="8"/>
        <v>40531.25</v>
      </c>
      <c r="O71" s="9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6"/>
        <v>124</v>
      </c>
      <c r="G72" t="s">
        <v>20</v>
      </c>
      <c r="H72">
        <v>2475</v>
      </c>
      <c r="I72">
        <f t="shared" si="7"/>
        <v>64</v>
      </c>
      <c r="J72" t="s">
        <v>107</v>
      </c>
      <c r="K72" t="s">
        <v>108</v>
      </c>
      <c r="L72">
        <v>1288674000</v>
      </c>
      <c r="M72">
        <v>1292911200</v>
      </c>
      <c r="N72" s="9">
        <f t="shared" si="8"/>
        <v>40484.208333333336</v>
      </c>
      <c r="O72" s="9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6"/>
        <v>108</v>
      </c>
      <c r="G73" t="s">
        <v>20</v>
      </c>
      <c r="H73">
        <v>76</v>
      </c>
      <c r="I73">
        <f t="shared" si="7"/>
        <v>85.32</v>
      </c>
      <c r="J73" t="s">
        <v>21</v>
      </c>
      <c r="K73" t="s">
        <v>22</v>
      </c>
      <c r="L73">
        <v>1575093600</v>
      </c>
      <c r="M73">
        <v>1575439200</v>
      </c>
      <c r="N73" s="9">
        <f t="shared" si="8"/>
        <v>43799.25</v>
      </c>
      <c r="O73" s="9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6"/>
        <v>670</v>
      </c>
      <c r="G74" t="s">
        <v>20</v>
      </c>
      <c r="H74">
        <v>54</v>
      </c>
      <c r="I74">
        <f t="shared" si="7"/>
        <v>74.48</v>
      </c>
      <c r="J74" t="s">
        <v>21</v>
      </c>
      <c r="K74" t="s">
        <v>22</v>
      </c>
      <c r="L74">
        <v>1435726800</v>
      </c>
      <c r="M74">
        <v>1438837200</v>
      </c>
      <c r="N74" s="9">
        <f t="shared" si="8"/>
        <v>42186.208333333328</v>
      </c>
      <c r="O74" s="9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6"/>
        <v>661</v>
      </c>
      <c r="G75" t="s">
        <v>20</v>
      </c>
      <c r="H75">
        <v>88</v>
      </c>
      <c r="I75">
        <f t="shared" si="7"/>
        <v>105.15</v>
      </c>
      <c r="J75" t="s">
        <v>21</v>
      </c>
      <c r="K75" t="s">
        <v>22</v>
      </c>
      <c r="L75">
        <v>1480226400</v>
      </c>
      <c r="M75">
        <v>1480485600</v>
      </c>
      <c r="N75" s="9">
        <f t="shared" si="8"/>
        <v>42701.25</v>
      </c>
      <c r="O75" s="9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6"/>
        <v>122</v>
      </c>
      <c r="G76" t="s">
        <v>20</v>
      </c>
      <c r="H76">
        <v>85</v>
      </c>
      <c r="I76">
        <f t="shared" si="7"/>
        <v>56.19</v>
      </c>
      <c r="J76" t="s">
        <v>40</v>
      </c>
      <c r="K76" t="s">
        <v>41</v>
      </c>
      <c r="L76">
        <v>1459054800</v>
      </c>
      <c r="M76">
        <v>1459141200</v>
      </c>
      <c r="N76" s="9">
        <f t="shared" si="8"/>
        <v>42456.208333333328</v>
      </c>
      <c r="O76" s="9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6"/>
        <v>151</v>
      </c>
      <c r="G77" t="s">
        <v>20</v>
      </c>
      <c r="H77">
        <v>170</v>
      </c>
      <c r="I77">
        <f t="shared" si="7"/>
        <v>85.92</v>
      </c>
      <c r="J77" t="s">
        <v>21</v>
      </c>
      <c r="K77" t="s">
        <v>22</v>
      </c>
      <c r="L77">
        <v>1531630800</v>
      </c>
      <c r="M77">
        <v>1532322000</v>
      </c>
      <c r="N77" s="9">
        <f t="shared" si="8"/>
        <v>43296.208333333328</v>
      </c>
      <c r="O77" s="9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6"/>
        <v>78</v>
      </c>
      <c r="G78" t="s">
        <v>14</v>
      </c>
      <c r="H78">
        <v>1684</v>
      </c>
      <c r="I78">
        <f t="shared" si="7"/>
        <v>57</v>
      </c>
      <c r="J78" t="s">
        <v>21</v>
      </c>
      <c r="K78" t="s">
        <v>22</v>
      </c>
      <c r="L78">
        <v>1421992800</v>
      </c>
      <c r="M78">
        <v>1426222800</v>
      </c>
      <c r="N78" s="9">
        <f t="shared" si="8"/>
        <v>42027.25</v>
      </c>
      <c r="O78" s="9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6"/>
        <v>47</v>
      </c>
      <c r="G79" t="s">
        <v>14</v>
      </c>
      <c r="H79">
        <v>56</v>
      </c>
      <c r="I79">
        <f t="shared" si="7"/>
        <v>79.64</v>
      </c>
      <c r="J79" t="s">
        <v>21</v>
      </c>
      <c r="K79" t="s">
        <v>22</v>
      </c>
      <c r="L79">
        <v>1285563600</v>
      </c>
      <c r="M79">
        <v>1286773200</v>
      </c>
      <c r="N79" s="9">
        <f t="shared" si="8"/>
        <v>40448.208333333336</v>
      </c>
      <c r="O79" s="9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6"/>
        <v>301</v>
      </c>
      <c r="G80" t="s">
        <v>20</v>
      </c>
      <c r="H80">
        <v>330</v>
      </c>
      <c r="I80">
        <f t="shared" si="7"/>
        <v>41.02</v>
      </c>
      <c r="J80" t="s">
        <v>21</v>
      </c>
      <c r="K80" t="s">
        <v>22</v>
      </c>
      <c r="L80">
        <v>1523854800</v>
      </c>
      <c r="M80">
        <v>1523941200</v>
      </c>
      <c r="N80" s="9">
        <f t="shared" si="8"/>
        <v>43206.208333333328</v>
      </c>
      <c r="O80" s="9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6"/>
        <v>70</v>
      </c>
      <c r="G81" t="s">
        <v>14</v>
      </c>
      <c r="H81">
        <v>838</v>
      </c>
      <c r="I81">
        <f t="shared" si="7"/>
        <v>48</v>
      </c>
      <c r="J81" t="s">
        <v>21</v>
      </c>
      <c r="K81" t="s">
        <v>22</v>
      </c>
      <c r="L81">
        <v>1529125200</v>
      </c>
      <c r="M81">
        <v>1529557200</v>
      </c>
      <c r="N81" s="9">
        <f t="shared" si="8"/>
        <v>43267.208333333328</v>
      </c>
      <c r="O81" s="9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6"/>
        <v>637</v>
      </c>
      <c r="G82" t="s">
        <v>20</v>
      </c>
      <c r="H82">
        <v>127</v>
      </c>
      <c r="I82">
        <f t="shared" si="7"/>
        <v>55.21</v>
      </c>
      <c r="J82" t="s">
        <v>21</v>
      </c>
      <c r="K82" t="s">
        <v>22</v>
      </c>
      <c r="L82">
        <v>1503982800</v>
      </c>
      <c r="M82">
        <v>1506574800</v>
      </c>
      <c r="N82" s="9">
        <f t="shared" si="8"/>
        <v>42976.208333333328</v>
      </c>
      <c r="O82" s="9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6"/>
        <v>225</v>
      </c>
      <c r="G83" t="s">
        <v>20</v>
      </c>
      <c r="H83">
        <v>411</v>
      </c>
      <c r="I83">
        <f t="shared" si="7"/>
        <v>92.11</v>
      </c>
      <c r="J83" t="s">
        <v>21</v>
      </c>
      <c r="K83" t="s">
        <v>22</v>
      </c>
      <c r="L83">
        <v>1511416800</v>
      </c>
      <c r="M83">
        <v>1513576800</v>
      </c>
      <c r="N83" s="9">
        <f t="shared" si="8"/>
        <v>43062.25</v>
      </c>
      <c r="O83" s="9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6"/>
        <v>1497</v>
      </c>
      <c r="G84" t="s">
        <v>20</v>
      </c>
      <c r="H84">
        <v>180</v>
      </c>
      <c r="I84">
        <f t="shared" si="7"/>
        <v>83.18</v>
      </c>
      <c r="J84" t="s">
        <v>40</v>
      </c>
      <c r="K84" t="s">
        <v>41</v>
      </c>
      <c r="L84">
        <v>1547704800</v>
      </c>
      <c r="M84">
        <v>1548309600</v>
      </c>
      <c r="N84" s="9">
        <f t="shared" si="8"/>
        <v>43482.25</v>
      </c>
      <c r="O84" s="9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6"/>
        <v>38</v>
      </c>
      <c r="G85" t="s">
        <v>14</v>
      </c>
      <c r="H85">
        <v>1000</v>
      </c>
      <c r="I85">
        <f t="shared" si="7"/>
        <v>40</v>
      </c>
      <c r="J85" t="s">
        <v>21</v>
      </c>
      <c r="K85" t="s">
        <v>22</v>
      </c>
      <c r="L85">
        <v>1469682000</v>
      </c>
      <c r="M85">
        <v>1471582800</v>
      </c>
      <c r="N85" s="9">
        <f t="shared" si="8"/>
        <v>42579.208333333328</v>
      </c>
      <c r="O85" s="9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6"/>
        <v>132</v>
      </c>
      <c r="G86" t="s">
        <v>20</v>
      </c>
      <c r="H86">
        <v>374</v>
      </c>
      <c r="I86">
        <f t="shared" si="7"/>
        <v>111.13</v>
      </c>
      <c r="J86" t="s">
        <v>21</v>
      </c>
      <c r="K86" t="s">
        <v>22</v>
      </c>
      <c r="L86">
        <v>1343451600</v>
      </c>
      <c r="M86">
        <v>1344315600</v>
      </c>
      <c r="N86" s="9">
        <f t="shared" si="8"/>
        <v>41118.208333333336</v>
      </c>
      <c r="O86" s="9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6"/>
        <v>131</v>
      </c>
      <c r="G87" t="s">
        <v>20</v>
      </c>
      <c r="H87">
        <v>71</v>
      </c>
      <c r="I87">
        <f t="shared" si="7"/>
        <v>90.56</v>
      </c>
      <c r="J87" t="s">
        <v>26</v>
      </c>
      <c r="K87" t="s">
        <v>27</v>
      </c>
      <c r="L87">
        <v>1315717200</v>
      </c>
      <c r="M87">
        <v>1316408400</v>
      </c>
      <c r="N87" s="9">
        <f t="shared" si="8"/>
        <v>40797.208333333336</v>
      </c>
      <c r="O87" s="9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6"/>
        <v>168</v>
      </c>
      <c r="G88" t="s">
        <v>20</v>
      </c>
      <c r="H88">
        <v>203</v>
      </c>
      <c r="I88">
        <f t="shared" si="7"/>
        <v>61.11</v>
      </c>
      <c r="J88" t="s">
        <v>21</v>
      </c>
      <c r="K88" t="s">
        <v>22</v>
      </c>
      <c r="L88">
        <v>1430715600</v>
      </c>
      <c r="M88">
        <v>1431838800</v>
      </c>
      <c r="N88" s="9">
        <f t="shared" si="8"/>
        <v>42128.208333333328</v>
      </c>
      <c r="O88" s="9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6"/>
        <v>62</v>
      </c>
      <c r="G89" t="s">
        <v>14</v>
      </c>
      <c r="H89">
        <v>1482</v>
      </c>
      <c r="I89">
        <f t="shared" si="7"/>
        <v>83.02</v>
      </c>
      <c r="J89" t="s">
        <v>26</v>
      </c>
      <c r="K89" t="s">
        <v>27</v>
      </c>
      <c r="L89">
        <v>1299564000</v>
      </c>
      <c r="M89">
        <v>1300510800</v>
      </c>
      <c r="N89" s="9">
        <f t="shared" si="8"/>
        <v>40610.25</v>
      </c>
      <c r="O89" s="9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6"/>
        <v>261</v>
      </c>
      <c r="G90" t="s">
        <v>20</v>
      </c>
      <c r="H90">
        <v>113</v>
      </c>
      <c r="I90">
        <f t="shared" si="7"/>
        <v>110.76</v>
      </c>
      <c r="J90" t="s">
        <v>21</v>
      </c>
      <c r="K90" t="s">
        <v>22</v>
      </c>
      <c r="L90">
        <v>1429160400</v>
      </c>
      <c r="M90">
        <v>1431061200</v>
      </c>
      <c r="N90" s="9">
        <f t="shared" si="8"/>
        <v>42110.208333333328</v>
      </c>
      <c r="O90" s="9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6"/>
        <v>253</v>
      </c>
      <c r="G91" t="s">
        <v>20</v>
      </c>
      <c r="H91">
        <v>96</v>
      </c>
      <c r="I91">
        <f t="shared" si="7"/>
        <v>89.46</v>
      </c>
      <c r="J91" t="s">
        <v>21</v>
      </c>
      <c r="K91" t="s">
        <v>22</v>
      </c>
      <c r="L91">
        <v>1271307600</v>
      </c>
      <c r="M91">
        <v>1271480400</v>
      </c>
      <c r="N91" s="9">
        <f t="shared" si="8"/>
        <v>40283.208333333336</v>
      </c>
      <c r="O91" s="9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6"/>
        <v>79</v>
      </c>
      <c r="G92" t="s">
        <v>14</v>
      </c>
      <c r="H92">
        <v>106</v>
      </c>
      <c r="I92">
        <f t="shared" si="7"/>
        <v>57.85</v>
      </c>
      <c r="J92" t="s">
        <v>21</v>
      </c>
      <c r="K92" t="s">
        <v>22</v>
      </c>
      <c r="L92">
        <v>1456380000</v>
      </c>
      <c r="M92">
        <v>1456380000</v>
      </c>
      <c r="N92" s="9">
        <f t="shared" si="8"/>
        <v>42425.25</v>
      </c>
      <c r="O92" s="9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6"/>
        <v>48</v>
      </c>
      <c r="G93" t="s">
        <v>14</v>
      </c>
      <c r="H93">
        <v>679</v>
      </c>
      <c r="I93">
        <f t="shared" si="7"/>
        <v>110</v>
      </c>
      <c r="J93" t="s">
        <v>107</v>
      </c>
      <c r="K93" t="s">
        <v>108</v>
      </c>
      <c r="L93">
        <v>1470459600</v>
      </c>
      <c r="M93">
        <v>1472878800</v>
      </c>
      <c r="N93" s="9">
        <f t="shared" si="8"/>
        <v>42588.208333333328</v>
      </c>
      <c r="O93" s="9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6"/>
        <v>259</v>
      </c>
      <c r="G94" t="s">
        <v>20</v>
      </c>
      <c r="H94">
        <v>498</v>
      </c>
      <c r="I94">
        <f t="shared" si="7"/>
        <v>103.97</v>
      </c>
      <c r="J94" t="s">
        <v>98</v>
      </c>
      <c r="K94" t="s">
        <v>99</v>
      </c>
      <c r="L94">
        <v>1277269200</v>
      </c>
      <c r="M94">
        <v>1277355600</v>
      </c>
      <c r="N94" s="9">
        <f t="shared" si="8"/>
        <v>40352.208333333336</v>
      </c>
      <c r="O94" s="9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6"/>
        <v>61</v>
      </c>
      <c r="G95" t="s">
        <v>74</v>
      </c>
      <c r="H95">
        <v>610</v>
      </c>
      <c r="I95">
        <f t="shared" si="7"/>
        <v>108</v>
      </c>
      <c r="J95" t="s">
        <v>21</v>
      </c>
      <c r="K95" t="s">
        <v>22</v>
      </c>
      <c r="L95">
        <v>1350709200</v>
      </c>
      <c r="M95">
        <v>1351054800</v>
      </c>
      <c r="N95" s="9">
        <f t="shared" si="8"/>
        <v>41202.208333333336</v>
      </c>
      <c r="O95" s="9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6"/>
        <v>304</v>
      </c>
      <c r="G96" t="s">
        <v>20</v>
      </c>
      <c r="H96">
        <v>180</v>
      </c>
      <c r="I96">
        <f t="shared" si="7"/>
        <v>48.93</v>
      </c>
      <c r="J96" t="s">
        <v>40</v>
      </c>
      <c r="K96" t="s">
        <v>41</v>
      </c>
      <c r="L96">
        <v>1554613200</v>
      </c>
      <c r="M96">
        <v>1555563600</v>
      </c>
      <c r="N96" s="9">
        <f t="shared" si="8"/>
        <v>43562.208333333328</v>
      </c>
      <c r="O96" s="9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6"/>
        <v>113</v>
      </c>
      <c r="G97" t="s">
        <v>20</v>
      </c>
      <c r="H97">
        <v>27</v>
      </c>
      <c r="I97">
        <f t="shared" si="7"/>
        <v>37.67</v>
      </c>
      <c r="J97" t="s">
        <v>21</v>
      </c>
      <c r="K97" t="s">
        <v>22</v>
      </c>
      <c r="L97">
        <v>1571029200</v>
      </c>
      <c r="M97">
        <v>1571634000</v>
      </c>
      <c r="N97" s="9">
        <f t="shared" si="8"/>
        <v>43752.208333333328</v>
      </c>
      <c r="O97" s="9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6"/>
        <v>217</v>
      </c>
      <c r="G98" t="s">
        <v>20</v>
      </c>
      <c r="H98">
        <v>2331</v>
      </c>
      <c r="I98">
        <f t="shared" si="7"/>
        <v>65</v>
      </c>
      <c r="J98" t="s">
        <v>21</v>
      </c>
      <c r="K98" t="s">
        <v>22</v>
      </c>
      <c r="L98">
        <v>1299736800</v>
      </c>
      <c r="M98">
        <v>1300856400</v>
      </c>
      <c r="N98" s="9">
        <f t="shared" si="8"/>
        <v>40612.25</v>
      </c>
      <c r="O98" s="9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6"/>
        <v>927</v>
      </c>
      <c r="G99" t="s">
        <v>20</v>
      </c>
      <c r="H99">
        <v>113</v>
      </c>
      <c r="I99">
        <f t="shared" si="7"/>
        <v>106.61</v>
      </c>
      <c r="J99" t="s">
        <v>21</v>
      </c>
      <c r="K99" t="s">
        <v>22</v>
      </c>
      <c r="L99">
        <v>1435208400</v>
      </c>
      <c r="M99">
        <v>1439874000</v>
      </c>
      <c r="N99" s="9">
        <f t="shared" si="8"/>
        <v>42180.208333333328</v>
      </c>
      <c r="O99" s="9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6"/>
        <v>34</v>
      </c>
      <c r="G100" t="s">
        <v>14</v>
      </c>
      <c r="H100">
        <v>1220</v>
      </c>
      <c r="I100">
        <f t="shared" si="7"/>
        <v>27.01</v>
      </c>
      <c r="J100" t="s">
        <v>26</v>
      </c>
      <c r="K100" t="s">
        <v>27</v>
      </c>
      <c r="L100">
        <v>1437973200</v>
      </c>
      <c r="M100">
        <v>1438318800</v>
      </c>
      <c r="N100" s="9">
        <f t="shared" si="8"/>
        <v>42212.208333333328</v>
      </c>
      <c r="O100" s="9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6"/>
        <v>197</v>
      </c>
      <c r="G101" t="s">
        <v>20</v>
      </c>
      <c r="H101">
        <v>164</v>
      </c>
      <c r="I101">
        <f t="shared" si="7"/>
        <v>91.16</v>
      </c>
      <c r="J101" t="s">
        <v>21</v>
      </c>
      <c r="K101" t="s">
        <v>22</v>
      </c>
      <c r="L101">
        <v>1416895200</v>
      </c>
      <c r="M101">
        <v>1419400800</v>
      </c>
      <c r="N101" s="9">
        <f t="shared" si="8"/>
        <v>41968.25</v>
      </c>
      <c r="O101" s="9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6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9">
        <f t="shared" si="8"/>
        <v>40835.208333333336</v>
      </c>
      <c r="O102" s="9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6"/>
        <v>1021</v>
      </c>
      <c r="G103" t="s">
        <v>20</v>
      </c>
      <c r="H103">
        <v>164</v>
      </c>
      <c r="I103">
        <f t="shared" si="7"/>
        <v>56.05</v>
      </c>
      <c r="J103" t="s">
        <v>21</v>
      </c>
      <c r="K103" t="s">
        <v>22</v>
      </c>
      <c r="L103">
        <v>1424498400</v>
      </c>
      <c r="M103">
        <v>1425103200</v>
      </c>
      <c r="N103" s="9">
        <f t="shared" si="8"/>
        <v>42056.25</v>
      </c>
      <c r="O103" s="9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6"/>
        <v>282</v>
      </c>
      <c r="G104" t="s">
        <v>20</v>
      </c>
      <c r="H104">
        <v>336</v>
      </c>
      <c r="I104">
        <f t="shared" si="7"/>
        <v>31.02</v>
      </c>
      <c r="J104" t="s">
        <v>21</v>
      </c>
      <c r="K104" t="s">
        <v>22</v>
      </c>
      <c r="L104">
        <v>1526274000</v>
      </c>
      <c r="M104">
        <v>1526878800</v>
      </c>
      <c r="N104" s="9">
        <f t="shared" si="8"/>
        <v>43234.208333333328</v>
      </c>
      <c r="O104" s="9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6"/>
        <v>25</v>
      </c>
      <c r="G105" t="s">
        <v>14</v>
      </c>
      <c r="H105">
        <v>37</v>
      </c>
      <c r="I105">
        <f t="shared" si="7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9">
        <f t="shared" si="8"/>
        <v>40475.208333333336</v>
      </c>
      <c r="O105" s="9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6"/>
        <v>143</v>
      </c>
      <c r="G106" t="s">
        <v>20</v>
      </c>
      <c r="H106">
        <v>1917</v>
      </c>
      <c r="I106">
        <f t="shared" si="7"/>
        <v>89.01</v>
      </c>
      <c r="J106" t="s">
        <v>21</v>
      </c>
      <c r="K106" t="s">
        <v>22</v>
      </c>
      <c r="L106">
        <v>1495515600</v>
      </c>
      <c r="M106">
        <v>1495602000</v>
      </c>
      <c r="N106" s="9">
        <f t="shared" si="8"/>
        <v>42878.208333333328</v>
      </c>
      <c r="O106" s="9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6"/>
        <v>145</v>
      </c>
      <c r="G107" t="s">
        <v>20</v>
      </c>
      <c r="H107">
        <v>95</v>
      </c>
      <c r="I107">
        <f t="shared" si="7"/>
        <v>103.46</v>
      </c>
      <c r="J107" t="s">
        <v>21</v>
      </c>
      <c r="K107" t="s">
        <v>22</v>
      </c>
      <c r="L107">
        <v>1364878800</v>
      </c>
      <c r="M107">
        <v>1366434000</v>
      </c>
      <c r="N107" s="9">
        <f t="shared" si="8"/>
        <v>41366.208333333336</v>
      </c>
      <c r="O107" s="9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6"/>
        <v>359</v>
      </c>
      <c r="G108" t="s">
        <v>20</v>
      </c>
      <c r="H108">
        <v>147</v>
      </c>
      <c r="I108">
        <f t="shared" si="7"/>
        <v>95.28</v>
      </c>
      <c r="J108" t="s">
        <v>21</v>
      </c>
      <c r="K108" t="s">
        <v>22</v>
      </c>
      <c r="L108">
        <v>1567918800</v>
      </c>
      <c r="M108">
        <v>1568350800</v>
      </c>
      <c r="N108" s="9">
        <f t="shared" si="8"/>
        <v>43716.208333333328</v>
      </c>
      <c r="O108" s="9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6"/>
        <v>186</v>
      </c>
      <c r="G109" t="s">
        <v>20</v>
      </c>
      <c r="H109">
        <v>86</v>
      </c>
      <c r="I109">
        <f t="shared" si="7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9">
        <f t="shared" si="8"/>
        <v>43213.208333333328</v>
      </c>
      <c r="O109" s="9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6"/>
        <v>595</v>
      </c>
      <c r="G110" t="s">
        <v>20</v>
      </c>
      <c r="H110">
        <v>83</v>
      </c>
      <c r="I110">
        <f t="shared" si="7"/>
        <v>107.58</v>
      </c>
      <c r="J110" t="s">
        <v>21</v>
      </c>
      <c r="K110" t="s">
        <v>22</v>
      </c>
      <c r="L110">
        <v>1333688400</v>
      </c>
      <c r="M110">
        <v>1336885200</v>
      </c>
      <c r="N110" s="9">
        <f t="shared" si="8"/>
        <v>41005.208333333336</v>
      </c>
      <c r="O110" s="9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6"/>
        <v>59</v>
      </c>
      <c r="G111" t="s">
        <v>14</v>
      </c>
      <c r="H111">
        <v>60</v>
      </c>
      <c r="I111">
        <f t="shared" si="7"/>
        <v>51.32</v>
      </c>
      <c r="J111" t="s">
        <v>21</v>
      </c>
      <c r="K111" t="s">
        <v>22</v>
      </c>
      <c r="L111">
        <v>1389506400</v>
      </c>
      <c r="M111">
        <v>1389679200</v>
      </c>
      <c r="N111" s="9">
        <f t="shared" si="8"/>
        <v>41651.25</v>
      </c>
      <c r="O111" s="9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6"/>
        <v>15</v>
      </c>
      <c r="G112" t="s">
        <v>14</v>
      </c>
      <c r="H112">
        <v>296</v>
      </c>
      <c r="I112">
        <f t="shared" si="7"/>
        <v>71.98</v>
      </c>
      <c r="J112" t="s">
        <v>21</v>
      </c>
      <c r="K112" t="s">
        <v>22</v>
      </c>
      <c r="L112">
        <v>1536642000</v>
      </c>
      <c r="M112">
        <v>1538283600</v>
      </c>
      <c r="N112" s="9">
        <f t="shared" si="8"/>
        <v>43354.208333333328</v>
      </c>
      <c r="O112" s="9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6"/>
        <v>120</v>
      </c>
      <c r="G113" t="s">
        <v>20</v>
      </c>
      <c r="H113">
        <v>676</v>
      </c>
      <c r="I113">
        <f t="shared" si="7"/>
        <v>108.95</v>
      </c>
      <c r="J113" t="s">
        <v>21</v>
      </c>
      <c r="K113" t="s">
        <v>22</v>
      </c>
      <c r="L113">
        <v>1348290000</v>
      </c>
      <c r="M113">
        <v>1348808400</v>
      </c>
      <c r="N113" s="9">
        <f t="shared" si="8"/>
        <v>41174.208333333336</v>
      </c>
      <c r="O113" s="9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6"/>
        <v>269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9">
        <f t="shared" si="8"/>
        <v>41875.208333333336</v>
      </c>
      <c r="O114" s="9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6"/>
        <v>377</v>
      </c>
      <c r="G115" t="s">
        <v>20</v>
      </c>
      <c r="H115">
        <v>131</v>
      </c>
      <c r="I115">
        <f t="shared" si="7"/>
        <v>94.94</v>
      </c>
      <c r="J115" t="s">
        <v>21</v>
      </c>
      <c r="K115" t="s">
        <v>22</v>
      </c>
      <c r="L115">
        <v>1505192400</v>
      </c>
      <c r="M115">
        <v>1505797200</v>
      </c>
      <c r="N115" s="9">
        <f t="shared" si="8"/>
        <v>42990.208333333328</v>
      </c>
      <c r="O115" s="9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6"/>
        <v>727</v>
      </c>
      <c r="G116" t="s">
        <v>20</v>
      </c>
      <c r="H116">
        <v>126</v>
      </c>
      <c r="I116">
        <f t="shared" si="7"/>
        <v>109.65</v>
      </c>
      <c r="J116" t="s">
        <v>21</v>
      </c>
      <c r="K116" t="s">
        <v>22</v>
      </c>
      <c r="L116">
        <v>1554786000</v>
      </c>
      <c r="M116">
        <v>1554872400</v>
      </c>
      <c r="N116" s="9">
        <f t="shared" si="8"/>
        <v>43564.208333333328</v>
      </c>
      <c r="O116" s="9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6"/>
        <v>87</v>
      </c>
      <c r="G117" t="s">
        <v>14</v>
      </c>
      <c r="H117">
        <v>3304</v>
      </c>
      <c r="I117">
        <f t="shared" si="7"/>
        <v>44</v>
      </c>
      <c r="J117" t="s">
        <v>107</v>
      </c>
      <c r="K117" t="s">
        <v>108</v>
      </c>
      <c r="L117">
        <v>1510898400</v>
      </c>
      <c r="M117">
        <v>1513922400</v>
      </c>
      <c r="N117" s="9">
        <f t="shared" si="8"/>
        <v>43056.25</v>
      </c>
      <c r="O117" s="9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6"/>
        <v>88</v>
      </c>
      <c r="G118" t="s">
        <v>14</v>
      </c>
      <c r="H118">
        <v>73</v>
      </c>
      <c r="I118">
        <f t="shared" si="7"/>
        <v>86.79</v>
      </c>
      <c r="J118" t="s">
        <v>21</v>
      </c>
      <c r="K118" t="s">
        <v>22</v>
      </c>
      <c r="L118">
        <v>1442552400</v>
      </c>
      <c r="M118">
        <v>1442638800</v>
      </c>
      <c r="N118" s="9">
        <f t="shared" si="8"/>
        <v>42265.208333333328</v>
      </c>
      <c r="O118" s="9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6"/>
        <v>174</v>
      </c>
      <c r="G119" t="s">
        <v>20</v>
      </c>
      <c r="H119">
        <v>275</v>
      </c>
      <c r="I119">
        <f t="shared" si="7"/>
        <v>30.99</v>
      </c>
      <c r="J119" t="s">
        <v>21</v>
      </c>
      <c r="K119" t="s">
        <v>22</v>
      </c>
      <c r="L119">
        <v>1316667600</v>
      </c>
      <c r="M119">
        <v>1317186000</v>
      </c>
      <c r="N119" s="9">
        <f t="shared" si="8"/>
        <v>40808.208333333336</v>
      </c>
      <c r="O119" s="9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6"/>
        <v>118</v>
      </c>
      <c r="G120" t="s">
        <v>20</v>
      </c>
      <c r="H120">
        <v>67</v>
      </c>
      <c r="I120">
        <f t="shared" si="7"/>
        <v>94.79</v>
      </c>
      <c r="J120" t="s">
        <v>21</v>
      </c>
      <c r="K120" t="s">
        <v>22</v>
      </c>
      <c r="L120">
        <v>1390716000</v>
      </c>
      <c r="M120">
        <v>1391234400</v>
      </c>
      <c r="N120" s="9">
        <f t="shared" si="8"/>
        <v>41665.25</v>
      </c>
      <c r="O120" s="9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6"/>
        <v>215</v>
      </c>
      <c r="G121" t="s">
        <v>20</v>
      </c>
      <c r="H121">
        <v>154</v>
      </c>
      <c r="I121">
        <f t="shared" si="7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9">
        <f t="shared" si="8"/>
        <v>41806.208333333336</v>
      </c>
      <c r="O121" s="9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6"/>
        <v>149</v>
      </c>
      <c r="G122" t="s">
        <v>20</v>
      </c>
      <c r="H122">
        <v>1782</v>
      </c>
      <c r="I122">
        <f t="shared" si="7"/>
        <v>63</v>
      </c>
      <c r="J122" t="s">
        <v>21</v>
      </c>
      <c r="K122" t="s">
        <v>22</v>
      </c>
      <c r="L122">
        <v>1429246800</v>
      </c>
      <c r="M122">
        <v>1429592400</v>
      </c>
      <c r="N122" s="9">
        <f t="shared" si="8"/>
        <v>42111.208333333328</v>
      </c>
      <c r="O122" s="9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6"/>
        <v>219</v>
      </c>
      <c r="G123" t="s">
        <v>20</v>
      </c>
      <c r="H123">
        <v>903</v>
      </c>
      <c r="I123">
        <f t="shared" si="7"/>
        <v>110.03</v>
      </c>
      <c r="J123" t="s">
        <v>21</v>
      </c>
      <c r="K123" t="s">
        <v>22</v>
      </c>
      <c r="L123">
        <v>1412485200</v>
      </c>
      <c r="M123">
        <v>1413608400</v>
      </c>
      <c r="N123" s="9">
        <f t="shared" si="8"/>
        <v>41917.208333333336</v>
      </c>
      <c r="O123" s="9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6"/>
        <v>64</v>
      </c>
      <c r="G124" t="s">
        <v>14</v>
      </c>
      <c r="H124">
        <v>3387</v>
      </c>
      <c r="I124">
        <f t="shared" si="7"/>
        <v>26</v>
      </c>
      <c r="J124" t="s">
        <v>21</v>
      </c>
      <c r="K124" t="s">
        <v>22</v>
      </c>
      <c r="L124">
        <v>1417068000</v>
      </c>
      <c r="M124">
        <v>1419400800</v>
      </c>
      <c r="N124" s="9">
        <f t="shared" si="8"/>
        <v>41970.25</v>
      </c>
      <c r="O124" s="9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6"/>
        <v>19</v>
      </c>
      <c r="G125" t="s">
        <v>14</v>
      </c>
      <c r="H125">
        <v>662</v>
      </c>
      <c r="I125">
        <f t="shared" si="7"/>
        <v>49.99</v>
      </c>
      <c r="J125" t="s">
        <v>15</v>
      </c>
      <c r="K125" t="s">
        <v>16</v>
      </c>
      <c r="L125">
        <v>1448344800</v>
      </c>
      <c r="M125">
        <v>1448604000</v>
      </c>
      <c r="N125" s="9">
        <f t="shared" si="8"/>
        <v>42332.25</v>
      </c>
      <c r="O125" s="9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6"/>
        <v>368</v>
      </c>
      <c r="G126" t="s">
        <v>20</v>
      </c>
      <c r="H126">
        <v>94</v>
      </c>
      <c r="I126">
        <f t="shared" si="7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9">
        <f t="shared" si="8"/>
        <v>43598.208333333328</v>
      </c>
      <c r="O126" s="9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6"/>
        <v>160</v>
      </c>
      <c r="G127" t="s">
        <v>20</v>
      </c>
      <c r="H127">
        <v>180</v>
      </c>
      <c r="I127">
        <f t="shared" si="7"/>
        <v>47.08</v>
      </c>
      <c r="J127" t="s">
        <v>21</v>
      </c>
      <c r="K127" t="s">
        <v>22</v>
      </c>
      <c r="L127">
        <v>1537333200</v>
      </c>
      <c r="M127">
        <v>1537678800</v>
      </c>
      <c r="N127" s="9">
        <f t="shared" si="8"/>
        <v>43362.208333333328</v>
      </c>
      <c r="O127" s="9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6"/>
        <v>39</v>
      </c>
      <c r="G128" t="s">
        <v>14</v>
      </c>
      <c r="H128">
        <v>774</v>
      </c>
      <c r="I128">
        <f t="shared" si="7"/>
        <v>89.94</v>
      </c>
      <c r="J128" t="s">
        <v>21</v>
      </c>
      <c r="K128" t="s">
        <v>22</v>
      </c>
      <c r="L128">
        <v>1471150800</v>
      </c>
      <c r="M128">
        <v>1473570000</v>
      </c>
      <c r="N128" s="9">
        <f t="shared" si="8"/>
        <v>42596.208333333328</v>
      </c>
      <c r="O128" s="9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6"/>
        <v>51</v>
      </c>
      <c r="G129" t="s">
        <v>14</v>
      </c>
      <c r="H129">
        <v>672</v>
      </c>
      <c r="I129">
        <f t="shared" si="7"/>
        <v>78.97</v>
      </c>
      <c r="J129" t="s">
        <v>15</v>
      </c>
      <c r="K129" t="s">
        <v>16</v>
      </c>
      <c r="L129">
        <v>1273640400</v>
      </c>
      <c r="M129">
        <v>1273899600</v>
      </c>
      <c r="N129" s="9">
        <f t="shared" si="8"/>
        <v>40310.208333333336</v>
      </c>
      <c r="O129" s="9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6"/>
        <v>60</v>
      </c>
      <c r="G130" t="s">
        <v>74</v>
      </c>
      <c r="H130">
        <v>532</v>
      </c>
      <c r="I130">
        <f t="shared" si="7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9">
        <f t="shared" si="8"/>
        <v>40417.208333333336</v>
      </c>
      <c r="O130" s="9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12">ROUND((E131/D131)*100,0)</f>
        <v>3</v>
      </c>
      <c r="G131" t="s">
        <v>74</v>
      </c>
      <c r="H131">
        <v>55</v>
      </c>
      <c r="I131">
        <f t="shared" ref="I131:I194" si="13">ROUND(E131/H131,2)</f>
        <v>86.47</v>
      </c>
      <c r="J131" t="s">
        <v>26</v>
      </c>
      <c r="K131" t="s">
        <v>27</v>
      </c>
      <c r="L131">
        <v>1422943200</v>
      </c>
      <c r="M131">
        <v>1425103200</v>
      </c>
      <c r="N131" s="9">
        <f t="shared" ref="N131:N194" si="14">(((L131/60)/60)/24)+DATE(1970,1,1)</f>
        <v>42038.25</v>
      </c>
      <c r="O131" s="9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_xlfn.TEXTBEFORE(R131,"/")</f>
        <v>food</v>
      </c>
      <c r="T131" t="str">
        <f t="shared" ref="T131:T194" si="17">_xlfn.TEXTAFTER(R131,"/")</f>
        <v>food trucks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12"/>
        <v>155</v>
      </c>
      <c r="G132" t="s">
        <v>20</v>
      </c>
      <c r="H132">
        <v>533</v>
      </c>
      <c r="I132">
        <f t="shared" si="13"/>
        <v>28</v>
      </c>
      <c r="J132" t="s">
        <v>36</v>
      </c>
      <c r="K132" t="s">
        <v>37</v>
      </c>
      <c r="L132">
        <v>1319605200</v>
      </c>
      <c r="M132">
        <v>1320991200</v>
      </c>
      <c r="N132" s="9">
        <f t="shared" si="14"/>
        <v>40842.208333333336</v>
      </c>
      <c r="O132" s="9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12"/>
        <v>101</v>
      </c>
      <c r="G133" t="s">
        <v>20</v>
      </c>
      <c r="H133">
        <v>2443</v>
      </c>
      <c r="I133">
        <f t="shared" si="13"/>
        <v>68</v>
      </c>
      <c r="J133" t="s">
        <v>40</v>
      </c>
      <c r="K133" t="s">
        <v>41</v>
      </c>
      <c r="L133">
        <v>1385704800</v>
      </c>
      <c r="M133">
        <v>1386828000</v>
      </c>
      <c r="N133" s="9">
        <f t="shared" si="14"/>
        <v>41607.25</v>
      </c>
      <c r="O133" s="9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2"/>
        <v>116</v>
      </c>
      <c r="G134" t="s">
        <v>20</v>
      </c>
      <c r="H134">
        <v>89</v>
      </c>
      <c r="I134">
        <f t="shared" si="13"/>
        <v>43.08</v>
      </c>
      <c r="J134" t="s">
        <v>21</v>
      </c>
      <c r="K134" t="s">
        <v>22</v>
      </c>
      <c r="L134">
        <v>1515736800</v>
      </c>
      <c r="M134">
        <v>1517119200</v>
      </c>
      <c r="N134" s="9">
        <f t="shared" si="14"/>
        <v>43112.25</v>
      </c>
      <c r="O134" s="9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2"/>
        <v>311</v>
      </c>
      <c r="G135" t="s">
        <v>20</v>
      </c>
      <c r="H135">
        <v>159</v>
      </c>
      <c r="I135">
        <f t="shared" si="13"/>
        <v>87.96</v>
      </c>
      <c r="J135" t="s">
        <v>21</v>
      </c>
      <c r="K135" t="s">
        <v>22</v>
      </c>
      <c r="L135">
        <v>1313125200</v>
      </c>
      <c r="M135">
        <v>1315026000</v>
      </c>
      <c r="N135" s="9">
        <f t="shared" si="14"/>
        <v>40767.208333333336</v>
      </c>
      <c r="O135" s="9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2"/>
        <v>90</v>
      </c>
      <c r="G136" t="s">
        <v>14</v>
      </c>
      <c r="H136">
        <v>940</v>
      </c>
      <c r="I136">
        <f t="shared" si="13"/>
        <v>94.99</v>
      </c>
      <c r="J136" t="s">
        <v>98</v>
      </c>
      <c r="K136" t="s">
        <v>99</v>
      </c>
      <c r="L136">
        <v>1308459600</v>
      </c>
      <c r="M136">
        <v>1312693200</v>
      </c>
      <c r="N136" s="9">
        <f t="shared" si="14"/>
        <v>40713.208333333336</v>
      </c>
      <c r="O136" s="9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2"/>
        <v>71</v>
      </c>
      <c r="G137" t="s">
        <v>14</v>
      </c>
      <c r="H137">
        <v>117</v>
      </c>
      <c r="I137">
        <f t="shared" si="13"/>
        <v>46.91</v>
      </c>
      <c r="J137" t="s">
        <v>21</v>
      </c>
      <c r="K137" t="s">
        <v>22</v>
      </c>
      <c r="L137">
        <v>1362636000</v>
      </c>
      <c r="M137">
        <v>1363064400</v>
      </c>
      <c r="N137" s="9">
        <f t="shared" si="14"/>
        <v>41340.25</v>
      </c>
      <c r="O137" s="9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2"/>
        <v>3</v>
      </c>
      <c r="G138" t="s">
        <v>74</v>
      </c>
      <c r="H138">
        <v>58</v>
      </c>
      <c r="I138">
        <f t="shared" si="13"/>
        <v>46.91</v>
      </c>
      <c r="J138" t="s">
        <v>21</v>
      </c>
      <c r="K138" t="s">
        <v>22</v>
      </c>
      <c r="L138">
        <v>1402117200</v>
      </c>
      <c r="M138">
        <v>1403154000</v>
      </c>
      <c r="N138" s="9">
        <f t="shared" si="14"/>
        <v>41797.208333333336</v>
      </c>
      <c r="O138" s="9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2"/>
        <v>262</v>
      </c>
      <c r="G139" t="s">
        <v>20</v>
      </c>
      <c r="H139">
        <v>50</v>
      </c>
      <c r="I139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9">
        <f t="shared" si="14"/>
        <v>40457.208333333336</v>
      </c>
      <c r="O139" s="9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2"/>
        <v>96</v>
      </c>
      <c r="G140" t="s">
        <v>14</v>
      </c>
      <c r="H140">
        <v>115</v>
      </c>
      <c r="I140">
        <f t="shared" si="13"/>
        <v>80.14</v>
      </c>
      <c r="J140" t="s">
        <v>21</v>
      </c>
      <c r="K140" t="s">
        <v>22</v>
      </c>
      <c r="L140">
        <v>1348808400</v>
      </c>
      <c r="M140">
        <v>1349326800</v>
      </c>
      <c r="N140" s="9">
        <f t="shared" si="14"/>
        <v>41180.208333333336</v>
      </c>
      <c r="O140" s="9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2"/>
        <v>21</v>
      </c>
      <c r="G141" t="s">
        <v>14</v>
      </c>
      <c r="H141">
        <v>326</v>
      </c>
      <c r="I141">
        <f t="shared" si="13"/>
        <v>59.04</v>
      </c>
      <c r="J141" t="s">
        <v>21</v>
      </c>
      <c r="K141" t="s">
        <v>22</v>
      </c>
      <c r="L141">
        <v>1429592400</v>
      </c>
      <c r="M141">
        <v>1430974800</v>
      </c>
      <c r="N141" s="9">
        <f t="shared" si="14"/>
        <v>42115.208333333328</v>
      </c>
      <c r="O141" s="9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2"/>
        <v>223</v>
      </c>
      <c r="G142" t="s">
        <v>20</v>
      </c>
      <c r="H142">
        <v>186</v>
      </c>
      <c r="I142">
        <f t="shared" si="13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9">
        <f t="shared" si="14"/>
        <v>43156.25</v>
      </c>
      <c r="O142" s="9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2"/>
        <v>102</v>
      </c>
      <c r="G143" t="s">
        <v>20</v>
      </c>
      <c r="H143">
        <v>1071</v>
      </c>
      <c r="I143">
        <f t="shared" si="13"/>
        <v>60.99</v>
      </c>
      <c r="J143" t="s">
        <v>21</v>
      </c>
      <c r="K143" t="s">
        <v>22</v>
      </c>
      <c r="L143">
        <v>1434085200</v>
      </c>
      <c r="M143">
        <v>1434603600</v>
      </c>
      <c r="N143" s="9">
        <f t="shared" si="14"/>
        <v>42167.208333333328</v>
      </c>
      <c r="O143" s="9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2"/>
        <v>230</v>
      </c>
      <c r="G144" t="s">
        <v>20</v>
      </c>
      <c r="H144">
        <v>117</v>
      </c>
      <c r="I144">
        <f t="shared" si="13"/>
        <v>98.31</v>
      </c>
      <c r="J144" t="s">
        <v>21</v>
      </c>
      <c r="K144" t="s">
        <v>22</v>
      </c>
      <c r="L144">
        <v>1333688400</v>
      </c>
      <c r="M144">
        <v>1337230800</v>
      </c>
      <c r="N144" s="9">
        <f t="shared" si="14"/>
        <v>41005.208333333336</v>
      </c>
      <c r="O144" s="9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2"/>
        <v>136</v>
      </c>
      <c r="G145" t="s">
        <v>20</v>
      </c>
      <c r="H145">
        <v>70</v>
      </c>
      <c r="I145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9">
        <f t="shared" si="14"/>
        <v>40357.208333333336</v>
      </c>
      <c r="O145" s="9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2"/>
        <v>129</v>
      </c>
      <c r="G146" t="s">
        <v>20</v>
      </c>
      <c r="H146">
        <v>135</v>
      </c>
      <c r="I146">
        <f t="shared" si="13"/>
        <v>86.07</v>
      </c>
      <c r="J146" t="s">
        <v>21</v>
      </c>
      <c r="K146" t="s">
        <v>22</v>
      </c>
      <c r="L146">
        <v>1560747600</v>
      </c>
      <c r="M146">
        <v>1561438800</v>
      </c>
      <c r="N146" s="9">
        <f t="shared" si="14"/>
        <v>43633.208333333328</v>
      </c>
      <c r="O146" s="9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2"/>
        <v>237</v>
      </c>
      <c r="G147" t="s">
        <v>20</v>
      </c>
      <c r="H147">
        <v>768</v>
      </c>
      <c r="I147">
        <f t="shared" si="13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9">
        <f t="shared" si="14"/>
        <v>41889.208333333336</v>
      </c>
      <c r="O147" s="9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2"/>
        <v>17</v>
      </c>
      <c r="G148" t="s">
        <v>74</v>
      </c>
      <c r="H148">
        <v>51</v>
      </c>
      <c r="I148">
        <f t="shared" si="13"/>
        <v>29.76</v>
      </c>
      <c r="J148" t="s">
        <v>21</v>
      </c>
      <c r="K148" t="s">
        <v>22</v>
      </c>
      <c r="L148">
        <v>1320732000</v>
      </c>
      <c r="M148">
        <v>1322460000</v>
      </c>
      <c r="N148" s="9">
        <f t="shared" si="14"/>
        <v>40855.25</v>
      </c>
      <c r="O148" s="9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2"/>
        <v>112</v>
      </c>
      <c r="G149" t="s">
        <v>20</v>
      </c>
      <c r="H149">
        <v>199</v>
      </c>
      <c r="I149">
        <f t="shared" si="13"/>
        <v>46.92</v>
      </c>
      <c r="J149" t="s">
        <v>21</v>
      </c>
      <c r="K149" t="s">
        <v>22</v>
      </c>
      <c r="L149">
        <v>1465794000</v>
      </c>
      <c r="M149">
        <v>1466312400</v>
      </c>
      <c r="N149" s="9">
        <f t="shared" si="14"/>
        <v>42534.208333333328</v>
      </c>
      <c r="O149" s="9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2"/>
        <v>121</v>
      </c>
      <c r="G150" t="s">
        <v>20</v>
      </c>
      <c r="H150">
        <v>107</v>
      </c>
      <c r="I150">
        <f t="shared" si="13"/>
        <v>105.19</v>
      </c>
      <c r="J150" t="s">
        <v>21</v>
      </c>
      <c r="K150" t="s">
        <v>22</v>
      </c>
      <c r="L150">
        <v>1500958800</v>
      </c>
      <c r="M150">
        <v>1501736400</v>
      </c>
      <c r="N150" s="9">
        <f t="shared" si="14"/>
        <v>42941.208333333328</v>
      </c>
      <c r="O150" s="9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2"/>
        <v>220</v>
      </c>
      <c r="G151" t="s">
        <v>20</v>
      </c>
      <c r="H151">
        <v>195</v>
      </c>
      <c r="I151">
        <f t="shared" si="13"/>
        <v>69.91</v>
      </c>
      <c r="J151" t="s">
        <v>21</v>
      </c>
      <c r="K151" t="s">
        <v>22</v>
      </c>
      <c r="L151">
        <v>1357020000</v>
      </c>
      <c r="M151">
        <v>1361512800</v>
      </c>
      <c r="N151" s="9">
        <f t="shared" si="14"/>
        <v>41275.25</v>
      </c>
      <c r="O151" s="9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2"/>
        <v>1</v>
      </c>
      <c r="G152" t="s">
        <v>14</v>
      </c>
      <c r="H152">
        <v>1</v>
      </c>
      <c r="I152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9">
        <f t="shared" si="14"/>
        <v>43450.25</v>
      </c>
      <c r="O152" s="9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2"/>
        <v>64</v>
      </c>
      <c r="G153" t="s">
        <v>14</v>
      </c>
      <c r="H153">
        <v>1467</v>
      </c>
      <c r="I153">
        <f t="shared" si="13"/>
        <v>60.01</v>
      </c>
      <c r="J153" t="s">
        <v>21</v>
      </c>
      <c r="K153" t="s">
        <v>22</v>
      </c>
      <c r="L153">
        <v>1402290000</v>
      </c>
      <c r="M153">
        <v>1406696400</v>
      </c>
      <c r="N153" s="9">
        <f t="shared" si="14"/>
        <v>41799.208333333336</v>
      </c>
      <c r="O153" s="9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2"/>
        <v>423</v>
      </c>
      <c r="G154" t="s">
        <v>20</v>
      </c>
      <c r="H154">
        <v>3376</v>
      </c>
      <c r="I154">
        <f t="shared" si="13"/>
        <v>52.01</v>
      </c>
      <c r="J154" t="s">
        <v>21</v>
      </c>
      <c r="K154" t="s">
        <v>22</v>
      </c>
      <c r="L154">
        <v>1487311200</v>
      </c>
      <c r="M154">
        <v>1487916000</v>
      </c>
      <c r="N154" s="9">
        <f t="shared" si="14"/>
        <v>42783.25</v>
      </c>
      <c r="O154" s="9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2"/>
        <v>93</v>
      </c>
      <c r="G155" t="s">
        <v>14</v>
      </c>
      <c r="H155">
        <v>5681</v>
      </c>
      <c r="I155">
        <f t="shared" si="13"/>
        <v>31</v>
      </c>
      <c r="J155" t="s">
        <v>21</v>
      </c>
      <c r="K155" t="s">
        <v>22</v>
      </c>
      <c r="L155">
        <v>1350622800</v>
      </c>
      <c r="M155">
        <v>1351141200</v>
      </c>
      <c r="N155" s="9">
        <f t="shared" si="14"/>
        <v>41201.208333333336</v>
      </c>
      <c r="O155" s="9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2"/>
        <v>59</v>
      </c>
      <c r="G156" t="s">
        <v>14</v>
      </c>
      <c r="H156">
        <v>1059</v>
      </c>
      <c r="I156">
        <f t="shared" si="13"/>
        <v>95.04</v>
      </c>
      <c r="J156" t="s">
        <v>21</v>
      </c>
      <c r="K156" t="s">
        <v>22</v>
      </c>
      <c r="L156">
        <v>1463029200</v>
      </c>
      <c r="M156">
        <v>1465016400</v>
      </c>
      <c r="N156" s="9">
        <f t="shared" si="14"/>
        <v>42502.208333333328</v>
      </c>
      <c r="O156" s="9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2"/>
        <v>65</v>
      </c>
      <c r="G157" t="s">
        <v>14</v>
      </c>
      <c r="H157">
        <v>1194</v>
      </c>
      <c r="I157">
        <f t="shared" si="13"/>
        <v>75.97</v>
      </c>
      <c r="J157" t="s">
        <v>21</v>
      </c>
      <c r="K157" t="s">
        <v>22</v>
      </c>
      <c r="L157">
        <v>1269493200</v>
      </c>
      <c r="M157">
        <v>1270789200</v>
      </c>
      <c r="N157" s="9">
        <f t="shared" si="14"/>
        <v>40262.208333333336</v>
      </c>
      <c r="O157" s="9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2"/>
        <v>74</v>
      </c>
      <c r="G158" t="s">
        <v>74</v>
      </c>
      <c r="H158">
        <v>379</v>
      </c>
      <c r="I158">
        <f t="shared" si="13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9">
        <f t="shared" si="14"/>
        <v>43743.208333333328</v>
      </c>
      <c r="O158" s="9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2"/>
        <v>53</v>
      </c>
      <c r="G159" t="s">
        <v>14</v>
      </c>
      <c r="H159">
        <v>30</v>
      </c>
      <c r="I159">
        <f t="shared" si="13"/>
        <v>73.73</v>
      </c>
      <c r="J159" t="s">
        <v>26</v>
      </c>
      <c r="K159" t="s">
        <v>27</v>
      </c>
      <c r="L159">
        <v>1388383200</v>
      </c>
      <c r="M159">
        <v>1389420000</v>
      </c>
      <c r="N159" s="9">
        <f t="shared" si="14"/>
        <v>41638.25</v>
      </c>
      <c r="O159" s="9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2"/>
        <v>221</v>
      </c>
      <c r="G160" t="s">
        <v>20</v>
      </c>
      <c r="H160">
        <v>41</v>
      </c>
      <c r="I160">
        <f t="shared" si="13"/>
        <v>113.17</v>
      </c>
      <c r="J160" t="s">
        <v>21</v>
      </c>
      <c r="K160" t="s">
        <v>22</v>
      </c>
      <c r="L160">
        <v>1449554400</v>
      </c>
      <c r="M160">
        <v>1449640800</v>
      </c>
      <c r="N160" s="9">
        <f t="shared" si="14"/>
        <v>42346.25</v>
      </c>
      <c r="O160" s="9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2"/>
        <v>100</v>
      </c>
      <c r="G161" t="s">
        <v>20</v>
      </c>
      <c r="H161">
        <v>1821</v>
      </c>
      <c r="I161">
        <f t="shared" si="13"/>
        <v>105.01</v>
      </c>
      <c r="J161" t="s">
        <v>21</v>
      </c>
      <c r="K161" t="s">
        <v>22</v>
      </c>
      <c r="L161">
        <v>1553662800</v>
      </c>
      <c r="M161">
        <v>1555218000</v>
      </c>
      <c r="N161" s="9">
        <f t="shared" si="14"/>
        <v>43551.208333333328</v>
      </c>
      <c r="O161" s="9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2"/>
        <v>162</v>
      </c>
      <c r="G162" t="s">
        <v>20</v>
      </c>
      <c r="H162">
        <v>164</v>
      </c>
      <c r="I162">
        <f t="shared" si="13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9">
        <f t="shared" si="14"/>
        <v>43582.208333333328</v>
      </c>
      <c r="O162" s="9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2"/>
        <v>78</v>
      </c>
      <c r="G163" t="s">
        <v>14</v>
      </c>
      <c r="H163">
        <v>75</v>
      </c>
      <c r="I163">
        <f t="shared" si="13"/>
        <v>57.33</v>
      </c>
      <c r="J163" t="s">
        <v>21</v>
      </c>
      <c r="K163" t="s">
        <v>22</v>
      </c>
      <c r="L163">
        <v>1442984400</v>
      </c>
      <c r="M163">
        <v>1443502800</v>
      </c>
      <c r="N163" s="9">
        <f t="shared" si="14"/>
        <v>42270.208333333328</v>
      </c>
      <c r="O163" s="9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2"/>
        <v>150</v>
      </c>
      <c r="G164" t="s">
        <v>20</v>
      </c>
      <c r="H164">
        <v>157</v>
      </c>
      <c r="I164">
        <f t="shared" si="13"/>
        <v>58.18</v>
      </c>
      <c r="J164" t="s">
        <v>98</v>
      </c>
      <c r="K164" t="s">
        <v>99</v>
      </c>
      <c r="L164">
        <v>1544248800</v>
      </c>
      <c r="M164">
        <v>1546840800</v>
      </c>
      <c r="N164" s="9">
        <f t="shared" si="14"/>
        <v>43442.25</v>
      </c>
      <c r="O164" s="9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2"/>
        <v>253</v>
      </c>
      <c r="G165" t="s">
        <v>20</v>
      </c>
      <c r="H165">
        <v>246</v>
      </c>
      <c r="I165">
        <f t="shared" si="13"/>
        <v>36.03</v>
      </c>
      <c r="J165" t="s">
        <v>21</v>
      </c>
      <c r="K165" t="s">
        <v>22</v>
      </c>
      <c r="L165">
        <v>1508475600</v>
      </c>
      <c r="M165">
        <v>1512712800</v>
      </c>
      <c r="N165" s="9">
        <f t="shared" si="14"/>
        <v>43028.208333333328</v>
      </c>
      <c r="O165" s="9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2"/>
        <v>100</v>
      </c>
      <c r="G166" t="s">
        <v>20</v>
      </c>
      <c r="H166">
        <v>1396</v>
      </c>
      <c r="I166">
        <f t="shared" si="13"/>
        <v>107.99</v>
      </c>
      <c r="J166" t="s">
        <v>21</v>
      </c>
      <c r="K166" t="s">
        <v>22</v>
      </c>
      <c r="L166">
        <v>1507438800</v>
      </c>
      <c r="M166">
        <v>1507525200</v>
      </c>
      <c r="N166" s="9">
        <f t="shared" si="14"/>
        <v>43016.208333333328</v>
      </c>
      <c r="O166" s="9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2"/>
        <v>122</v>
      </c>
      <c r="G167" t="s">
        <v>20</v>
      </c>
      <c r="H167">
        <v>2506</v>
      </c>
      <c r="I167">
        <f t="shared" si="13"/>
        <v>44.01</v>
      </c>
      <c r="J167" t="s">
        <v>21</v>
      </c>
      <c r="K167" t="s">
        <v>22</v>
      </c>
      <c r="L167">
        <v>1501563600</v>
      </c>
      <c r="M167">
        <v>1504328400</v>
      </c>
      <c r="N167" s="9">
        <f t="shared" si="14"/>
        <v>42948.208333333328</v>
      </c>
      <c r="O167" s="9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2"/>
        <v>137</v>
      </c>
      <c r="G168" t="s">
        <v>20</v>
      </c>
      <c r="H168">
        <v>244</v>
      </c>
      <c r="I168">
        <f t="shared" si="13"/>
        <v>55.08</v>
      </c>
      <c r="J168" t="s">
        <v>21</v>
      </c>
      <c r="K168" t="s">
        <v>22</v>
      </c>
      <c r="L168">
        <v>1292997600</v>
      </c>
      <c r="M168">
        <v>1293343200</v>
      </c>
      <c r="N168" s="9">
        <f t="shared" si="14"/>
        <v>40534.25</v>
      </c>
      <c r="O168" s="9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2"/>
        <v>416</v>
      </c>
      <c r="G169" t="s">
        <v>20</v>
      </c>
      <c r="H169">
        <v>146</v>
      </c>
      <c r="I169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9">
        <f t="shared" si="14"/>
        <v>41435.208333333336</v>
      </c>
      <c r="O169" s="9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2"/>
        <v>31</v>
      </c>
      <c r="G170" t="s">
        <v>14</v>
      </c>
      <c r="H170">
        <v>955</v>
      </c>
      <c r="I170">
        <f t="shared" si="13"/>
        <v>42</v>
      </c>
      <c r="J170" t="s">
        <v>36</v>
      </c>
      <c r="K170" t="s">
        <v>37</v>
      </c>
      <c r="L170">
        <v>1550815200</v>
      </c>
      <c r="M170">
        <v>1552798800</v>
      </c>
      <c r="N170" s="9">
        <f t="shared" si="14"/>
        <v>43518.25</v>
      </c>
      <c r="O170" s="9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2"/>
        <v>424</v>
      </c>
      <c r="G171" t="s">
        <v>20</v>
      </c>
      <c r="H171">
        <v>1267</v>
      </c>
      <c r="I171">
        <f t="shared" si="13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9">
        <f t="shared" si="14"/>
        <v>41077.208333333336</v>
      </c>
      <c r="O171" s="9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2"/>
        <v>3</v>
      </c>
      <c r="G172" t="s">
        <v>14</v>
      </c>
      <c r="H172">
        <v>67</v>
      </c>
      <c r="I172">
        <f t="shared" si="13"/>
        <v>82.51</v>
      </c>
      <c r="J172" t="s">
        <v>21</v>
      </c>
      <c r="K172" t="s">
        <v>22</v>
      </c>
      <c r="L172">
        <v>1501736400</v>
      </c>
      <c r="M172">
        <v>1502341200</v>
      </c>
      <c r="N172" s="9">
        <f t="shared" si="14"/>
        <v>42950.208333333328</v>
      </c>
      <c r="O172" s="9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2"/>
        <v>11</v>
      </c>
      <c r="G173" t="s">
        <v>14</v>
      </c>
      <c r="H173">
        <v>5</v>
      </c>
      <c r="I173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9">
        <f t="shared" si="14"/>
        <v>41718.208333333336</v>
      </c>
      <c r="O173" s="9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2"/>
        <v>83</v>
      </c>
      <c r="G174" t="s">
        <v>14</v>
      </c>
      <c r="H174">
        <v>26</v>
      </c>
      <c r="I174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9">
        <f t="shared" si="14"/>
        <v>41839.208333333336</v>
      </c>
      <c r="O174" s="9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2"/>
        <v>163</v>
      </c>
      <c r="G175" t="s">
        <v>20</v>
      </c>
      <c r="H175">
        <v>1561</v>
      </c>
      <c r="I175">
        <f t="shared" si="13"/>
        <v>100.98</v>
      </c>
      <c r="J175" t="s">
        <v>21</v>
      </c>
      <c r="K175" t="s">
        <v>22</v>
      </c>
      <c r="L175">
        <v>1368853200</v>
      </c>
      <c r="M175">
        <v>1369371600</v>
      </c>
      <c r="N175" s="9">
        <f t="shared" si="14"/>
        <v>41412.208333333336</v>
      </c>
      <c r="O175" s="9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2"/>
        <v>895</v>
      </c>
      <c r="G176" t="s">
        <v>20</v>
      </c>
      <c r="H176">
        <v>48</v>
      </c>
      <c r="I176">
        <f t="shared" si="13"/>
        <v>111.83</v>
      </c>
      <c r="J176" t="s">
        <v>21</v>
      </c>
      <c r="K176" t="s">
        <v>22</v>
      </c>
      <c r="L176">
        <v>1444021200</v>
      </c>
      <c r="M176">
        <v>1444107600</v>
      </c>
      <c r="N176" s="9">
        <f t="shared" si="14"/>
        <v>42282.208333333328</v>
      </c>
      <c r="O176" s="9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2"/>
        <v>26</v>
      </c>
      <c r="G177" t="s">
        <v>14</v>
      </c>
      <c r="H177">
        <v>1130</v>
      </c>
      <c r="I177">
        <f t="shared" si="13"/>
        <v>42</v>
      </c>
      <c r="J177" t="s">
        <v>21</v>
      </c>
      <c r="K177" t="s">
        <v>22</v>
      </c>
      <c r="L177">
        <v>1472619600</v>
      </c>
      <c r="M177">
        <v>1474261200</v>
      </c>
      <c r="N177" s="9">
        <f t="shared" si="14"/>
        <v>42613.208333333328</v>
      </c>
      <c r="O177" s="9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2"/>
        <v>75</v>
      </c>
      <c r="G178" t="s">
        <v>14</v>
      </c>
      <c r="H178">
        <v>782</v>
      </c>
      <c r="I178">
        <f t="shared" si="13"/>
        <v>110.05</v>
      </c>
      <c r="J178" t="s">
        <v>21</v>
      </c>
      <c r="K178" t="s">
        <v>22</v>
      </c>
      <c r="L178">
        <v>1472878800</v>
      </c>
      <c r="M178">
        <v>1473656400</v>
      </c>
      <c r="N178" s="9">
        <f t="shared" si="14"/>
        <v>42616.208333333328</v>
      </c>
      <c r="O178" s="9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2"/>
        <v>416</v>
      </c>
      <c r="G179" t="s">
        <v>20</v>
      </c>
      <c r="H179">
        <v>2739</v>
      </c>
      <c r="I179">
        <f t="shared" si="13"/>
        <v>59</v>
      </c>
      <c r="J179" t="s">
        <v>21</v>
      </c>
      <c r="K179" t="s">
        <v>22</v>
      </c>
      <c r="L179">
        <v>1289800800</v>
      </c>
      <c r="M179">
        <v>1291960800</v>
      </c>
      <c r="N179" s="9">
        <f t="shared" si="14"/>
        <v>40497.25</v>
      </c>
      <c r="O179" s="9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2"/>
        <v>96</v>
      </c>
      <c r="G180" t="s">
        <v>14</v>
      </c>
      <c r="H180">
        <v>210</v>
      </c>
      <c r="I180">
        <f t="shared" si="13"/>
        <v>32.99</v>
      </c>
      <c r="J180" t="s">
        <v>21</v>
      </c>
      <c r="K180" t="s">
        <v>22</v>
      </c>
      <c r="L180">
        <v>1505970000</v>
      </c>
      <c r="M180">
        <v>1506747600</v>
      </c>
      <c r="N180" s="9">
        <f t="shared" si="14"/>
        <v>42999.208333333328</v>
      </c>
      <c r="O180" s="9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2"/>
        <v>358</v>
      </c>
      <c r="G181" t="s">
        <v>20</v>
      </c>
      <c r="H181">
        <v>3537</v>
      </c>
      <c r="I181">
        <f t="shared" si="13"/>
        <v>45.01</v>
      </c>
      <c r="J181" t="s">
        <v>15</v>
      </c>
      <c r="K181" t="s">
        <v>16</v>
      </c>
      <c r="L181">
        <v>1363496400</v>
      </c>
      <c r="M181">
        <v>1363582800</v>
      </c>
      <c r="N181" s="9">
        <f t="shared" si="14"/>
        <v>41350.208333333336</v>
      </c>
      <c r="O181" s="9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2"/>
        <v>308</v>
      </c>
      <c r="G182" t="s">
        <v>20</v>
      </c>
      <c r="H182">
        <v>2107</v>
      </c>
      <c r="I182">
        <f t="shared" si="13"/>
        <v>81.98</v>
      </c>
      <c r="J182" t="s">
        <v>26</v>
      </c>
      <c r="K182" t="s">
        <v>27</v>
      </c>
      <c r="L182">
        <v>1269234000</v>
      </c>
      <c r="M182">
        <v>1269666000</v>
      </c>
      <c r="N182" s="9">
        <f t="shared" si="14"/>
        <v>40259.208333333336</v>
      </c>
      <c r="O182" s="9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2"/>
        <v>62</v>
      </c>
      <c r="G183" t="s">
        <v>14</v>
      </c>
      <c r="H183">
        <v>136</v>
      </c>
      <c r="I183">
        <f t="shared" si="13"/>
        <v>39.08</v>
      </c>
      <c r="J183" t="s">
        <v>21</v>
      </c>
      <c r="K183" t="s">
        <v>22</v>
      </c>
      <c r="L183">
        <v>1507093200</v>
      </c>
      <c r="M183">
        <v>1508648400</v>
      </c>
      <c r="N183" s="9">
        <f t="shared" si="14"/>
        <v>43012.208333333328</v>
      </c>
      <c r="O183" s="9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2"/>
        <v>722</v>
      </c>
      <c r="G184" t="s">
        <v>20</v>
      </c>
      <c r="H184">
        <v>3318</v>
      </c>
      <c r="I184">
        <f t="shared" si="13"/>
        <v>59</v>
      </c>
      <c r="J184" t="s">
        <v>36</v>
      </c>
      <c r="K184" t="s">
        <v>37</v>
      </c>
      <c r="L184">
        <v>1560574800</v>
      </c>
      <c r="M184">
        <v>1561957200</v>
      </c>
      <c r="N184" s="9">
        <f t="shared" si="14"/>
        <v>43631.208333333328</v>
      </c>
      <c r="O184" s="9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2"/>
        <v>69</v>
      </c>
      <c r="G185" t="s">
        <v>14</v>
      </c>
      <c r="H185">
        <v>86</v>
      </c>
      <c r="I185">
        <f t="shared" si="13"/>
        <v>40.99</v>
      </c>
      <c r="J185" t="s">
        <v>15</v>
      </c>
      <c r="K185" t="s">
        <v>16</v>
      </c>
      <c r="L185">
        <v>1284008400</v>
      </c>
      <c r="M185">
        <v>1285131600</v>
      </c>
      <c r="N185" s="9">
        <f t="shared" si="14"/>
        <v>40430.208333333336</v>
      </c>
      <c r="O185" s="9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2"/>
        <v>293</v>
      </c>
      <c r="G186" t="s">
        <v>20</v>
      </c>
      <c r="H186">
        <v>340</v>
      </c>
      <c r="I186">
        <f t="shared" si="13"/>
        <v>31.03</v>
      </c>
      <c r="J186" t="s">
        <v>21</v>
      </c>
      <c r="K186" t="s">
        <v>22</v>
      </c>
      <c r="L186">
        <v>1556859600</v>
      </c>
      <c r="M186">
        <v>1556946000</v>
      </c>
      <c r="N186" s="9">
        <f t="shared" si="14"/>
        <v>43588.208333333328</v>
      </c>
      <c r="O186" s="9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2"/>
        <v>72</v>
      </c>
      <c r="G187" t="s">
        <v>14</v>
      </c>
      <c r="H187">
        <v>19</v>
      </c>
      <c r="I187">
        <f t="shared" si="13"/>
        <v>37.79</v>
      </c>
      <c r="J187" t="s">
        <v>21</v>
      </c>
      <c r="K187" t="s">
        <v>22</v>
      </c>
      <c r="L187">
        <v>1526187600</v>
      </c>
      <c r="M187">
        <v>1527138000</v>
      </c>
      <c r="N187" s="9">
        <f t="shared" si="14"/>
        <v>43233.208333333328</v>
      </c>
      <c r="O187" s="9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2"/>
        <v>32</v>
      </c>
      <c r="G188" t="s">
        <v>14</v>
      </c>
      <c r="H188">
        <v>886</v>
      </c>
      <c r="I188">
        <f t="shared" si="13"/>
        <v>32.01</v>
      </c>
      <c r="J188" t="s">
        <v>21</v>
      </c>
      <c r="K188" t="s">
        <v>22</v>
      </c>
      <c r="L188">
        <v>1400821200</v>
      </c>
      <c r="M188">
        <v>1402117200</v>
      </c>
      <c r="N188" s="9">
        <f t="shared" si="14"/>
        <v>41782.208333333336</v>
      </c>
      <c r="O188" s="9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2"/>
        <v>230</v>
      </c>
      <c r="G189" t="s">
        <v>20</v>
      </c>
      <c r="H189">
        <v>1442</v>
      </c>
      <c r="I189">
        <f t="shared" si="13"/>
        <v>95.97</v>
      </c>
      <c r="J189" t="s">
        <v>15</v>
      </c>
      <c r="K189" t="s">
        <v>16</v>
      </c>
      <c r="L189">
        <v>1361599200</v>
      </c>
      <c r="M189">
        <v>1364014800</v>
      </c>
      <c r="N189" s="9">
        <f t="shared" si="14"/>
        <v>41328.25</v>
      </c>
      <c r="O189" s="9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2"/>
        <v>32</v>
      </c>
      <c r="G190" t="s">
        <v>14</v>
      </c>
      <c r="H190">
        <v>35</v>
      </c>
      <c r="I190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9">
        <f t="shared" si="14"/>
        <v>41975.25</v>
      </c>
      <c r="O190" s="9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2"/>
        <v>24</v>
      </c>
      <c r="G191" t="s">
        <v>74</v>
      </c>
      <c r="H191">
        <v>441</v>
      </c>
      <c r="I191">
        <f t="shared" si="13"/>
        <v>102.05</v>
      </c>
      <c r="J191" t="s">
        <v>21</v>
      </c>
      <c r="K191" t="s">
        <v>22</v>
      </c>
      <c r="L191">
        <v>1457071200</v>
      </c>
      <c r="M191">
        <v>1457071200</v>
      </c>
      <c r="N191" s="9">
        <f t="shared" si="14"/>
        <v>42433.25</v>
      </c>
      <c r="O191" s="9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2"/>
        <v>69</v>
      </c>
      <c r="G192" t="s">
        <v>14</v>
      </c>
      <c r="H192">
        <v>24</v>
      </c>
      <c r="I192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9">
        <f t="shared" si="14"/>
        <v>41429.208333333336</v>
      </c>
      <c r="O192" s="9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2"/>
        <v>38</v>
      </c>
      <c r="G193" t="s">
        <v>14</v>
      </c>
      <c r="H193">
        <v>86</v>
      </c>
      <c r="I193">
        <f t="shared" si="13"/>
        <v>37.07</v>
      </c>
      <c r="J193" t="s">
        <v>107</v>
      </c>
      <c r="K193" t="s">
        <v>108</v>
      </c>
      <c r="L193">
        <v>1552366800</v>
      </c>
      <c r="M193">
        <v>1552626000</v>
      </c>
      <c r="N193" s="9">
        <f t="shared" si="14"/>
        <v>43536.208333333328</v>
      </c>
      <c r="O193" s="9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12"/>
        <v>20</v>
      </c>
      <c r="G194" t="s">
        <v>14</v>
      </c>
      <c r="H194">
        <v>243</v>
      </c>
      <c r="I194">
        <f t="shared" si="13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9">
        <f t="shared" si="14"/>
        <v>41817.208333333336</v>
      </c>
      <c r="O194" s="9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8">ROUND((E195/D195)*100,0)</f>
        <v>46</v>
      </c>
      <c r="G195" t="s">
        <v>14</v>
      </c>
      <c r="H195">
        <v>65</v>
      </c>
      <c r="I195">
        <f t="shared" ref="I195:I258" si="19">ROUND(E195/H195,2)</f>
        <v>46.34</v>
      </c>
      <c r="J195" t="s">
        <v>21</v>
      </c>
      <c r="K195" t="s">
        <v>22</v>
      </c>
      <c r="L195">
        <v>1523163600</v>
      </c>
      <c r="M195">
        <v>1523509200</v>
      </c>
      <c r="N195" s="9">
        <f t="shared" ref="N195:N258" si="20">(((L195/60)/60)/24)+DATE(1970,1,1)</f>
        <v>43198.208333333328</v>
      </c>
      <c r="O195" s="9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_xlfn.TEXTBEFORE(R195,"/")</f>
        <v>music</v>
      </c>
      <c r="T195" t="str">
        <f t="shared" ref="T195:T258" si="23">_xlfn.TEXTAFTER(R195,"/")</f>
        <v>indie rock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8"/>
        <v>123</v>
      </c>
      <c r="G196" t="s">
        <v>20</v>
      </c>
      <c r="H196">
        <v>126</v>
      </c>
      <c r="I196">
        <f t="shared" si="19"/>
        <v>69.17</v>
      </c>
      <c r="J196" t="s">
        <v>21</v>
      </c>
      <c r="K196" t="s">
        <v>22</v>
      </c>
      <c r="L196">
        <v>1442206800</v>
      </c>
      <c r="M196">
        <v>1443589200</v>
      </c>
      <c r="N196" s="9">
        <f t="shared" si="20"/>
        <v>42261.208333333328</v>
      </c>
      <c r="O196" s="9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8"/>
        <v>362</v>
      </c>
      <c r="G197" t="s">
        <v>20</v>
      </c>
      <c r="H197">
        <v>524</v>
      </c>
      <c r="I197">
        <f t="shared" si="19"/>
        <v>109.08</v>
      </c>
      <c r="J197" t="s">
        <v>21</v>
      </c>
      <c r="K197" t="s">
        <v>22</v>
      </c>
      <c r="L197">
        <v>1532840400</v>
      </c>
      <c r="M197">
        <v>1533445200</v>
      </c>
      <c r="N197" s="9">
        <f t="shared" si="20"/>
        <v>43310.208333333328</v>
      </c>
      <c r="O197" s="9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8"/>
        <v>63</v>
      </c>
      <c r="G198" t="s">
        <v>14</v>
      </c>
      <c r="H198">
        <v>100</v>
      </c>
      <c r="I198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9">
        <f t="shared" si="20"/>
        <v>42616.208333333328</v>
      </c>
      <c r="O198" s="9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8"/>
        <v>298</v>
      </c>
      <c r="G199" t="s">
        <v>20</v>
      </c>
      <c r="H199">
        <v>1989</v>
      </c>
      <c r="I199">
        <f t="shared" si="19"/>
        <v>82.01</v>
      </c>
      <c r="J199" t="s">
        <v>21</v>
      </c>
      <c r="K199" t="s">
        <v>22</v>
      </c>
      <c r="L199">
        <v>1498194000</v>
      </c>
      <c r="M199">
        <v>1499403600</v>
      </c>
      <c r="N199" s="9">
        <f t="shared" si="20"/>
        <v>42909.208333333328</v>
      </c>
      <c r="O199" s="9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8"/>
        <v>10</v>
      </c>
      <c r="G200" t="s">
        <v>14</v>
      </c>
      <c r="H200">
        <v>168</v>
      </c>
      <c r="I200">
        <f t="shared" si="19"/>
        <v>35.96</v>
      </c>
      <c r="J200" t="s">
        <v>21</v>
      </c>
      <c r="K200" t="s">
        <v>22</v>
      </c>
      <c r="L200">
        <v>1281070800</v>
      </c>
      <c r="M200">
        <v>1283576400</v>
      </c>
      <c r="N200" s="9">
        <f t="shared" si="20"/>
        <v>40396.208333333336</v>
      </c>
      <c r="O200" s="9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8"/>
        <v>54</v>
      </c>
      <c r="G201" t="s">
        <v>14</v>
      </c>
      <c r="H201">
        <v>13</v>
      </c>
      <c r="I201">
        <f t="shared" si="19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9">
        <f t="shared" si="20"/>
        <v>42192.208333333328</v>
      </c>
      <c r="O201" s="9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8"/>
        <v>2</v>
      </c>
      <c r="G202" t="s">
        <v>14</v>
      </c>
      <c r="H202">
        <v>1</v>
      </c>
      <c r="I202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9">
        <f t="shared" si="20"/>
        <v>40262.208333333336</v>
      </c>
      <c r="O202" s="9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8"/>
        <v>681</v>
      </c>
      <c r="G203" t="s">
        <v>20</v>
      </c>
      <c r="H203">
        <v>157</v>
      </c>
      <c r="I203">
        <f t="shared" si="19"/>
        <v>91.11</v>
      </c>
      <c r="J203" t="s">
        <v>21</v>
      </c>
      <c r="K203" t="s">
        <v>22</v>
      </c>
      <c r="L203">
        <v>1406264400</v>
      </c>
      <c r="M203">
        <v>1407819600</v>
      </c>
      <c r="N203" s="9">
        <f t="shared" si="20"/>
        <v>41845.208333333336</v>
      </c>
      <c r="O203" s="9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8"/>
        <v>79</v>
      </c>
      <c r="G204" t="s">
        <v>74</v>
      </c>
      <c r="H204">
        <v>82</v>
      </c>
      <c r="I204">
        <f t="shared" si="19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9">
        <f t="shared" si="20"/>
        <v>40818.208333333336</v>
      </c>
      <c r="O204" s="9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8"/>
        <v>134</v>
      </c>
      <c r="G205" t="s">
        <v>20</v>
      </c>
      <c r="H205">
        <v>4498</v>
      </c>
      <c r="I205">
        <f t="shared" si="19"/>
        <v>43</v>
      </c>
      <c r="J205" t="s">
        <v>26</v>
      </c>
      <c r="K205" t="s">
        <v>27</v>
      </c>
      <c r="L205">
        <v>1484632800</v>
      </c>
      <c r="M205">
        <v>1484805600</v>
      </c>
      <c r="N205" s="9">
        <f t="shared" si="20"/>
        <v>42752.25</v>
      </c>
      <c r="O205" s="9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8"/>
        <v>3</v>
      </c>
      <c r="G206" t="s">
        <v>14</v>
      </c>
      <c r="H206">
        <v>40</v>
      </c>
      <c r="I206">
        <f t="shared" si="19"/>
        <v>63.23</v>
      </c>
      <c r="J206" t="s">
        <v>21</v>
      </c>
      <c r="K206" t="s">
        <v>22</v>
      </c>
      <c r="L206">
        <v>1301806800</v>
      </c>
      <c r="M206">
        <v>1302670800</v>
      </c>
      <c r="N206" s="9">
        <f t="shared" si="20"/>
        <v>40636.208333333336</v>
      </c>
      <c r="O206" s="9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8"/>
        <v>432</v>
      </c>
      <c r="G207" t="s">
        <v>20</v>
      </c>
      <c r="H207">
        <v>80</v>
      </c>
      <c r="I207">
        <f t="shared" si="19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9">
        <f t="shared" si="20"/>
        <v>43390.208333333328</v>
      </c>
      <c r="O207" s="9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8"/>
        <v>39</v>
      </c>
      <c r="G208" t="s">
        <v>74</v>
      </c>
      <c r="H208">
        <v>57</v>
      </c>
      <c r="I208">
        <f t="shared" si="19"/>
        <v>61.33</v>
      </c>
      <c r="J208" t="s">
        <v>21</v>
      </c>
      <c r="K208" t="s">
        <v>22</v>
      </c>
      <c r="L208">
        <v>1267250400</v>
      </c>
      <c r="M208">
        <v>1268028000</v>
      </c>
      <c r="N208" s="9">
        <f t="shared" si="20"/>
        <v>40236.25</v>
      </c>
      <c r="O208" s="9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8"/>
        <v>426</v>
      </c>
      <c r="G209" t="s">
        <v>20</v>
      </c>
      <c r="H209">
        <v>43</v>
      </c>
      <c r="I209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9">
        <f t="shared" si="20"/>
        <v>43340.208333333328</v>
      </c>
      <c r="O209" s="9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8"/>
        <v>101</v>
      </c>
      <c r="G210" t="s">
        <v>20</v>
      </c>
      <c r="H210">
        <v>2053</v>
      </c>
      <c r="I210">
        <f t="shared" si="19"/>
        <v>96.98</v>
      </c>
      <c r="J210" t="s">
        <v>21</v>
      </c>
      <c r="K210" t="s">
        <v>22</v>
      </c>
      <c r="L210">
        <v>1510207200</v>
      </c>
      <c r="M210">
        <v>1512280800</v>
      </c>
      <c r="N210" s="9">
        <f t="shared" si="20"/>
        <v>43048.25</v>
      </c>
      <c r="O210" s="9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8"/>
        <v>21</v>
      </c>
      <c r="G211" t="s">
        <v>47</v>
      </c>
      <c r="H211">
        <v>808</v>
      </c>
      <c r="I211">
        <f t="shared" si="19"/>
        <v>51</v>
      </c>
      <c r="J211" t="s">
        <v>26</v>
      </c>
      <c r="K211" t="s">
        <v>27</v>
      </c>
      <c r="L211">
        <v>1462510800</v>
      </c>
      <c r="M211">
        <v>1463115600</v>
      </c>
      <c r="N211" s="9">
        <f t="shared" si="20"/>
        <v>42496.208333333328</v>
      </c>
      <c r="O211" s="9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8"/>
        <v>67</v>
      </c>
      <c r="G212" t="s">
        <v>14</v>
      </c>
      <c r="H212">
        <v>226</v>
      </c>
      <c r="I212">
        <f t="shared" si="19"/>
        <v>28.04</v>
      </c>
      <c r="J212" t="s">
        <v>36</v>
      </c>
      <c r="K212" t="s">
        <v>37</v>
      </c>
      <c r="L212">
        <v>1488520800</v>
      </c>
      <c r="M212">
        <v>1490850000</v>
      </c>
      <c r="N212" s="9">
        <f t="shared" si="20"/>
        <v>42797.25</v>
      </c>
      <c r="O212" s="9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8"/>
        <v>95</v>
      </c>
      <c r="G213" t="s">
        <v>14</v>
      </c>
      <c r="H213">
        <v>1625</v>
      </c>
      <c r="I213">
        <f t="shared" si="19"/>
        <v>60.98</v>
      </c>
      <c r="J213" t="s">
        <v>21</v>
      </c>
      <c r="K213" t="s">
        <v>22</v>
      </c>
      <c r="L213">
        <v>1377579600</v>
      </c>
      <c r="M213">
        <v>1379653200</v>
      </c>
      <c r="N213" s="9">
        <f t="shared" si="20"/>
        <v>41513.208333333336</v>
      </c>
      <c r="O213" s="9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8"/>
        <v>152</v>
      </c>
      <c r="G214" t="s">
        <v>20</v>
      </c>
      <c r="H214">
        <v>168</v>
      </c>
      <c r="I214">
        <f t="shared" si="19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9">
        <f t="shared" si="20"/>
        <v>43814.25</v>
      </c>
      <c r="O214" s="9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8"/>
        <v>195</v>
      </c>
      <c r="G215" t="s">
        <v>20</v>
      </c>
      <c r="H215">
        <v>4289</v>
      </c>
      <c r="I215">
        <f t="shared" si="19"/>
        <v>40</v>
      </c>
      <c r="J215" t="s">
        <v>21</v>
      </c>
      <c r="K215" t="s">
        <v>22</v>
      </c>
      <c r="L215">
        <v>1289019600</v>
      </c>
      <c r="M215">
        <v>1289714400</v>
      </c>
      <c r="N215" s="9">
        <f t="shared" si="20"/>
        <v>40488.208333333336</v>
      </c>
      <c r="O215" s="9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8"/>
        <v>1023</v>
      </c>
      <c r="G216" t="s">
        <v>20</v>
      </c>
      <c r="H216">
        <v>165</v>
      </c>
      <c r="I216">
        <f t="shared" si="19"/>
        <v>86.81</v>
      </c>
      <c r="J216" t="s">
        <v>21</v>
      </c>
      <c r="K216" t="s">
        <v>22</v>
      </c>
      <c r="L216">
        <v>1282194000</v>
      </c>
      <c r="M216">
        <v>1282712400</v>
      </c>
      <c r="N216" s="9">
        <f t="shared" si="20"/>
        <v>40409.208333333336</v>
      </c>
      <c r="O216" s="9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8"/>
        <v>4</v>
      </c>
      <c r="G217" t="s">
        <v>14</v>
      </c>
      <c r="H217">
        <v>143</v>
      </c>
      <c r="I217">
        <f t="shared" si="19"/>
        <v>42.13</v>
      </c>
      <c r="J217" t="s">
        <v>21</v>
      </c>
      <c r="K217" t="s">
        <v>22</v>
      </c>
      <c r="L217">
        <v>1550037600</v>
      </c>
      <c r="M217">
        <v>1550210400</v>
      </c>
      <c r="N217" s="9">
        <f t="shared" si="20"/>
        <v>43509.25</v>
      </c>
      <c r="O217" s="9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8"/>
        <v>155</v>
      </c>
      <c r="G218" t="s">
        <v>20</v>
      </c>
      <c r="H218">
        <v>1815</v>
      </c>
      <c r="I218">
        <f t="shared" si="19"/>
        <v>103.98</v>
      </c>
      <c r="J218" t="s">
        <v>21</v>
      </c>
      <c r="K218" t="s">
        <v>22</v>
      </c>
      <c r="L218">
        <v>1321941600</v>
      </c>
      <c r="M218">
        <v>1322114400</v>
      </c>
      <c r="N218" s="9">
        <f t="shared" si="20"/>
        <v>40869.25</v>
      </c>
      <c r="O218" s="9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8"/>
        <v>45</v>
      </c>
      <c r="G219" t="s">
        <v>14</v>
      </c>
      <c r="H219">
        <v>934</v>
      </c>
      <c r="I219">
        <f t="shared" si="19"/>
        <v>62</v>
      </c>
      <c r="J219" t="s">
        <v>21</v>
      </c>
      <c r="K219" t="s">
        <v>22</v>
      </c>
      <c r="L219">
        <v>1556427600</v>
      </c>
      <c r="M219">
        <v>1557205200</v>
      </c>
      <c r="N219" s="9">
        <f t="shared" si="20"/>
        <v>43583.208333333328</v>
      </c>
      <c r="O219" s="9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8"/>
        <v>216</v>
      </c>
      <c r="G220" t="s">
        <v>20</v>
      </c>
      <c r="H220">
        <v>397</v>
      </c>
      <c r="I220">
        <f t="shared" si="19"/>
        <v>31.01</v>
      </c>
      <c r="J220" t="s">
        <v>40</v>
      </c>
      <c r="K220" t="s">
        <v>41</v>
      </c>
      <c r="L220">
        <v>1320991200</v>
      </c>
      <c r="M220">
        <v>1323928800</v>
      </c>
      <c r="N220" s="9">
        <f t="shared" si="20"/>
        <v>40858.25</v>
      </c>
      <c r="O220" s="9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8"/>
        <v>332</v>
      </c>
      <c r="G221" t="s">
        <v>20</v>
      </c>
      <c r="H221">
        <v>1539</v>
      </c>
      <c r="I221">
        <f t="shared" si="19"/>
        <v>89.99</v>
      </c>
      <c r="J221" t="s">
        <v>21</v>
      </c>
      <c r="K221" t="s">
        <v>22</v>
      </c>
      <c r="L221">
        <v>1345093200</v>
      </c>
      <c r="M221">
        <v>1346130000</v>
      </c>
      <c r="N221" s="9">
        <f t="shared" si="20"/>
        <v>41137.208333333336</v>
      </c>
      <c r="O221" s="9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8"/>
        <v>8</v>
      </c>
      <c r="G222" t="s">
        <v>14</v>
      </c>
      <c r="H222">
        <v>17</v>
      </c>
      <c r="I222">
        <f t="shared" si="19"/>
        <v>39.24</v>
      </c>
      <c r="J222" t="s">
        <v>21</v>
      </c>
      <c r="K222" t="s">
        <v>22</v>
      </c>
      <c r="L222">
        <v>1309496400</v>
      </c>
      <c r="M222">
        <v>1311051600</v>
      </c>
      <c r="N222" s="9">
        <f t="shared" si="20"/>
        <v>40725.208333333336</v>
      </c>
      <c r="O222" s="9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8"/>
        <v>99</v>
      </c>
      <c r="G223" t="s">
        <v>14</v>
      </c>
      <c r="H223">
        <v>2179</v>
      </c>
      <c r="I223">
        <f t="shared" si="19"/>
        <v>54.99</v>
      </c>
      <c r="J223" t="s">
        <v>21</v>
      </c>
      <c r="K223" t="s">
        <v>22</v>
      </c>
      <c r="L223">
        <v>1340254800</v>
      </c>
      <c r="M223">
        <v>1340427600</v>
      </c>
      <c r="N223" s="9">
        <f t="shared" si="20"/>
        <v>41081.208333333336</v>
      </c>
      <c r="O223" s="9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8"/>
        <v>138</v>
      </c>
      <c r="G224" t="s">
        <v>20</v>
      </c>
      <c r="H224">
        <v>138</v>
      </c>
      <c r="I224">
        <f t="shared" si="19"/>
        <v>47.99</v>
      </c>
      <c r="J224" t="s">
        <v>21</v>
      </c>
      <c r="K224" t="s">
        <v>22</v>
      </c>
      <c r="L224">
        <v>1412226000</v>
      </c>
      <c r="M224">
        <v>1412312400</v>
      </c>
      <c r="N224" s="9">
        <f t="shared" si="20"/>
        <v>41914.208333333336</v>
      </c>
      <c r="O224" s="9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8"/>
        <v>94</v>
      </c>
      <c r="G225" t="s">
        <v>14</v>
      </c>
      <c r="H225">
        <v>931</v>
      </c>
      <c r="I225">
        <f t="shared" si="19"/>
        <v>87.97</v>
      </c>
      <c r="J225" t="s">
        <v>21</v>
      </c>
      <c r="K225" t="s">
        <v>22</v>
      </c>
      <c r="L225">
        <v>1458104400</v>
      </c>
      <c r="M225">
        <v>1459314000</v>
      </c>
      <c r="N225" s="9">
        <f t="shared" si="20"/>
        <v>42445.208333333328</v>
      </c>
      <c r="O225" s="9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8"/>
        <v>404</v>
      </c>
      <c r="G226" t="s">
        <v>20</v>
      </c>
      <c r="H226">
        <v>3594</v>
      </c>
      <c r="I226">
        <f t="shared" si="19"/>
        <v>52</v>
      </c>
      <c r="J226" t="s">
        <v>21</v>
      </c>
      <c r="K226" t="s">
        <v>22</v>
      </c>
      <c r="L226">
        <v>1411534800</v>
      </c>
      <c r="M226">
        <v>1415426400</v>
      </c>
      <c r="N226" s="9">
        <f t="shared" si="20"/>
        <v>41906.208333333336</v>
      </c>
      <c r="O226" s="9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8"/>
        <v>260</v>
      </c>
      <c r="G227" t="s">
        <v>20</v>
      </c>
      <c r="H227">
        <v>5880</v>
      </c>
      <c r="I227">
        <f t="shared" si="19"/>
        <v>30</v>
      </c>
      <c r="J227" t="s">
        <v>21</v>
      </c>
      <c r="K227" t="s">
        <v>22</v>
      </c>
      <c r="L227">
        <v>1399093200</v>
      </c>
      <c r="M227">
        <v>1399093200</v>
      </c>
      <c r="N227" s="9">
        <f t="shared" si="20"/>
        <v>41762.208333333336</v>
      </c>
      <c r="O227" s="9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8"/>
        <v>367</v>
      </c>
      <c r="G228" t="s">
        <v>20</v>
      </c>
      <c r="H228">
        <v>112</v>
      </c>
      <c r="I228">
        <f t="shared" si="19"/>
        <v>98.21</v>
      </c>
      <c r="J228" t="s">
        <v>21</v>
      </c>
      <c r="K228" t="s">
        <v>22</v>
      </c>
      <c r="L228">
        <v>1270702800</v>
      </c>
      <c r="M228">
        <v>1273899600</v>
      </c>
      <c r="N228" s="9">
        <f t="shared" si="20"/>
        <v>40276.208333333336</v>
      </c>
      <c r="O228" s="9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8"/>
        <v>169</v>
      </c>
      <c r="G229" t="s">
        <v>20</v>
      </c>
      <c r="H229">
        <v>943</v>
      </c>
      <c r="I229">
        <f t="shared" si="19"/>
        <v>108.96</v>
      </c>
      <c r="J229" t="s">
        <v>21</v>
      </c>
      <c r="K229" t="s">
        <v>22</v>
      </c>
      <c r="L229">
        <v>1431666000</v>
      </c>
      <c r="M229">
        <v>1432184400</v>
      </c>
      <c r="N229" s="9">
        <f t="shared" si="20"/>
        <v>42139.208333333328</v>
      </c>
      <c r="O229" s="9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8"/>
        <v>120</v>
      </c>
      <c r="G230" t="s">
        <v>20</v>
      </c>
      <c r="H230">
        <v>2468</v>
      </c>
      <c r="I230">
        <f t="shared" si="19"/>
        <v>67</v>
      </c>
      <c r="J230" t="s">
        <v>21</v>
      </c>
      <c r="K230" t="s">
        <v>22</v>
      </c>
      <c r="L230">
        <v>1472619600</v>
      </c>
      <c r="M230">
        <v>1474779600</v>
      </c>
      <c r="N230" s="9">
        <f t="shared" si="20"/>
        <v>42613.208333333328</v>
      </c>
      <c r="O230" s="9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8"/>
        <v>194</v>
      </c>
      <c r="G231" t="s">
        <v>20</v>
      </c>
      <c r="H231">
        <v>2551</v>
      </c>
      <c r="I231">
        <f t="shared" si="19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9">
        <f t="shared" si="20"/>
        <v>42887.208333333328</v>
      </c>
      <c r="O231" s="9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8"/>
        <v>420</v>
      </c>
      <c r="G232" t="s">
        <v>20</v>
      </c>
      <c r="H232">
        <v>101</v>
      </c>
      <c r="I232">
        <f t="shared" si="19"/>
        <v>99.84</v>
      </c>
      <c r="J232" t="s">
        <v>21</v>
      </c>
      <c r="K232" t="s">
        <v>22</v>
      </c>
      <c r="L232">
        <v>1575612000</v>
      </c>
      <c r="M232">
        <v>1575612000</v>
      </c>
      <c r="N232" s="9">
        <f t="shared" si="20"/>
        <v>43805.25</v>
      </c>
      <c r="O232" s="9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8"/>
        <v>77</v>
      </c>
      <c r="G233" t="s">
        <v>74</v>
      </c>
      <c r="H233">
        <v>67</v>
      </c>
      <c r="I233">
        <f t="shared" si="19"/>
        <v>82.43</v>
      </c>
      <c r="J233" t="s">
        <v>21</v>
      </c>
      <c r="K233" t="s">
        <v>22</v>
      </c>
      <c r="L233">
        <v>1369112400</v>
      </c>
      <c r="M233">
        <v>1374123600</v>
      </c>
      <c r="N233" s="9">
        <f t="shared" si="20"/>
        <v>41415.208333333336</v>
      </c>
      <c r="O233" s="9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8"/>
        <v>171</v>
      </c>
      <c r="G234" t="s">
        <v>20</v>
      </c>
      <c r="H234">
        <v>92</v>
      </c>
      <c r="I234">
        <f t="shared" si="19"/>
        <v>63.29</v>
      </c>
      <c r="J234" t="s">
        <v>21</v>
      </c>
      <c r="K234" t="s">
        <v>22</v>
      </c>
      <c r="L234">
        <v>1469422800</v>
      </c>
      <c r="M234">
        <v>1469509200</v>
      </c>
      <c r="N234" s="9">
        <f t="shared" si="20"/>
        <v>42576.208333333328</v>
      </c>
      <c r="O234" s="9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8"/>
        <v>158</v>
      </c>
      <c r="G235" t="s">
        <v>20</v>
      </c>
      <c r="H235">
        <v>62</v>
      </c>
      <c r="I235">
        <f t="shared" si="19"/>
        <v>96.77</v>
      </c>
      <c r="J235" t="s">
        <v>21</v>
      </c>
      <c r="K235" t="s">
        <v>22</v>
      </c>
      <c r="L235">
        <v>1307854800</v>
      </c>
      <c r="M235">
        <v>1309237200</v>
      </c>
      <c r="N235" s="9">
        <f t="shared" si="20"/>
        <v>40706.208333333336</v>
      </c>
      <c r="O235" s="9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8"/>
        <v>109</v>
      </c>
      <c r="G236" t="s">
        <v>20</v>
      </c>
      <c r="H236">
        <v>149</v>
      </c>
      <c r="I236">
        <f t="shared" si="19"/>
        <v>54.91</v>
      </c>
      <c r="J236" t="s">
        <v>107</v>
      </c>
      <c r="K236" t="s">
        <v>108</v>
      </c>
      <c r="L236">
        <v>1503378000</v>
      </c>
      <c r="M236">
        <v>1503982800</v>
      </c>
      <c r="N236" s="9">
        <f t="shared" si="20"/>
        <v>42969.208333333328</v>
      </c>
      <c r="O236" s="9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8"/>
        <v>42</v>
      </c>
      <c r="G237" t="s">
        <v>14</v>
      </c>
      <c r="H237">
        <v>92</v>
      </c>
      <c r="I237">
        <f t="shared" si="19"/>
        <v>39.01</v>
      </c>
      <c r="J237" t="s">
        <v>21</v>
      </c>
      <c r="K237" t="s">
        <v>22</v>
      </c>
      <c r="L237">
        <v>1486965600</v>
      </c>
      <c r="M237">
        <v>1487397600</v>
      </c>
      <c r="N237" s="9">
        <f t="shared" si="20"/>
        <v>42779.25</v>
      </c>
      <c r="O237" s="9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8"/>
        <v>11</v>
      </c>
      <c r="G238" t="s">
        <v>14</v>
      </c>
      <c r="H238">
        <v>57</v>
      </c>
      <c r="I238">
        <f t="shared" si="19"/>
        <v>75.84</v>
      </c>
      <c r="J238" t="s">
        <v>26</v>
      </c>
      <c r="K238" t="s">
        <v>27</v>
      </c>
      <c r="L238">
        <v>1561438800</v>
      </c>
      <c r="M238">
        <v>1562043600</v>
      </c>
      <c r="N238" s="9">
        <f t="shared" si="20"/>
        <v>43641.208333333328</v>
      </c>
      <c r="O238" s="9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8"/>
        <v>159</v>
      </c>
      <c r="G239" t="s">
        <v>20</v>
      </c>
      <c r="H239">
        <v>329</v>
      </c>
      <c r="I239">
        <f t="shared" si="19"/>
        <v>45.05</v>
      </c>
      <c r="J239" t="s">
        <v>21</v>
      </c>
      <c r="K239" t="s">
        <v>22</v>
      </c>
      <c r="L239">
        <v>1398402000</v>
      </c>
      <c r="M239">
        <v>1398574800</v>
      </c>
      <c r="N239" s="9">
        <f t="shared" si="20"/>
        <v>41754.208333333336</v>
      </c>
      <c r="O239" s="9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8"/>
        <v>422</v>
      </c>
      <c r="G240" t="s">
        <v>20</v>
      </c>
      <c r="H240">
        <v>97</v>
      </c>
      <c r="I240">
        <f t="shared" si="19"/>
        <v>104.52</v>
      </c>
      <c r="J240" t="s">
        <v>36</v>
      </c>
      <c r="K240" t="s">
        <v>37</v>
      </c>
      <c r="L240">
        <v>1513231200</v>
      </c>
      <c r="M240">
        <v>1515391200</v>
      </c>
      <c r="N240" s="9">
        <f t="shared" si="20"/>
        <v>43083.25</v>
      </c>
      <c r="O240" s="9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8"/>
        <v>98</v>
      </c>
      <c r="G241" t="s">
        <v>14</v>
      </c>
      <c r="H241">
        <v>41</v>
      </c>
      <c r="I241">
        <f t="shared" si="19"/>
        <v>76.27</v>
      </c>
      <c r="J241" t="s">
        <v>21</v>
      </c>
      <c r="K241" t="s">
        <v>22</v>
      </c>
      <c r="L241">
        <v>1440824400</v>
      </c>
      <c r="M241">
        <v>1441170000</v>
      </c>
      <c r="N241" s="9">
        <f t="shared" si="20"/>
        <v>42245.208333333328</v>
      </c>
      <c r="O241" s="9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8"/>
        <v>419</v>
      </c>
      <c r="G242" t="s">
        <v>20</v>
      </c>
      <c r="H242">
        <v>1784</v>
      </c>
      <c r="I242">
        <f t="shared" si="19"/>
        <v>69.02</v>
      </c>
      <c r="J242" t="s">
        <v>21</v>
      </c>
      <c r="K242" t="s">
        <v>22</v>
      </c>
      <c r="L242">
        <v>1281070800</v>
      </c>
      <c r="M242">
        <v>1281157200</v>
      </c>
      <c r="N242" s="9">
        <f t="shared" si="20"/>
        <v>40396.208333333336</v>
      </c>
      <c r="O242" s="9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8"/>
        <v>102</v>
      </c>
      <c r="G243" t="s">
        <v>20</v>
      </c>
      <c r="H243">
        <v>1684</v>
      </c>
      <c r="I243">
        <f t="shared" si="19"/>
        <v>101.98</v>
      </c>
      <c r="J243" t="s">
        <v>26</v>
      </c>
      <c r="K243" t="s">
        <v>27</v>
      </c>
      <c r="L243">
        <v>1397365200</v>
      </c>
      <c r="M243">
        <v>1398229200</v>
      </c>
      <c r="N243" s="9">
        <f t="shared" si="20"/>
        <v>41742.208333333336</v>
      </c>
      <c r="O243" s="9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8"/>
        <v>128</v>
      </c>
      <c r="G244" t="s">
        <v>20</v>
      </c>
      <c r="H244">
        <v>250</v>
      </c>
      <c r="I244">
        <f t="shared" si="19"/>
        <v>42.92</v>
      </c>
      <c r="J244" t="s">
        <v>21</v>
      </c>
      <c r="K244" t="s">
        <v>22</v>
      </c>
      <c r="L244">
        <v>1494392400</v>
      </c>
      <c r="M244">
        <v>1495256400</v>
      </c>
      <c r="N244" s="9">
        <f t="shared" si="20"/>
        <v>42865.208333333328</v>
      </c>
      <c r="O244" s="9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8"/>
        <v>445</v>
      </c>
      <c r="G245" t="s">
        <v>20</v>
      </c>
      <c r="H245">
        <v>238</v>
      </c>
      <c r="I245">
        <f t="shared" si="19"/>
        <v>43.03</v>
      </c>
      <c r="J245" t="s">
        <v>21</v>
      </c>
      <c r="K245" t="s">
        <v>22</v>
      </c>
      <c r="L245">
        <v>1520143200</v>
      </c>
      <c r="M245">
        <v>1520402400</v>
      </c>
      <c r="N245" s="9">
        <f t="shared" si="20"/>
        <v>43163.25</v>
      </c>
      <c r="O245" s="9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8"/>
        <v>570</v>
      </c>
      <c r="G246" t="s">
        <v>20</v>
      </c>
      <c r="H246">
        <v>53</v>
      </c>
      <c r="I246">
        <f t="shared" si="19"/>
        <v>75.25</v>
      </c>
      <c r="J246" t="s">
        <v>21</v>
      </c>
      <c r="K246" t="s">
        <v>22</v>
      </c>
      <c r="L246">
        <v>1405314000</v>
      </c>
      <c r="M246">
        <v>1409806800</v>
      </c>
      <c r="N246" s="9">
        <f t="shared" si="20"/>
        <v>41834.208333333336</v>
      </c>
      <c r="O246" s="9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8"/>
        <v>509</v>
      </c>
      <c r="G247" t="s">
        <v>20</v>
      </c>
      <c r="H247">
        <v>214</v>
      </c>
      <c r="I247">
        <f t="shared" si="19"/>
        <v>69.02</v>
      </c>
      <c r="J247" t="s">
        <v>21</v>
      </c>
      <c r="K247" t="s">
        <v>22</v>
      </c>
      <c r="L247">
        <v>1396846800</v>
      </c>
      <c r="M247">
        <v>1396933200</v>
      </c>
      <c r="N247" s="9">
        <f t="shared" si="20"/>
        <v>41736.208333333336</v>
      </c>
      <c r="O247" s="9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8"/>
        <v>326</v>
      </c>
      <c r="G248" t="s">
        <v>20</v>
      </c>
      <c r="H248">
        <v>222</v>
      </c>
      <c r="I248">
        <f t="shared" si="19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9">
        <f t="shared" si="20"/>
        <v>41491.208333333336</v>
      </c>
      <c r="O248" s="9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8"/>
        <v>933</v>
      </c>
      <c r="G249" t="s">
        <v>20</v>
      </c>
      <c r="H249">
        <v>1884</v>
      </c>
      <c r="I249">
        <f t="shared" si="19"/>
        <v>98.01</v>
      </c>
      <c r="J249" t="s">
        <v>21</v>
      </c>
      <c r="K249" t="s">
        <v>22</v>
      </c>
      <c r="L249">
        <v>1482386400</v>
      </c>
      <c r="M249">
        <v>1483682400</v>
      </c>
      <c r="N249" s="9">
        <f t="shared" si="20"/>
        <v>42726.25</v>
      </c>
      <c r="O249" s="9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8"/>
        <v>211</v>
      </c>
      <c r="G250" t="s">
        <v>20</v>
      </c>
      <c r="H250">
        <v>218</v>
      </c>
      <c r="I250">
        <f t="shared" si="19"/>
        <v>60.11</v>
      </c>
      <c r="J250" t="s">
        <v>26</v>
      </c>
      <c r="K250" t="s">
        <v>27</v>
      </c>
      <c r="L250">
        <v>1420005600</v>
      </c>
      <c r="M250">
        <v>1420437600</v>
      </c>
      <c r="N250" s="9">
        <f t="shared" si="20"/>
        <v>42004.25</v>
      </c>
      <c r="O250" s="9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8"/>
        <v>273</v>
      </c>
      <c r="G251" t="s">
        <v>20</v>
      </c>
      <c r="H251">
        <v>6465</v>
      </c>
      <c r="I251">
        <f t="shared" si="19"/>
        <v>26</v>
      </c>
      <c r="J251" t="s">
        <v>21</v>
      </c>
      <c r="K251" t="s">
        <v>22</v>
      </c>
      <c r="L251">
        <v>1420178400</v>
      </c>
      <c r="M251">
        <v>1420783200</v>
      </c>
      <c r="N251" s="9">
        <f t="shared" si="20"/>
        <v>42006.25</v>
      </c>
      <c r="O251" s="9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8"/>
        <v>3</v>
      </c>
      <c r="G252" t="s">
        <v>14</v>
      </c>
      <c r="H252">
        <v>1</v>
      </c>
      <c r="I252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9">
        <f t="shared" si="20"/>
        <v>40203.25</v>
      </c>
      <c r="O252" s="9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8"/>
        <v>54</v>
      </c>
      <c r="G253" t="s">
        <v>14</v>
      </c>
      <c r="H253">
        <v>101</v>
      </c>
      <c r="I253">
        <f t="shared" si="19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9">
        <f t="shared" si="20"/>
        <v>41252.25</v>
      </c>
      <c r="O253" s="9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8"/>
        <v>626</v>
      </c>
      <c r="G254" t="s">
        <v>20</v>
      </c>
      <c r="H254">
        <v>59</v>
      </c>
      <c r="I254">
        <f t="shared" si="19"/>
        <v>106.15</v>
      </c>
      <c r="J254" t="s">
        <v>21</v>
      </c>
      <c r="K254" t="s">
        <v>22</v>
      </c>
      <c r="L254">
        <v>1382677200</v>
      </c>
      <c r="M254">
        <v>1383109200</v>
      </c>
      <c r="N254" s="9">
        <f t="shared" si="20"/>
        <v>41572.208333333336</v>
      </c>
      <c r="O254" s="9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8"/>
        <v>89</v>
      </c>
      <c r="G255" t="s">
        <v>14</v>
      </c>
      <c r="H255">
        <v>1335</v>
      </c>
      <c r="I255">
        <f t="shared" si="19"/>
        <v>81.02</v>
      </c>
      <c r="J255" t="s">
        <v>15</v>
      </c>
      <c r="K255" t="s">
        <v>16</v>
      </c>
      <c r="L255">
        <v>1302238800</v>
      </c>
      <c r="M255">
        <v>1303275600</v>
      </c>
      <c r="N255" s="9">
        <f t="shared" si="20"/>
        <v>40641.208333333336</v>
      </c>
      <c r="O255" s="9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8"/>
        <v>185</v>
      </c>
      <c r="G256" t="s">
        <v>20</v>
      </c>
      <c r="H256">
        <v>88</v>
      </c>
      <c r="I256">
        <f t="shared" si="19"/>
        <v>96.65</v>
      </c>
      <c r="J256" t="s">
        <v>21</v>
      </c>
      <c r="K256" t="s">
        <v>22</v>
      </c>
      <c r="L256">
        <v>1487656800</v>
      </c>
      <c r="M256">
        <v>1487829600</v>
      </c>
      <c r="N256" s="9">
        <f t="shared" si="20"/>
        <v>42787.25</v>
      </c>
      <c r="O256" s="9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8"/>
        <v>120</v>
      </c>
      <c r="G257" t="s">
        <v>20</v>
      </c>
      <c r="H257">
        <v>1697</v>
      </c>
      <c r="I257">
        <f t="shared" si="19"/>
        <v>57</v>
      </c>
      <c r="J257" t="s">
        <v>21</v>
      </c>
      <c r="K257" t="s">
        <v>22</v>
      </c>
      <c r="L257">
        <v>1297836000</v>
      </c>
      <c r="M257">
        <v>1298268000</v>
      </c>
      <c r="N257" s="9">
        <f t="shared" si="20"/>
        <v>40590.25</v>
      </c>
      <c r="O257" s="9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8"/>
        <v>23</v>
      </c>
      <c r="G258" t="s">
        <v>14</v>
      </c>
      <c r="H258">
        <v>15</v>
      </c>
      <c r="I258">
        <f t="shared" si="19"/>
        <v>63.93</v>
      </c>
      <c r="J258" t="s">
        <v>40</v>
      </c>
      <c r="K258" t="s">
        <v>41</v>
      </c>
      <c r="L258">
        <v>1453615200</v>
      </c>
      <c r="M258">
        <v>1456812000</v>
      </c>
      <c r="N258" s="9">
        <f t="shared" si="20"/>
        <v>42393.25</v>
      </c>
      <c r="O258" s="9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24">ROUND((E259/D259)*100,0)</f>
        <v>146</v>
      </c>
      <c r="G259" t="s">
        <v>20</v>
      </c>
      <c r="H259">
        <v>92</v>
      </c>
      <c r="I259">
        <f t="shared" ref="I259:I322" si="25">ROUND(E259/H259,2)</f>
        <v>90.46</v>
      </c>
      <c r="J259" t="s">
        <v>21</v>
      </c>
      <c r="K259" t="s">
        <v>22</v>
      </c>
      <c r="L259">
        <v>1362463200</v>
      </c>
      <c r="M259">
        <v>1363669200</v>
      </c>
      <c r="N259" s="9">
        <f t="shared" ref="N259:N322" si="26">(((L259/60)/60)/24)+DATE(1970,1,1)</f>
        <v>41338.25</v>
      </c>
      <c r="O259" s="9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_xlfn.TEXTBEFORE(R259,"/")</f>
        <v>theater</v>
      </c>
      <c r="T259" t="str">
        <f t="shared" ref="T259:T322" si="29">_xlfn.TEXTAFTER(R259,"/")</f>
        <v>plays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24"/>
        <v>268</v>
      </c>
      <c r="G260" t="s">
        <v>20</v>
      </c>
      <c r="H260">
        <v>186</v>
      </c>
      <c r="I260">
        <f t="shared" si="25"/>
        <v>72.17</v>
      </c>
      <c r="J260" t="s">
        <v>21</v>
      </c>
      <c r="K260" t="s">
        <v>22</v>
      </c>
      <c r="L260">
        <v>1481176800</v>
      </c>
      <c r="M260">
        <v>1482904800</v>
      </c>
      <c r="N260" s="9">
        <f t="shared" si="26"/>
        <v>42712.25</v>
      </c>
      <c r="O260" s="9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24"/>
        <v>598</v>
      </c>
      <c r="G261" t="s">
        <v>20</v>
      </c>
      <c r="H261">
        <v>138</v>
      </c>
      <c r="I261">
        <f t="shared" si="25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9">
        <f t="shared" si="26"/>
        <v>41251.25</v>
      </c>
      <c r="O261" s="9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24"/>
        <v>158</v>
      </c>
      <c r="G262" t="s">
        <v>20</v>
      </c>
      <c r="H262">
        <v>261</v>
      </c>
      <c r="I262">
        <f t="shared" si="25"/>
        <v>38.07</v>
      </c>
      <c r="J262" t="s">
        <v>21</v>
      </c>
      <c r="K262" t="s">
        <v>22</v>
      </c>
      <c r="L262">
        <v>1348808400</v>
      </c>
      <c r="M262">
        <v>1349845200</v>
      </c>
      <c r="N262" s="9">
        <f t="shared" si="26"/>
        <v>41180.208333333336</v>
      </c>
      <c r="O262" s="9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24"/>
        <v>31</v>
      </c>
      <c r="G263" t="s">
        <v>14</v>
      </c>
      <c r="H263">
        <v>454</v>
      </c>
      <c r="I263">
        <f t="shared" si="25"/>
        <v>57.94</v>
      </c>
      <c r="J263" t="s">
        <v>21</v>
      </c>
      <c r="K263" t="s">
        <v>22</v>
      </c>
      <c r="L263">
        <v>1282712400</v>
      </c>
      <c r="M263">
        <v>1283058000</v>
      </c>
      <c r="N263" s="9">
        <f t="shared" si="26"/>
        <v>40415.208333333336</v>
      </c>
      <c r="O263" s="9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24"/>
        <v>313</v>
      </c>
      <c r="G264" t="s">
        <v>20</v>
      </c>
      <c r="H264">
        <v>107</v>
      </c>
      <c r="I264">
        <f t="shared" si="25"/>
        <v>49.79</v>
      </c>
      <c r="J264" t="s">
        <v>21</v>
      </c>
      <c r="K264" t="s">
        <v>22</v>
      </c>
      <c r="L264">
        <v>1301979600</v>
      </c>
      <c r="M264">
        <v>1304226000</v>
      </c>
      <c r="N264" s="9">
        <f t="shared" si="26"/>
        <v>40638.208333333336</v>
      </c>
      <c r="O264" s="9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24"/>
        <v>371</v>
      </c>
      <c r="G265" t="s">
        <v>20</v>
      </c>
      <c r="H265">
        <v>199</v>
      </c>
      <c r="I265">
        <f t="shared" si="25"/>
        <v>54.05</v>
      </c>
      <c r="J265" t="s">
        <v>21</v>
      </c>
      <c r="K265" t="s">
        <v>22</v>
      </c>
      <c r="L265">
        <v>1263016800</v>
      </c>
      <c r="M265">
        <v>1263016800</v>
      </c>
      <c r="N265" s="9">
        <f t="shared" si="26"/>
        <v>40187.25</v>
      </c>
      <c r="O265" s="9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24"/>
        <v>363</v>
      </c>
      <c r="G266" t="s">
        <v>20</v>
      </c>
      <c r="H266">
        <v>5512</v>
      </c>
      <c r="I266">
        <f t="shared" si="25"/>
        <v>30</v>
      </c>
      <c r="J266" t="s">
        <v>21</v>
      </c>
      <c r="K266" t="s">
        <v>22</v>
      </c>
      <c r="L266">
        <v>1360648800</v>
      </c>
      <c r="M266">
        <v>1362031200</v>
      </c>
      <c r="N266" s="9">
        <f t="shared" si="26"/>
        <v>41317.25</v>
      </c>
      <c r="O266" s="9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24"/>
        <v>123</v>
      </c>
      <c r="G267" t="s">
        <v>20</v>
      </c>
      <c r="H267">
        <v>86</v>
      </c>
      <c r="I267">
        <f t="shared" si="25"/>
        <v>70.13</v>
      </c>
      <c r="J267" t="s">
        <v>21</v>
      </c>
      <c r="K267" t="s">
        <v>22</v>
      </c>
      <c r="L267">
        <v>1451800800</v>
      </c>
      <c r="M267">
        <v>1455602400</v>
      </c>
      <c r="N267" s="9">
        <f t="shared" si="26"/>
        <v>42372.25</v>
      </c>
      <c r="O267" s="9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24"/>
        <v>77</v>
      </c>
      <c r="G268" t="s">
        <v>14</v>
      </c>
      <c r="H268">
        <v>3182</v>
      </c>
      <c r="I268">
        <f t="shared" si="25"/>
        <v>27</v>
      </c>
      <c r="J268" t="s">
        <v>107</v>
      </c>
      <c r="K268" t="s">
        <v>108</v>
      </c>
      <c r="L268">
        <v>1415340000</v>
      </c>
      <c r="M268">
        <v>1418191200</v>
      </c>
      <c r="N268" s="9">
        <f t="shared" si="26"/>
        <v>41950.25</v>
      </c>
      <c r="O268" s="9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24"/>
        <v>234</v>
      </c>
      <c r="G269" t="s">
        <v>20</v>
      </c>
      <c r="H269">
        <v>2768</v>
      </c>
      <c r="I269">
        <f t="shared" si="25"/>
        <v>51.99</v>
      </c>
      <c r="J269" t="s">
        <v>26</v>
      </c>
      <c r="K269" t="s">
        <v>27</v>
      </c>
      <c r="L269">
        <v>1351054800</v>
      </c>
      <c r="M269">
        <v>1352440800</v>
      </c>
      <c r="N269" s="9">
        <f t="shared" si="26"/>
        <v>41206.208333333336</v>
      </c>
      <c r="O269" s="9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24"/>
        <v>181</v>
      </c>
      <c r="G270" t="s">
        <v>20</v>
      </c>
      <c r="H270">
        <v>48</v>
      </c>
      <c r="I270">
        <f t="shared" si="25"/>
        <v>56.42</v>
      </c>
      <c r="J270" t="s">
        <v>21</v>
      </c>
      <c r="K270" t="s">
        <v>22</v>
      </c>
      <c r="L270">
        <v>1349326800</v>
      </c>
      <c r="M270">
        <v>1353304800</v>
      </c>
      <c r="N270" s="9">
        <f t="shared" si="26"/>
        <v>41186.208333333336</v>
      </c>
      <c r="O270" s="9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24"/>
        <v>253</v>
      </c>
      <c r="G271" t="s">
        <v>20</v>
      </c>
      <c r="H271">
        <v>87</v>
      </c>
      <c r="I271">
        <f t="shared" si="25"/>
        <v>101.63</v>
      </c>
      <c r="J271" t="s">
        <v>21</v>
      </c>
      <c r="K271" t="s">
        <v>22</v>
      </c>
      <c r="L271">
        <v>1548914400</v>
      </c>
      <c r="M271">
        <v>1550728800</v>
      </c>
      <c r="N271" s="9">
        <f t="shared" si="26"/>
        <v>43496.25</v>
      </c>
      <c r="O271" s="9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24"/>
        <v>27</v>
      </c>
      <c r="G272" t="s">
        <v>74</v>
      </c>
      <c r="H272">
        <v>1890</v>
      </c>
      <c r="I272">
        <f t="shared" si="25"/>
        <v>25.01</v>
      </c>
      <c r="J272" t="s">
        <v>21</v>
      </c>
      <c r="K272" t="s">
        <v>22</v>
      </c>
      <c r="L272">
        <v>1291269600</v>
      </c>
      <c r="M272">
        <v>1291442400</v>
      </c>
      <c r="N272" s="9">
        <f t="shared" si="26"/>
        <v>40514.25</v>
      </c>
      <c r="O272" s="9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24"/>
        <v>1</v>
      </c>
      <c r="G273" t="s">
        <v>47</v>
      </c>
      <c r="H273">
        <v>61</v>
      </c>
      <c r="I273">
        <f t="shared" si="25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9">
        <f t="shared" si="26"/>
        <v>42345.25</v>
      </c>
      <c r="O273" s="9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24"/>
        <v>304</v>
      </c>
      <c r="G274" t="s">
        <v>20</v>
      </c>
      <c r="H274">
        <v>1894</v>
      </c>
      <c r="I274">
        <f t="shared" si="25"/>
        <v>82.02</v>
      </c>
      <c r="J274" t="s">
        <v>21</v>
      </c>
      <c r="K274" t="s">
        <v>22</v>
      </c>
      <c r="L274">
        <v>1562734800</v>
      </c>
      <c r="M274">
        <v>1564894800</v>
      </c>
      <c r="N274" s="9">
        <f t="shared" si="26"/>
        <v>43656.208333333328</v>
      </c>
      <c r="O274" s="9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24"/>
        <v>137</v>
      </c>
      <c r="G275" t="s">
        <v>20</v>
      </c>
      <c r="H275">
        <v>282</v>
      </c>
      <c r="I275">
        <f t="shared" si="25"/>
        <v>37.96</v>
      </c>
      <c r="J275" t="s">
        <v>15</v>
      </c>
      <c r="K275" t="s">
        <v>16</v>
      </c>
      <c r="L275">
        <v>1505624400</v>
      </c>
      <c r="M275">
        <v>1505883600</v>
      </c>
      <c r="N275" s="9">
        <f t="shared" si="26"/>
        <v>42995.208333333328</v>
      </c>
      <c r="O275" s="9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24"/>
        <v>32</v>
      </c>
      <c r="G276" t="s">
        <v>14</v>
      </c>
      <c r="H276">
        <v>15</v>
      </c>
      <c r="I276">
        <f t="shared" si="25"/>
        <v>51.53</v>
      </c>
      <c r="J276" t="s">
        <v>21</v>
      </c>
      <c r="K276" t="s">
        <v>22</v>
      </c>
      <c r="L276">
        <v>1509948000</v>
      </c>
      <c r="M276">
        <v>1510380000</v>
      </c>
      <c r="N276" s="9">
        <f t="shared" si="26"/>
        <v>43045.25</v>
      </c>
      <c r="O276" s="9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24"/>
        <v>242</v>
      </c>
      <c r="G277" t="s">
        <v>20</v>
      </c>
      <c r="H277">
        <v>116</v>
      </c>
      <c r="I277">
        <f t="shared" si="25"/>
        <v>81.2</v>
      </c>
      <c r="J277" t="s">
        <v>21</v>
      </c>
      <c r="K277" t="s">
        <v>22</v>
      </c>
      <c r="L277">
        <v>1554526800</v>
      </c>
      <c r="M277">
        <v>1555218000</v>
      </c>
      <c r="N277" s="9">
        <f t="shared" si="26"/>
        <v>43561.208333333328</v>
      </c>
      <c r="O277" s="9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24"/>
        <v>97</v>
      </c>
      <c r="G278" t="s">
        <v>14</v>
      </c>
      <c r="H278">
        <v>133</v>
      </c>
      <c r="I278">
        <f t="shared" si="25"/>
        <v>40.03</v>
      </c>
      <c r="J278" t="s">
        <v>21</v>
      </c>
      <c r="K278" t="s">
        <v>22</v>
      </c>
      <c r="L278">
        <v>1334811600</v>
      </c>
      <c r="M278">
        <v>1335243600</v>
      </c>
      <c r="N278" s="9">
        <f t="shared" si="26"/>
        <v>41018.208333333336</v>
      </c>
      <c r="O278" s="9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24"/>
        <v>1066</v>
      </c>
      <c r="G279" t="s">
        <v>20</v>
      </c>
      <c r="H279">
        <v>83</v>
      </c>
      <c r="I279">
        <f t="shared" si="25"/>
        <v>89.94</v>
      </c>
      <c r="J279" t="s">
        <v>21</v>
      </c>
      <c r="K279" t="s">
        <v>22</v>
      </c>
      <c r="L279">
        <v>1279515600</v>
      </c>
      <c r="M279">
        <v>1279688400</v>
      </c>
      <c r="N279" s="9">
        <f t="shared" si="26"/>
        <v>40378.208333333336</v>
      </c>
      <c r="O279" s="9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24"/>
        <v>326</v>
      </c>
      <c r="G280" t="s">
        <v>20</v>
      </c>
      <c r="H280">
        <v>91</v>
      </c>
      <c r="I280">
        <f t="shared" si="25"/>
        <v>96.69</v>
      </c>
      <c r="J280" t="s">
        <v>21</v>
      </c>
      <c r="K280" t="s">
        <v>22</v>
      </c>
      <c r="L280">
        <v>1353909600</v>
      </c>
      <c r="M280">
        <v>1356069600</v>
      </c>
      <c r="N280" s="9">
        <f t="shared" si="26"/>
        <v>41239.25</v>
      </c>
      <c r="O280" s="9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24"/>
        <v>171</v>
      </c>
      <c r="G281" t="s">
        <v>20</v>
      </c>
      <c r="H281">
        <v>546</v>
      </c>
      <c r="I281">
        <f t="shared" si="25"/>
        <v>25.01</v>
      </c>
      <c r="J281" t="s">
        <v>21</v>
      </c>
      <c r="K281" t="s">
        <v>22</v>
      </c>
      <c r="L281">
        <v>1535950800</v>
      </c>
      <c r="M281">
        <v>1536210000</v>
      </c>
      <c r="N281" s="9">
        <f t="shared" si="26"/>
        <v>43346.208333333328</v>
      </c>
      <c r="O281" s="9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24"/>
        <v>581</v>
      </c>
      <c r="G282" t="s">
        <v>20</v>
      </c>
      <c r="H282">
        <v>393</v>
      </c>
      <c r="I282">
        <f t="shared" si="25"/>
        <v>36.99</v>
      </c>
      <c r="J282" t="s">
        <v>21</v>
      </c>
      <c r="K282" t="s">
        <v>22</v>
      </c>
      <c r="L282">
        <v>1511244000</v>
      </c>
      <c r="M282">
        <v>1511762400</v>
      </c>
      <c r="N282" s="9">
        <f t="shared" si="26"/>
        <v>43060.25</v>
      </c>
      <c r="O282" s="9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24"/>
        <v>92</v>
      </c>
      <c r="G283" t="s">
        <v>14</v>
      </c>
      <c r="H283">
        <v>2062</v>
      </c>
      <c r="I283">
        <f t="shared" si="25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9">
        <f t="shared" si="26"/>
        <v>40979.25</v>
      </c>
      <c r="O283" s="9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24"/>
        <v>108</v>
      </c>
      <c r="G284" t="s">
        <v>20</v>
      </c>
      <c r="H284">
        <v>133</v>
      </c>
      <c r="I284">
        <f t="shared" si="25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9">
        <f t="shared" si="26"/>
        <v>42701.25</v>
      </c>
      <c r="O284" s="9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24"/>
        <v>19</v>
      </c>
      <c r="G285" t="s">
        <v>14</v>
      </c>
      <c r="H285">
        <v>29</v>
      </c>
      <c r="I285">
        <f t="shared" si="25"/>
        <v>52.31</v>
      </c>
      <c r="J285" t="s">
        <v>36</v>
      </c>
      <c r="K285" t="s">
        <v>37</v>
      </c>
      <c r="L285">
        <v>1464584400</v>
      </c>
      <c r="M285">
        <v>1465016400</v>
      </c>
      <c r="N285" s="9">
        <f t="shared" si="26"/>
        <v>42520.208333333328</v>
      </c>
      <c r="O285" s="9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24"/>
        <v>83</v>
      </c>
      <c r="G286" t="s">
        <v>14</v>
      </c>
      <c r="H286">
        <v>132</v>
      </c>
      <c r="I286">
        <f t="shared" si="25"/>
        <v>61.77</v>
      </c>
      <c r="J286" t="s">
        <v>21</v>
      </c>
      <c r="K286" t="s">
        <v>22</v>
      </c>
      <c r="L286">
        <v>1335848400</v>
      </c>
      <c r="M286">
        <v>1336280400</v>
      </c>
      <c r="N286" s="9">
        <f t="shared" si="26"/>
        <v>41030.208333333336</v>
      </c>
      <c r="O286" s="9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24"/>
        <v>706</v>
      </c>
      <c r="G287" t="s">
        <v>20</v>
      </c>
      <c r="H287">
        <v>254</v>
      </c>
      <c r="I287">
        <f t="shared" si="25"/>
        <v>25.03</v>
      </c>
      <c r="J287" t="s">
        <v>21</v>
      </c>
      <c r="K287" t="s">
        <v>22</v>
      </c>
      <c r="L287">
        <v>1473483600</v>
      </c>
      <c r="M287">
        <v>1476766800</v>
      </c>
      <c r="N287" s="9">
        <f t="shared" si="26"/>
        <v>42623.208333333328</v>
      </c>
      <c r="O287" s="9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24"/>
        <v>17</v>
      </c>
      <c r="G288" t="s">
        <v>74</v>
      </c>
      <c r="H288">
        <v>184</v>
      </c>
      <c r="I288">
        <f t="shared" si="25"/>
        <v>106.29</v>
      </c>
      <c r="J288" t="s">
        <v>21</v>
      </c>
      <c r="K288" t="s">
        <v>22</v>
      </c>
      <c r="L288">
        <v>1479880800</v>
      </c>
      <c r="M288">
        <v>1480485600</v>
      </c>
      <c r="N288" s="9">
        <f t="shared" si="26"/>
        <v>42697.25</v>
      </c>
      <c r="O288" s="9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24"/>
        <v>210</v>
      </c>
      <c r="G289" t="s">
        <v>20</v>
      </c>
      <c r="H289">
        <v>176</v>
      </c>
      <c r="I289">
        <f t="shared" si="25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9">
        <f t="shared" si="26"/>
        <v>42122.208333333328</v>
      </c>
      <c r="O289" s="9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24"/>
        <v>98</v>
      </c>
      <c r="G290" t="s">
        <v>14</v>
      </c>
      <c r="H290">
        <v>137</v>
      </c>
      <c r="I290">
        <f t="shared" si="25"/>
        <v>39.97</v>
      </c>
      <c r="J290" t="s">
        <v>36</v>
      </c>
      <c r="K290" t="s">
        <v>37</v>
      </c>
      <c r="L290">
        <v>1331701200</v>
      </c>
      <c r="M290">
        <v>1331787600</v>
      </c>
      <c r="N290" s="9">
        <f t="shared" si="26"/>
        <v>40982.208333333336</v>
      </c>
      <c r="O290" s="9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24"/>
        <v>1684</v>
      </c>
      <c r="G291" t="s">
        <v>20</v>
      </c>
      <c r="H291">
        <v>337</v>
      </c>
      <c r="I291">
        <f t="shared" si="25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9">
        <f t="shared" si="26"/>
        <v>42219.208333333328</v>
      </c>
      <c r="O291" s="9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24"/>
        <v>54</v>
      </c>
      <c r="G292" t="s">
        <v>14</v>
      </c>
      <c r="H292">
        <v>908</v>
      </c>
      <c r="I292">
        <f t="shared" si="25"/>
        <v>101.02</v>
      </c>
      <c r="J292" t="s">
        <v>21</v>
      </c>
      <c r="K292" t="s">
        <v>22</v>
      </c>
      <c r="L292">
        <v>1368162000</v>
      </c>
      <c r="M292">
        <v>1370926800</v>
      </c>
      <c r="N292" s="9">
        <f t="shared" si="26"/>
        <v>41404.208333333336</v>
      </c>
      <c r="O292" s="9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24"/>
        <v>457</v>
      </c>
      <c r="G293" t="s">
        <v>20</v>
      </c>
      <c r="H293">
        <v>107</v>
      </c>
      <c r="I293">
        <f t="shared" si="25"/>
        <v>76.81</v>
      </c>
      <c r="J293" t="s">
        <v>21</v>
      </c>
      <c r="K293" t="s">
        <v>22</v>
      </c>
      <c r="L293">
        <v>1318654800</v>
      </c>
      <c r="M293">
        <v>1319000400</v>
      </c>
      <c r="N293" s="9">
        <f t="shared" si="26"/>
        <v>40831.208333333336</v>
      </c>
      <c r="O293" s="9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24"/>
        <v>10</v>
      </c>
      <c r="G294" t="s">
        <v>14</v>
      </c>
      <c r="H294">
        <v>10</v>
      </c>
      <c r="I294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9">
        <f t="shared" si="26"/>
        <v>40984.208333333336</v>
      </c>
      <c r="O294" s="9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24"/>
        <v>16</v>
      </c>
      <c r="G295" t="s">
        <v>74</v>
      </c>
      <c r="H295">
        <v>32</v>
      </c>
      <c r="I295">
        <f t="shared" si="25"/>
        <v>33.28</v>
      </c>
      <c r="J295" t="s">
        <v>107</v>
      </c>
      <c r="K295" t="s">
        <v>108</v>
      </c>
      <c r="L295">
        <v>1286254800</v>
      </c>
      <c r="M295">
        <v>1287032400</v>
      </c>
      <c r="N295" s="9">
        <f t="shared" si="26"/>
        <v>40456.208333333336</v>
      </c>
      <c r="O295" s="9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24"/>
        <v>1340</v>
      </c>
      <c r="G296" t="s">
        <v>20</v>
      </c>
      <c r="H296">
        <v>183</v>
      </c>
      <c r="I296">
        <f t="shared" si="25"/>
        <v>43.92</v>
      </c>
      <c r="J296" t="s">
        <v>21</v>
      </c>
      <c r="K296" t="s">
        <v>22</v>
      </c>
      <c r="L296">
        <v>1540530000</v>
      </c>
      <c r="M296">
        <v>1541570400</v>
      </c>
      <c r="N296" s="9">
        <f t="shared" si="26"/>
        <v>43399.208333333328</v>
      </c>
      <c r="O296" s="9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24"/>
        <v>36</v>
      </c>
      <c r="G297" t="s">
        <v>14</v>
      </c>
      <c r="H297">
        <v>1910</v>
      </c>
      <c r="I297">
        <f t="shared" si="25"/>
        <v>36</v>
      </c>
      <c r="J297" t="s">
        <v>98</v>
      </c>
      <c r="K297" t="s">
        <v>99</v>
      </c>
      <c r="L297">
        <v>1381813200</v>
      </c>
      <c r="M297">
        <v>1383976800</v>
      </c>
      <c r="N297" s="9">
        <f t="shared" si="26"/>
        <v>41562.208333333336</v>
      </c>
      <c r="O297" s="9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24"/>
        <v>55</v>
      </c>
      <c r="G298" t="s">
        <v>14</v>
      </c>
      <c r="H298">
        <v>38</v>
      </c>
      <c r="I298">
        <f t="shared" si="25"/>
        <v>88.21</v>
      </c>
      <c r="J298" t="s">
        <v>26</v>
      </c>
      <c r="K298" t="s">
        <v>27</v>
      </c>
      <c r="L298">
        <v>1548655200</v>
      </c>
      <c r="M298">
        <v>1550556000</v>
      </c>
      <c r="N298" s="9">
        <f t="shared" si="26"/>
        <v>43493.25</v>
      </c>
      <c r="O298" s="9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24"/>
        <v>94</v>
      </c>
      <c r="G299" t="s">
        <v>14</v>
      </c>
      <c r="H299">
        <v>104</v>
      </c>
      <c r="I299">
        <f t="shared" si="25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9">
        <f t="shared" si="26"/>
        <v>41653.25</v>
      </c>
      <c r="O299" s="9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24"/>
        <v>144</v>
      </c>
      <c r="G300" t="s">
        <v>20</v>
      </c>
      <c r="H300">
        <v>72</v>
      </c>
      <c r="I300">
        <f t="shared" si="25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9">
        <f t="shared" si="26"/>
        <v>42426.25</v>
      </c>
      <c r="O300" s="9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24"/>
        <v>51</v>
      </c>
      <c r="G301" t="s">
        <v>14</v>
      </c>
      <c r="H301">
        <v>49</v>
      </c>
      <c r="I301">
        <f t="shared" si="25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9">
        <f t="shared" si="26"/>
        <v>42432.25</v>
      </c>
      <c r="O301" s="9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24"/>
        <v>5</v>
      </c>
      <c r="G302" t="s">
        <v>14</v>
      </c>
      <c r="H302">
        <v>1</v>
      </c>
      <c r="I302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9">
        <f t="shared" si="26"/>
        <v>42977.208333333328</v>
      </c>
      <c r="O302" s="9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24"/>
        <v>1345</v>
      </c>
      <c r="G303" t="s">
        <v>20</v>
      </c>
      <c r="H303">
        <v>295</v>
      </c>
      <c r="I303">
        <f t="shared" si="25"/>
        <v>41.02</v>
      </c>
      <c r="J303" t="s">
        <v>21</v>
      </c>
      <c r="K303" t="s">
        <v>22</v>
      </c>
      <c r="L303">
        <v>1424930400</v>
      </c>
      <c r="M303">
        <v>1426395600</v>
      </c>
      <c r="N303" s="9">
        <f t="shared" si="26"/>
        <v>42061.25</v>
      </c>
      <c r="O303" s="9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24"/>
        <v>32</v>
      </c>
      <c r="G304" t="s">
        <v>14</v>
      </c>
      <c r="H304">
        <v>245</v>
      </c>
      <c r="I304">
        <f t="shared" si="25"/>
        <v>98.91</v>
      </c>
      <c r="J304" t="s">
        <v>21</v>
      </c>
      <c r="K304" t="s">
        <v>22</v>
      </c>
      <c r="L304">
        <v>1535864400</v>
      </c>
      <c r="M304">
        <v>1537074000</v>
      </c>
      <c r="N304" s="9">
        <f t="shared" si="26"/>
        <v>43345.208333333328</v>
      </c>
      <c r="O304" s="9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24"/>
        <v>83</v>
      </c>
      <c r="G305" t="s">
        <v>14</v>
      </c>
      <c r="H305">
        <v>32</v>
      </c>
      <c r="I305">
        <f t="shared" si="25"/>
        <v>87.78</v>
      </c>
      <c r="J305" t="s">
        <v>21</v>
      </c>
      <c r="K305" t="s">
        <v>22</v>
      </c>
      <c r="L305">
        <v>1452146400</v>
      </c>
      <c r="M305">
        <v>1452578400</v>
      </c>
      <c r="N305" s="9">
        <f t="shared" si="26"/>
        <v>42376.25</v>
      </c>
      <c r="O305" s="9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24"/>
        <v>546</v>
      </c>
      <c r="G306" t="s">
        <v>20</v>
      </c>
      <c r="H306">
        <v>142</v>
      </c>
      <c r="I306">
        <f t="shared" si="25"/>
        <v>80.77</v>
      </c>
      <c r="J306" t="s">
        <v>21</v>
      </c>
      <c r="K306" t="s">
        <v>22</v>
      </c>
      <c r="L306">
        <v>1470546000</v>
      </c>
      <c r="M306">
        <v>1474088400</v>
      </c>
      <c r="N306" s="9">
        <f t="shared" si="26"/>
        <v>42589.208333333328</v>
      </c>
      <c r="O306" s="9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24"/>
        <v>286</v>
      </c>
      <c r="G307" t="s">
        <v>20</v>
      </c>
      <c r="H307">
        <v>85</v>
      </c>
      <c r="I307">
        <f t="shared" si="25"/>
        <v>94.28</v>
      </c>
      <c r="J307" t="s">
        <v>21</v>
      </c>
      <c r="K307" t="s">
        <v>22</v>
      </c>
      <c r="L307">
        <v>1458363600</v>
      </c>
      <c r="M307">
        <v>1461906000</v>
      </c>
      <c r="N307" s="9">
        <f t="shared" si="26"/>
        <v>42448.208333333328</v>
      </c>
      <c r="O307" s="9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24"/>
        <v>8</v>
      </c>
      <c r="G308" t="s">
        <v>14</v>
      </c>
      <c r="H308">
        <v>7</v>
      </c>
      <c r="I308">
        <f t="shared" si="25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9">
        <f t="shared" si="26"/>
        <v>42930.208333333328</v>
      </c>
      <c r="O308" s="9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24"/>
        <v>132</v>
      </c>
      <c r="G309" t="s">
        <v>20</v>
      </c>
      <c r="H309">
        <v>659</v>
      </c>
      <c r="I309">
        <f t="shared" si="25"/>
        <v>65.97</v>
      </c>
      <c r="J309" t="s">
        <v>36</v>
      </c>
      <c r="K309" t="s">
        <v>37</v>
      </c>
      <c r="L309">
        <v>1338958800</v>
      </c>
      <c r="M309">
        <v>1340686800</v>
      </c>
      <c r="N309" s="9">
        <f t="shared" si="26"/>
        <v>41066.208333333336</v>
      </c>
      <c r="O309" s="9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24"/>
        <v>74</v>
      </c>
      <c r="G310" t="s">
        <v>14</v>
      </c>
      <c r="H310">
        <v>803</v>
      </c>
      <c r="I310">
        <f t="shared" si="25"/>
        <v>109.04</v>
      </c>
      <c r="J310" t="s">
        <v>21</v>
      </c>
      <c r="K310" t="s">
        <v>22</v>
      </c>
      <c r="L310">
        <v>1303102800</v>
      </c>
      <c r="M310">
        <v>1303189200</v>
      </c>
      <c r="N310" s="9">
        <f t="shared" si="26"/>
        <v>40651.208333333336</v>
      </c>
      <c r="O310" s="9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24"/>
        <v>75</v>
      </c>
      <c r="G311" t="s">
        <v>74</v>
      </c>
      <c r="H311">
        <v>75</v>
      </c>
      <c r="I311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9">
        <f t="shared" si="26"/>
        <v>40807.208333333336</v>
      </c>
      <c r="O311" s="9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24"/>
        <v>20</v>
      </c>
      <c r="G312" t="s">
        <v>14</v>
      </c>
      <c r="H312">
        <v>16</v>
      </c>
      <c r="I312">
        <f t="shared" si="25"/>
        <v>99.13</v>
      </c>
      <c r="J312" t="s">
        <v>21</v>
      </c>
      <c r="K312" t="s">
        <v>22</v>
      </c>
      <c r="L312">
        <v>1270789200</v>
      </c>
      <c r="M312">
        <v>1272171600</v>
      </c>
      <c r="N312" s="9">
        <f t="shared" si="26"/>
        <v>40277.208333333336</v>
      </c>
      <c r="O312" s="9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24"/>
        <v>203</v>
      </c>
      <c r="G313" t="s">
        <v>20</v>
      </c>
      <c r="H313">
        <v>121</v>
      </c>
      <c r="I313">
        <f t="shared" si="25"/>
        <v>105.88</v>
      </c>
      <c r="J313" t="s">
        <v>21</v>
      </c>
      <c r="K313" t="s">
        <v>22</v>
      </c>
      <c r="L313">
        <v>1297836000</v>
      </c>
      <c r="M313">
        <v>1298872800</v>
      </c>
      <c r="N313" s="9">
        <f t="shared" si="26"/>
        <v>40590.25</v>
      </c>
      <c r="O313" s="9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24"/>
        <v>310</v>
      </c>
      <c r="G314" t="s">
        <v>20</v>
      </c>
      <c r="H314">
        <v>3742</v>
      </c>
      <c r="I314">
        <f t="shared" si="25"/>
        <v>49</v>
      </c>
      <c r="J314" t="s">
        <v>21</v>
      </c>
      <c r="K314" t="s">
        <v>22</v>
      </c>
      <c r="L314">
        <v>1382677200</v>
      </c>
      <c r="M314">
        <v>1383282000</v>
      </c>
      <c r="N314" s="9">
        <f t="shared" si="26"/>
        <v>41572.208333333336</v>
      </c>
      <c r="O314" s="9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24"/>
        <v>395</v>
      </c>
      <c r="G315" t="s">
        <v>20</v>
      </c>
      <c r="H315">
        <v>223</v>
      </c>
      <c r="I315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9">
        <f t="shared" si="26"/>
        <v>40966.25</v>
      </c>
      <c r="O315" s="9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24"/>
        <v>295</v>
      </c>
      <c r="G316" t="s">
        <v>20</v>
      </c>
      <c r="H316">
        <v>133</v>
      </c>
      <c r="I316">
        <f t="shared" si="25"/>
        <v>31.02</v>
      </c>
      <c r="J316" t="s">
        <v>21</v>
      </c>
      <c r="K316" t="s">
        <v>22</v>
      </c>
      <c r="L316">
        <v>1552366800</v>
      </c>
      <c r="M316">
        <v>1552798800</v>
      </c>
      <c r="N316" s="9">
        <f t="shared" si="26"/>
        <v>43536.208333333328</v>
      </c>
      <c r="O316" s="9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24"/>
        <v>34</v>
      </c>
      <c r="G317" t="s">
        <v>14</v>
      </c>
      <c r="H317">
        <v>31</v>
      </c>
      <c r="I317">
        <f t="shared" si="25"/>
        <v>103.87</v>
      </c>
      <c r="J317" t="s">
        <v>21</v>
      </c>
      <c r="K317" t="s">
        <v>22</v>
      </c>
      <c r="L317">
        <v>1400907600</v>
      </c>
      <c r="M317">
        <v>1403413200</v>
      </c>
      <c r="N317" s="9">
        <f t="shared" si="26"/>
        <v>41783.208333333336</v>
      </c>
      <c r="O317" s="9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24"/>
        <v>67</v>
      </c>
      <c r="G318" t="s">
        <v>14</v>
      </c>
      <c r="H318">
        <v>108</v>
      </c>
      <c r="I318">
        <f t="shared" si="25"/>
        <v>59.27</v>
      </c>
      <c r="J318" t="s">
        <v>107</v>
      </c>
      <c r="K318" t="s">
        <v>108</v>
      </c>
      <c r="L318">
        <v>1574143200</v>
      </c>
      <c r="M318">
        <v>1574229600</v>
      </c>
      <c r="N318" s="9">
        <f t="shared" si="26"/>
        <v>43788.25</v>
      </c>
      <c r="O318" s="9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24"/>
        <v>19</v>
      </c>
      <c r="G319" t="s">
        <v>14</v>
      </c>
      <c r="H319">
        <v>30</v>
      </c>
      <c r="I319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9">
        <f t="shared" si="26"/>
        <v>42869.208333333328</v>
      </c>
      <c r="O319" s="9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24"/>
        <v>16</v>
      </c>
      <c r="G320" t="s">
        <v>14</v>
      </c>
      <c r="H320">
        <v>17</v>
      </c>
      <c r="I320">
        <f t="shared" si="25"/>
        <v>53.12</v>
      </c>
      <c r="J320" t="s">
        <v>21</v>
      </c>
      <c r="K320" t="s">
        <v>22</v>
      </c>
      <c r="L320">
        <v>1392357600</v>
      </c>
      <c r="M320">
        <v>1392530400</v>
      </c>
      <c r="N320" s="9">
        <f t="shared" si="26"/>
        <v>41684.25</v>
      </c>
      <c r="O320" s="9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24"/>
        <v>39</v>
      </c>
      <c r="G321" t="s">
        <v>74</v>
      </c>
      <c r="H321">
        <v>64</v>
      </c>
      <c r="I321">
        <f t="shared" si="25"/>
        <v>50.8</v>
      </c>
      <c r="J321" t="s">
        <v>21</v>
      </c>
      <c r="K321" t="s">
        <v>22</v>
      </c>
      <c r="L321">
        <v>1281589200</v>
      </c>
      <c r="M321">
        <v>1283662800</v>
      </c>
      <c r="N321" s="9">
        <f t="shared" si="26"/>
        <v>40402.208333333336</v>
      </c>
      <c r="O321" s="9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24"/>
        <v>10</v>
      </c>
      <c r="G322" t="s">
        <v>14</v>
      </c>
      <c r="H322">
        <v>80</v>
      </c>
      <c r="I322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9">
        <f t="shared" si="26"/>
        <v>40673.208333333336</v>
      </c>
      <c r="O322" s="9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30">ROUND((E323/D323)*100,0)</f>
        <v>94</v>
      </c>
      <c r="G323" t="s">
        <v>14</v>
      </c>
      <c r="H323">
        <v>2468</v>
      </c>
      <c r="I323">
        <f t="shared" ref="I323:I386" si="31">ROUND(E323/H323,2)</f>
        <v>65</v>
      </c>
      <c r="J323" t="s">
        <v>21</v>
      </c>
      <c r="K323" t="s">
        <v>22</v>
      </c>
      <c r="L323">
        <v>1301634000</v>
      </c>
      <c r="M323">
        <v>1302325200</v>
      </c>
      <c r="N323" s="9">
        <f t="shared" ref="N323:N386" si="32">(((L323/60)/60)/24)+DATE(1970,1,1)</f>
        <v>40634.208333333336</v>
      </c>
      <c r="O323" s="9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_xlfn.TEXTBEFORE(R323,"/")</f>
        <v>film &amp; video</v>
      </c>
      <c r="T323" t="str">
        <f t="shared" ref="T323:T386" si="35">_xlfn.TEXTAFTER(R323,"/")</f>
        <v>shorts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30"/>
        <v>167</v>
      </c>
      <c r="G324" t="s">
        <v>20</v>
      </c>
      <c r="H324">
        <v>5168</v>
      </c>
      <c r="I324">
        <f t="shared" si="31"/>
        <v>38</v>
      </c>
      <c r="J324" t="s">
        <v>21</v>
      </c>
      <c r="K324" t="s">
        <v>22</v>
      </c>
      <c r="L324">
        <v>1290664800</v>
      </c>
      <c r="M324">
        <v>1291788000</v>
      </c>
      <c r="N324" s="9">
        <f t="shared" si="32"/>
        <v>40507.25</v>
      </c>
      <c r="O324" s="9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30"/>
        <v>24</v>
      </c>
      <c r="G325" t="s">
        <v>14</v>
      </c>
      <c r="H325">
        <v>26</v>
      </c>
      <c r="I325">
        <f t="shared" si="31"/>
        <v>82.62</v>
      </c>
      <c r="J325" t="s">
        <v>40</v>
      </c>
      <c r="K325" t="s">
        <v>41</v>
      </c>
      <c r="L325">
        <v>1395896400</v>
      </c>
      <c r="M325">
        <v>1396069200</v>
      </c>
      <c r="N325" s="9">
        <f t="shared" si="32"/>
        <v>41725.208333333336</v>
      </c>
      <c r="O325" s="9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30"/>
        <v>164</v>
      </c>
      <c r="G326" t="s">
        <v>20</v>
      </c>
      <c r="H326">
        <v>307</v>
      </c>
      <c r="I326">
        <f t="shared" si="31"/>
        <v>37.94</v>
      </c>
      <c r="J326" t="s">
        <v>21</v>
      </c>
      <c r="K326" t="s">
        <v>22</v>
      </c>
      <c r="L326">
        <v>1434862800</v>
      </c>
      <c r="M326">
        <v>1435899600</v>
      </c>
      <c r="N326" s="9">
        <f t="shared" si="32"/>
        <v>42176.208333333328</v>
      </c>
      <c r="O326" s="9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30"/>
        <v>91</v>
      </c>
      <c r="G327" t="s">
        <v>14</v>
      </c>
      <c r="H327">
        <v>73</v>
      </c>
      <c r="I327">
        <f t="shared" si="31"/>
        <v>80.78</v>
      </c>
      <c r="J327" t="s">
        <v>21</v>
      </c>
      <c r="K327" t="s">
        <v>22</v>
      </c>
      <c r="L327">
        <v>1529125200</v>
      </c>
      <c r="M327">
        <v>1531112400</v>
      </c>
      <c r="N327" s="9">
        <f t="shared" si="32"/>
        <v>43267.208333333328</v>
      </c>
      <c r="O327" s="9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30"/>
        <v>46</v>
      </c>
      <c r="G328" t="s">
        <v>14</v>
      </c>
      <c r="H328">
        <v>128</v>
      </c>
      <c r="I328">
        <f t="shared" si="31"/>
        <v>25.98</v>
      </c>
      <c r="J328" t="s">
        <v>21</v>
      </c>
      <c r="K328" t="s">
        <v>22</v>
      </c>
      <c r="L328">
        <v>1451109600</v>
      </c>
      <c r="M328">
        <v>1451628000</v>
      </c>
      <c r="N328" s="9">
        <f t="shared" si="32"/>
        <v>42364.25</v>
      </c>
      <c r="O328" s="9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30"/>
        <v>39</v>
      </c>
      <c r="G329" t="s">
        <v>14</v>
      </c>
      <c r="H329">
        <v>33</v>
      </c>
      <c r="I329">
        <f t="shared" si="31"/>
        <v>30.36</v>
      </c>
      <c r="J329" t="s">
        <v>21</v>
      </c>
      <c r="K329" t="s">
        <v>22</v>
      </c>
      <c r="L329">
        <v>1566968400</v>
      </c>
      <c r="M329">
        <v>1567314000</v>
      </c>
      <c r="N329" s="9">
        <f t="shared" si="32"/>
        <v>43705.208333333328</v>
      </c>
      <c r="O329" s="9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30"/>
        <v>134</v>
      </c>
      <c r="G330" t="s">
        <v>20</v>
      </c>
      <c r="H330">
        <v>2441</v>
      </c>
      <c r="I330">
        <f t="shared" si="31"/>
        <v>54</v>
      </c>
      <c r="J330" t="s">
        <v>21</v>
      </c>
      <c r="K330" t="s">
        <v>22</v>
      </c>
      <c r="L330">
        <v>1543557600</v>
      </c>
      <c r="M330">
        <v>1544508000</v>
      </c>
      <c r="N330" s="9">
        <f t="shared" si="32"/>
        <v>43434.25</v>
      </c>
      <c r="O330" s="9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30"/>
        <v>23</v>
      </c>
      <c r="G331" t="s">
        <v>47</v>
      </c>
      <c r="H331">
        <v>211</v>
      </c>
      <c r="I331">
        <f t="shared" si="31"/>
        <v>101.79</v>
      </c>
      <c r="J331" t="s">
        <v>21</v>
      </c>
      <c r="K331" t="s">
        <v>22</v>
      </c>
      <c r="L331">
        <v>1481522400</v>
      </c>
      <c r="M331">
        <v>1482472800</v>
      </c>
      <c r="N331" s="9">
        <f t="shared" si="32"/>
        <v>42716.25</v>
      </c>
      <c r="O331" s="9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30"/>
        <v>185</v>
      </c>
      <c r="G332" t="s">
        <v>20</v>
      </c>
      <c r="H332">
        <v>1385</v>
      </c>
      <c r="I332">
        <f t="shared" si="31"/>
        <v>45</v>
      </c>
      <c r="J332" t="s">
        <v>40</v>
      </c>
      <c r="K332" t="s">
        <v>41</v>
      </c>
      <c r="L332">
        <v>1512712800</v>
      </c>
      <c r="M332">
        <v>1512799200</v>
      </c>
      <c r="N332" s="9">
        <f t="shared" si="32"/>
        <v>43077.25</v>
      </c>
      <c r="O332" s="9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30"/>
        <v>444</v>
      </c>
      <c r="G333" t="s">
        <v>20</v>
      </c>
      <c r="H333">
        <v>190</v>
      </c>
      <c r="I333">
        <f t="shared" si="3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9">
        <f t="shared" si="32"/>
        <v>40896.25</v>
      </c>
      <c r="O333" s="9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30"/>
        <v>200</v>
      </c>
      <c r="G334" t="s">
        <v>20</v>
      </c>
      <c r="H334">
        <v>470</v>
      </c>
      <c r="I334">
        <f t="shared" si="31"/>
        <v>88.08</v>
      </c>
      <c r="J334" t="s">
        <v>21</v>
      </c>
      <c r="K334" t="s">
        <v>22</v>
      </c>
      <c r="L334">
        <v>1364446800</v>
      </c>
      <c r="M334">
        <v>1364533200</v>
      </c>
      <c r="N334" s="9">
        <f t="shared" si="32"/>
        <v>41361.208333333336</v>
      </c>
      <c r="O334" s="9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30"/>
        <v>124</v>
      </c>
      <c r="G335" t="s">
        <v>20</v>
      </c>
      <c r="H335">
        <v>253</v>
      </c>
      <c r="I335">
        <f t="shared" si="31"/>
        <v>47.04</v>
      </c>
      <c r="J335" t="s">
        <v>21</v>
      </c>
      <c r="K335" t="s">
        <v>22</v>
      </c>
      <c r="L335">
        <v>1542693600</v>
      </c>
      <c r="M335">
        <v>1545112800</v>
      </c>
      <c r="N335" s="9">
        <f t="shared" si="32"/>
        <v>43424.25</v>
      </c>
      <c r="O335" s="9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30"/>
        <v>187</v>
      </c>
      <c r="G336" t="s">
        <v>20</v>
      </c>
      <c r="H336">
        <v>1113</v>
      </c>
      <c r="I336">
        <f t="shared" si="31"/>
        <v>111</v>
      </c>
      <c r="J336" t="s">
        <v>21</v>
      </c>
      <c r="K336" t="s">
        <v>22</v>
      </c>
      <c r="L336">
        <v>1515564000</v>
      </c>
      <c r="M336">
        <v>1516168800</v>
      </c>
      <c r="N336" s="9">
        <f t="shared" si="32"/>
        <v>43110.25</v>
      </c>
      <c r="O336" s="9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30"/>
        <v>114</v>
      </c>
      <c r="G337" t="s">
        <v>20</v>
      </c>
      <c r="H337">
        <v>2283</v>
      </c>
      <c r="I337">
        <f t="shared" si="31"/>
        <v>87</v>
      </c>
      <c r="J337" t="s">
        <v>21</v>
      </c>
      <c r="K337" t="s">
        <v>22</v>
      </c>
      <c r="L337">
        <v>1573797600</v>
      </c>
      <c r="M337">
        <v>1574920800</v>
      </c>
      <c r="N337" s="9">
        <f t="shared" si="32"/>
        <v>43784.25</v>
      </c>
      <c r="O337" s="9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30"/>
        <v>97</v>
      </c>
      <c r="G338" t="s">
        <v>14</v>
      </c>
      <c r="H338">
        <v>1072</v>
      </c>
      <c r="I338">
        <f t="shared" si="31"/>
        <v>63.99</v>
      </c>
      <c r="J338" t="s">
        <v>21</v>
      </c>
      <c r="K338" t="s">
        <v>22</v>
      </c>
      <c r="L338">
        <v>1292392800</v>
      </c>
      <c r="M338">
        <v>1292479200</v>
      </c>
      <c r="N338" s="9">
        <f t="shared" si="32"/>
        <v>40527.25</v>
      </c>
      <c r="O338" s="9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30"/>
        <v>123</v>
      </c>
      <c r="G339" t="s">
        <v>20</v>
      </c>
      <c r="H339">
        <v>1095</v>
      </c>
      <c r="I339">
        <f t="shared" si="31"/>
        <v>105.99</v>
      </c>
      <c r="J339" t="s">
        <v>21</v>
      </c>
      <c r="K339" t="s">
        <v>22</v>
      </c>
      <c r="L339">
        <v>1573452000</v>
      </c>
      <c r="M339">
        <v>1573538400</v>
      </c>
      <c r="N339" s="9">
        <f t="shared" si="32"/>
        <v>43780.25</v>
      </c>
      <c r="O339" s="9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30"/>
        <v>179</v>
      </c>
      <c r="G340" t="s">
        <v>20</v>
      </c>
      <c r="H340">
        <v>1690</v>
      </c>
      <c r="I340">
        <f t="shared" si="3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9">
        <f t="shared" si="32"/>
        <v>40821.208333333336</v>
      </c>
      <c r="O340" s="9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30"/>
        <v>80</v>
      </c>
      <c r="G341" t="s">
        <v>74</v>
      </c>
      <c r="H341">
        <v>1297</v>
      </c>
      <c r="I341">
        <f t="shared" si="31"/>
        <v>84.02</v>
      </c>
      <c r="J341" t="s">
        <v>15</v>
      </c>
      <c r="K341" t="s">
        <v>16</v>
      </c>
      <c r="L341">
        <v>1501650000</v>
      </c>
      <c r="M341">
        <v>1502859600</v>
      </c>
      <c r="N341" s="9">
        <f t="shared" si="32"/>
        <v>42949.208333333328</v>
      </c>
      <c r="O341" s="9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30"/>
        <v>94</v>
      </c>
      <c r="G342" t="s">
        <v>14</v>
      </c>
      <c r="H342">
        <v>393</v>
      </c>
      <c r="I342">
        <f t="shared" si="31"/>
        <v>88.97</v>
      </c>
      <c r="J342" t="s">
        <v>21</v>
      </c>
      <c r="K342" t="s">
        <v>22</v>
      </c>
      <c r="L342">
        <v>1323669600</v>
      </c>
      <c r="M342">
        <v>1323756000</v>
      </c>
      <c r="N342" s="9">
        <f t="shared" si="32"/>
        <v>40889.25</v>
      </c>
      <c r="O342" s="9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30"/>
        <v>85</v>
      </c>
      <c r="G343" t="s">
        <v>14</v>
      </c>
      <c r="H343">
        <v>1257</v>
      </c>
      <c r="I343">
        <f t="shared" si="3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9">
        <f t="shared" si="32"/>
        <v>42244.208333333328</v>
      </c>
      <c r="O343" s="9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30"/>
        <v>67</v>
      </c>
      <c r="G344" t="s">
        <v>14</v>
      </c>
      <c r="H344">
        <v>328</v>
      </c>
      <c r="I344">
        <f t="shared" si="31"/>
        <v>97.15</v>
      </c>
      <c r="J344" t="s">
        <v>21</v>
      </c>
      <c r="K344" t="s">
        <v>22</v>
      </c>
      <c r="L344">
        <v>1374296400</v>
      </c>
      <c r="M344">
        <v>1375333200</v>
      </c>
      <c r="N344" s="9">
        <f t="shared" si="32"/>
        <v>41475.208333333336</v>
      </c>
      <c r="O344" s="9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30"/>
        <v>54</v>
      </c>
      <c r="G345" t="s">
        <v>14</v>
      </c>
      <c r="H345">
        <v>147</v>
      </c>
      <c r="I345">
        <f t="shared" si="31"/>
        <v>33.01</v>
      </c>
      <c r="J345" t="s">
        <v>21</v>
      </c>
      <c r="K345" t="s">
        <v>22</v>
      </c>
      <c r="L345">
        <v>1384840800</v>
      </c>
      <c r="M345">
        <v>1389420000</v>
      </c>
      <c r="N345" s="9">
        <f t="shared" si="32"/>
        <v>41597.25</v>
      </c>
      <c r="O345" s="9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30"/>
        <v>42</v>
      </c>
      <c r="G346" t="s">
        <v>14</v>
      </c>
      <c r="H346">
        <v>830</v>
      </c>
      <c r="I346">
        <f t="shared" si="31"/>
        <v>99.95</v>
      </c>
      <c r="J346" t="s">
        <v>21</v>
      </c>
      <c r="K346" t="s">
        <v>22</v>
      </c>
      <c r="L346">
        <v>1516600800</v>
      </c>
      <c r="M346">
        <v>1520056800</v>
      </c>
      <c r="N346" s="9">
        <f t="shared" si="32"/>
        <v>43122.25</v>
      </c>
      <c r="O346" s="9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30"/>
        <v>15</v>
      </c>
      <c r="G347" t="s">
        <v>14</v>
      </c>
      <c r="H347">
        <v>331</v>
      </c>
      <c r="I347">
        <f t="shared" si="31"/>
        <v>69.97</v>
      </c>
      <c r="J347" t="s">
        <v>40</v>
      </c>
      <c r="K347" t="s">
        <v>41</v>
      </c>
      <c r="L347">
        <v>1436418000</v>
      </c>
      <c r="M347">
        <v>1436504400</v>
      </c>
      <c r="N347" s="9">
        <f t="shared" si="32"/>
        <v>42194.208333333328</v>
      </c>
      <c r="O347" s="9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30"/>
        <v>34</v>
      </c>
      <c r="G348" t="s">
        <v>14</v>
      </c>
      <c r="H348">
        <v>25</v>
      </c>
      <c r="I348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9">
        <f t="shared" si="32"/>
        <v>42971.208333333328</v>
      </c>
      <c r="O348" s="9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30"/>
        <v>1401</v>
      </c>
      <c r="G349" t="s">
        <v>20</v>
      </c>
      <c r="H349">
        <v>191</v>
      </c>
      <c r="I349">
        <f t="shared" si="3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9">
        <f t="shared" si="32"/>
        <v>42046.25</v>
      </c>
      <c r="O349" s="9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30"/>
        <v>72</v>
      </c>
      <c r="G350" t="s">
        <v>14</v>
      </c>
      <c r="H350">
        <v>3483</v>
      </c>
      <c r="I350">
        <f t="shared" si="31"/>
        <v>41.01</v>
      </c>
      <c r="J350" t="s">
        <v>21</v>
      </c>
      <c r="K350" t="s">
        <v>22</v>
      </c>
      <c r="L350">
        <v>1487224800</v>
      </c>
      <c r="M350">
        <v>1488348000</v>
      </c>
      <c r="N350" s="9">
        <f t="shared" si="32"/>
        <v>42782.25</v>
      </c>
      <c r="O350" s="9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30"/>
        <v>53</v>
      </c>
      <c r="G351" t="s">
        <v>14</v>
      </c>
      <c r="H351">
        <v>923</v>
      </c>
      <c r="I351">
        <f t="shared" si="31"/>
        <v>103.96</v>
      </c>
      <c r="J351" t="s">
        <v>21</v>
      </c>
      <c r="K351" t="s">
        <v>22</v>
      </c>
      <c r="L351">
        <v>1500008400</v>
      </c>
      <c r="M351">
        <v>1502600400</v>
      </c>
      <c r="N351" s="9">
        <f t="shared" si="32"/>
        <v>42930.208333333328</v>
      </c>
      <c r="O351" s="9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30"/>
        <v>5</v>
      </c>
      <c r="G352" t="s">
        <v>14</v>
      </c>
      <c r="H352">
        <v>1</v>
      </c>
      <c r="I352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9">
        <f t="shared" si="32"/>
        <v>42144.208333333328</v>
      </c>
      <c r="O352" s="9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30"/>
        <v>128</v>
      </c>
      <c r="G353" t="s">
        <v>20</v>
      </c>
      <c r="H353">
        <v>2013</v>
      </c>
      <c r="I353">
        <f t="shared" si="31"/>
        <v>47.01</v>
      </c>
      <c r="J353" t="s">
        <v>21</v>
      </c>
      <c r="K353" t="s">
        <v>22</v>
      </c>
      <c r="L353">
        <v>1440392400</v>
      </c>
      <c r="M353">
        <v>1441602000</v>
      </c>
      <c r="N353" s="9">
        <f t="shared" si="32"/>
        <v>42240.208333333328</v>
      </c>
      <c r="O353" s="9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30"/>
        <v>35</v>
      </c>
      <c r="G354" t="s">
        <v>14</v>
      </c>
      <c r="H354">
        <v>33</v>
      </c>
      <c r="I354">
        <f t="shared" si="31"/>
        <v>29.61</v>
      </c>
      <c r="J354" t="s">
        <v>15</v>
      </c>
      <c r="K354" t="s">
        <v>16</v>
      </c>
      <c r="L354">
        <v>1446876000</v>
      </c>
      <c r="M354">
        <v>1447567200</v>
      </c>
      <c r="N354" s="9">
        <f t="shared" si="32"/>
        <v>42315.25</v>
      </c>
      <c r="O354" s="9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30"/>
        <v>411</v>
      </c>
      <c r="G355" t="s">
        <v>20</v>
      </c>
      <c r="H355">
        <v>1703</v>
      </c>
      <c r="I355">
        <f t="shared" si="3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9">
        <f t="shared" si="32"/>
        <v>43651.208333333328</v>
      </c>
      <c r="O355" s="9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30"/>
        <v>124</v>
      </c>
      <c r="G356" t="s">
        <v>20</v>
      </c>
      <c r="H356">
        <v>80</v>
      </c>
      <c r="I356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9">
        <f t="shared" si="32"/>
        <v>41520.208333333336</v>
      </c>
      <c r="O356" s="9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30"/>
        <v>59</v>
      </c>
      <c r="G357" t="s">
        <v>47</v>
      </c>
      <c r="H357">
        <v>86</v>
      </c>
      <c r="I357">
        <f t="shared" si="31"/>
        <v>26.06</v>
      </c>
      <c r="J357" t="s">
        <v>21</v>
      </c>
      <c r="K357" t="s">
        <v>22</v>
      </c>
      <c r="L357">
        <v>1485064800</v>
      </c>
      <c r="M357">
        <v>1488520800</v>
      </c>
      <c r="N357" s="9">
        <f t="shared" si="32"/>
        <v>42757.25</v>
      </c>
      <c r="O357" s="9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30"/>
        <v>37</v>
      </c>
      <c r="G358" t="s">
        <v>14</v>
      </c>
      <c r="H358">
        <v>40</v>
      </c>
      <c r="I358">
        <f t="shared" si="31"/>
        <v>85.78</v>
      </c>
      <c r="J358" t="s">
        <v>107</v>
      </c>
      <c r="K358" t="s">
        <v>108</v>
      </c>
      <c r="L358">
        <v>1326520800</v>
      </c>
      <c r="M358">
        <v>1327298400</v>
      </c>
      <c r="N358" s="9">
        <f t="shared" si="32"/>
        <v>40922.25</v>
      </c>
      <c r="O358" s="9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30"/>
        <v>185</v>
      </c>
      <c r="G359" t="s">
        <v>20</v>
      </c>
      <c r="H359">
        <v>41</v>
      </c>
      <c r="I359">
        <f t="shared" si="31"/>
        <v>103.73</v>
      </c>
      <c r="J359" t="s">
        <v>21</v>
      </c>
      <c r="K359" t="s">
        <v>22</v>
      </c>
      <c r="L359">
        <v>1441256400</v>
      </c>
      <c r="M359">
        <v>1443416400</v>
      </c>
      <c r="N359" s="9">
        <f t="shared" si="32"/>
        <v>42250.208333333328</v>
      </c>
      <c r="O359" s="9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30"/>
        <v>12</v>
      </c>
      <c r="G360" t="s">
        <v>14</v>
      </c>
      <c r="H360">
        <v>23</v>
      </c>
      <c r="I360">
        <f t="shared" si="31"/>
        <v>49.83</v>
      </c>
      <c r="J360" t="s">
        <v>15</v>
      </c>
      <c r="K360" t="s">
        <v>16</v>
      </c>
      <c r="L360">
        <v>1533877200</v>
      </c>
      <c r="M360">
        <v>1534136400</v>
      </c>
      <c r="N360" s="9">
        <f t="shared" si="32"/>
        <v>43322.208333333328</v>
      </c>
      <c r="O360" s="9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30"/>
        <v>299</v>
      </c>
      <c r="G361" t="s">
        <v>20</v>
      </c>
      <c r="H361">
        <v>187</v>
      </c>
      <c r="I361">
        <f t="shared" si="31"/>
        <v>63.89</v>
      </c>
      <c r="J361" t="s">
        <v>21</v>
      </c>
      <c r="K361" t="s">
        <v>22</v>
      </c>
      <c r="L361">
        <v>1314421200</v>
      </c>
      <c r="M361">
        <v>1315026000</v>
      </c>
      <c r="N361" s="9">
        <f t="shared" si="32"/>
        <v>40782.208333333336</v>
      </c>
      <c r="O361" s="9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30"/>
        <v>226</v>
      </c>
      <c r="G362" t="s">
        <v>20</v>
      </c>
      <c r="H362">
        <v>2875</v>
      </c>
      <c r="I362">
        <f t="shared" si="31"/>
        <v>47</v>
      </c>
      <c r="J362" t="s">
        <v>40</v>
      </c>
      <c r="K362" t="s">
        <v>41</v>
      </c>
      <c r="L362">
        <v>1293861600</v>
      </c>
      <c r="M362">
        <v>1295071200</v>
      </c>
      <c r="N362" s="9">
        <f t="shared" si="32"/>
        <v>40544.25</v>
      </c>
      <c r="O362" s="9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30"/>
        <v>174</v>
      </c>
      <c r="G363" t="s">
        <v>20</v>
      </c>
      <c r="H363">
        <v>88</v>
      </c>
      <c r="I363">
        <f t="shared" si="31"/>
        <v>108.48</v>
      </c>
      <c r="J363" t="s">
        <v>21</v>
      </c>
      <c r="K363" t="s">
        <v>22</v>
      </c>
      <c r="L363">
        <v>1507352400</v>
      </c>
      <c r="M363">
        <v>1509426000</v>
      </c>
      <c r="N363" s="9">
        <f t="shared" si="32"/>
        <v>43015.208333333328</v>
      </c>
      <c r="O363" s="9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30"/>
        <v>372</v>
      </c>
      <c r="G364" t="s">
        <v>20</v>
      </c>
      <c r="H364">
        <v>191</v>
      </c>
      <c r="I364">
        <f t="shared" si="31"/>
        <v>72.02</v>
      </c>
      <c r="J364" t="s">
        <v>21</v>
      </c>
      <c r="K364" t="s">
        <v>22</v>
      </c>
      <c r="L364">
        <v>1296108000</v>
      </c>
      <c r="M364">
        <v>1299391200</v>
      </c>
      <c r="N364" s="9">
        <f t="shared" si="32"/>
        <v>40570.25</v>
      </c>
      <c r="O364" s="9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30"/>
        <v>160</v>
      </c>
      <c r="G365" t="s">
        <v>20</v>
      </c>
      <c r="H365">
        <v>139</v>
      </c>
      <c r="I365">
        <f t="shared" si="31"/>
        <v>59.93</v>
      </c>
      <c r="J365" t="s">
        <v>21</v>
      </c>
      <c r="K365" t="s">
        <v>22</v>
      </c>
      <c r="L365">
        <v>1324965600</v>
      </c>
      <c r="M365">
        <v>1325052000</v>
      </c>
      <c r="N365" s="9">
        <f t="shared" si="32"/>
        <v>40904.25</v>
      </c>
      <c r="O365" s="9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30"/>
        <v>1616</v>
      </c>
      <c r="G366" t="s">
        <v>20</v>
      </c>
      <c r="H366">
        <v>186</v>
      </c>
      <c r="I366">
        <f t="shared" si="3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9">
        <f t="shared" si="32"/>
        <v>43164.25</v>
      </c>
      <c r="O366" s="9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30"/>
        <v>733</v>
      </c>
      <c r="G367" t="s">
        <v>20</v>
      </c>
      <c r="H367">
        <v>112</v>
      </c>
      <c r="I367">
        <f t="shared" si="31"/>
        <v>104.78</v>
      </c>
      <c r="J367" t="s">
        <v>26</v>
      </c>
      <c r="K367" t="s">
        <v>27</v>
      </c>
      <c r="L367">
        <v>1482991200</v>
      </c>
      <c r="M367">
        <v>1485324000</v>
      </c>
      <c r="N367" s="9">
        <f t="shared" si="32"/>
        <v>42733.25</v>
      </c>
      <c r="O367" s="9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30"/>
        <v>592</v>
      </c>
      <c r="G368" t="s">
        <v>20</v>
      </c>
      <c r="H368">
        <v>101</v>
      </c>
      <c r="I368">
        <f t="shared" si="31"/>
        <v>105.52</v>
      </c>
      <c r="J368" t="s">
        <v>21</v>
      </c>
      <c r="K368" t="s">
        <v>22</v>
      </c>
      <c r="L368">
        <v>1294034400</v>
      </c>
      <c r="M368">
        <v>1294120800</v>
      </c>
      <c r="N368" s="9">
        <f t="shared" si="32"/>
        <v>40546.25</v>
      </c>
      <c r="O368" s="9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30"/>
        <v>19</v>
      </c>
      <c r="G369" t="s">
        <v>14</v>
      </c>
      <c r="H369">
        <v>75</v>
      </c>
      <c r="I369">
        <f t="shared" si="31"/>
        <v>24.93</v>
      </c>
      <c r="J369" t="s">
        <v>21</v>
      </c>
      <c r="K369" t="s">
        <v>22</v>
      </c>
      <c r="L369">
        <v>1413608400</v>
      </c>
      <c r="M369">
        <v>1415685600</v>
      </c>
      <c r="N369" s="9">
        <f t="shared" si="32"/>
        <v>41930.208333333336</v>
      </c>
      <c r="O369" s="9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30"/>
        <v>277</v>
      </c>
      <c r="G370" t="s">
        <v>20</v>
      </c>
      <c r="H370">
        <v>206</v>
      </c>
      <c r="I370">
        <f t="shared" si="31"/>
        <v>69.87</v>
      </c>
      <c r="J370" t="s">
        <v>40</v>
      </c>
      <c r="K370" t="s">
        <v>41</v>
      </c>
      <c r="L370">
        <v>1286946000</v>
      </c>
      <c r="M370">
        <v>1288933200</v>
      </c>
      <c r="N370" s="9">
        <f t="shared" si="32"/>
        <v>40464.208333333336</v>
      </c>
      <c r="O370" s="9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30"/>
        <v>273</v>
      </c>
      <c r="G371" t="s">
        <v>20</v>
      </c>
      <c r="H371">
        <v>154</v>
      </c>
      <c r="I371">
        <f t="shared" si="31"/>
        <v>95.73</v>
      </c>
      <c r="J371" t="s">
        <v>21</v>
      </c>
      <c r="K371" t="s">
        <v>22</v>
      </c>
      <c r="L371">
        <v>1359871200</v>
      </c>
      <c r="M371">
        <v>1363237200</v>
      </c>
      <c r="N371" s="9">
        <f t="shared" si="32"/>
        <v>41308.25</v>
      </c>
      <c r="O371" s="9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30"/>
        <v>159</v>
      </c>
      <c r="G372" t="s">
        <v>20</v>
      </c>
      <c r="H372">
        <v>5966</v>
      </c>
      <c r="I372">
        <f t="shared" si="31"/>
        <v>30</v>
      </c>
      <c r="J372" t="s">
        <v>21</v>
      </c>
      <c r="K372" t="s">
        <v>22</v>
      </c>
      <c r="L372">
        <v>1555304400</v>
      </c>
      <c r="M372">
        <v>1555822800</v>
      </c>
      <c r="N372" s="9">
        <f t="shared" si="32"/>
        <v>43570.208333333328</v>
      </c>
      <c r="O372" s="9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30"/>
        <v>68</v>
      </c>
      <c r="G373" t="s">
        <v>14</v>
      </c>
      <c r="H373">
        <v>2176</v>
      </c>
      <c r="I373">
        <f t="shared" si="31"/>
        <v>59.01</v>
      </c>
      <c r="J373" t="s">
        <v>21</v>
      </c>
      <c r="K373" t="s">
        <v>22</v>
      </c>
      <c r="L373">
        <v>1423375200</v>
      </c>
      <c r="M373">
        <v>1427778000</v>
      </c>
      <c r="N373" s="9">
        <f t="shared" si="32"/>
        <v>42043.25</v>
      </c>
      <c r="O373" s="9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30"/>
        <v>1592</v>
      </c>
      <c r="G374" t="s">
        <v>20</v>
      </c>
      <c r="H374">
        <v>169</v>
      </c>
      <c r="I374">
        <f t="shared" si="31"/>
        <v>84.76</v>
      </c>
      <c r="J374" t="s">
        <v>21</v>
      </c>
      <c r="K374" t="s">
        <v>22</v>
      </c>
      <c r="L374">
        <v>1420696800</v>
      </c>
      <c r="M374">
        <v>1422424800</v>
      </c>
      <c r="N374" s="9">
        <f t="shared" si="32"/>
        <v>42012.25</v>
      </c>
      <c r="O374" s="9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30"/>
        <v>730</v>
      </c>
      <c r="G375" t="s">
        <v>20</v>
      </c>
      <c r="H375">
        <v>2106</v>
      </c>
      <c r="I375">
        <f t="shared" si="3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9">
        <f t="shared" si="32"/>
        <v>42964.208333333328</v>
      </c>
      <c r="O375" s="9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30"/>
        <v>13</v>
      </c>
      <c r="G376" t="s">
        <v>14</v>
      </c>
      <c r="H376">
        <v>441</v>
      </c>
      <c r="I376">
        <f t="shared" si="31"/>
        <v>50.05</v>
      </c>
      <c r="J376" t="s">
        <v>21</v>
      </c>
      <c r="K376" t="s">
        <v>22</v>
      </c>
      <c r="L376">
        <v>1547186400</v>
      </c>
      <c r="M376">
        <v>1547618400</v>
      </c>
      <c r="N376" s="9">
        <f t="shared" si="32"/>
        <v>43476.25</v>
      </c>
      <c r="O376" s="9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30"/>
        <v>55</v>
      </c>
      <c r="G377" t="s">
        <v>14</v>
      </c>
      <c r="H377">
        <v>25</v>
      </c>
      <c r="I377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9">
        <f t="shared" si="32"/>
        <v>42293.208333333328</v>
      </c>
      <c r="O377" s="9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30"/>
        <v>361</v>
      </c>
      <c r="G378" t="s">
        <v>20</v>
      </c>
      <c r="H378">
        <v>131</v>
      </c>
      <c r="I378">
        <f t="shared" si="31"/>
        <v>93.7</v>
      </c>
      <c r="J378" t="s">
        <v>21</v>
      </c>
      <c r="K378" t="s">
        <v>22</v>
      </c>
      <c r="L378">
        <v>1404622800</v>
      </c>
      <c r="M378">
        <v>1405141200</v>
      </c>
      <c r="N378" s="9">
        <f t="shared" si="32"/>
        <v>41826.208333333336</v>
      </c>
      <c r="O378" s="9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30"/>
        <v>10</v>
      </c>
      <c r="G379" t="s">
        <v>14</v>
      </c>
      <c r="H379">
        <v>127</v>
      </c>
      <c r="I379">
        <f t="shared" si="31"/>
        <v>40.14</v>
      </c>
      <c r="J379" t="s">
        <v>21</v>
      </c>
      <c r="K379" t="s">
        <v>22</v>
      </c>
      <c r="L379">
        <v>1571720400</v>
      </c>
      <c r="M379">
        <v>1572933600</v>
      </c>
      <c r="N379" s="9">
        <f t="shared" si="32"/>
        <v>43760.208333333328</v>
      </c>
      <c r="O379" s="9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30"/>
        <v>14</v>
      </c>
      <c r="G380" t="s">
        <v>14</v>
      </c>
      <c r="H380">
        <v>355</v>
      </c>
      <c r="I380">
        <f t="shared" si="31"/>
        <v>70.09</v>
      </c>
      <c r="J380" t="s">
        <v>21</v>
      </c>
      <c r="K380" t="s">
        <v>22</v>
      </c>
      <c r="L380">
        <v>1526878800</v>
      </c>
      <c r="M380">
        <v>1530162000</v>
      </c>
      <c r="N380" s="9">
        <f t="shared" si="32"/>
        <v>43241.208333333328</v>
      </c>
      <c r="O380" s="9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30"/>
        <v>40</v>
      </c>
      <c r="G381" t="s">
        <v>14</v>
      </c>
      <c r="H381">
        <v>44</v>
      </c>
      <c r="I381">
        <f t="shared" si="3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9">
        <f t="shared" si="32"/>
        <v>40843.208333333336</v>
      </c>
      <c r="O381" s="9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30"/>
        <v>160</v>
      </c>
      <c r="G382" t="s">
        <v>20</v>
      </c>
      <c r="H382">
        <v>84</v>
      </c>
      <c r="I382">
        <f t="shared" si="31"/>
        <v>47.71</v>
      </c>
      <c r="J382" t="s">
        <v>21</v>
      </c>
      <c r="K382" t="s">
        <v>22</v>
      </c>
      <c r="L382">
        <v>1371963600</v>
      </c>
      <c r="M382">
        <v>1372395600</v>
      </c>
      <c r="N382" s="9">
        <f t="shared" si="32"/>
        <v>41448.208333333336</v>
      </c>
      <c r="O382" s="9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30"/>
        <v>184</v>
      </c>
      <c r="G383" t="s">
        <v>20</v>
      </c>
      <c r="H383">
        <v>155</v>
      </c>
      <c r="I383">
        <f t="shared" si="31"/>
        <v>62.9</v>
      </c>
      <c r="J383" t="s">
        <v>21</v>
      </c>
      <c r="K383" t="s">
        <v>22</v>
      </c>
      <c r="L383">
        <v>1433739600</v>
      </c>
      <c r="M383">
        <v>1437714000</v>
      </c>
      <c r="N383" s="9">
        <f t="shared" si="32"/>
        <v>42163.208333333328</v>
      </c>
      <c r="O383" s="9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30"/>
        <v>64</v>
      </c>
      <c r="G384" t="s">
        <v>14</v>
      </c>
      <c r="H384">
        <v>67</v>
      </c>
      <c r="I384">
        <f t="shared" si="31"/>
        <v>86.61</v>
      </c>
      <c r="J384" t="s">
        <v>21</v>
      </c>
      <c r="K384" t="s">
        <v>22</v>
      </c>
      <c r="L384">
        <v>1508130000</v>
      </c>
      <c r="M384">
        <v>1509771600</v>
      </c>
      <c r="N384" s="9">
        <f t="shared" si="32"/>
        <v>43024.208333333328</v>
      </c>
      <c r="O384" s="9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30"/>
        <v>225</v>
      </c>
      <c r="G385" t="s">
        <v>20</v>
      </c>
      <c r="H385">
        <v>189</v>
      </c>
      <c r="I385">
        <f t="shared" si="31"/>
        <v>75.13</v>
      </c>
      <c r="J385" t="s">
        <v>21</v>
      </c>
      <c r="K385" t="s">
        <v>22</v>
      </c>
      <c r="L385">
        <v>1550037600</v>
      </c>
      <c r="M385">
        <v>1550556000</v>
      </c>
      <c r="N385" s="9">
        <f t="shared" si="32"/>
        <v>43509.25</v>
      </c>
      <c r="O385" s="9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30"/>
        <v>172</v>
      </c>
      <c r="G386" t="s">
        <v>20</v>
      </c>
      <c r="H386">
        <v>4799</v>
      </c>
      <c r="I386">
        <f t="shared" si="31"/>
        <v>41</v>
      </c>
      <c r="J386" t="s">
        <v>21</v>
      </c>
      <c r="K386" t="s">
        <v>22</v>
      </c>
      <c r="L386">
        <v>1486706400</v>
      </c>
      <c r="M386">
        <v>1489039200</v>
      </c>
      <c r="N386" s="9">
        <f t="shared" si="32"/>
        <v>42776.25</v>
      </c>
      <c r="O386" s="9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36">ROUND((E387/D387)*100,0)</f>
        <v>146</v>
      </c>
      <c r="G387" t="s">
        <v>20</v>
      </c>
      <c r="H387">
        <v>1137</v>
      </c>
      <c r="I387">
        <f t="shared" ref="I387:I450" si="37">ROUND(E387/H387,2)</f>
        <v>50.01</v>
      </c>
      <c r="J387" t="s">
        <v>21</v>
      </c>
      <c r="K387" t="s">
        <v>22</v>
      </c>
      <c r="L387">
        <v>1553835600</v>
      </c>
      <c r="M387">
        <v>1556600400</v>
      </c>
      <c r="N387" s="9">
        <f t="shared" ref="N387:N450" si="38">(((L387/60)/60)/24)+DATE(1970,1,1)</f>
        <v>43553.208333333328</v>
      </c>
      <c r="O387" s="9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_xlfn.TEXTBEFORE(R387,"/")</f>
        <v>publishing</v>
      </c>
      <c r="T387" t="str">
        <f t="shared" ref="T387:T450" si="41">_xlfn.TEXTAFTER(R387,"/")</f>
        <v>nonfiction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36"/>
        <v>76</v>
      </c>
      <c r="G388" t="s">
        <v>14</v>
      </c>
      <c r="H388">
        <v>1068</v>
      </c>
      <c r="I388">
        <f t="shared" si="37"/>
        <v>96.96</v>
      </c>
      <c r="J388" t="s">
        <v>21</v>
      </c>
      <c r="K388" t="s">
        <v>22</v>
      </c>
      <c r="L388">
        <v>1277528400</v>
      </c>
      <c r="M388">
        <v>1278565200</v>
      </c>
      <c r="N388" s="9">
        <f t="shared" si="38"/>
        <v>40355.208333333336</v>
      </c>
      <c r="O388" s="9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36"/>
        <v>39</v>
      </c>
      <c r="G389" t="s">
        <v>14</v>
      </c>
      <c r="H389">
        <v>424</v>
      </c>
      <c r="I389">
        <f t="shared" si="37"/>
        <v>100.93</v>
      </c>
      <c r="J389" t="s">
        <v>21</v>
      </c>
      <c r="K389" t="s">
        <v>22</v>
      </c>
      <c r="L389">
        <v>1339477200</v>
      </c>
      <c r="M389">
        <v>1339909200</v>
      </c>
      <c r="N389" s="9">
        <f t="shared" si="38"/>
        <v>41072.208333333336</v>
      </c>
      <c r="O389" s="9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36"/>
        <v>11</v>
      </c>
      <c r="G390" t="s">
        <v>74</v>
      </c>
      <c r="H390">
        <v>145</v>
      </c>
      <c r="I390">
        <f t="shared" si="37"/>
        <v>89.23</v>
      </c>
      <c r="J390" t="s">
        <v>98</v>
      </c>
      <c r="K390" t="s">
        <v>99</v>
      </c>
      <c r="L390">
        <v>1325656800</v>
      </c>
      <c r="M390">
        <v>1325829600</v>
      </c>
      <c r="N390" s="9">
        <f t="shared" si="38"/>
        <v>40912.25</v>
      </c>
      <c r="O390" s="9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36"/>
        <v>122</v>
      </c>
      <c r="G391" t="s">
        <v>20</v>
      </c>
      <c r="H391">
        <v>1152</v>
      </c>
      <c r="I391">
        <f t="shared" si="37"/>
        <v>87.98</v>
      </c>
      <c r="J391" t="s">
        <v>21</v>
      </c>
      <c r="K391" t="s">
        <v>22</v>
      </c>
      <c r="L391">
        <v>1288242000</v>
      </c>
      <c r="M391">
        <v>1290578400</v>
      </c>
      <c r="N391" s="9">
        <f t="shared" si="38"/>
        <v>40479.208333333336</v>
      </c>
      <c r="O391" s="9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36"/>
        <v>187</v>
      </c>
      <c r="G392" t="s">
        <v>20</v>
      </c>
      <c r="H392">
        <v>50</v>
      </c>
      <c r="I392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9">
        <f t="shared" si="38"/>
        <v>41530.208333333336</v>
      </c>
      <c r="O392" s="9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36"/>
        <v>7</v>
      </c>
      <c r="G393" t="s">
        <v>14</v>
      </c>
      <c r="H393">
        <v>151</v>
      </c>
      <c r="I393">
        <f t="shared" si="37"/>
        <v>29.09</v>
      </c>
      <c r="J393" t="s">
        <v>21</v>
      </c>
      <c r="K393" t="s">
        <v>22</v>
      </c>
      <c r="L393">
        <v>1389679200</v>
      </c>
      <c r="M393">
        <v>1389852000</v>
      </c>
      <c r="N393" s="9">
        <f t="shared" si="38"/>
        <v>41653.25</v>
      </c>
      <c r="O393" s="9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36"/>
        <v>66</v>
      </c>
      <c r="G394" t="s">
        <v>14</v>
      </c>
      <c r="H394">
        <v>1608</v>
      </c>
      <c r="I394">
        <f t="shared" si="37"/>
        <v>42.01</v>
      </c>
      <c r="J394" t="s">
        <v>21</v>
      </c>
      <c r="K394" t="s">
        <v>22</v>
      </c>
      <c r="L394">
        <v>1294293600</v>
      </c>
      <c r="M394">
        <v>1294466400</v>
      </c>
      <c r="N394" s="9">
        <f t="shared" si="38"/>
        <v>40549.25</v>
      </c>
      <c r="O394" s="9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36"/>
        <v>229</v>
      </c>
      <c r="G395" t="s">
        <v>20</v>
      </c>
      <c r="H395">
        <v>3059</v>
      </c>
      <c r="I395">
        <f t="shared" si="37"/>
        <v>47</v>
      </c>
      <c r="J395" t="s">
        <v>15</v>
      </c>
      <c r="K395" t="s">
        <v>16</v>
      </c>
      <c r="L395">
        <v>1500267600</v>
      </c>
      <c r="M395">
        <v>1500354000</v>
      </c>
      <c r="N395" s="9">
        <f t="shared" si="38"/>
        <v>42933.208333333328</v>
      </c>
      <c r="O395" s="9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36"/>
        <v>469</v>
      </c>
      <c r="G396" t="s">
        <v>20</v>
      </c>
      <c r="H396">
        <v>34</v>
      </c>
      <c r="I396">
        <f t="shared" si="37"/>
        <v>110.44</v>
      </c>
      <c r="J396" t="s">
        <v>21</v>
      </c>
      <c r="K396" t="s">
        <v>22</v>
      </c>
      <c r="L396">
        <v>1375074000</v>
      </c>
      <c r="M396">
        <v>1375938000</v>
      </c>
      <c r="N396" s="9">
        <f t="shared" si="38"/>
        <v>41484.208333333336</v>
      </c>
      <c r="O396" s="9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36"/>
        <v>130</v>
      </c>
      <c r="G397" t="s">
        <v>20</v>
      </c>
      <c r="H397">
        <v>220</v>
      </c>
      <c r="I397">
        <f t="shared" si="37"/>
        <v>41.99</v>
      </c>
      <c r="J397" t="s">
        <v>21</v>
      </c>
      <c r="K397" t="s">
        <v>22</v>
      </c>
      <c r="L397">
        <v>1323324000</v>
      </c>
      <c r="M397">
        <v>1323410400</v>
      </c>
      <c r="N397" s="9">
        <f t="shared" si="38"/>
        <v>40885.25</v>
      </c>
      <c r="O397" s="9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36"/>
        <v>167</v>
      </c>
      <c r="G398" t="s">
        <v>20</v>
      </c>
      <c r="H398">
        <v>1604</v>
      </c>
      <c r="I398">
        <f t="shared" si="37"/>
        <v>48.01</v>
      </c>
      <c r="J398" t="s">
        <v>26</v>
      </c>
      <c r="K398" t="s">
        <v>27</v>
      </c>
      <c r="L398">
        <v>1538715600</v>
      </c>
      <c r="M398">
        <v>1539406800</v>
      </c>
      <c r="N398" s="9">
        <f t="shared" si="38"/>
        <v>43378.208333333328</v>
      </c>
      <c r="O398" s="9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36"/>
        <v>174</v>
      </c>
      <c r="G399" t="s">
        <v>20</v>
      </c>
      <c r="H399">
        <v>454</v>
      </c>
      <c r="I399">
        <f t="shared" si="37"/>
        <v>31.02</v>
      </c>
      <c r="J399" t="s">
        <v>21</v>
      </c>
      <c r="K399" t="s">
        <v>22</v>
      </c>
      <c r="L399">
        <v>1369285200</v>
      </c>
      <c r="M399">
        <v>1369803600</v>
      </c>
      <c r="N399" s="9">
        <f t="shared" si="38"/>
        <v>41417.208333333336</v>
      </c>
      <c r="O399" s="9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36"/>
        <v>718</v>
      </c>
      <c r="G400" t="s">
        <v>20</v>
      </c>
      <c r="H400">
        <v>123</v>
      </c>
      <c r="I400">
        <f t="shared" si="37"/>
        <v>99.2</v>
      </c>
      <c r="J400" t="s">
        <v>107</v>
      </c>
      <c r="K400" t="s">
        <v>108</v>
      </c>
      <c r="L400">
        <v>1525755600</v>
      </c>
      <c r="M400">
        <v>1525928400</v>
      </c>
      <c r="N400" s="9">
        <f t="shared" si="38"/>
        <v>43228.208333333328</v>
      </c>
      <c r="O400" s="9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36"/>
        <v>64</v>
      </c>
      <c r="G401" t="s">
        <v>14</v>
      </c>
      <c r="H401">
        <v>941</v>
      </c>
      <c r="I401">
        <f t="shared" si="37"/>
        <v>66.02</v>
      </c>
      <c r="J401" t="s">
        <v>21</v>
      </c>
      <c r="K401" t="s">
        <v>22</v>
      </c>
      <c r="L401">
        <v>1296626400</v>
      </c>
      <c r="M401">
        <v>1297231200</v>
      </c>
      <c r="N401" s="9">
        <f t="shared" si="38"/>
        <v>40576.25</v>
      </c>
      <c r="O401" s="9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36"/>
        <v>2</v>
      </c>
      <c r="G402" t="s">
        <v>14</v>
      </c>
      <c r="H402">
        <v>1</v>
      </c>
      <c r="I402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9">
        <f t="shared" si="38"/>
        <v>41502.208333333336</v>
      </c>
      <c r="O402" s="9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36"/>
        <v>1530</v>
      </c>
      <c r="G403" t="s">
        <v>20</v>
      </c>
      <c r="H403">
        <v>299</v>
      </c>
      <c r="I403">
        <f t="shared" si="37"/>
        <v>46.06</v>
      </c>
      <c r="J403" t="s">
        <v>21</v>
      </c>
      <c r="K403" t="s">
        <v>22</v>
      </c>
      <c r="L403">
        <v>1572152400</v>
      </c>
      <c r="M403">
        <v>1572152400</v>
      </c>
      <c r="N403" s="9">
        <f t="shared" si="38"/>
        <v>43765.208333333328</v>
      </c>
      <c r="O403" s="9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36"/>
        <v>40</v>
      </c>
      <c r="G404" t="s">
        <v>14</v>
      </c>
      <c r="H404">
        <v>40</v>
      </c>
      <c r="I404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9">
        <f t="shared" si="38"/>
        <v>40914.25</v>
      </c>
      <c r="O404" s="9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36"/>
        <v>86</v>
      </c>
      <c r="G405" t="s">
        <v>14</v>
      </c>
      <c r="H405">
        <v>3015</v>
      </c>
      <c r="I405">
        <f t="shared" si="37"/>
        <v>55.99</v>
      </c>
      <c r="J405" t="s">
        <v>15</v>
      </c>
      <c r="K405" t="s">
        <v>16</v>
      </c>
      <c r="L405">
        <v>1273640400</v>
      </c>
      <c r="M405">
        <v>1276750800</v>
      </c>
      <c r="N405" s="9">
        <f t="shared" si="38"/>
        <v>40310.208333333336</v>
      </c>
      <c r="O405" s="9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36"/>
        <v>316</v>
      </c>
      <c r="G406" t="s">
        <v>20</v>
      </c>
      <c r="H406">
        <v>2237</v>
      </c>
      <c r="I406">
        <f t="shared" si="37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9">
        <f t="shared" si="38"/>
        <v>43053.25</v>
      </c>
      <c r="O406" s="9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36"/>
        <v>90</v>
      </c>
      <c r="G407" t="s">
        <v>14</v>
      </c>
      <c r="H407">
        <v>435</v>
      </c>
      <c r="I407">
        <f t="shared" si="37"/>
        <v>60.98</v>
      </c>
      <c r="J407" t="s">
        <v>21</v>
      </c>
      <c r="K407" t="s">
        <v>22</v>
      </c>
      <c r="L407">
        <v>1528088400</v>
      </c>
      <c r="M407">
        <v>1532408400</v>
      </c>
      <c r="N407" s="9">
        <f t="shared" si="38"/>
        <v>43255.208333333328</v>
      </c>
      <c r="O407" s="9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36"/>
        <v>182</v>
      </c>
      <c r="G408" t="s">
        <v>20</v>
      </c>
      <c r="H408">
        <v>645</v>
      </c>
      <c r="I408">
        <f t="shared" si="37"/>
        <v>110.98</v>
      </c>
      <c r="J408" t="s">
        <v>21</v>
      </c>
      <c r="K408" t="s">
        <v>22</v>
      </c>
      <c r="L408">
        <v>1359525600</v>
      </c>
      <c r="M408">
        <v>1360562400</v>
      </c>
      <c r="N408" s="9">
        <f t="shared" si="38"/>
        <v>41304.25</v>
      </c>
      <c r="O408" s="9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36"/>
        <v>356</v>
      </c>
      <c r="G409" t="s">
        <v>20</v>
      </c>
      <c r="H409">
        <v>484</v>
      </c>
      <c r="I409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9">
        <f t="shared" si="38"/>
        <v>43751.208333333328</v>
      </c>
      <c r="O409" s="9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36"/>
        <v>132</v>
      </c>
      <c r="G410" t="s">
        <v>20</v>
      </c>
      <c r="H410">
        <v>154</v>
      </c>
      <c r="I410">
        <f t="shared" si="37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9">
        <f t="shared" si="38"/>
        <v>42541.208333333328</v>
      </c>
      <c r="O410" s="9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36"/>
        <v>46</v>
      </c>
      <c r="G411" t="s">
        <v>14</v>
      </c>
      <c r="H411">
        <v>714</v>
      </c>
      <c r="I411">
        <f t="shared" si="37"/>
        <v>87.96</v>
      </c>
      <c r="J411" t="s">
        <v>21</v>
      </c>
      <c r="K411" t="s">
        <v>22</v>
      </c>
      <c r="L411">
        <v>1492491600</v>
      </c>
      <c r="M411">
        <v>1492837200</v>
      </c>
      <c r="N411" s="9">
        <f t="shared" si="38"/>
        <v>42843.208333333328</v>
      </c>
      <c r="O411" s="9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36"/>
        <v>36</v>
      </c>
      <c r="G412" t="s">
        <v>47</v>
      </c>
      <c r="H412">
        <v>1111</v>
      </c>
      <c r="I412">
        <f t="shared" si="37"/>
        <v>49.99</v>
      </c>
      <c r="J412" t="s">
        <v>21</v>
      </c>
      <c r="K412" t="s">
        <v>22</v>
      </c>
      <c r="L412">
        <v>1430197200</v>
      </c>
      <c r="M412">
        <v>1430197200</v>
      </c>
      <c r="N412" s="9">
        <f t="shared" si="38"/>
        <v>42122.208333333328</v>
      </c>
      <c r="O412" s="9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36"/>
        <v>105</v>
      </c>
      <c r="G413" t="s">
        <v>20</v>
      </c>
      <c r="H413">
        <v>82</v>
      </c>
      <c r="I413">
        <f t="shared" si="37"/>
        <v>99.52</v>
      </c>
      <c r="J413" t="s">
        <v>21</v>
      </c>
      <c r="K413" t="s">
        <v>22</v>
      </c>
      <c r="L413">
        <v>1496034000</v>
      </c>
      <c r="M413">
        <v>1496206800</v>
      </c>
      <c r="N413" s="9">
        <f t="shared" si="38"/>
        <v>42884.208333333328</v>
      </c>
      <c r="O413" s="9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36"/>
        <v>669</v>
      </c>
      <c r="G414" t="s">
        <v>20</v>
      </c>
      <c r="H414">
        <v>134</v>
      </c>
      <c r="I414">
        <f t="shared" si="37"/>
        <v>104.82</v>
      </c>
      <c r="J414" t="s">
        <v>21</v>
      </c>
      <c r="K414" t="s">
        <v>22</v>
      </c>
      <c r="L414">
        <v>1388728800</v>
      </c>
      <c r="M414">
        <v>1389592800</v>
      </c>
      <c r="N414" s="9">
        <f t="shared" si="38"/>
        <v>41642.25</v>
      </c>
      <c r="O414" s="9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36"/>
        <v>62</v>
      </c>
      <c r="G415" t="s">
        <v>47</v>
      </c>
      <c r="H415">
        <v>1089</v>
      </c>
      <c r="I415">
        <f t="shared" si="37"/>
        <v>108.01</v>
      </c>
      <c r="J415" t="s">
        <v>21</v>
      </c>
      <c r="K415" t="s">
        <v>22</v>
      </c>
      <c r="L415">
        <v>1543298400</v>
      </c>
      <c r="M415">
        <v>1545631200</v>
      </c>
      <c r="N415" s="9">
        <f t="shared" si="38"/>
        <v>43431.25</v>
      </c>
      <c r="O415" s="9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36"/>
        <v>85</v>
      </c>
      <c r="G416" t="s">
        <v>14</v>
      </c>
      <c r="H416">
        <v>5497</v>
      </c>
      <c r="I416">
        <f t="shared" si="37"/>
        <v>29</v>
      </c>
      <c r="J416" t="s">
        <v>21</v>
      </c>
      <c r="K416" t="s">
        <v>22</v>
      </c>
      <c r="L416">
        <v>1271739600</v>
      </c>
      <c r="M416">
        <v>1272430800</v>
      </c>
      <c r="N416" s="9">
        <f t="shared" si="38"/>
        <v>40288.208333333336</v>
      </c>
      <c r="O416" s="9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36"/>
        <v>11</v>
      </c>
      <c r="G417" t="s">
        <v>14</v>
      </c>
      <c r="H417">
        <v>418</v>
      </c>
      <c r="I417">
        <f t="shared" si="37"/>
        <v>30.03</v>
      </c>
      <c r="J417" t="s">
        <v>21</v>
      </c>
      <c r="K417" t="s">
        <v>22</v>
      </c>
      <c r="L417">
        <v>1326434400</v>
      </c>
      <c r="M417">
        <v>1327903200</v>
      </c>
      <c r="N417" s="9">
        <f t="shared" si="38"/>
        <v>40921.25</v>
      </c>
      <c r="O417" s="9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36"/>
        <v>44</v>
      </c>
      <c r="G418" t="s">
        <v>14</v>
      </c>
      <c r="H418">
        <v>1439</v>
      </c>
      <c r="I418">
        <f t="shared" si="37"/>
        <v>41.01</v>
      </c>
      <c r="J418" t="s">
        <v>21</v>
      </c>
      <c r="K418" t="s">
        <v>22</v>
      </c>
      <c r="L418">
        <v>1295244000</v>
      </c>
      <c r="M418">
        <v>1296021600</v>
      </c>
      <c r="N418" s="9">
        <f t="shared" si="38"/>
        <v>40560.25</v>
      </c>
      <c r="O418" s="9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36"/>
        <v>55</v>
      </c>
      <c r="G419" t="s">
        <v>14</v>
      </c>
      <c r="H419">
        <v>15</v>
      </c>
      <c r="I419">
        <f t="shared" si="37"/>
        <v>62.87</v>
      </c>
      <c r="J419" t="s">
        <v>21</v>
      </c>
      <c r="K419" t="s">
        <v>22</v>
      </c>
      <c r="L419">
        <v>1541221200</v>
      </c>
      <c r="M419">
        <v>1543298400</v>
      </c>
      <c r="N419" s="9">
        <f t="shared" si="38"/>
        <v>43407.208333333328</v>
      </c>
      <c r="O419" s="9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36"/>
        <v>57</v>
      </c>
      <c r="G420" t="s">
        <v>14</v>
      </c>
      <c r="H420">
        <v>1999</v>
      </c>
      <c r="I420">
        <f t="shared" si="37"/>
        <v>47.01</v>
      </c>
      <c r="J420" t="s">
        <v>15</v>
      </c>
      <c r="K420" t="s">
        <v>16</v>
      </c>
      <c r="L420">
        <v>1336280400</v>
      </c>
      <c r="M420">
        <v>1336366800</v>
      </c>
      <c r="N420" s="9">
        <f t="shared" si="38"/>
        <v>41035.208333333336</v>
      </c>
      <c r="O420" s="9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36"/>
        <v>123</v>
      </c>
      <c r="G421" t="s">
        <v>20</v>
      </c>
      <c r="H421">
        <v>5203</v>
      </c>
      <c r="I421">
        <f t="shared" si="37"/>
        <v>27</v>
      </c>
      <c r="J421" t="s">
        <v>21</v>
      </c>
      <c r="K421" t="s">
        <v>22</v>
      </c>
      <c r="L421">
        <v>1324533600</v>
      </c>
      <c r="M421">
        <v>1325052000</v>
      </c>
      <c r="N421" s="9">
        <f t="shared" si="38"/>
        <v>40899.25</v>
      </c>
      <c r="O421" s="9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36"/>
        <v>128</v>
      </c>
      <c r="G422" t="s">
        <v>20</v>
      </c>
      <c r="H422">
        <v>94</v>
      </c>
      <c r="I422">
        <f t="shared" si="37"/>
        <v>68.33</v>
      </c>
      <c r="J422" t="s">
        <v>21</v>
      </c>
      <c r="K422" t="s">
        <v>22</v>
      </c>
      <c r="L422">
        <v>1498366800</v>
      </c>
      <c r="M422">
        <v>1499576400</v>
      </c>
      <c r="N422" s="9">
        <f t="shared" si="38"/>
        <v>42911.208333333328</v>
      </c>
      <c r="O422" s="9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36"/>
        <v>64</v>
      </c>
      <c r="G423" t="s">
        <v>14</v>
      </c>
      <c r="H423">
        <v>118</v>
      </c>
      <c r="I423">
        <f t="shared" si="37"/>
        <v>50.97</v>
      </c>
      <c r="J423" t="s">
        <v>21</v>
      </c>
      <c r="K423" t="s">
        <v>22</v>
      </c>
      <c r="L423">
        <v>1498712400</v>
      </c>
      <c r="M423">
        <v>1501304400</v>
      </c>
      <c r="N423" s="9">
        <f t="shared" si="38"/>
        <v>42915.208333333328</v>
      </c>
      <c r="O423" s="9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36"/>
        <v>127</v>
      </c>
      <c r="G424" t="s">
        <v>20</v>
      </c>
      <c r="H424">
        <v>205</v>
      </c>
      <c r="I424">
        <f t="shared" si="37"/>
        <v>54.02</v>
      </c>
      <c r="J424" t="s">
        <v>21</v>
      </c>
      <c r="K424" t="s">
        <v>22</v>
      </c>
      <c r="L424">
        <v>1271480400</v>
      </c>
      <c r="M424">
        <v>1273208400</v>
      </c>
      <c r="N424" s="9">
        <f t="shared" si="38"/>
        <v>40285.208333333336</v>
      </c>
      <c r="O424" s="9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36"/>
        <v>11</v>
      </c>
      <c r="G425" t="s">
        <v>14</v>
      </c>
      <c r="H425">
        <v>162</v>
      </c>
      <c r="I425">
        <f t="shared" si="37"/>
        <v>97.06</v>
      </c>
      <c r="J425" t="s">
        <v>21</v>
      </c>
      <c r="K425" t="s">
        <v>22</v>
      </c>
      <c r="L425">
        <v>1316667600</v>
      </c>
      <c r="M425">
        <v>1316840400</v>
      </c>
      <c r="N425" s="9">
        <f t="shared" si="38"/>
        <v>40808.208333333336</v>
      </c>
      <c r="O425" s="9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36"/>
        <v>40</v>
      </c>
      <c r="G426" t="s">
        <v>14</v>
      </c>
      <c r="H426">
        <v>83</v>
      </c>
      <c r="I426">
        <f t="shared" si="37"/>
        <v>24.87</v>
      </c>
      <c r="J426" t="s">
        <v>21</v>
      </c>
      <c r="K426" t="s">
        <v>22</v>
      </c>
      <c r="L426">
        <v>1524027600</v>
      </c>
      <c r="M426">
        <v>1524546000</v>
      </c>
      <c r="N426" s="9">
        <f t="shared" si="38"/>
        <v>43208.208333333328</v>
      </c>
      <c r="O426" s="9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36"/>
        <v>288</v>
      </c>
      <c r="G427" t="s">
        <v>20</v>
      </c>
      <c r="H427">
        <v>92</v>
      </c>
      <c r="I427">
        <f t="shared" si="37"/>
        <v>84.42</v>
      </c>
      <c r="J427" t="s">
        <v>21</v>
      </c>
      <c r="K427" t="s">
        <v>22</v>
      </c>
      <c r="L427">
        <v>1438059600</v>
      </c>
      <c r="M427">
        <v>1438578000</v>
      </c>
      <c r="N427" s="9">
        <f t="shared" si="38"/>
        <v>42213.208333333328</v>
      </c>
      <c r="O427" s="9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36"/>
        <v>573</v>
      </c>
      <c r="G428" t="s">
        <v>20</v>
      </c>
      <c r="H428">
        <v>219</v>
      </c>
      <c r="I428">
        <f t="shared" si="37"/>
        <v>47.09</v>
      </c>
      <c r="J428" t="s">
        <v>21</v>
      </c>
      <c r="K428" t="s">
        <v>22</v>
      </c>
      <c r="L428">
        <v>1361944800</v>
      </c>
      <c r="M428">
        <v>1362549600</v>
      </c>
      <c r="N428" s="9">
        <f t="shared" si="38"/>
        <v>41332.25</v>
      </c>
      <c r="O428" s="9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36"/>
        <v>113</v>
      </c>
      <c r="G429" t="s">
        <v>20</v>
      </c>
      <c r="H429">
        <v>2526</v>
      </c>
      <c r="I429">
        <f t="shared" si="37"/>
        <v>78</v>
      </c>
      <c r="J429" t="s">
        <v>21</v>
      </c>
      <c r="K429" t="s">
        <v>22</v>
      </c>
      <c r="L429">
        <v>1410584400</v>
      </c>
      <c r="M429">
        <v>1413349200</v>
      </c>
      <c r="N429" s="9">
        <f t="shared" si="38"/>
        <v>41895.208333333336</v>
      </c>
      <c r="O429" s="9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36"/>
        <v>46</v>
      </c>
      <c r="G430" t="s">
        <v>14</v>
      </c>
      <c r="H430">
        <v>747</v>
      </c>
      <c r="I430">
        <f t="shared" si="37"/>
        <v>62.97</v>
      </c>
      <c r="J430" t="s">
        <v>21</v>
      </c>
      <c r="K430" t="s">
        <v>22</v>
      </c>
      <c r="L430">
        <v>1297404000</v>
      </c>
      <c r="M430">
        <v>1298008800</v>
      </c>
      <c r="N430" s="9">
        <f t="shared" si="38"/>
        <v>40585.25</v>
      </c>
      <c r="O430" s="9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36"/>
        <v>91</v>
      </c>
      <c r="G431" t="s">
        <v>74</v>
      </c>
      <c r="H431">
        <v>2138</v>
      </c>
      <c r="I431">
        <f t="shared" si="37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9">
        <f t="shared" si="38"/>
        <v>41680.25</v>
      </c>
      <c r="O431" s="9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36"/>
        <v>68</v>
      </c>
      <c r="G432" t="s">
        <v>14</v>
      </c>
      <c r="H432">
        <v>84</v>
      </c>
      <c r="I432">
        <f t="shared" si="37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9">
        <f t="shared" si="38"/>
        <v>43737.208333333328</v>
      </c>
      <c r="O432" s="9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36"/>
        <v>192</v>
      </c>
      <c r="G433" t="s">
        <v>20</v>
      </c>
      <c r="H433">
        <v>94</v>
      </c>
      <c r="I433">
        <f t="shared" si="37"/>
        <v>104.44</v>
      </c>
      <c r="J433" t="s">
        <v>21</v>
      </c>
      <c r="K433" t="s">
        <v>22</v>
      </c>
      <c r="L433">
        <v>1529643600</v>
      </c>
      <c r="M433">
        <v>1531112400</v>
      </c>
      <c r="N433" s="9">
        <f t="shared" si="38"/>
        <v>43273.208333333328</v>
      </c>
      <c r="O433" s="9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36"/>
        <v>83</v>
      </c>
      <c r="G434" t="s">
        <v>14</v>
      </c>
      <c r="H434">
        <v>91</v>
      </c>
      <c r="I434">
        <f t="shared" si="37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9">
        <f t="shared" si="38"/>
        <v>41761.208333333336</v>
      </c>
      <c r="O434" s="9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36"/>
        <v>54</v>
      </c>
      <c r="G435" t="s">
        <v>14</v>
      </c>
      <c r="H435">
        <v>792</v>
      </c>
      <c r="I435">
        <f t="shared" si="37"/>
        <v>83.02</v>
      </c>
      <c r="J435" t="s">
        <v>21</v>
      </c>
      <c r="K435" t="s">
        <v>22</v>
      </c>
      <c r="L435">
        <v>1385359200</v>
      </c>
      <c r="M435">
        <v>1386741600</v>
      </c>
      <c r="N435" s="9">
        <f t="shared" si="38"/>
        <v>41603.25</v>
      </c>
      <c r="O435" s="9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36"/>
        <v>17</v>
      </c>
      <c r="G436" t="s">
        <v>74</v>
      </c>
      <c r="H436">
        <v>10</v>
      </c>
      <c r="I436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9">
        <f t="shared" si="38"/>
        <v>42705.25</v>
      </c>
      <c r="O436" s="9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36"/>
        <v>117</v>
      </c>
      <c r="G437" t="s">
        <v>20</v>
      </c>
      <c r="H437">
        <v>1713</v>
      </c>
      <c r="I437">
        <f t="shared" si="37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9">
        <f t="shared" si="38"/>
        <v>41988.25</v>
      </c>
      <c r="O437" s="9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36"/>
        <v>1052</v>
      </c>
      <c r="G438" t="s">
        <v>20</v>
      </c>
      <c r="H438">
        <v>249</v>
      </c>
      <c r="I438">
        <f t="shared" si="37"/>
        <v>54.93</v>
      </c>
      <c r="J438" t="s">
        <v>21</v>
      </c>
      <c r="K438" t="s">
        <v>22</v>
      </c>
      <c r="L438">
        <v>1555736400</v>
      </c>
      <c r="M438">
        <v>1555822800</v>
      </c>
      <c r="N438" s="9">
        <f t="shared" si="38"/>
        <v>43575.208333333328</v>
      </c>
      <c r="O438" s="9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36"/>
        <v>123</v>
      </c>
      <c r="G439" t="s">
        <v>20</v>
      </c>
      <c r="H439">
        <v>192</v>
      </c>
      <c r="I439">
        <f t="shared" si="37"/>
        <v>51.92</v>
      </c>
      <c r="J439" t="s">
        <v>21</v>
      </c>
      <c r="K439" t="s">
        <v>22</v>
      </c>
      <c r="L439">
        <v>1442120400</v>
      </c>
      <c r="M439">
        <v>1442379600</v>
      </c>
      <c r="N439" s="9">
        <f t="shared" si="38"/>
        <v>42260.208333333328</v>
      </c>
      <c r="O439" s="9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36"/>
        <v>179</v>
      </c>
      <c r="G440" t="s">
        <v>20</v>
      </c>
      <c r="H440">
        <v>247</v>
      </c>
      <c r="I440">
        <f t="shared" si="37"/>
        <v>60.03</v>
      </c>
      <c r="J440" t="s">
        <v>21</v>
      </c>
      <c r="K440" t="s">
        <v>22</v>
      </c>
      <c r="L440">
        <v>1362376800</v>
      </c>
      <c r="M440">
        <v>1364965200</v>
      </c>
      <c r="N440" s="9">
        <f t="shared" si="38"/>
        <v>41337.25</v>
      </c>
      <c r="O440" s="9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36"/>
        <v>355</v>
      </c>
      <c r="G441" t="s">
        <v>20</v>
      </c>
      <c r="H441">
        <v>2293</v>
      </c>
      <c r="I441">
        <f t="shared" si="37"/>
        <v>44</v>
      </c>
      <c r="J441" t="s">
        <v>21</v>
      </c>
      <c r="K441" t="s">
        <v>22</v>
      </c>
      <c r="L441">
        <v>1478408400</v>
      </c>
      <c r="M441">
        <v>1479016800</v>
      </c>
      <c r="N441" s="9">
        <f t="shared" si="38"/>
        <v>42680.208333333328</v>
      </c>
      <c r="O441" s="9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36"/>
        <v>162</v>
      </c>
      <c r="G442" t="s">
        <v>20</v>
      </c>
      <c r="H442">
        <v>3131</v>
      </c>
      <c r="I442">
        <f t="shared" si="37"/>
        <v>53</v>
      </c>
      <c r="J442" t="s">
        <v>21</v>
      </c>
      <c r="K442" t="s">
        <v>22</v>
      </c>
      <c r="L442">
        <v>1498798800</v>
      </c>
      <c r="M442">
        <v>1499662800</v>
      </c>
      <c r="N442" s="9">
        <f t="shared" si="38"/>
        <v>42916.208333333328</v>
      </c>
      <c r="O442" s="9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36"/>
        <v>25</v>
      </c>
      <c r="G443" t="s">
        <v>14</v>
      </c>
      <c r="H443">
        <v>32</v>
      </c>
      <c r="I443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9">
        <f t="shared" si="38"/>
        <v>41025.208333333336</v>
      </c>
      <c r="O443" s="9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36"/>
        <v>199</v>
      </c>
      <c r="G444" t="s">
        <v>20</v>
      </c>
      <c r="H444">
        <v>143</v>
      </c>
      <c r="I444">
        <f t="shared" si="37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9">
        <f t="shared" si="38"/>
        <v>42980.208333333328</v>
      </c>
      <c r="O444" s="9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36"/>
        <v>35</v>
      </c>
      <c r="G445" t="s">
        <v>74</v>
      </c>
      <c r="H445">
        <v>90</v>
      </c>
      <c r="I445">
        <f t="shared" si="37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9">
        <f t="shared" si="38"/>
        <v>40451.208333333336</v>
      </c>
      <c r="O445" s="9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36"/>
        <v>176</v>
      </c>
      <c r="G446" t="s">
        <v>20</v>
      </c>
      <c r="H446">
        <v>296</v>
      </c>
      <c r="I446">
        <f t="shared" si="37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9">
        <f t="shared" si="38"/>
        <v>40748.208333333336</v>
      </c>
      <c r="O446" s="9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36"/>
        <v>511</v>
      </c>
      <c r="G447" t="s">
        <v>20</v>
      </c>
      <c r="H447">
        <v>170</v>
      </c>
      <c r="I447">
        <f t="shared" si="37"/>
        <v>63.17</v>
      </c>
      <c r="J447" t="s">
        <v>21</v>
      </c>
      <c r="K447" t="s">
        <v>22</v>
      </c>
      <c r="L447">
        <v>1291356000</v>
      </c>
      <c r="M447">
        <v>1293170400</v>
      </c>
      <c r="N447" s="9">
        <f t="shared" si="38"/>
        <v>40515.25</v>
      </c>
      <c r="O447" s="9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36"/>
        <v>82</v>
      </c>
      <c r="G448" t="s">
        <v>14</v>
      </c>
      <c r="H448">
        <v>186</v>
      </c>
      <c r="I448">
        <f t="shared" si="37"/>
        <v>29.99</v>
      </c>
      <c r="J448" t="s">
        <v>21</v>
      </c>
      <c r="K448" t="s">
        <v>22</v>
      </c>
      <c r="L448">
        <v>1355810400</v>
      </c>
      <c r="M448">
        <v>1355983200</v>
      </c>
      <c r="N448" s="9">
        <f t="shared" si="38"/>
        <v>41261.25</v>
      </c>
      <c r="O448" s="9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36"/>
        <v>24</v>
      </c>
      <c r="G449" t="s">
        <v>74</v>
      </c>
      <c r="H449">
        <v>439</v>
      </c>
      <c r="I449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9">
        <f t="shared" si="38"/>
        <v>43088.25</v>
      </c>
      <c r="O449" s="9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36"/>
        <v>50</v>
      </c>
      <c r="G450" t="s">
        <v>14</v>
      </c>
      <c r="H450">
        <v>605</v>
      </c>
      <c r="I450">
        <f t="shared" si="37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9">
        <f t="shared" si="38"/>
        <v>41378.208333333336</v>
      </c>
      <c r="O450" s="9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42">ROUND((E451/D451)*100,0)</f>
        <v>967</v>
      </c>
      <c r="G451" t="s">
        <v>20</v>
      </c>
      <c r="H451">
        <v>86</v>
      </c>
      <c r="I451">
        <f t="shared" ref="I451:I514" si="43">ROUND(E451/H451,2)</f>
        <v>101.2</v>
      </c>
      <c r="J451" t="s">
        <v>36</v>
      </c>
      <c r="K451" t="s">
        <v>37</v>
      </c>
      <c r="L451">
        <v>1551852000</v>
      </c>
      <c r="M451">
        <v>1553317200</v>
      </c>
      <c r="N451" s="9">
        <f t="shared" ref="N451:N514" si="44">(((L451/60)/60)/24)+DATE(1970,1,1)</f>
        <v>43530.25</v>
      </c>
      <c r="O451" s="9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_xlfn.TEXTBEFORE(R451,"/")</f>
        <v>games</v>
      </c>
      <c r="T451" t="str">
        <f t="shared" ref="T451:T514" si="47">_xlfn.TEXTAFTER(R451,"/")</f>
        <v>video games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42"/>
        <v>4</v>
      </c>
      <c r="G452" t="s">
        <v>14</v>
      </c>
      <c r="H452">
        <v>1</v>
      </c>
      <c r="I452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9">
        <f t="shared" si="44"/>
        <v>43394.208333333328</v>
      </c>
      <c r="O452" s="9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42"/>
        <v>123</v>
      </c>
      <c r="G453" t="s">
        <v>20</v>
      </c>
      <c r="H453">
        <v>6286</v>
      </c>
      <c r="I453">
        <f t="shared" si="43"/>
        <v>29</v>
      </c>
      <c r="J453" t="s">
        <v>21</v>
      </c>
      <c r="K453" t="s">
        <v>22</v>
      </c>
      <c r="L453">
        <v>1500440400</v>
      </c>
      <c r="M453">
        <v>1503118800</v>
      </c>
      <c r="N453" s="9">
        <f t="shared" si="44"/>
        <v>42935.208333333328</v>
      </c>
      <c r="O453" s="9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42"/>
        <v>63</v>
      </c>
      <c r="G454" t="s">
        <v>14</v>
      </c>
      <c r="H454">
        <v>31</v>
      </c>
      <c r="I454">
        <f t="shared" si="43"/>
        <v>98.23</v>
      </c>
      <c r="J454" t="s">
        <v>21</v>
      </c>
      <c r="K454" t="s">
        <v>22</v>
      </c>
      <c r="L454">
        <v>1278392400</v>
      </c>
      <c r="M454">
        <v>1278478800</v>
      </c>
      <c r="N454" s="9">
        <f t="shared" si="44"/>
        <v>40365.208333333336</v>
      </c>
      <c r="O454" s="9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42"/>
        <v>56</v>
      </c>
      <c r="G455" t="s">
        <v>14</v>
      </c>
      <c r="H455">
        <v>1181</v>
      </c>
      <c r="I455">
        <f t="shared" si="43"/>
        <v>87</v>
      </c>
      <c r="J455" t="s">
        <v>21</v>
      </c>
      <c r="K455" t="s">
        <v>22</v>
      </c>
      <c r="L455">
        <v>1480572000</v>
      </c>
      <c r="M455">
        <v>1484114400</v>
      </c>
      <c r="N455" s="9">
        <f t="shared" si="44"/>
        <v>42705.25</v>
      </c>
      <c r="O455" s="9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42"/>
        <v>44</v>
      </c>
      <c r="G456" t="s">
        <v>14</v>
      </c>
      <c r="H456">
        <v>39</v>
      </c>
      <c r="I456">
        <f t="shared" si="43"/>
        <v>45.21</v>
      </c>
      <c r="J456" t="s">
        <v>21</v>
      </c>
      <c r="K456" t="s">
        <v>22</v>
      </c>
      <c r="L456">
        <v>1382331600</v>
      </c>
      <c r="M456">
        <v>1385445600</v>
      </c>
      <c r="N456" s="9">
        <f t="shared" si="44"/>
        <v>41568.208333333336</v>
      </c>
      <c r="O456" s="9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42"/>
        <v>118</v>
      </c>
      <c r="G457" t="s">
        <v>20</v>
      </c>
      <c r="H457">
        <v>3727</v>
      </c>
      <c r="I457">
        <f t="shared" si="43"/>
        <v>37</v>
      </c>
      <c r="J457" t="s">
        <v>21</v>
      </c>
      <c r="K457" t="s">
        <v>22</v>
      </c>
      <c r="L457">
        <v>1316754000</v>
      </c>
      <c r="M457">
        <v>1318741200</v>
      </c>
      <c r="N457" s="9">
        <f t="shared" si="44"/>
        <v>40809.208333333336</v>
      </c>
      <c r="O457" s="9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42"/>
        <v>104</v>
      </c>
      <c r="G458" t="s">
        <v>20</v>
      </c>
      <c r="H458">
        <v>1605</v>
      </c>
      <c r="I458">
        <f t="shared" si="43"/>
        <v>94.98</v>
      </c>
      <c r="J458" t="s">
        <v>21</v>
      </c>
      <c r="K458" t="s">
        <v>22</v>
      </c>
      <c r="L458">
        <v>1518242400</v>
      </c>
      <c r="M458">
        <v>1518242400</v>
      </c>
      <c r="N458" s="9">
        <f t="shared" si="44"/>
        <v>43141.25</v>
      </c>
      <c r="O458" s="9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42"/>
        <v>27</v>
      </c>
      <c r="G459" t="s">
        <v>14</v>
      </c>
      <c r="H459">
        <v>46</v>
      </c>
      <c r="I459">
        <f t="shared" si="43"/>
        <v>28.96</v>
      </c>
      <c r="J459" t="s">
        <v>21</v>
      </c>
      <c r="K459" t="s">
        <v>22</v>
      </c>
      <c r="L459">
        <v>1476421200</v>
      </c>
      <c r="M459">
        <v>1476594000</v>
      </c>
      <c r="N459" s="9">
        <f t="shared" si="44"/>
        <v>42657.208333333328</v>
      </c>
      <c r="O459" s="9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42"/>
        <v>351</v>
      </c>
      <c r="G460" t="s">
        <v>20</v>
      </c>
      <c r="H460">
        <v>2120</v>
      </c>
      <c r="I460">
        <f t="shared" si="43"/>
        <v>55.99</v>
      </c>
      <c r="J460" t="s">
        <v>21</v>
      </c>
      <c r="K460" t="s">
        <v>22</v>
      </c>
      <c r="L460">
        <v>1269752400</v>
      </c>
      <c r="M460">
        <v>1273554000</v>
      </c>
      <c r="N460" s="9">
        <f t="shared" si="44"/>
        <v>40265.208333333336</v>
      </c>
      <c r="O460" s="9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42"/>
        <v>90</v>
      </c>
      <c r="G461" t="s">
        <v>14</v>
      </c>
      <c r="H461">
        <v>105</v>
      </c>
      <c r="I461">
        <f t="shared" si="43"/>
        <v>54.04</v>
      </c>
      <c r="J461" t="s">
        <v>21</v>
      </c>
      <c r="K461" t="s">
        <v>22</v>
      </c>
      <c r="L461">
        <v>1419746400</v>
      </c>
      <c r="M461">
        <v>1421906400</v>
      </c>
      <c r="N461" s="9">
        <f t="shared" si="44"/>
        <v>42001.25</v>
      </c>
      <c r="O461" s="9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42"/>
        <v>172</v>
      </c>
      <c r="G462" t="s">
        <v>20</v>
      </c>
      <c r="H462">
        <v>50</v>
      </c>
      <c r="I462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9">
        <f t="shared" si="44"/>
        <v>40399.208333333336</v>
      </c>
      <c r="O462" s="9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42"/>
        <v>141</v>
      </c>
      <c r="G463" t="s">
        <v>20</v>
      </c>
      <c r="H463">
        <v>2080</v>
      </c>
      <c r="I463">
        <f t="shared" si="43"/>
        <v>67</v>
      </c>
      <c r="J463" t="s">
        <v>21</v>
      </c>
      <c r="K463" t="s">
        <v>22</v>
      </c>
      <c r="L463">
        <v>1398661200</v>
      </c>
      <c r="M463">
        <v>1400389200</v>
      </c>
      <c r="N463" s="9">
        <f t="shared" si="44"/>
        <v>41757.208333333336</v>
      </c>
      <c r="O463" s="9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42"/>
        <v>31</v>
      </c>
      <c r="G464" t="s">
        <v>14</v>
      </c>
      <c r="H464">
        <v>535</v>
      </c>
      <c r="I464">
        <f t="shared" si="43"/>
        <v>107.91</v>
      </c>
      <c r="J464" t="s">
        <v>21</v>
      </c>
      <c r="K464" t="s">
        <v>22</v>
      </c>
      <c r="L464">
        <v>1359525600</v>
      </c>
      <c r="M464">
        <v>1362808800</v>
      </c>
      <c r="N464" s="9">
        <f t="shared" si="44"/>
        <v>41304.25</v>
      </c>
      <c r="O464" s="9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42"/>
        <v>108</v>
      </c>
      <c r="G465" t="s">
        <v>20</v>
      </c>
      <c r="H465">
        <v>2105</v>
      </c>
      <c r="I465">
        <f t="shared" si="43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9">
        <f t="shared" si="44"/>
        <v>41639.25</v>
      </c>
      <c r="O465" s="9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42"/>
        <v>133</v>
      </c>
      <c r="G466" t="s">
        <v>20</v>
      </c>
      <c r="H466">
        <v>2436</v>
      </c>
      <c r="I466">
        <f t="shared" si="43"/>
        <v>39.01</v>
      </c>
      <c r="J466" t="s">
        <v>21</v>
      </c>
      <c r="K466" t="s">
        <v>22</v>
      </c>
      <c r="L466">
        <v>1518328800</v>
      </c>
      <c r="M466">
        <v>1519538400</v>
      </c>
      <c r="N466" s="9">
        <f t="shared" si="44"/>
        <v>43142.25</v>
      </c>
      <c r="O466" s="9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42"/>
        <v>188</v>
      </c>
      <c r="G467" t="s">
        <v>20</v>
      </c>
      <c r="H467">
        <v>80</v>
      </c>
      <c r="I467">
        <f t="shared" si="43"/>
        <v>110.36</v>
      </c>
      <c r="J467" t="s">
        <v>21</v>
      </c>
      <c r="K467" t="s">
        <v>22</v>
      </c>
      <c r="L467">
        <v>1517032800</v>
      </c>
      <c r="M467">
        <v>1517810400</v>
      </c>
      <c r="N467" s="9">
        <f t="shared" si="44"/>
        <v>43127.25</v>
      </c>
      <c r="O467" s="9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42"/>
        <v>332</v>
      </c>
      <c r="G468" t="s">
        <v>20</v>
      </c>
      <c r="H468">
        <v>42</v>
      </c>
      <c r="I468">
        <f t="shared" si="43"/>
        <v>94.86</v>
      </c>
      <c r="J468" t="s">
        <v>21</v>
      </c>
      <c r="K468" t="s">
        <v>22</v>
      </c>
      <c r="L468">
        <v>1368594000</v>
      </c>
      <c r="M468">
        <v>1370581200</v>
      </c>
      <c r="N468" s="9">
        <f t="shared" si="44"/>
        <v>41409.208333333336</v>
      </c>
      <c r="O468" s="9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42"/>
        <v>575</v>
      </c>
      <c r="G469" t="s">
        <v>20</v>
      </c>
      <c r="H469">
        <v>139</v>
      </c>
      <c r="I469">
        <f t="shared" si="43"/>
        <v>57.94</v>
      </c>
      <c r="J469" t="s">
        <v>15</v>
      </c>
      <c r="K469" t="s">
        <v>16</v>
      </c>
      <c r="L469">
        <v>1448258400</v>
      </c>
      <c r="M469">
        <v>1448863200</v>
      </c>
      <c r="N469" s="9">
        <f t="shared" si="44"/>
        <v>42331.25</v>
      </c>
      <c r="O469" s="9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42"/>
        <v>41</v>
      </c>
      <c r="G470" t="s">
        <v>14</v>
      </c>
      <c r="H470">
        <v>16</v>
      </c>
      <c r="I470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9">
        <f t="shared" si="44"/>
        <v>43569.208333333328</v>
      </c>
      <c r="O470" s="9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42"/>
        <v>184</v>
      </c>
      <c r="G471" t="s">
        <v>20</v>
      </c>
      <c r="H471">
        <v>159</v>
      </c>
      <c r="I471">
        <f t="shared" si="43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9">
        <f t="shared" si="44"/>
        <v>42142.208333333328</v>
      </c>
      <c r="O471" s="9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42"/>
        <v>286</v>
      </c>
      <c r="G472" t="s">
        <v>20</v>
      </c>
      <c r="H472">
        <v>381</v>
      </c>
      <c r="I472">
        <f t="shared" si="43"/>
        <v>27.01</v>
      </c>
      <c r="J472" t="s">
        <v>21</v>
      </c>
      <c r="K472" t="s">
        <v>22</v>
      </c>
      <c r="L472">
        <v>1481522400</v>
      </c>
      <c r="M472">
        <v>1482127200</v>
      </c>
      <c r="N472" s="9">
        <f t="shared" si="44"/>
        <v>42716.25</v>
      </c>
      <c r="O472" s="9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42"/>
        <v>319</v>
      </c>
      <c r="G473" t="s">
        <v>20</v>
      </c>
      <c r="H473">
        <v>194</v>
      </c>
      <c r="I473">
        <f t="shared" si="43"/>
        <v>50.97</v>
      </c>
      <c r="J473" t="s">
        <v>40</v>
      </c>
      <c r="K473" t="s">
        <v>41</v>
      </c>
      <c r="L473">
        <v>1335934800</v>
      </c>
      <c r="M473">
        <v>1335934800</v>
      </c>
      <c r="N473" s="9">
        <f t="shared" si="44"/>
        <v>41031.208333333336</v>
      </c>
      <c r="O473" s="9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42"/>
        <v>39</v>
      </c>
      <c r="G474" t="s">
        <v>14</v>
      </c>
      <c r="H474">
        <v>575</v>
      </c>
      <c r="I474">
        <f t="shared" si="43"/>
        <v>104.94</v>
      </c>
      <c r="J474" t="s">
        <v>21</v>
      </c>
      <c r="K474" t="s">
        <v>22</v>
      </c>
      <c r="L474">
        <v>1552280400</v>
      </c>
      <c r="M474">
        <v>1556946000</v>
      </c>
      <c r="N474" s="9">
        <f t="shared" si="44"/>
        <v>43535.208333333328</v>
      </c>
      <c r="O474" s="9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42"/>
        <v>178</v>
      </c>
      <c r="G475" t="s">
        <v>20</v>
      </c>
      <c r="H475">
        <v>106</v>
      </c>
      <c r="I475">
        <f t="shared" si="43"/>
        <v>84.03</v>
      </c>
      <c r="J475" t="s">
        <v>21</v>
      </c>
      <c r="K475" t="s">
        <v>22</v>
      </c>
      <c r="L475">
        <v>1529989200</v>
      </c>
      <c r="M475">
        <v>1530075600</v>
      </c>
      <c r="N475" s="9">
        <f t="shared" si="44"/>
        <v>43277.208333333328</v>
      </c>
      <c r="O475" s="9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42"/>
        <v>365</v>
      </c>
      <c r="G476" t="s">
        <v>20</v>
      </c>
      <c r="H476">
        <v>142</v>
      </c>
      <c r="I476">
        <f t="shared" si="43"/>
        <v>102.86</v>
      </c>
      <c r="J476" t="s">
        <v>21</v>
      </c>
      <c r="K476" t="s">
        <v>22</v>
      </c>
      <c r="L476">
        <v>1418709600</v>
      </c>
      <c r="M476">
        <v>1418796000</v>
      </c>
      <c r="N476" s="9">
        <f t="shared" si="44"/>
        <v>41989.25</v>
      </c>
      <c r="O476" s="9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42"/>
        <v>114</v>
      </c>
      <c r="G477" t="s">
        <v>20</v>
      </c>
      <c r="H477">
        <v>211</v>
      </c>
      <c r="I477">
        <f t="shared" si="43"/>
        <v>39.96</v>
      </c>
      <c r="J477" t="s">
        <v>21</v>
      </c>
      <c r="K477" t="s">
        <v>22</v>
      </c>
      <c r="L477">
        <v>1372136400</v>
      </c>
      <c r="M477">
        <v>1372482000</v>
      </c>
      <c r="N477" s="9">
        <f t="shared" si="44"/>
        <v>41450.208333333336</v>
      </c>
      <c r="O477" s="9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42"/>
        <v>30</v>
      </c>
      <c r="G478" t="s">
        <v>14</v>
      </c>
      <c r="H478">
        <v>1120</v>
      </c>
      <c r="I478">
        <f t="shared" si="43"/>
        <v>51</v>
      </c>
      <c r="J478" t="s">
        <v>21</v>
      </c>
      <c r="K478" t="s">
        <v>22</v>
      </c>
      <c r="L478">
        <v>1533877200</v>
      </c>
      <c r="M478">
        <v>1534395600</v>
      </c>
      <c r="N478" s="9">
        <f t="shared" si="44"/>
        <v>43322.208333333328</v>
      </c>
      <c r="O478" s="9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42"/>
        <v>54</v>
      </c>
      <c r="G479" t="s">
        <v>14</v>
      </c>
      <c r="H479">
        <v>113</v>
      </c>
      <c r="I479">
        <f t="shared" si="43"/>
        <v>40.82</v>
      </c>
      <c r="J479" t="s">
        <v>21</v>
      </c>
      <c r="K479" t="s">
        <v>22</v>
      </c>
      <c r="L479">
        <v>1309064400</v>
      </c>
      <c r="M479">
        <v>1311397200</v>
      </c>
      <c r="N479" s="9">
        <f t="shared" si="44"/>
        <v>40720.208333333336</v>
      </c>
      <c r="O479" s="9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42"/>
        <v>236</v>
      </c>
      <c r="G480" t="s">
        <v>20</v>
      </c>
      <c r="H480">
        <v>2756</v>
      </c>
      <c r="I480">
        <f t="shared" si="43"/>
        <v>59</v>
      </c>
      <c r="J480" t="s">
        <v>21</v>
      </c>
      <c r="K480" t="s">
        <v>22</v>
      </c>
      <c r="L480">
        <v>1425877200</v>
      </c>
      <c r="M480">
        <v>1426914000</v>
      </c>
      <c r="N480" s="9">
        <f t="shared" si="44"/>
        <v>42072.208333333328</v>
      </c>
      <c r="O480" s="9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42"/>
        <v>513</v>
      </c>
      <c r="G481" t="s">
        <v>20</v>
      </c>
      <c r="H481">
        <v>173</v>
      </c>
      <c r="I481">
        <f t="shared" si="43"/>
        <v>71.16</v>
      </c>
      <c r="J481" t="s">
        <v>40</v>
      </c>
      <c r="K481" t="s">
        <v>41</v>
      </c>
      <c r="L481">
        <v>1501304400</v>
      </c>
      <c r="M481">
        <v>1501477200</v>
      </c>
      <c r="N481" s="9">
        <f t="shared" si="44"/>
        <v>42945.208333333328</v>
      </c>
      <c r="O481" s="9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42"/>
        <v>101</v>
      </c>
      <c r="G482" t="s">
        <v>20</v>
      </c>
      <c r="H482">
        <v>87</v>
      </c>
      <c r="I482">
        <f t="shared" si="43"/>
        <v>99.49</v>
      </c>
      <c r="J482" t="s">
        <v>21</v>
      </c>
      <c r="K482" t="s">
        <v>22</v>
      </c>
      <c r="L482">
        <v>1268287200</v>
      </c>
      <c r="M482">
        <v>1269061200</v>
      </c>
      <c r="N482" s="9">
        <f t="shared" si="44"/>
        <v>40248.25</v>
      </c>
      <c r="O482" s="9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42"/>
        <v>81</v>
      </c>
      <c r="G483" t="s">
        <v>14</v>
      </c>
      <c r="H483">
        <v>1538</v>
      </c>
      <c r="I483">
        <f t="shared" si="43"/>
        <v>103.99</v>
      </c>
      <c r="J483" t="s">
        <v>21</v>
      </c>
      <c r="K483" t="s">
        <v>22</v>
      </c>
      <c r="L483">
        <v>1412139600</v>
      </c>
      <c r="M483">
        <v>1415772000</v>
      </c>
      <c r="N483" s="9">
        <f t="shared" si="44"/>
        <v>41913.208333333336</v>
      </c>
      <c r="O483" s="9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42"/>
        <v>16</v>
      </c>
      <c r="G484" t="s">
        <v>14</v>
      </c>
      <c r="H484">
        <v>9</v>
      </c>
      <c r="I484">
        <f t="shared" si="43"/>
        <v>76.56</v>
      </c>
      <c r="J484" t="s">
        <v>21</v>
      </c>
      <c r="K484" t="s">
        <v>22</v>
      </c>
      <c r="L484">
        <v>1330063200</v>
      </c>
      <c r="M484">
        <v>1331013600</v>
      </c>
      <c r="N484" s="9">
        <f t="shared" si="44"/>
        <v>40963.25</v>
      </c>
      <c r="O484" s="9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42"/>
        <v>53</v>
      </c>
      <c r="G485" t="s">
        <v>14</v>
      </c>
      <c r="H485">
        <v>554</v>
      </c>
      <c r="I485">
        <f t="shared" si="43"/>
        <v>87.07</v>
      </c>
      <c r="J485" t="s">
        <v>21</v>
      </c>
      <c r="K485" t="s">
        <v>22</v>
      </c>
      <c r="L485">
        <v>1576130400</v>
      </c>
      <c r="M485">
        <v>1576735200</v>
      </c>
      <c r="N485" s="9">
        <f t="shared" si="44"/>
        <v>43811.25</v>
      </c>
      <c r="O485" s="9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42"/>
        <v>260</v>
      </c>
      <c r="G486" t="s">
        <v>20</v>
      </c>
      <c r="H486">
        <v>1572</v>
      </c>
      <c r="I486">
        <f t="shared" si="43"/>
        <v>49</v>
      </c>
      <c r="J486" t="s">
        <v>40</v>
      </c>
      <c r="K486" t="s">
        <v>41</v>
      </c>
      <c r="L486">
        <v>1407128400</v>
      </c>
      <c r="M486">
        <v>1411362000</v>
      </c>
      <c r="N486" s="9">
        <f t="shared" si="44"/>
        <v>41855.208333333336</v>
      </c>
      <c r="O486" s="9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42"/>
        <v>31</v>
      </c>
      <c r="G487" t="s">
        <v>14</v>
      </c>
      <c r="H487">
        <v>648</v>
      </c>
      <c r="I487">
        <f t="shared" si="43"/>
        <v>42.97</v>
      </c>
      <c r="J487" t="s">
        <v>40</v>
      </c>
      <c r="K487" t="s">
        <v>41</v>
      </c>
      <c r="L487">
        <v>1560142800</v>
      </c>
      <c r="M487">
        <v>1563685200</v>
      </c>
      <c r="N487" s="9">
        <f t="shared" si="44"/>
        <v>43626.208333333328</v>
      </c>
      <c r="O487" s="9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42"/>
        <v>14</v>
      </c>
      <c r="G488" t="s">
        <v>14</v>
      </c>
      <c r="H488">
        <v>21</v>
      </c>
      <c r="I488">
        <f t="shared" si="43"/>
        <v>33.43</v>
      </c>
      <c r="J488" t="s">
        <v>40</v>
      </c>
      <c r="K488" t="s">
        <v>41</v>
      </c>
      <c r="L488">
        <v>1520575200</v>
      </c>
      <c r="M488">
        <v>1521867600</v>
      </c>
      <c r="N488" s="9">
        <f t="shared" si="44"/>
        <v>43168.25</v>
      </c>
      <c r="O488" s="9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42"/>
        <v>179</v>
      </c>
      <c r="G489" t="s">
        <v>20</v>
      </c>
      <c r="H489">
        <v>2346</v>
      </c>
      <c r="I489">
        <f t="shared" si="43"/>
        <v>83.98</v>
      </c>
      <c r="J489" t="s">
        <v>21</v>
      </c>
      <c r="K489" t="s">
        <v>22</v>
      </c>
      <c r="L489">
        <v>1492664400</v>
      </c>
      <c r="M489">
        <v>1495515600</v>
      </c>
      <c r="N489" s="9">
        <f t="shared" si="44"/>
        <v>42845.208333333328</v>
      </c>
      <c r="O489" s="9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42"/>
        <v>220</v>
      </c>
      <c r="G490" t="s">
        <v>20</v>
      </c>
      <c r="H490">
        <v>115</v>
      </c>
      <c r="I490">
        <f t="shared" si="43"/>
        <v>101.42</v>
      </c>
      <c r="J490" t="s">
        <v>21</v>
      </c>
      <c r="K490" t="s">
        <v>22</v>
      </c>
      <c r="L490">
        <v>1454479200</v>
      </c>
      <c r="M490">
        <v>1455948000</v>
      </c>
      <c r="N490" s="9">
        <f t="shared" si="44"/>
        <v>42403.25</v>
      </c>
      <c r="O490" s="9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42"/>
        <v>102</v>
      </c>
      <c r="G491" t="s">
        <v>20</v>
      </c>
      <c r="H491">
        <v>85</v>
      </c>
      <c r="I491">
        <f t="shared" si="43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9">
        <f t="shared" si="44"/>
        <v>40406.208333333336</v>
      </c>
      <c r="O491" s="9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42"/>
        <v>192</v>
      </c>
      <c r="G492" t="s">
        <v>20</v>
      </c>
      <c r="H492">
        <v>144</v>
      </c>
      <c r="I492">
        <f t="shared" si="43"/>
        <v>31.92</v>
      </c>
      <c r="J492" t="s">
        <v>21</v>
      </c>
      <c r="K492" t="s">
        <v>22</v>
      </c>
      <c r="L492">
        <v>1573970400</v>
      </c>
      <c r="M492">
        <v>1574575200</v>
      </c>
      <c r="N492" s="9">
        <f t="shared" si="44"/>
        <v>43786.25</v>
      </c>
      <c r="O492" s="9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42"/>
        <v>305</v>
      </c>
      <c r="G493" t="s">
        <v>20</v>
      </c>
      <c r="H493">
        <v>2443</v>
      </c>
      <c r="I493">
        <f t="shared" si="43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9">
        <f t="shared" si="44"/>
        <v>41456.208333333336</v>
      </c>
      <c r="O493" s="9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42"/>
        <v>24</v>
      </c>
      <c r="G494" t="s">
        <v>74</v>
      </c>
      <c r="H494">
        <v>595</v>
      </c>
      <c r="I494">
        <f t="shared" si="43"/>
        <v>77.03</v>
      </c>
      <c r="J494" t="s">
        <v>21</v>
      </c>
      <c r="K494" t="s">
        <v>22</v>
      </c>
      <c r="L494">
        <v>1275886800</v>
      </c>
      <c r="M494">
        <v>1278910800</v>
      </c>
      <c r="N494" s="9">
        <f t="shared" si="44"/>
        <v>40336.208333333336</v>
      </c>
      <c r="O494" s="9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42"/>
        <v>724</v>
      </c>
      <c r="G495" t="s">
        <v>20</v>
      </c>
      <c r="H495">
        <v>64</v>
      </c>
      <c r="I495">
        <f t="shared" si="43"/>
        <v>101.78</v>
      </c>
      <c r="J495" t="s">
        <v>21</v>
      </c>
      <c r="K495" t="s">
        <v>22</v>
      </c>
      <c r="L495">
        <v>1561784400</v>
      </c>
      <c r="M495">
        <v>1562907600</v>
      </c>
      <c r="N495" s="9">
        <f t="shared" si="44"/>
        <v>43645.208333333328</v>
      </c>
      <c r="O495" s="9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42"/>
        <v>547</v>
      </c>
      <c r="G496" t="s">
        <v>20</v>
      </c>
      <c r="H496">
        <v>268</v>
      </c>
      <c r="I496">
        <f t="shared" si="43"/>
        <v>51.06</v>
      </c>
      <c r="J496" t="s">
        <v>21</v>
      </c>
      <c r="K496" t="s">
        <v>22</v>
      </c>
      <c r="L496">
        <v>1332392400</v>
      </c>
      <c r="M496">
        <v>1332478800</v>
      </c>
      <c r="N496" s="9">
        <f t="shared" si="44"/>
        <v>40990.208333333336</v>
      </c>
      <c r="O496" s="9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42"/>
        <v>415</v>
      </c>
      <c r="G497" t="s">
        <v>20</v>
      </c>
      <c r="H497">
        <v>195</v>
      </c>
      <c r="I497">
        <f t="shared" si="43"/>
        <v>68.02</v>
      </c>
      <c r="J497" t="s">
        <v>36</v>
      </c>
      <c r="K497" t="s">
        <v>37</v>
      </c>
      <c r="L497">
        <v>1402376400</v>
      </c>
      <c r="M497">
        <v>1402722000</v>
      </c>
      <c r="N497" s="9">
        <f t="shared" si="44"/>
        <v>41800.208333333336</v>
      </c>
      <c r="O497" s="9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42"/>
        <v>1</v>
      </c>
      <c r="G498" t="s">
        <v>14</v>
      </c>
      <c r="H498">
        <v>54</v>
      </c>
      <c r="I498">
        <f t="shared" si="43"/>
        <v>30.87</v>
      </c>
      <c r="J498" t="s">
        <v>21</v>
      </c>
      <c r="K498" t="s">
        <v>22</v>
      </c>
      <c r="L498">
        <v>1495342800</v>
      </c>
      <c r="M498">
        <v>1496811600</v>
      </c>
      <c r="N498" s="9">
        <f t="shared" si="44"/>
        <v>42876.208333333328</v>
      </c>
      <c r="O498" s="9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42"/>
        <v>34</v>
      </c>
      <c r="G499" t="s">
        <v>14</v>
      </c>
      <c r="H499">
        <v>120</v>
      </c>
      <c r="I499">
        <f t="shared" si="43"/>
        <v>27.91</v>
      </c>
      <c r="J499" t="s">
        <v>21</v>
      </c>
      <c r="K499" t="s">
        <v>22</v>
      </c>
      <c r="L499">
        <v>1482213600</v>
      </c>
      <c r="M499">
        <v>1482213600</v>
      </c>
      <c r="N499" s="9">
        <f t="shared" si="44"/>
        <v>42724.25</v>
      </c>
      <c r="O499" s="9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42"/>
        <v>24</v>
      </c>
      <c r="G500" t="s">
        <v>14</v>
      </c>
      <c r="H500">
        <v>579</v>
      </c>
      <c r="I500">
        <f t="shared" si="43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9">
        <f t="shared" si="44"/>
        <v>42005.25</v>
      </c>
      <c r="O500" s="9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42"/>
        <v>48</v>
      </c>
      <c r="G501" t="s">
        <v>14</v>
      </c>
      <c r="H501">
        <v>2072</v>
      </c>
      <c r="I501">
        <f t="shared" si="43"/>
        <v>38</v>
      </c>
      <c r="J501" t="s">
        <v>21</v>
      </c>
      <c r="K501" t="s">
        <v>22</v>
      </c>
      <c r="L501">
        <v>1458018000</v>
      </c>
      <c r="M501">
        <v>1458450000</v>
      </c>
      <c r="N501" s="9">
        <f t="shared" si="44"/>
        <v>42444.208333333328</v>
      </c>
      <c r="O501" s="9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42"/>
        <v>0</v>
      </c>
      <c r="G502" t="s">
        <v>14</v>
      </c>
      <c r="H502">
        <v>0</v>
      </c>
      <c r="I502" t="e">
        <f t="shared" si="43"/>
        <v>#DIV/0!</v>
      </c>
      <c r="J502" t="s">
        <v>21</v>
      </c>
      <c r="K502" t="s">
        <v>22</v>
      </c>
      <c r="L502">
        <v>1367384400</v>
      </c>
      <c r="M502">
        <v>1369803600</v>
      </c>
      <c r="N502" s="9">
        <f t="shared" si="44"/>
        <v>41395.208333333336</v>
      </c>
      <c r="O502" s="9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42"/>
        <v>70</v>
      </c>
      <c r="G503" t="s">
        <v>14</v>
      </c>
      <c r="H503">
        <v>1796</v>
      </c>
      <c r="I503">
        <f t="shared" si="43"/>
        <v>59.99</v>
      </c>
      <c r="J503" t="s">
        <v>21</v>
      </c>
      <c r="K503" t="s">
        <v>22</v>
      </c>
      <c r="L503">
        <v>1363064400</v>
      </c>
      <c r="M503">
        <v>1363237200</v>
      </c>
      <c r="N503" s="9">
        <f t="shared" si="44"/>
        <v>41345.208333333336</v>
      </c>
      <c r="O503" s="9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42"/>
        <v>530</v>
      </c>
      <c r="G504" t="s">
        <v>20</v>
      </c>
      <c r="H504">
        <v>186</v>
      </c>
      <c r="I504">
        <f t="shared" si="43"/>
        <v>37.04</v>
      </c>
      <c r="J504" t="s">
        <v>26</v>
      </c>
      <c r="K504" t="s">
        <v>27</v>
      </c>
      <c r="L504">
        <v>1343365200</v>
      </c>
      <c r="M504">
        <v>1345870800</v>
      </c>
      <c r="N504" s="9">
        <f t="shared" si="44"/>
        <v>41117.208333333336</v>
      </c>
      <c r="O504" s="9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42"/>
        <v>180</v>
      </c>
      <c r="G505" t="s">
        <v>20</v>
      </c>
      <c r="H505">
        <v>460</v>
      </c>
      <c r="I505">
        <f t="shared" si="43"/>
        <v>99.96</v>
      </c>
      <c r="J505" t="s">
        <v>21</v>
      </c>
      <c r="K505" t="s">
        <v>22</v>
      </c>
      <c r="L505">
        <v>1435726800</v>
      </c>
      <c r="M505">
        <v>1437454800</v>
      </c>
      <c r="N505" s="9">
        <f t="shared" si="44"/>
        <v>42186.208333333328</v>
      </c>
      <c r="O505" s="9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42"/>
        <v>92</v>
      </c>
      <c r="G506" t="s">
        <v>14</v>
      </c>
      <c r="H506">
        <v>62</v>
      </c>
      <c r="I506">
        <f t="shared" si="43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9">
        <f t="shared" si="44"/>
        <v>42142.208333333328</v>
      </c>
      <c r="O506" s="9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42"/>
        <v>14</v>
      </c>
      <c r="G507" t="s">
        <v>14</v>
      </c>
      <c r="H507">
        <v>347</v>
      </c>
      <c r="I507">
        <f t="shared" si="43"/>
        <v>36.01</v>
      </c>
      <c r="J507" t="s">
        <v>21</v>
      </c>
      <c r="K507" t="s">
        <v>22</v>
      </c>
      <c r="L507">
        <v>1362722400</v>
      </c>
      <c r="M507">
        <v>1366347600</v>
      </c>
      <c r="N507" s="9">
        <f t="shared" si="44"/>
        <v>41341.25</v>
      </c>
      <c r="O507" s="9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42"/>
        <v>927</v>
      </c>
      <c r="G508" t="s">
        <v>20</v>
      </c>
      <c r="H508">
        <v>2528</v>
      </c>
      <c r="I508">
        <f t="shared" si="43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9">
        <f t="shared" si="44"/>
        <v>43062.25</v>
      </c>
      <c r="O508" s="9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42"/>
        <v>40</v>
      </c>
      <c r="G509" t="s">
        <v>14</v>
      </c>
      <c r="H509">
        <v>19</v>
      </c>
      <c r="I509">
        <f t="shared" si="43"/>
        <v>44.05</v>
      </c>
      <c r="J509" t="s">
        <v>21</v>
      </c>
      <c r="K509" t="s">
        <v>22</v>
      </c>
      <c r="L509">
        <v>1365483600</v>
      </c>
      <c r="M509">
        <v>1369717200</v>
      </c>
      <c r="N509" s="9">
        <f t="shared" si="44"/>
        <v>41373.208333333336</v>
      </c>
      <c r="O509" s="9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42"/>
        <v>112</v>
      </c>
      <c r="G510" t="s">
        <v>20</v>
      </c>
      <c r="H510">
        <v>3657</v>
      </c>
      <c r="I510">
        <f t="shared" si="43"/>
        <v>53</v>
      </c>
      <c r="J510" t="s">
        <v>21</v>
      </c>
      <c r="K510" t="s">
        <v>22</v>
      </c>
      <c r="L510">
        <v>1532840400</v>
      </c>
      <c r="M510">
        <v>1534654800</v>
      </c>
      <c r="N510" s="9">
        <f t="shared" si="44"/>
        <v>43310.208333333328</v>
      </c>
      <c r="O510" s="9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42"/>
        <v>71</v>
      </c>
      <c r="G511" t="s">
        <v>14</v>
      </c>
      <c r="H511">
        <v>1258</v>
      </c>
      <c r="I511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9">
        <f t="shared" si="44"/>
        <v>41034.208333333336</v>
      </c>
      <c r="O511" s="9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42"/>
        <v>119</v>
      </c>
      <c r="G512" t="s">
        <v>20</v>
      </c>
      <c r="H512">
        <v>131</v>
      </c>
      <c r="I512">
        <f t="shared" si="43"/>
        <v>70.91</v>
      </c>
      <c r="J512" t="s">
        <v>26</v>
      </c>
      <c r="K512" t="s">
        <v>27</v>
      </c>
      <c r="L512">
        <v>1527742800</v>
      </c>
      <c r="M512">
        <v>1529816400</v>
      </c>
      <c r="N512" s="9">
        <f t="shared" si="44"/>
        <v>43251.208333333328</v>
      </c>
      <c r="O512" s="9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42"/>
        <v>24</v>
      </c>
      <c r="G513" t="s">
        <v>14</v>
      </c>
      <c r="H513">
        <v>362</v>
      </c>
      <c r="I513">
        <f t="shared" si="43"/>
        <v>98.06</v>
      </c>
      <c r="J513" t="s">
        <v>21</v>
      </c>
      <c r="K513" t="s">
        <v>22</v>
      </c>
      <c r="L513">
        <v>1564030800</v>
      </c>
      <c r="M513">
        <v>1564894800</v>
      </c>
      <c r="N513" s="9">
        <f t="shared" si="44"/>
        <v>43671.208333333328</v>
      </c>
      <c r="O513" s="9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42"/>
        <v>139</v>
      </c>
      <c r="G514" t="s">
        <v>20</v>
      </c>
      <c r="H514">
        <v>239</v>
      </c>
      <c r="I514">
        <f t="shared" si="43"/>
        <v>53.05</v>
      </c>
      <c r="J514" t="s">
        <v>21</v>
      </c>
      <c r="K514" t="s">
        <v>22</v>
      </c>
      <c r="L514">
        <v>1404536400</v>
      </c>
      <c r="M514">
        <v>1404622800</v>
      </c>
      <c r="N514" s="9">
        <f t="shared" si="44"/>
        <v>41825.208333333336</v>
      </c>
      <c r="O514" s="9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48">ROUND((E515/D515)*100,0)</f>
        <v>39</v>
      </c>
      <c r="G515" t="s">
        <v>74</v>
      </c>
      <c r="H515">
        <v>35</v>
      </c>
      <c r="I515">
        <f t="shared" ref="I515:I578" si="49">ROUND(E515/H515,2)</f>
        <v>93.14</v>
      </c>
      <c r="J515" t="s">
        <v>21</v>
      </c>
      <c r="K515" t="s">
        <v>22</v>
      </c>
      <c r="L515">
        <v>1284008400</v>
      </c>
      <c r="M515">
        <v>1284181200</v>
      </c>
      <c r="N515" s="9">
        <f t="shared" ref="N515:N578" si="50">(((L515/60)/60)/24)+DATE(1970,1,1)</f>
        <v>40430.208333333336</v>
      </c>
      <c r="O515" s="9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_xlfn.TEXTBEFORE(R515,"/")</f>
        <v>film &amp; video</v>
      </c>
      <c r="T515" t="str">
        <f t="shared" ref="T515:T578" si="53">_xlfn.TEXTAFTER(R515,"/")</f>
        <v>television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48"/>
        <v>22</v>
      </c>
      <c r="G516" t="s">
        <v>74</v>
      </c>
      <c r="H516">
        <v>528</v>
      </c>
      <c r="I516">
        <f t="shared" si="49"/>
        <v>58.95</v>
      </c>
      <c r="J516" t="s">
        <v>98</v>
      </c>
      <c r="K516" t="s">
        <v>99</v>
      </c>
      <c r="L516">
        <v>1386309600</v>
      </c>
      <c r="M516">
        <v>1386741600</v>
      </c>
      <c r="N516" s="9">
        <f t="shared" si="50"/>
        <v>41614.25</v>
      </c>
      <c r="O516" s="9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48"/>
        <v>56</v>
      </c>
      <c r="G517" t="s">
        <v>14</v>
      </c>
      <c r="H517">
        <v>133</v>
      </c>
      <c r="I517">
        <f t="shared" si="49"/>
        <v>36.07</v>
      </c>
      <c r="J517" t="s">
        <v>15</v>
      </c>
      <c r="K517" t="s">
        <v>16</v>
      </c>
      <c r="L517">
        <v>1324620000</v>
      </c>
      <c r="M517">
        <v>1324792800</v>
      </c>
      <c r="N517" s="9">
        <f t="shared" si="50"/>
        <v>40900.25</v>
      </c>
      <c r="O517" s="9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48"/>
        <v>43</v>
      </c>
      <c r="G518" t="s">
        <v>14</v>
      </c>
      <c r="H518">
        <v>846</v>
      </c>
      <c r="I518">
        <f t="shared" si="49"/>
        <v>63.03</v>
      </c>
      <c r="J518" t="s">
        <v>21</v>
      </c>
      <c r="K518" t="s">
        <v>22</v>
      </c>
      <c r="L518">
        <v>1281070800</v>
      </c>
      <c r="M518">
        <v>1284354000</v>
      </c>
      <c r="N518" s="9">
        <f t="shared" si="50"/>
        <v>40396.208333333336</v>
      </c>
      <c r="O518" s="9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48"/>
        <v>112</v>
      </c>
      <c r="G519" t="s">
        <v>20</v>
      </c>
      <c r="H519">
        <v>78</v>
      </c>
      <c r="I519">
        <f t="shared" si="49"/>
        <v>84.72</v>
      </c>
      <c r="J519" t="s">
        <v>21</v>
      </c>
      <c r="K519" t="s">
        <v>22</v>
      </c>
      <c r="L519">
        <v>1493960400</v>
      </c>
      <c r="M519">
        <v>1494392400</v>
      </c>
      <c r="N519" s="9">
        <f t="shared" si="50"/>
        <v>42860.208333333328</v>
      </c>
      <c r="O519" s="9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48"/>
        <v>7</v>
      </c>
      <c r="G520" t="s">
        <v>14</v>
      </c>
      <c r="H520">
        <v>10</v>
      </c>
      <c r="I520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9">
        <f t="shared" si="50"/>
        <v>43154.25</v>
      </c>
      <c r="O520" s="9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48"/>
        <v>102</v>
      </c>
      <c r="G521" t="s">
        <v>20</v>
      </c>
      <c r="H521">
        <v>1773</v>
      </c>
      <c r="I521">
        <f t="shared" si="49"/>
        <v>101.98</v>
      </c>
      <c r="J521" t="s">
        <v>21</v>
      </c>
      <c r="K521" t="s">
        <v>22</v>
      </c>
      <c r="L521">
        <v>1420696800</v>
      </c>
      <c r="M521">
        <v>1421906400</v>
      </c>
      <c r="N521" s="9">
        <f t="shared" si="50"/>
        <v>42012.25</v>
      </c>
      <c r="O521" s="9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48"/>
        <v>426</v>
      </c>
      <c r="G522" t="s">
        <v>20</v>
      </c>
      <c r="H522">
        <v>32</v>
      </c>
      <c r="I522">
        <f t="shared" si="49"/>
        <v>106.44</v>
      </c>
      <c r="J522" t="s">
        <v>21</v>
      </c>
      <c r="K522" t="s">
        <v>22</v>
      </c>
      <c r="L522">
        <v>1555650000</v>
      </c>
      <c r="M522">
        <v>1555909200</v>
      </c>
      <c r="N522" s="9">
        <f t="shared" si="50"/>
        <v>43574.208333333328</v>
      </c>
      <c r="O522" s="9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48"/>
        <v>146</v>
      </c>
      <c r="G523" t="s">
        <v>20</v>
      </c>
      <c r="H523">
        <v>369</v>
      </c>
      <c r="I523">
        <f t="shared" si="49"/>
        <v>29.98</v>
      </c>
      <c r="J523" t="s">
        <v>21</v>
      </c>
      <c r="K523" t="s">
        <v>22</v>
      </c>
      <c r="L523">
        <v>1471928400</v>
      </c>
      <c r="M523">
        <v>1472446800</v>
      </c>
      <c r="N523" s="9">
        <f t="shared" si="50"/>
        <v>42605.208333333328</v>
      </c>
      <c r="O523" s="9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48"/>
        <v>32</v>
      </c>
      <c r="G524" t="s">
        <v>14</v>
      </c>
      <c r="H524">
        <v>191</v>
      </c>
      <c r="I524">
        <f t="shared" si="49"/>
        <v>85.81</v>
      </c>
      <c r="J524" t="s">
        <v>21</v>
      </c>
      <c r="K524" t="s">
        <v>22</v>
      </c>
      <c r="L524">
        <v>1341291600</v>
      </c>
      <c r="M524">
        <v>1342328400</v>
      </c>
      <c r="N524" s="9">
        <f t="shared" si="50"/>
        <v>41093.208333333336</v>
      </c>
      <c r="O524" s="9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48"/>
        <v>700</v>
      </c>
      <c r="G525" t="s">
        <v>20</v>
      </c>
      <c r="H525">
        <v>89</v>
      </c>
      <c r="I525">
        <f t="shared" si="49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9">
        <f t="shared" si="50"/>
        <v>40241.25</v>
      </c>
      <c r="O525" s="9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48"/>
        <v>84</v>
      </c>
      <c r="G526" t="s">
        <v>14</v>
      </c>
      <c r="H526">
        <v>1979</v>
      </c>
      <c r="I526">
        <f t="shared" si="49"/>
        <v>41</v>
      </c>
      <c r="J526" t="s">
        <v>21</v>
      </c>
      <c r="K526" t="s">
        <v>22</v>
      </c>
      <c r="L526">
        <v>1272258000</v>
      </c>
      <c r="M526">
        <v>1273381200</v>
      </c>
      <c r="N526" s="9">
        <f t="shared" si="50"/>
        <v>40294.208333333336</v>
      </c>
      <c r="O526" s="9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48"/>
        <v>84</v>
      </c>
      <c r="G527" t="s">
        <v>14</v>
      </c>
      <c r="H527">
        <v>63</v>
      </c>
      <c r="I527">
        <f t="shared" si="49"/>
        <v>28.06</v>
      </c>
      <c r="J527" t="s">
        <v>21</v>
      </c>
      <c r="K527" t="s">
        <v>22</v>
      </c>
      <c r="L527">
        <v>1290492000</v>
      </c>
      <c r="M527">
        <v>1290837600</v>
      </c>
      <c r="N527" s="9">
        <f t="shared" si="50"/>
        <v>40505.25</v>
      </c>
      <c r="O527" s="9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48"/>
        <v>156</v>
      </c>
      <c r="G528" t="s">
        <v>20</v>
      </c>
      <c r="H528">
        <v>147</v>
      </c>
      <c r="I528">
        <f t="shared" si="49"/>
        <v>88.05</v>
      </c>
      <c r="J528" t="s">
        <v>21</v>
      </c>
      <c r="K528" t="s">
        <v>22</v>
      </c>
      <c r="L528">
        <v>1451109600</v>
      </c>
      <c r="M528">
        <v>1454306400</v>
      </c>
      <c r="N528" s="9">
        <f t="shared" si="50"/>
        <v>42364.25</v>
      </c>
      <c r="O528" s="9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48"/>
        <v>100</v>
      </c>
      <c r="G529" t="s">
        <v>14</v>
      </c>
      <c r="H529">
        <v>6080</v>
      </c>
      <c r="I529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9">
        <f t="shared" si="50"/>
        <v>42405.25</v>
      </c>
      <c r="O529" s="9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48"/>
        <v>80</v>
      </c>
      <c r="G530" t="s">
        <v>14</v>
      </c>
      <c r="H530">
        <v>80</v>
      </c>
      <c r="I530">
        <f t="shared" si="49"/>
        <v>90.34</v>
      </c>
      <c r="J530" t="s">
        <v>40</v>
      </c>
      <c r="K530" t="s">
        <v>41</v>
      </c>
      <c r="L530">
        <v>1385186400</v>
      </c>
      <c r="M530">
        <v>1389074400</v>
      </c>
      <c r="N530" s="9">
        <f t="shared" si="50"/>
        <v>41601.25</v>
      </c>
      <c r="O530" s="9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48"/>
        <v>11</v>
      </c>
      <c r="G531" t="s">
        <v>14</v>
      </c>
      <c r="H531">
        <v>9</v>
      </c>
      <c r="I531">
        <f t="shared" si="49"/>
        <v>63.78</v>
      </c>
      <c r="J531" t="s">
        <v>21</v>
      </c>
      <c r="K531" t="s">
        <v>22</v>
      </c>
      <c r="L531">
        <v>1399698000</v>
      </c>
      <c r="M531">
        <v>1402117200</v>
      </c>
      <c r="N531" s="9">
        <f t="shared" si="50"/>
        <v>41769.208333333336</v>
      </c>
      <c r="O531" s="9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48"/>
        <v>92</v>
      </c>
      <c r="G532" t="s">
        <v>14</v>
      </c>
      <c r="H532">
        <v>1784</v>
      </c>
      <c r="I532">
        <f t="shared" si="49"/>
        <v>54</v>
      </c>
      <c r="J532" t="s">
        <v>21</v>
      </c>
      <c r="K532" t="s">
        <v>22</v>
      </c>
      <c r="L532">
        <v>1283230800</v>
      </c>
      <c r="M532">
        <v>1284440400</v>
      </c>
      <c r="N532" s="9">
        <f t="shared" si="50"/>
        <v>40421.208333333336</v>
      </c>
      <c r="O532" s="9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48"/>
        <v>96</v>
      </c>
      <c r="G533" t="s">
        <v>47</v>
      </c>
      <c r="H533">
        <v>3640</v>
      </c>
      <c r="I533">
        <f t="shared" si="49"/>
        <v>48.99</v>
      </c>
      <c r="J533" t="s">
        <v>98</v>
      </c>
      <c r="K533" t="s">
        <v>99</v>
      </c>
      <c r="L533">
        <v>1384149600</v>
      </c>
      <c r="M533">
        <v>1388988000</v>
      </c>
      <c r="N533" s="9">
        <f t="shared" si="50"/>
        <v>41589.25</v>
      </c>
      <c r="O533" s="9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48"/>
        <v>503</v>
      </c>
      <c r="G534" t="s">
        <v>20</v>
      </c>
      <c r="H534">
        <v>126</v>
      </c>
      <c r="I534">
        <f t="shared" si="49"/>
        <v>63.86</v>
      </c>
      <c r="J534" t="s">
        <v>15</v>
      </c>
      <c r="K534" t="s">
        <v>16</v>
      </c>
      <c r="L534">
        <v>1516860000</v>
      </c>
      <c r="M534">
        <v>1516946400</v>
      </c>
      <c r="N534" s="9">
        <f t="shared" si="50"/>
        <v>43125.25</v>
      </c>
      <c r="O534" s="9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48"/>
        <v>159</v>
      </c>
      <c r="G535" t="s">
        <v>20</v>
      </c>
      <c r="H535">
        <v>2218</v>
      </c>
      <c r="I535">
        <f t="shared" si="49"/>
        <v>83</v>
      </c>
      <c r="J535" t="s">
        <v>40</v>
      </c>
      <c r="K535" t="s">
        <v>41</v>
      </c>
      <c r="L535">
        <v>1374642000</v>
      </c>
      <c r="M535">
        <v>1377752400</v>
      </c>
      <c r="N535" s="9">
        <f t="shared" si="50"/>
        <v>41479.208333333336</v>
      </c>
      <c r="O535" s="9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48"/>
        <v>15</v>
      </c>
      <c r="G536" t="s">
        <v>14</v>
      </c>
      <c r="H536">
        <v>243</v>
      </c>
      <c r="I536">
        <f t="shared" si="49"/>
        <v>55.08</v>
      </c>
      <c r="J536" t="s">
        <v>21</v>
      </c>
      <c r="K536" t="s">
        <v>22</v>
      </c>
      <c r="L536">
        <v>1534482000</v>
      </c>
      <c r="M536">
        <v>1534568400</v>
      </c>
      <c r="N536" s="9">
        <f t="shared" si="50"/>
        <v>43329.208333333328</v>
      </c>
      <c r="O536" s="9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48"/>
        <v>482</v>
      </c>
      <c r="G537" t="s">
        <v>20</v>
      </c>
      <c r="H537">
        <v>202</v>
      </c>
      <c r="I537">
        <f t="shared" si="49"/>
        <v>62.04</v>
      </c>
      <c r="J537" t="s">
        <v>107</v>
      </c>
      <c r="K537" t="s">
        <v>108</v>
      </c>
      <c r="L537">
        <v>1528434000</v>
      </c>
      <c r="M537">
        <v>1528606800</v>
      </c>
      <c r="N537" s="9">
        <f t="shared" si="50"/>
        <v>43259.208333333328</v>
      </c>
      <c r="O537" s="9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48"/>
        <v>150</v>
      </c>
      <c r="G538" t="s">
        <v>20</v>
      </c>
      <c r="H538">
        <v>140</v>
      </c>
      <c r="I538">
        <f t="shared" si="49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9">
        <f t="shared" si="50"/>
        <v>40414.208333333336</v>
      </c>
      <c r="O538" s="9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48"/>
        <v>117</v>
      </c>
      <c r="G539" t="s">
        <v>20</v>
      </c>
      <c r="H539">
        <v>1052</v>
      </c>
      <c r="I539">
        <f t="shared" si="49"/>
        <v>94.04</v>
      </c>
      <c r="J539" t="s">
        <v>36</v>
      </c>
      <c r="K539" t="s">
        <v>37</v>
      </c>
      <c r="L539">
        <v>1535605200</v>
      </c>
      <c r="M539">
        <v>1537592400</v>
      </c>
      <c r="N539" s="9">
        <f t="shared" si="50"/>
        <v>43342.208333333328</v>
      </c>
      <c r="O539" s="9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48"/>
        <v>38</v>
      </c>
      <c r="G540" t="s">
        <v>14</v>
      </c>
      <c r="H540">
        <v>1296</v>
      </c>
      <c r="I540">
        <f t="shared" si="49"/>
        <v>44.01</v>
      </c>
      <c r="J540" t="s">
        <v>21</v>
      </c>
      <c r="K540" t="s">
        <v>22</v>
      </c>
      <c r="L540">
        <v>1379826000</v>
      </c>
      <c r="M540">
        <v>1381208400</v>
      </c>
      <c r="N540" s="9">
        <f t="shared" si="50"/>
        <v>41539.208333333336</v>
      </c>
      <c r="O540" s="9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48"/>
        <v>73</v>
      </c>
      <c r="G541" t="s">
        <v>14</v>
      </c>
      <c r="H541">
        <v>77</v>
      </c>
      <c r="I541">
        <f t="shared" si="49"/>
        <v>92.47</v>
      </c>
      <c r="J541" t="s">
        <v>21</v>
      </c>
      <c r="K541" t="s">
        <v>22</v>
      </c>
      <c r="L541">
        <v>1561957200</v>
      </c>
      <c r="M541">
        <v>1562475600</v>
      </c>
      <c r="N541" s="9">
        <f t="shared" si="50"/>
        <v>43647.208333333328</v>
      </c>
      <c r="O541" s="9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48"/>
        <v>266</v>
      </c>
      <c r="G542" t="s">
        <v>20</v>
      </c>
      <c r="H542">
        <v>247</v>
      </c>
      <c r="I542">
        <f t="shared" si="49"/>
        <v>57.07</v>
      </c>
      <c r="J542" t="s">
        <v>21</v>
      </c>
      <c r="K542" t="s">
        <v>22</v>
      </c>
      <c r="L542">
        <v>1525496400</v>
      </c>
      <c r="M542">
        <v>1527397200</v>
      </c>
      <c r="N542" s="9">
        <f t="shared" si="50"/>
        <v>43225.208333333328</v>
      </c>
      <c r="O542" s="9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48"/>
        <v>24</v>
      </c>
      <c r="G543" t="s">
        <v>14</v>
      </c>
      <c r="H543">
        <v>395</v>
      </c>
      <c r="I543">
        <f t="shared" si="49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9">
        <f t="shared" si="50"/>
        <v>42165.208333333328</v>
      </c>
      <c r="O543" s="9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48"/>
        <v>3</v>
      </c>
      <c r="G544" t="s">
        <v>14</v>
      </c>
      <c r="H544">
        <v>49</v>
      </c>
      <c r="I544">
        <f t="shared" si="49"/>
        <v>39.39</v>
      </c>
      <c r="J544" t="s">
        <v>40</v>
      </c>
      <c r="K544" t="s">
        <v>41</v>
      </c>
      <c r="L544">
        <v>1453442400</v>
      </c>
      <c r="M544">
        <v>1456034400</v>
      </c>
      <c r="N544" s="9">
        <f t="shared" si="50"/>
        <v>42391.25</v>
      </c>
      <c r="O544" s="9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48"/>
        <v>16</v>
      </c>
      <c r="G545" t="s">
        <v>14</v>
      </c>
      <c r="H545">
        <v>180</v>
      </c>
      <c r="I545">
        <f t="shared" si="49"/>
        <v>77.02</v>
      </c>
      <c r="J545" t="s">
        <v>21</v>
      </c>
      <c r="K545" t="s">
        <v>22</v>
      </c>
      <c r="L545">
        <v>1378875600</v>
      </c>
      <c r="M545">
        <v>1380171600</v>
      </c>
      <c r="N545" s="9">
        <f t="shared" si="50"/>
        <v>41528.208333333336</v>
      </c>
      <c r="O545" s="9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48"/>
        <v>277</v>
      </c>
      <c r="G546" t="s">
        <v>20</v>
      </c>
      <c r="H546">
        <v>84</v>
      </c>
      <c r="I546">
        <f t="shared" si="49"/>
        <v>92.17</v>
      </c>
      <c r="J546" t="s">
        <v>21</v>
      </c>
      <c r="K546" t="s">
        <v>22</v>
      </c>
      <c r="L546">
        <v>1452232800</v>
      </c>
      <c r="M546">
        <v>1453356000</v>
      </c>
      <c r="N546" s="9">
        <f t="shared" si="50"/>
        <v>42377.25</v>
      </c>
      <c r="O546" s="9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48"/>
        <v>89</v>
      </c>
      <c r="G547" t="s">
        <v>14</v>
      </c>
      <c r="H547">
        <v>2690</v>
      </c>
      <c r="I547">
        <f t="shared" si="49"/>
        <v>61.01</v>
      </c>
      <c r="J547" t="s">
        <v>21</v>
      </c>
      <c r="K547" t="s">
        <v>22</v>
      </c>
      <c r="L547">
        <v>1577253600</v>
      </c>
      <c r="M547">
        <v>1578981600</v>
      </c>
      <c r="N547" s="9">
        <f t="shared" si="50"/>
        <v>43824.25</v>
      </c>
      <c r="O547" s="9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48"/>
        <v>164</v>
      </c>
      <c r="G548" t="s">
        <v>20</v>
      </c>
      <c r="H548">
        <v>88</v>
      </c>
      <c r="I548">
        <f t="shared" si="49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9">
        <f t="shared" si="50"/>
        <v>43360.208333333328</v>
      </c>
      <c r="O548" s="9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48"/>
        <v>969</v>
      </c>
      <c r="G549" t="s">
        <v>20</v>
      </c>
      <c r="H549">
        <v>156</v>
      </c>
      <c r="I549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9">
        <f t="shared" si="50"/>
        <v>42029.25</v>
      </c>
      <c r="O549" s="9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48"/>
        <v>271</v>
      </c>
      <c r="G550" t="s">
        <v>20</v>
      </c>
      <c r="H550">
        <v>2985</v>
      </c>
      <c r="I550">
        <f t="shared" si="49"/>
        <v>59.99</v>
      </c>
      <c r="J550" t="s">
        <v>21</v>
      </c>
      <c r="K550" t="s">
        <v>22</v>
      </c>
      <c r="L550">
        <v>1459486800</v>
      </c>
      <c r="M550">
        <v>1460610000</v>
      </c>
      <c r="N550" s="9">
        <f t="shared" si="50"/>
        <v>42461.208333333328</v>
      </c>
      <c r="O550" s="9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48"/>
        <v>284</v>
      </c>
      <c r="G551" t="s">
        <v>20</v>
      </c>
      <c r="H551">
        <v>762</v>
      </c>
      <c r="I551">
        <f t="shared" si="49"/>
        <v>110.03</v>
      </c>
      <c r="J551" t="s">
        <v>21</v>
      </c>
      <c r="K551" t="s">
        <v>22</v>
      </c>
      <c r="L551">
        <v>1369717200</v>
      </c>
      <c r="M551">
        <v>1370494800</v>
      </c>
      <c r="N551" s="9">
        <f t="shared" si="50"/>
        <v>41422.208333333336</v>
      </c>
      <c r="O551" s="9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48"/>
        <v>4</v>
      </c>
      <c r="G552" t="s">
        <v>74</v>
      </c>
      <c r="H552">
        <v>1</v>
      </c>
      <c r="I552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9">
        <f t="shared" si="50"/>
        <v>40968.25</v>
      </c>
      <c r="O552" s="9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48"/>
        <v>59</v>
      </c>
      <c r="G553" t="s">
        <v>14</v>
      </c>
      <c r="H553">
        <v>2779</v>
      </c>
      <c r="I553">
        <f t="shared" si="49"/>
        <v>38</v>
      </c>
      <c r="J553" t="s">
        <v>26</v>
      </c>
      <c r="K553" t="s">
        <v>27</v>
      </c>
      <c r="L553">
        <v>1419055200</v>
      </c>
      <c r="M553">
        <v>1422511200</v>
      </c>
      <c r="N553" s="9">
        <f t="shared" si="50"/>
        <v>41993.25</v>
      </c>
      <c r="O553" s="9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48"/>
        <v>99</v>
      </c>
      <c r="G554" t="s">
        <v>14</v>
      </c>
      <c r="H554">
        <v>92</v>
      </c>
      <c r="I554">
        <f t="shared" si="49"/>
        <v>96.37</v>
      </c>
      <c r="J554" t="s">
        <v>21</v>
      </c>
      <c r="K554" t="s">
        <v>22</v>
      </c>
      <c r="L554">
        <v>1480140000</v>
      </c>
      <c r="M554">
        <v>1480312800</v>
      </c>
      <c r="N554" s="9">
        <f t="shared" si="50"/>
        <v>42700.25</v>
      </c>
      <c r="O554" s="9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48"/>
        <v>44</v>
      </c>
      <c r="G555" t="s">
        <v>14</v>
      </c>
      <c r="H555">
        <v>1028</v>
      </c>
      <c r="I555">
        <f t="shared" si="49"/>
        <v>72.98</v>
      </c>
      <c r="J555" t="s">
        <v>21</v>
      </c>
      <c r="K555" t="s">
        <v>22</v>
      </c>
      <c r="L555">
        <v>1293948000</v>
      </c>
      <c r="M555">
        <v>1294034400</v>
      </c>
      <c r="N555" s="9">
        <f t="shared" si="50"/>
        <v>40545.25</v>
      </c>
      <c r="O555" s="9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48"/>
        <v>152</v>
      </c>
      <c r="G556" t="s">
        <v>20</v>
      </c>
      <c r="H556">
        <v>554</v>
      </c>
      <c r="I556">
        <f t="shared" si="49"/>
        <v>26.01</v>
      </c>
      <c r="J556" t="s">
        <v>15</v>
      </c>
      <c r="K556" t="s">
        <v>16</v>
      </c>
      <c r="L556">
        <v>1482127200</v>
      </c>
      <c r="M556">
        <v>1482645600</v>
      </c>
      <c r="N556" s="9">
        <f t="shared" si="50"/>
        <v>42723.25</v>
      </c>
      <c r="O556" s="9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48"/>
        <v>224</v>
      </c>
      <c r="G557" t="s">
        <v>20</v>
      </c>
      <c r="H557">
        <v>135</v>
      </c>
      <c r="I557">
        <f t="shared" si="49"/>
        <v>104.36</v>
      </c>
      <c r="J557" t="s">
        <v>36</v>
      </c>
      <c r="K557" t="s">
        <v>37</v>
      </c>
      <c r="L557">
        <v>1396414800</v>
      </c>
      <c r="M557">
        <v>1399093200</v>
      </c>
      <c r="N557" s="9">
        <f t="shared" si="50"/>
        <v>41731.208333333336</v>
      </c>
      <c r="O557" s="9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48"/>
        <v>240</v>
      </c>
      <c r="G558" t="s">
        <v>20</v>
      </c>
      <c r="H558">
        <v>122</v>
      </c>
      <c r="I558">
        <f t="shared" si="49"/>
        <v>102.19</v>
      </c>
      <c r="J558" t="s">
        <v>21</v>
      </c>
      <c r="K558" t="s">
        <v>22</v>
      </c>
      <c r="L558">
        <v>1315285200</v>
      </c>
      <c r="M558">
        <v>1315890000</v>
      </c>
      <c r="N558" s="9">
        <f t="shared" si="50"/>
        <v>40792.208333333336</v>
      </c>
      <c r="O558" s="9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48"/>
        <v>199</v>
      </c>
      <c r="G559" t="s">
        <v>20</v>
      </c>
      <c r="H559">
        <v>221</v>
      </c>
      <c r="I559">
        <f t="shared" si="49"/>
        <v>54.12</v>
      </c>
      <c r="J559" t="s">
        <v>21</v>
      </c>
      <c r="K559" t="s">
        <v>22</v>
      </c>
      <c r="L559">
        <v>1443762000</v>
      </c>
      <c r="M559">
        <v>1444021200</v>
      </c>
      <c r="N559" s="9">
        <f t="shared" si="50"/>
        <v>42279.208333333328</v>
      </c>
      <c r="O559" s="9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48"/>
        <v>137</v>
      </c>
      <c r="G560" t="s">
        <v>20</v>
      </c>
      <c r="H560">
        <v>126</v>
      </c>
      <c r="I560">
        <f t="shared" si="49"/>
        <v>63.22</v>
      </c>
      <c r="J560" t="s">
        <v>21</v>
      </c>
      <c r="K560" t="s">
        <v>22</v>
      </c>
      <c r="L560">
        <v>1456293600</v>
      </c>
      <c r="M560">
        <v>1460005200</v>
      </c>
      <c r="N560" s="9">
        <f t="shared" si="50"/>
        <v>42424.25</v>
      </c>
      <c r="O560" s="9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48"/>
        <v>101</v>
      </c>
      <c r="G561" t="s">
        <v>20</v>
      </c>
      <c r="H561">
        <v>1022</v>
      </c>
      <c r="I561">
        <f t="shared" si="49"/>
        <v>104.03</v>
      </c>
      <c r="J561" t="s">
        <v>21</v>
      </c>
      <c r="K561" t="s">
        <v>22</v>
      </c>
      <c r="L561">
        <v>1470114000</v>
      </c>
      <c r="M561">
        <v>1470718800</v>
      </c>
      <c r="N561" s="9">
        <f t="shared" si="50"/>
        <v>42584.208333333328</v>
      </c>
      <c r="O561" s="9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48"/>
        <v>794</v>
      </c>
      <c r="G562" t="s">
        <v>20</v>
      </c>
      <c r="H562">
        <v>3177</v>
      </c>
      <c r="I562">
        <f t="shared" si="49"/>
        <v>49.99</v>
      </c>
      <c r="J562" t="s">
        <v>21</v>
      </c>
      <c r="K562" t="s">
        <v>22</v>
      </c>
      <c r="L562">
        <v>1321596000</v>
      </c>
      <c r="M562">
        <v>1325052000</v>
      </c>
      <c r="N562" s="9">
        <f t="shared" si="50"/>
        <v>40865.25</v>
      </c>
      <c r="O562" s="9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48"/>
        <v>370</v>
      </c>
      <c r="G563" t="s">
        <v>20</v>
      </c>
      <c r="H563">
        <v>198</v>
      </c>
      <c r="I563">
        <f t="shared" si="49"/>
        <v>56.02</v>
      </c>
      <c r="J563" t="s">
        <v>98</v>
      </c>
      <c r="K563" t="s">
        <v>99</v>
      </c>
      <c r="L563">
        <v>1318827600</v>
      </c>
      <c r="M563">
        <v>1319000400</v>
      </c>
      <c r="N563" s="9">
        <f t="shared" si="50"/>
        <v>40833.208333333336</v>
      </c>
      <c r="O563" s="9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48"/>
        <v>13</v>
      </c>
      <c r="G564" t="s">
        <v>14</v>
      </c>
      <c r="H564">
        <v>26</v>
      </c>
      <c r="I564">
        <f t="shared" si="49"/>
        <v>48.81</v>
      </c>
      <c r="J564" t="s">
        <v>98</v>
      </c>
      <c r="K564" t="s">
        <v>99</v>
      </c>
      <c r="L564">
        <v>1552366800</v>
      </c>
      <c r="M564">
        <v>1552539600</v>
      </c>
      <c r="N564" s="9">
        <f t="shared" si="50"/>
        <v>43536.208333333328</v>
      </c>
      <c r="O564" s="9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48"/>
        <v>138</v>
      </c>
      <c r="G565" t="s">
        <v>20</v>
      </c>
      <c r="H565">
        <v>85</v>
      </c>
      <c r="I565">
        <f t="shared" si="49"/>
        <v>60.08</v>
      </c>
      <c r="J565" t="s">
        <v>26</v>
      </c>
      <c r="K565" t="s">
        <v>27</v>
      </c>
      <c r="L565">
        <v>1542088800</v>
      </c>
      <c r="M565">
        <v>1543816800</v>
      </c>
      <c r="N565" s="9">
        <f t="shared" si="50"/>
        <v>43417.25</v>
      </c>
      <c r="O565" s="9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48"/>
        <v>84</v>
      </c>
      <c r="G566" t="s">
        <v>14</v>
      </c>
      <c r="H566">
        <v>1790</v>
      </c>
      <c r="I566">
        <f t="shared" si="49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9">
        <f t="shared" si="50"/>
        <v>42078.208333333328</v>
      </c>
      <c r="O566" s="9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48"/>
        <v>205</v>
      </c>
      <c r="G567" t="s">
        <v>20</v>
      </c>
      <c r="H567">
        <v>3596</v>
      </c>
      <c r="I567">
        <f t="shared" si="49"/>
        <v>53.99</v>
      </c>
      <c r="J567" t="s">
        <v>21</v>
      </c>
      <c r="K567" t="s">
        <v>22</v>
      </c>
      <c r="L567">
        <v>1321336800</v>
      </c>
      <c r="M567">
        <v>1323064800</v>
      </c>
      <c r="N567" s="9">
        <f t="shared" si="50"/>
        <v>40862.25</v>
      </c>
      <c r="O567" s="9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48"/>
        <v>44</v>
      </c>
      <c r="G568" t="s">
        <v>14</v>
      </c>
      <c r="H568">
        <v>37</v>
      </c>
      <c r="I568">
        <f t="shared" si="49"/>
        <v>111.46</v>
      </c>
      <c r="J568" t="s">
        <v>21</v>
      </c>
      <c r="K568" t="s">
        <v>22</v>
      </c>
      <c r="L568">
        <v>1456293600</v>
      </c>
      <c r="M568">
        <v>1458277200</v>
      </c>
      <c r="N568" s="9">
        <f t="shared" si="50"/>
        <v>42424.25</v>
      </c>
      <c r="O568" s="9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48"/>
        <v>219</v>
      </c>
      <c r="G569" t="s">
        <v>20</v>
      </c>
      <c r="H569">
        <v>244</v>
      </c>
      <c r="I569">
        <f t="shared" si="49"/>
        <v>60.92</v>
      </c>
      <c r="J569" t="s">
        <v>21</v>
      </c>
      <c r="K569" t="s">
        <v>22</v>
      </c>
      <c r="L569">
        <v>1404968400</v>
      </c>
      <c r="M569">
        <v>1405141200</v>
      </c>
      <c r="N569" s="9">
        <f t="shared" si="50"/>
        <v>41830.208333333336</v>
      </c>
      <c r="O569" s="9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48"/>
        <v>186</v>
      </c>
      <c r="G570" t="s">
        <v>20</v>
      </c>
      <c r="H570">
        <v>5180</v>
      </c>
      <c r="I570">
        <f t="shared" si="49"/>
        <v>26</v>
      </c>
      <c r="J570" t="s">
        <v>21</v>
      </c>
      <c r="K570" t="s">
        <v>22</v>
      </c>
      <c r="L570">
        <v>1279170000</v>
      </c>
      <c r="M570">
        <v>1283058000</v>
      </c>
      <c r="N570" s="9">
        <f t="shared" si="50"/>
        <v>40374.208333333336</v>
      </c>
      <c r="O570" s="9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48"/>
        <v>237</v>
      </c>
      <c r="G571" t="s">
        <v>20</v>
      </c>
      <c r="H571">
        <v>589</v>
      </c>
      <c r="I571">
        <f t="shared" si="49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9">
        <f t="shared" si="50"/>
        <v>40554.25</v>
      </c>
      <c r="O571" s="9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48"/>
        <v>306</v>
      </c>
      <c r="G572" t="s">
        <v>20</v>
      </c>
      <c r="H572">
        <v>2725</v>
      </c>
      <c r="I572">
        <f t="shared" si="49"/>
        <v>35</v>
      </c>
      <c r="J572" t="s">
        <v>21</v>
      </c>
      <c r="K572" t="s">
        <v>22</v>
      </c>
      <c r="L572">
        <v>1419055200</v>
      </c>
      <c r="M572">
        <v>1419573600</v>
      </c>
      <c r="N572" s="9">
        <f t="shared" si="50"/>
        <v>41993.25</v>
      </c>
      <c r="O572" s="9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48"/>
        <v>94</v>
      </c>
      <c r="G573" t="s">
        <v>14</v>
      </c>
      <c r="H573">
        <v>35</v>
      </c>
      <c r="I573">
        <f t="shared" si="49"/>
        <v>94.14</v>
      </c>
      <c r="J573" t="s">
        <v>107</v>
      </c>
      <c r="K573" t="s">
        <v>108</v>
      </c>
      <c r="L573">
        <v>1434690000</v>
      </c>
      <c r="M573">
        <v>1438750800</v>
      </c>
      <c r="N573" s="9">
        <f t="shared" si="50"/>
        <v>42174.208333333328</v>
      </c>
      <c r="O573" s="9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48"/>
        <v>54</v>
      </c>
      <c r="G574" t="s">
        <v>74</v>
      </c>
      <c r="H574">
        <v>94</v>
      </c>
      <c r="I574">
        <f t="shared" si="49"/>
        <v>52.09</v>
      </c>
      <c r="J574" t="s">
        <v>21</v>
      </c>
      <c r="K574" t="s">
        <v>22</v>
      </c>
      <c r="L574">
        <v>1443416400</v>
      </c>
      <c r="M574">
        <v>1444798800</v>
      </c>
      <c r="N574" s="9">
        <f t="shared" si="50"/>
        <v>42275.208333333328</v>
      </c>
      <c r="O574" s="9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48"/>
        <v>112</v>
      </c>
      <c r="G575" t="s">
        <v>20</v>
      </c>
      <c r="H575">
        <v>300</v>
      </c>
      <c r="I575">
        <f t="shared" si="49"/>
        <v>24.99</v>
      </c>
      <c r="J575" t="s">
        <v>21</v>
      </c>
      <c r="K575" t="s">
        <v>22</v>
      </c>
      <c r="L575">
        <v>1399006800</v>
      </c>
      <c r="M575">
        <v>1399179600</v>
      </c>
      <c r="N575" s="9">
        <f t="shared" si="50"/>
        <v>41761.208333333336</v>
      </c>
      <c r="O575" s="9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48"/>
        <v>369</v>
      </c>
      <c r="G576" t="s">
        <v>20</v>
      </c>
      <c r="H576">
        <v>144</v>
      </c>
      <c r="I576">
        <f t="shared" si="49"/>
        <v>69.22</v>
      </c>
      <c r="J576" t="s">
        <v>21</v>
      </c>
      <c r="K576" t="s">
        <v>22</v>
      </c>
      <c r="L576">
        <v>1575698400</v>
      </c>
      <c r="M576">
        <v>1576562400</v>
      </c>
      <c r="N576" s="9">
        <f t="shared" si="50"/>
        <v>43806.25</v>
      </c>
      <c r="O576" s="9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48"/>
        <v>63</v>
      </c>
      <c r="G577" t="s">
        <v>14</v>
      </c>
      <c r="H577">
        <v>558</v>
      </c>
      <c r="I577">
        <f t="shared" si="49"/>
        <v>93.94</v>
      </c>
      <c r="J577" t="s">
        <v>21</v>
      </c>
      <c r="K577" t="s">
        <v>22</v>
      </c>
      <c r="L577">
        <v>1400562000</v>
      </c>
      <c r="M577">
        <v>1400821200</v>
      </c>
      <c r="N577" s="9">
        <f t="shared" si="50"/>
        <v>41779.208333333336</v>
      </c>
      <c r="O577" s="9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48"/>
        <v>65</v>
      </c>
      <c r="G578" t="s">
        <v>14</v>
      </c>
      <c r="H578">
        <v>64</v>
      </c>
      <c r="I578">
        <f t="shared" si="49"/>
        <v>98.41</v>
      </c>
      <c r="J578" t="s">
        <v>21</v>
      </c>
      <c r="K578" t="s">
        <v>22</v>
      </c>
      <c r="L578">
        <v>1509512400</v>
      </c>
      <c r="M578">
        <v>1510984800</v>
      </c>
      <c r="N578" s="9">
        <f t="shared" si="50"/>
        <v>43040.208333333328</v>
      </c>
      <c r="O578" s="9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54">ROUND((E579/D579)*100,0)</f>
        <v>19</v>
      </c>
      <c r="G579" t="s">
        <v>74</v>
      </c>
      <c r="H579">
        <v>37</v>
      </c>
      <c r="I579">
        <f t="shared" ref="I579:I642" si="55">ROUND(E579/H579,2)</f>
        <v>41.78</v>
      </c>
      <c r="J579" t="s">
        <v>21</v>
      </c>
      <c r="K579" t="s">
        <v>22</v>
      </c>
      <c r="L579">
        <v>1299823200</v>
      </c>
      <c r="M579">
        <v>1302066000</v>
      </c>
      <c r="N579" s="9">
        <f t="shared" ref="N579:N642" si="56">(((L579/60)/60)/24)+DATE(1970,1,1)</f>
        <v>40613.25</v>
      </c>
      <c r="O579" s="9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_xlfn.TEXTBEFORE(R579,"/")</f>
        <v>music</v>
      </c>
      <c r="T579" t="str">
        <f t="shared" ref="T579:T642" si="59">_xlfn.TEXTAFTER(R579,"/")</f>
        <v>jazz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54"/>
        <v>17</v>
      </c>
      <c r="G580" t="s">
        <v>14</v>
      </c>
      <c r="H580">
        <v>245</v>
      </c>
      <c r="I580">
        <f t="shared" si="55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9">
        <f t="shared" si="56"/>
        <v>40878.25</v>
      </c>
      <c r="O580" s="9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54"/>
        <v>101</v>
      </c>
      <c r="G581" t="s">
        <v>20</v>
      </c>
      <c r="H581">
        <v>87</v>
      </c>
      <c r="I581">
        <f t="shared" si="55"/>
        <v>72.06</v>
      </c>
      <c r="J581" t="s">
        <v>21</v>
      </c>
      <c r="K581" t="s">
        <v>22</v>
      </c>
      <c r="L581">
        <v>1312693200</v>
      </c>
      <c r="M581">
        <v>1313730000</v>
      </c>
      <c r="N581" s="9">
        <f t="shared" si="56"/>
        <v>40762.208333333336</v>
      </c>
      <c r="O581" s="9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54"/>
        <v>342</v>
      </c>
      <c r="G582" t="s">
        <v>20</v>
      </c>
      <c r="H582">
        <v>3116</v>
      </c>
      <c r="I582">
        <f t="shared" si="55"/>
        <v>48</v>
      </c>
      <c r="J582" t="s">
        <v>21</v>
      </c>
      <c r="K582" t="s">
        <v>22</v>
      </c>
      <c r="L582">
        <v>1393394400</v>
      </c>
      <c r="M582">
        <v>1394085600</v>
      </c>
      <c r="N582" s="9">
        <f t="shared" si="56"/>
        <v>41696.25</v>
      </c>
      <c r="O582" s="9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54"/>
        <v>64</v>
      </c>
      <c r="G583" t="s">
        <v>14</v>
      </c>
      <c r="H583">
        <v>71</v>
      </c>
      <c r="I583">
        <f t="shared" si="55"/>
        <v>54.1</v>
      </c>
      <c r="J583" t="s">
        <v>21</v>
      </c>
      <c r="K583" t="s">
        <v>22</v>
      </c>
      <c r="L583">
        <v>1304053200</v>
      </c>
      <c r="M583">
        <v>1305349200</v>
      </c>
      <c r="N583" s="9">
        <f t="shared" si="56"/>
        <v>40662.208333333336</v>
      </c>
      <c r="O583" s="9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54"/>
        <v>52</v>
      </c>
      <c r="G584" t="s">
        <v>14</v>
      </c>
      <c r="H584">
        <v>42</v>
      </c>
      <c r="I584">
        <f t="shared" si="55"/>
        <v>107.88</v>
      </c>
      <c r="J584" t="s">
        <v>21</v>
      </c>
      <c r="K584" t="s">
        <v>22</v>
      </c>
      <c r="L584">
        <v>1433912400</v>
      </c>
      <c r="M584">
        <v>1434344400</v>
      </c>
      <c r="N584" s="9">
        <f t="shared" si="56"/>
        <v>42165.208333333328</v>
      </c>
      <c r="O584" s="9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54"/>
        <v>322</v>
      </c>
      <c r="G585" t="s">
        <v>20</v>
      </c>
      <c r="H585">
        <v>909</v>
      </c>
      <c r="I585">
        <f t="shared" si="55"/>
        <v>67.03</v>
      </c>
      <c r="J585" t="s">
        <v>21</v>
      </c>
      <c r="K585" t="s">
        <v>22</v>
      </c>
      <c r="L585">
        <v>1329717600</v>
      </c>
      <c r="M585">
        <v>1331186400</v>
      </c>
      <c r="N585" s="9">
        <f t="shared" si="56"/>
        <v>40959.25</v>
      </c>
      <c r="O585" s="9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54"/>
        <v>120</v>
      </c>
      <c r="G586" t="s">
        <v>20</v>
      </c>
      <c r="H586">
        <v>1613</v>
      </c>
      <c r="I586">
        <f t="shared" si="55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9">
        <f t="shared" si="56"/>
        <v>41024.208333333336</v>
      </c>
      <c r="O586" s="9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54"/>
        <v>147</v>
      </c>
      <c r="G587" t="s">
        <v>20</v>
      </c>
      <c r="H587">
        <v>136</v>
      </c>
      <c r="I587">
        <f t="shared" si="55"/>
        <v>96.07</v>
      </c>
      <c r="J587" t="s">
        <v>21</v>
      </c>
      <c r="K587" t="s">
        <v>22</v>
      </c>
      <c r="L587">
        <v>1268888400</v>
      </c>
      <c r="M587">
        <v>1269752400</v>
      </c>
      <c r="N587" s="9">
        <f t="shared" si="56"/>
        <v>40255.208333333336</v>
      </c>
      <c r="O587" s="9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54"/>
        <v>951</v>
      </c>
      <c r="G588" t="s">
        <v>20</v>
      </c>
      <c r="H588">
        <v>130</v>
      </c>
      <c r="I588">
        <f t="shared" si="55"/>
        <v>51.18</v>
      </c>
      <c r="J588" t="s">
        <v>21</v>
      </c>
      <c r="K588" t="s">
        <v>22</v>
      </c>
      <c r="L588">
        <v>1289973600</v>
      </c>
      <c r="M588">
        <v>1291615200</v>
      </c>
      <c r="N588" s="9">
        <f t="shared" si="56"/>
        <v>40499.25</v>
      </c>
      <c r="O588" s="9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54"/>
        <v>73</v>
      </c>
      <c r="G589" t="s">
        <v>14</v>
      </c>
      <c r="H589">
        <v>156</v>
      </c>
      <c r="I589">
        <f t="shared" si="55"/>
        <v>43.92</v>
      </c>
      <c r="J589" t="s">
        <v>15</v>
      </c>
      <c r="K589" t="s">
        <v>16</v>
      </c>
      <c r="L589">
        <v>1547877600</v>
      </c>
      <c r="M589">
        <v>1552366800</v>
      </c>
      <c r="N589" s="9">
        <f t="shared" si="56"/>
        <v>43484.25</v>
      </c>
      <c r="O589" s="9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54"/>
        <v>79</v>
      </c>
      <c r="G590" t="s">
        <v>14</v>
      </c>
      <c r="H590">
        <v>1368</v>
      </c>
      <c r="I590">
        <f t="shared" si="55"/>
        <v>91.02</v>
      </c>
      <c r="J590" t="s">
        <v>40</v>
      </c>
      <c r="K590" t="s">
        <v>41</v>
      </c>
      <c r="L590">
        <v>1269493200</v>
      </c>
      <c r="M590">
        <v>1272171600</v>
      </c>
      <c r="N590" s="9">
        <f t="shared" si="56"/>
        <v>40262.208333333336</v>
      </c>
      <c r="O590" s="9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54"/>
        <v>65</v>
      </c>
      <c r="G591" t="s">
        <v>14</v>
      </c>
      <c r="H591">
        <v>102</v>
      </c>
      <c r="I591">
        <f t="shared" si="55"/>
        <v>50.13</v>
      </c>
      <c r="J591" t="s">
        <v>21</v>
      </c>
      <c r="K591" t="s">
        <v>22</v>
      </c>
      <c r="L591">
        <v>1436072400</v>
      </c>
      <c r="M591">
        <v>1436677200</v>
      </c>
      <c r="N591" s="9">
        <f t="shared" si="56"/>
        <v>42190.208333333328</v>
      </c>
      <c r="O591" s="9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54"/>
        <v>82</v>
      </c>
      <c r="G592" t="s">
        <v>14</v>
      </c>
      <c r="H592">
        <v>86</v>
      </c>
      <c r="I592">
        <f t="shared" si="55"/>
        <v>67.72</v>
      </c>
      <c r="J592" t="s">
        <v>26</v>
      </c>
      <c r="K592" t="s">
        <v>27</v>
      </c>
      <c r="L592">
        <v>1419141600</v>
      </c>
      <c r="M592">
        <v>1420092000</v>
      </c>
      <c r="N592" s="9">
        <f t="shared" si="56"/>
        <v>41994.25</v>
      </c>
      <c r="O592" s="9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54"/>
        <v>1038</v>
      </c>
      <c r="G593" t="s">
        <v>20</v>
      </c>
      <c r="H593">
        <v>102</v>
      </c>
      <c r="I593">
        <f t="shared" si="55"/>
        <v>61.04</v>
      </c>
      <c r="J593" t="s">
        <v>21</v>
      </c>
      <c r="K593" t="s">
        <v>22</v>
      </c>
      <c r="L593">
        <v>1279083600</v>
      </c>
      <c r="M593">
        <v>1279947600</v>
      </c>
      <c r="N593" s="9">
        <f t="shared" si="56"/>
        <v>40373.208333333336</v>
      </c>
      <c r="O593" s="9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54"/>
        <v>13</v>
      </c>
      <c r="G594" t="s">
        <v>14</v>
      </c>
      <c r="H594">
        <v>253</v>
      </c>
      <c r="I594">
        <f t="shared" si="55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9">
        <f t="shared" si="56"/>
        <v>41789.208333333336</v>
      </c>
      <c r="O594" s="9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54"/>
        <v>155</v>
      </c>
      <c r="G595" t="s">
        <v>20</v>
      </c>
      <c r="H595">
        <v>4006</v>
      </c>
      <c r="I595">
        <f t="shared" si="55"/>
        <v>47</v>
      </c>
      <c r="J595" t="s">
        <v>21</v>
      </c>
      <c r="K595" t="s">
        <v>22</v>
      </c>
      <c r="L595">
        <v>1395810000</v>
      </c>
      <c r="M595">
        <v>1396933200</v>
      </c>
      <c r="N595" s="9">
        <f t="shared" si="56"/>
        <v>41724.208333333336</v>
      </c>
      <c r="O595" s="9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54"/>
        <v>7</v>
      </c>
      <c r="G596" t="s">
        <v>14</v>
      </c>
      <c r="H596">
        <v>157</v>
      </c>
      <c r="I596">
        <f t="shared" si="55"/>
        <v>71.13</v>
      </c>
      <c r="J596" t="s">
        <v>21</v>
      </c>
      <c r="K596" t="s">
        <v>22</v>
      </c>
      <c r="L596">
        <v>1467003600</v>
      </c>
      <c r="M596">
        <v>1467262800</v>
      </c>
      <c r="N596" s="9">
        <f t="shared" si="56"/>
        <v>42548.208333333328</v>
      </c>
      <c r="O596" s="9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54"/>
        <v>209</v>
      </c>
      <c r="G597" t="s">
        <v>20</v>
      </c>
      <c r="H597">
        <v>1629</v>
      </c>
      <c r="I597">
        <f t="shared" si="55"/>
        <v>89.99</v>
      </c>
      <c r="J597" t="s">
        <v>21</v>
      </c>
      <c r="K597" t="s">
        <v>22</v>
      </c>
      <c r="L597">
        <v>1268715600</v>
      </c>
      <c r="M597">
        <v>1270530000</v>
      </c>
      <c r="N597" s="9">
        <f t="shared" si="56"/>
        <v>40253.208333333336</v>
      </c>
      <c r="O597" s="9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54"/>
        <v>100</v>
      </c>
      <c r="G598" t="s">
        <v>14</v>
      </c>
      <c r="H598">
        <v>183</v>
      </c>
      <c r="I598">
        <f t="shared" si="55"/>
        <v>43.03</v>
      </c>
      <c r="J598" t="s">
        <v>21</v>
      </c>
      <c r="K598" t="s">
        <v>22</v>
      </c>
      <c r="L598">
        <v>1457157600</v>
      </c>
      <c r="M598">
        <v>1457762400</v>
      </c>
      <c r="N598" s="9">
        <f t="shared" si="56"/>
        <v>42434.25</v>
      </c>
      <c r="O598" s="9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54"/>
        <v>202</v>
      </c>
      <c r="G599" t="s">
        <v>20</v>
      </c>
      <c r="H599">
        <v>2188</v>
      </c>
      <c r="I599">
        <f t="shared" si="55"/>
        <v>68</v>
      </c>
      <c r="J599" t="s">
        <v>21</v>
      </c>
      <c r="K599" t="s">
        <v>22</v>
      </c>
      <c r="L599">
        <v>1573970400</v>
      </c>
      <c r="M599">
        <v>1575525600</v>
      </c>
      <c r="N599" s="9">
        <f t="shared" si="56"/>
        <v>43786.25</v>
      </c>
      <c r="O599" s="9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54"/>
        <v>162</v>
      </c>
      <c r="G600" t="s">
        <v>20</v>
      </c>
      <c r="H600">
        <v>2409</v>
      </c>
      <c r="I600">
        <f t="shared" si="55"/>
        <v>73</v>
      </c>
      <c r="J600" t="s">
        <v>107</v>
      </c>
      <c r="K600" t="s">
        <v>108</v>
      </c>
      <c r="L600">
        <v>1276578000</v>
      </c>
      <c r="M600">
        <v>1279083600</v>
      </c>
      <c r="N600" s="9">
        <f t="shared" si="56"/>
        <v>40344.208333333336</v>
      </c>
      <c r="O600" s="9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54"/>
        <v>4</v>
      </c>
      <c r="G601" t="s">
        <v>14</v>
      </c>
      <c r="H601">
        <v>82</v>
      </c>
      <c r="I601">
        <f t="shared" si="55"/>
        <v>62.34</v>
      </c>
      <c r="J601" t="s">
        <v>36</v>
      </c>
      <c r="K601" t="s">
        <v>37</v>
      </c>
      <c r="L601">
        <v>1423720800</v>
      </c>
      <c r="M601">
        <v>1424412000</v>
      </c>
      <c r="N601" s="9">
        <f t="shared" si="56"/>
        <v>42047.25</v>
      </c>
      <c r="O601" s="9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54"/>
        <v>5</v>
      </c>
      <c r="G602" t="s">
        <v>14</v>
      </c>
      <c r="H602">
        <v>1</v>
      </c>
      <c r="I602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9">
        <f t="shared" si="56"/>
        <v>41485.208333333336</v>
      </c>
      <c r="O602" s="9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54"/>
        <v>207</v>
      </c>
      <c r="G603" t="s">
        <v>20</v>
      </c>
      <c r="H603">
        <v>194</v>
      </c>
      <c r="I603">
        <f t="shared" si="55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9">
        <f t="shared" si="56"/>
        <v>41789.208333333336</v>
      </c>
      <c r="O603" s="9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54"/>
        <v>128</v>
      </c>
      <c r="G604" t="s">
        <v>20</v>
      </c>
      <c r="H604">
        <v>1140</v>
      </c>
      <c r="I604">
        <f t="shared" si="55"/>
        <v>79.98</v>
      </c>
      <c r="J604" t="s">
        <v>21</v>
      </c>
      <c r="K604" t="s">
        <v>22</v>
      </c>
      <c r="L604">
        <v>1433480400</v>
      </c>
      <c r="M604">
        <v>1434430800</v>
      </c>
      <c r="N604" s="9">
        <f t="shared" si="56"/>
        <v>42160.208333333328</v>
      </c>
      <c r="O604" s="9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54"/>
        <v>120</v>
      </c>
      <c r="G605" t="s">
        <v>20</v>
      </c>
      <c r="H605">
        <v>102</v>
      </c>
      <c r="I605">
        <f t="shared" si="55"/>
        <v>62.18</v>
      </c>
      <c r="J605" t="s">
        <v>21</v>
      </c>
      <c r="K605" t="s">
        <v>22</v>
      </c>
      <c r="L605">
        <v>1555563600</v>
      </c>
      <c r="M605">
        <v>1557896400</v>
      </c>
      <c r="N605" s="9">
        <f t="shared" si="56"/>
        <v>43573.208333333328</v>
      </c>
      <c r="O605" s="9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54"/>
        <v>171</v>
      </c>
      <c r="G606" t="s">
        <v>20</v>
      </c>
      <c r="H606">
        <v>2857</v>
      </c>
      <c r="I606">
        <f t="shared" si="55"/>
        <v>53.01</v>
      </c>
      <c r="J606" t="s">
        <v>21</v>
      </c>
      <c r="K606" t="s">
        <v>22</v>
      </c>
      <c r="L606">
        <v>1295676000</v>
      </c>
      <c r="M606">
        <v>1297490400</v>
      </c>
      <c r="N606" s="9">
        <f t="shared" si="56"/>
        <v>40565.25</v>
      </c>
      <c r="O606" s="9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54"/>
        <v>187</v>
      </c>
      <c r="G607" t="s">
        <v>20</v>
      </c>
      <c r="H607">
        <v>107</v>
      </c>
      <c r="I607">
        <f t="shared" si="55"/>
        <v>57.74</v>
      </c>
      <c r="J607" t="s">
        <v>21</v>
      </c>
      <c r="K607" t="s">
        <v>22</v>
      </c>
      <c r="L607">
        <v>1443848400</v>
      </c>
      <c r="M607">
        <v>1447394400</v>
      </c>
      <c r="N607" s="9">
        <f t="shared" si="56"/>
        <v>42280.208333333328</v>
      </c>
      <c r="O607" s="9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54"/>
        <v>188</v>
      </c>
      <c r="G608" t="s">
        <v>20</v>
      </c>
      <c r="H608">
        <v>160</v>
      </c>
      <c r="I608">
        <f t="shared" si="55"/>
        <v>40.03</v>
      </c>
      <c r="J608" t="s">
        <v>40</v>
      </c>
      <c r="K608" t="s">
        <v>41</v>
      </c>
      <c r="L608">
        <v>1457330400</v>
      </c>
      <c r="M608">
        <v>1458277200</v>
      </c>
      <c r="N608" s="9">
        <f t="shared" si="56"/>
        <v>42436.25</v>
      </c>
      <c r="O608" s="9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54"/>
        <v>131</v>
      </c>
      <c r="G609" t="s">
        <v>20</v>
      </c>
      <c r="H609">
        <v>2230</v>
      </c>
      <c r="I609">
        <f t="shared" si="55"/>
        <v>81.02</v>
      </c>
      <c r="J609" t="s">
        <v>21</v>
      </c>
      <c r="K609" t="s">
        <v>22</v>
      </c>
      <c r="L609">
        <v>1395550800</v>
      </c>
      <c r="M609">
        <v>1395723600</v>
      </c>
      <c r="N609" s="9">
        <f t="shared" si="56"/>
        <v>41721.208333333336</v>
      </c>
      <c r="O609" s="9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54"/>
        <v>284</v>
      </c>
      <c r="G610" t="s">
        <v>20</v>
      </c>
      <c r="H610">
        <v>316</v>
      </c>
      <c r="I610">
        <f t="shared" si="55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9">
        <f t="shared" si="56"/>
        <v>43530.25</v>
      </c>
      <c r="O610" s="9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54"/>
        <v>120</v>
      </c>
      <c r="G611" t="s">
        <v>20</v>
      </c>
      <c r="H611">
        <v>117</v>
      </c>
      <c r="I611">
        <f t="shared" si="55"/>
        <v>102.92</v>
      </c>
      <c r="J611" t="s">
        <v>21</v>
      </c>
      <c r="K611" t="s">
        <v>22</v>
      </c>
      <c r="L611">
        <v>1547618400</v>
      </c>
      <c r="M611">
        <v>1549087200</v>
      </c>
      <c r="N611" s="9">
        <f t="shared" si="56"/>
        <v>43481.25</v>
      </c>
      <c r="O611" s="9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54"/>
        <v>419</v>
      </c>
      <c r="G612" t="s">
        <v>20</v>
      </c>
      <c r="H612">
        <v>6406</v>
      </c>
      <c r="I612">
        <f t="shared" si="55"/>
        <v>28</v>
      </c>
      <c r="J612" t="s">
        <v>21</v>
      </c>
      <c r="K612" t="s">
        <v>22</v>
      </c>
      <c r="L612">
        <v>1355637600</v>
      </c>
      <c r="M612">
        <v>1356847200</v>
      </c>
      <c r="N612" s="9">
        <f t="shared" si="56"/>
        <v>41259.25</v>
      </c>
      <c r="O612" s="9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54"/>
        <v>14</v>
      </c>
      <c r="G613" t="s">
        <v>74</v>
      </c>
      <c r="H613">
        <v>15</v>
      </c>
      <c r="I613">
        <f t="shared" si="55"/>
        <v>75.73</v>
      </c>
      <c r="J613" t="s">
        <v>21</v>
      </c>
      <c r="K613" t="s">
        <v>22</v>
      </c>
      <c r="L613">
        <v>1374728400</v>
      </c>
      <c r="M613">
        <v>1375765200</v>
      </c>
      <c r="N613" s="9">
        <f t="shared" si="56"/>
        <v>41480.208333333336</v>
      </c>
      <c r="O613" s="9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54"/>
        <v>139</v>
      </c>
      <c r="G614" t="s">
        <v>20</v>
      </c>
      <c r="H614">
        <v>192</v>
      </c>
      <c r="I614">
        <f t="shared" si="55"/>
        <v>45.03</v>
      </c>
      <c r="J614" t="s">
        <v>21</v>
      </c>
      <c r="K614" t="s">
        <v>22</v>
      </c>
      <c r="L614">
        <v>1287810000</v>
      </c>
      <c r="M614">
        <v>1289800800</v>
      </c>
      <c r="N614" s="9">
        <f t="shared" si="56"/>
        <v>40474.208333333336</v>
      </c>
      <c r="O614" s="9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54"/>
        <v>174</v>
      </c>
      <c r="G615" t="s">
        <v>20</v>
      </c>
      <c r="H615">
        <v>26</v>
      </c>
      <c r="I615">
        <f t="shared" si="55"/>
        <v>73.62</v>
      </c>
      <c r="J615" t="s">
        <v>15</v>
      </c>
      <c r="K615" t="s">
        <v>16</v>
      </c>
      <c r="L615">
        <v>1503723600</v>
      </c>
      <c r="M615">
        <v>1504501200</v>
      </c>
      <c r="N615" s="9">
        <f t="shared" si="56"/>
        <v>42973.208333333328</v>
      </c>
      <c r="O615" s="9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54"/>
        <v>155</v>
      </c>
      <c r="G616" t="s">
        <v>20</v>
      </c>
      <c r="H616">
        <v>723</v>
      </c>
      <c r="I616">
        <f t="shared" si="55"/>
        <v>56.99</v>
      </c>
      <c r="J616" t="s">
        <v>21</v>
      </c>
      <c r="K616" t="s">
        <v>22</v>
      </c>
      <c r="L616">
        <v>1484114400</v>
      </c>
      <c r="M616">
        <v>1485669600</v>
      </c>
      <c r="N616" s="9">
        <f t="shared" si="56"/>
        <v>42746.25</v>
      </c>
      <c r="O616" s="9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54"/>
        <v>170</v>
      </c>
      <c r="G617" t="s">
        <v>20</v>
      </c>
      <c r="H617">
        <v>170</v>
      </c>
      <c r="I617">
        <f t="shared" si="55"/>
        <v>85.22</v>
      </c>
      <c r="J617" t="s">
        <v>107</v>
      </c>
      <c r="K617" t="s">
        <v>108</v>
      </c>
      <c r="L617">
        <v>1461906000</v>
      </c>
      <c r="M617">
        <v>1462770000</v>
      </c>
      <c r="N617" s="9">
        <f t="shared" si="56"/>
        <v>42489.208333333328</v>
      </c>
      <c r="O617" s="9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54"/>
        <v>190</v>
      </c>
      <c r="G618" t="s">
        <v>20</v>
      </c>
      <c r="H618">
        <v>238</v>
      </c>
      <c r="I618">
        <f t="shared" si="55"/>
        <v>50.96</v>
      </c>
      <c r="J618" t="s">
        <v>40</v>
      </c>
      <c r="K618" t="s">
        <v>41</v>
      </c>
      <c r="L618">
        <v>1379653200</v>
      </c>
      <c r="M618">
        <v>1379739600</v>
      </c>
      <c r="N618" s="9">
        <f t="shared" si="56"/>
        <v>41537.208333333336</v>
      </c>
      <c r="O618" s="9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54"/>
        <v>250</v>
      </c>
      <c r="G619" t="s">
        <v>20</v>
      </c>
      <c r="H619">
        <v>55</v>
      </c>
      <c r="I619">
        <f t="shared" si="55"/>
        <v>63.56</v>
      </c>
      <c r="J619" t="s">
        <v>21</v>
      </c>
      <c r="K619" t="s">
        <v>22</v>
      </c>
      <c r="L619">
        <v>1401858000</v>
      </c>
      <c r="M619">
        <v>1402722000</v>
      </c>
      <c r="N619" s="9">
        <f t="shared" si="56"/>
        <v>41794.208333333336</v>
      </c>
      <c r="O619" s="9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54"/>
        <v>49</v>
      </c>
      <c r="G620" t="s">
        <v>14</v>
      </c>
      <c r="H620">
        <v>1198</v>
      </c>
      <c r="I620">
        <f t="shared" si="55"/>
        <v>81</v>
      </c>
      <c r="J620" t="s">
        <v>21</v>
      </c>
      <c r="K620" t="s">
        <v>22</v>
      </c>
      <c r="L620">
        <v>1367470800</v>
      </c>
      <c r="M620">
        <v>1369285200</v>
      </c>
      <c r="N620" s="9">
        <f t="shared" si="56"/>
        <v>41396.208333333336</v>
      </c>
      <c r="O620" s="9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54"/>
        <v>28</v>
      </c>
      <c r="G621" t="s">
        <v>14</v>
      </c>
      <c r="H621">
        <v>648</v>
      </c>
      <c r="I621">
        <f t="shared" si="55"/>
        <v>86.04</v>
      </c>
      <c r="J621" t="s">
        <v>21</v>
      </c>
      <c r="K621" t="s">
        <v>22</v>
      </c>
      <c r="L621">
        <v>1304658000</v>
      </c>
      <c r="M621">
        <v>1304744400</v>
      </c>
      <c r="N621" s="9">
        <f t="shared" si="56"/>
        <v>40669.208333333336</v>
      </c>
      <c r="O621" s="9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54"/>
        <v>268</v>
      </c>
      <c r="G622" t="s">
        <v>20</v>
      </c>
      <c r="H622">
        <v>128</v>
      </c>
      <c r="I622">
        <f t="shared" si="55"/>
        <v>90.04</v>
      </c>
      <c r="J622" t="s">
        <v>26</v>
      </c>
      <c r="K622" t="s">
        <v>27</v>
      </c>
      <c r="L622">
        <v>1467954000</v>
      </c>
      <c r="M622">
        <v>1468299600</v>
      </c>
      <c r="N622" s="9">
        <f t="shared" si="56"/>
        <v>42559.208333333328</v>
      </c>
      <c r="O622" s="9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54"/>
        <v>620</v>
      </c>
      <c r="G623" t="s">
        <v>20</v>
      </c>
      <c r="H623">
        <v>2144</v>
      </c>
      <c r="I623">
        <f t="shared" si="55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9">
        <f t="shared" si="56"/>
        <v>42626.208333333328</v>
      </c>
      <c r="O623" s="9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54"/>
        <v>3</v>
      </c>
      <c r="G624" t="s">
        <v>14</v>
      </c>
      <c r="H624">
        <v>64</v>
      </c>
      <c r="I624">
        <f t="shared" si="55"/>
        <v>92.44</v>
      </c>
      <c r="J624" t="s">
        <v>21</v>
      </c>
      <c r="K624" t="s">
        <v>22</v>
      </c>
      <c r="L624">
        <v>1523768400</v>
      </c>
      <c r="M624">
        <v>1526014800</v>
      </c>
      <c r="N624" s="9">
        <f t="shared" si="56"/>
        <v>43205.208333333328</v>
      </c>
      <c r="O624" s="9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54"/>
        <v>160</v>
      </c>
      <c r="G625" t="s">
        <v>20</v>
      </c>
      <c r="H625">
        <v>2693</v>
      </c>
      <c r="I625">
        <f t="shared" si="55"/>
        <v>56</v>
      </c>
      <c r="J625" t="s">
        <v>40</v>
      </c>
      <c r="K625" t="s">
        <v>41</v>
      </c>
      <c r="L625">
        <v>1437022800</v>
      </c>
      <c r="M625">
        <v>1437454800</v>
      </c>
      <c r="N625" s="9">
        <f t="shared" si="56"/>
        <v>42201.208333333328</v>
      </c>
      <c r="O625" s="9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54"/>
        <v>279</v>
      </c>
      <c r="G626" t="s">
        <v>20</v>
      </c>
      <c r="H626">
        <v>432</v>
      </c>
      <c r="I626">
        <f t="shared" si="55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9">
        <f t="shared" si="56"/>
        <v>42029.25</v>
      </c>
      <c r="O626" s="9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54"/>
        <v>77</v>
      </c>
      <c r="G627" t="s">
        <v>14</v>
      </c>
      <c r="H627">
        <v>62</v>
      </c>
      <c r="I627">
        <f t="shared" si="55"/>
        <v>93.6</v>
      </c>
      <c r="J627" t="s">
        <v>21</v>
      </c>
      <c r="K627" t="s">
        <v>22</v>
      </c>
      <c r="L627">
        <v>1580104800</v>
      </c>
      <c r="M627">
        <v>1581314400</v>
      </c>
      <c r="N627" s="9">
        <f t="shared" si="56"/>
        <v>43857.25</v>
      </c>
      <c r="O627" s="9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54"/>
        <v>206</v>
      </c>
      <c r="G628" t="s">
        <v>20</v>
      </c>
      <c r="H628">
        <v>189</v>
      </c>
      <c r="I628">
        <f t="shared" si="55"/>
        <v>69.87</v>
      </c>
      <c r="J628" t="s">
        <v>21</v>
      </c>
      <c r="K628" t="s">
        <v>22</v>
      </c>
      <c r="L628">
        <v>1285650000</v>
      </c>
      <c r="M628">
        <v>1286427600</v>
      </c>
      <c r="N628" s="9">
        <f t="shared" si="56"/>
        <v>40449.208333333336</v>
      </c>
      <c r="O628" s="9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54"/>
        <v>694</v>
      </c>
      <c r="G629" t="s">
        <v>20</v>
      </c>
      <c r="H629">
        <v>154</v>
      </c>
      <c r="I629">
        <f t="shared" si="55"/>
        <v>72.13</v>
      </c>
      <c r="J629" t="s">
        <v>40</v>
      </c>
      <c r="K629" t="s">
        <v>41</v>
      </c>
      <c r="L629">
        <v>1276664400</v>
      </c>
      <c r="M629">
        <v>1278738000</v>
      </c>
      <c r="N629" s="9">
        <f t="shared" si="56"/>
        <v>40345.208333333336</v>
      </c>
      <c r="O629" s="9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54"/>
        <v>152</v>
      </c>
      <c r="G630" t="s">
        <v>20</v>
      </c>
      <c r="H630">
        <v>96</v>
      </c>
      <c r="I630">
        <f t="shared" si="55"/>
        <v>30.04</v>
      </c>
      <c r="J630" t="s">
        <v>21</v>
      </c>
      <c r="K630" t="s">
        <v>22</v>
      </c>
      <c r="L630">
        <v>1286168400</v>
      </c>
      <c r="M630">
        <v>1286427600</v>
      </c>
      <c r="N630" s="9">
        <f t="shared" si="56"/>
        <v>40455.208333333336</v>
      </c>
      <c r="O630" s="9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54"/>
        <v>65</v>
      </c>
      <c r="G631" t="s">
        <v>14</v>
      </c>
      <c r="H631">
        <v>750</v>
      </c>
      <c r="I631">
        <f t="shared" si="55"/>
        <v>73.97</v>
      </c>
      <c r="J631" t="s">
        <v>21</v>
      </c>
      <c r="K631" t="s">
        <v>22</v>
      </c>
      <c r="L631">
        <v>1467781200</v>
      </c>
      <c r="M631">
        <v>1467954000</v>
      </c>
      <c r="N631" s="9">
        <f t="shared" si="56"/>
        <v>42557.208333333328</v>
      </c>
      <c r="O631" s="9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54"/>
        <v>63</v>
      </c>
      <c r="G632" t="s">
        <v>74</v>
      </c>
      <c r="H632">
        <v>87</v>
      </c>
      <c r="I632">
        <f t="shared" si="55"/>
        <v>68.66</v>
      </c>
      <c r="J632" t="s">
        <v>21</v>
      </c>
      <c r="K632" t="s">
        <v>22</v>
      </c>
      <c r="L632">
        <v>1556686800</v>
      </c>
      <c r="M632">
        <v>1557637200</v>
      </c>
      <c r="N632" s="9">
        <f t="shared" si="56"/>
        <v>43586.208333333328</v>
      </c>
      <c r="O632" s="9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54"/>
        <v>310</v>
      </c>
      <c r="G633" t="s">
        <v>20</v>
      </c>
      <c r="H633">
        <v>3063</v>
      </c>
      <c r="I633">
        <f t="shared" si="55"/>
        <v>59.99</v>
      </c>
      <c r="J633" t="s">
        <v>21</v>
      </c>
      <c r="K633" t="s">
        <v>22</v>
      </c>
      <c r="L633">
        <v>1553576400</v>
      </c>
      <c r="M633">
        <v>1553922000</v>
      </c>
      <c r="N633" s="9">
        <f t="shared" si="56"/>
        <v>43550.208333333328</v>
      </c>
      <c r="O633" s="9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54"/>
        <v>43</v>
      </c>
      <c r="G634" t="s">
        <v>47</v>
      </c>
      <c r="H634">
        <v>278</v>
      </c>
      <c r="I634">
        <f t="shared" si="55"/>
        <v>111.16</v>
      </c>
      <c r="J634" t="s">
        <v>21</v>
      </c>
      <c r="K634" t="s">
        <v>22</v>
      </c>
      <c r="L634">
        <v>1414904400</v>
      </c>
      <c r="M634">
        <v>1416463200</v>
      </c>
      <c r="N634" s="9">
        <f t="shared" si="56"/>
        <v>41945.208333333336</v>
      </c>
      <c r="O634" s="9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54"/>
        <v>83</v>
      </c>
      <c r="G635" t="s">
        <v>14</v>
      </c>
      <c r="H635">
        <v>105</v>
      </c>
      <c r="I635">
        <f t="shared" si="55"/>
        <v>53.04</v>
      </c>
      <c r="J635" t="s">
        <v>21</v>
      </c>
      <c r="K635" t="s">
        <v>22</v>
      </c>
      <c r="L635">
        <v>1446876000</v>
      </c>
      <c r="M635">
        <v>1447221600</v>
      </c>
      <c r="N635" s="9">
        <f t="shared" si="56"/>
        <v>42315.25</v>
      </c>
      <c r="O635" s="9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54"/>
        <v>79</v>
      </c>
      <c r="G636" t="s">
        <v>74</v>
      </c>
      <c r="H636">
        <v>1658</v>
      </c>
      <c r="I636">
        <f t="shared" si="55"/>
        <v>55.99</v>
      </c>
      <c r="J636" t="s">
        <v>21</v>
      </c>
      <c r="K636" t="s">
        <v>22</v>
      </c>
      <c r="L636">
        <v>1490418000</v>
      </c>
      <c r="M636">
        <v>1491627600</v>
      </c>
      <c r="N636" s="9">
        <f t="shared" si="56"/>
        <v>42819.208333333328</v>
      </c>
      <c r="O636" s="9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54"/>
        <v>114</v>
      </c>
      <c r="G637" t="s">
        <v>20</v>
      </c>
      <c r="H637">
        <v>2266</v>
      </c>
      <c r="I637">
        <f t="shared" si="55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9">
        <f t="shared" si="56"/>
        <v>41314.25</v>
      </c>
      <c r="O637" s="9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54"/>
        <v>65</v>
      </c>
      <c r="G638" t="s">
        <v>14</v>
      </c>
      <c r="H638">
        <v>2604</v>
      </c>
      <c r="I638">
        <f t="shared" si="55"/>
        <v>49</v>
      </c>
      <c r="J638" t="s">
        <v>36</v>
      </c>
      <c r="K638" t="s">
        <v>37</v>
      </c>
      <c r="L638">
        <v>1326866400</v>
      </c>
      <c r="M638">
        <v>1330754400</v>
      </c>
      <c r="N638" s="9">
        <f t="shared" si="56"/>
        <v>40926.25</v>
      </c>
      <c r="O638" s="9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54"/>
        <v>79</v>
      </c>
      <c r="G639" t="s">
        <v>14</v>
      </c>
      <c r="H639">
        <v>65</v>
      </c>
      <c r="I639">
        <f t="shared" si="55"/>
        <v>103.85</v>
      </c>
      <c r="J639" t="s">
        <v>21</v>
      </c>
      <c r="K639" t="s">
        <v>22</v>
      </c>
      <c r="L639">
        <v>1479103200</v>
      </c>
      <c r="M639">
        <v>1479794400</v>
      </c>
      <c r="N639" s="9">
        <f t="shared" si="56"/>
        <v>42688.25</v>
      </c>
      <c r="O639" s="9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54"/>
        <v>11</v>
      </c>
      <c r="G640" t="s">
        <v>14</v>
      </c>
      <c r="H640">
        <v>94</v>
      </c>
      <c r="I640">
        <f t="shared" si="55"/>
        <v>99.13</v>
      </c>
      <c r="J640" t="s">
        <v>21</v>
      </c>
      <c r="K640" t="s">
        <v>22</v>
      </c>
      <c r="L640">
        <v>1280206800</v>
      </c>
      <c r="M640">
        <v>1281243600</v>
      </c>
      <c r="N640" s="9">
        <f t="shared" si="56"/>
        <v>40386.208333333336</v>
      </c>
      <c r="O640" s="9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54"/>
        <v>56</v>
      </c>
      <c r="G641" t="s">
        <v>47</v>
      </c>
      <c r="H641">
        <v>45</v>
      </c>
      <c r="I641">
        <f t="shared" si="55"/>
        <v>107.38</v>
      </c>
      <c r="J641" t="s">
        <v>21</v>
      </c>
      <c r="K641" t="s">
        <v>22</v>
      </c>
      <c r="L641">
        <v>1532754000</v>
      </c>
      <c r="M641">
        <v>1532754000</v>
      </c>
      <c r="N641" s="9">
        <f t="shared" si="56"/>
        <v>43309.208333333328</v>
      </c>
      <c r="O641" s="9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54"/>
        <v>17</v>
      </c>
      <c r="G642" t="s">
        <v>14</v>
      </c>
      <c r="H642">
        <v>257</v>
      </c>
      <c r="I642">
        <f t="shared" si="55"/>
        <v>76.92</v>
      </c>
      <c r="J642" t="s">
        <v>21</v>
      </c>
      <c r="K642" t="s">
        <v>22</v>
      </c>
      <c r="L642">
        <v>1453096800</v>
      </c>
      <c r="M642">
        <v>1453356000</v>
      </c>
      <c r="N642" s="9">
        <f t="shared" si="56"/>
        <v>42387.25</v>
      </c>
      <c r="O642" s="9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60">ROUND((E643/D643)*100,0)</f>
        <v>120</v>
      </c>
      <c r="G643" t="s">
        <v>20</v>
      </c>
      <c r="H643">
        <v>194</v>
      </c>
      <c r="I643">
        <f t="shared" ref="I643:I706" si="61">ROUND(E643/H643,2)</f>
        <v>58.13</v>
      </c>
      <c r="J643" t="s">
        <v>98</v>
      </c>
      <c r="K643" t="s">
        <v>99</v>
      </c>
      <c r="L643">
        <v>1487570400</v>
      </c>
      <c r="M643">
        <v>1489986000</v>
      </c>
      <c r="N643" s="9">
        <f t="shared" ref="N643:N706" si="62">(((L643/60)/60)/24)+DATE(1970,1,1)</f>
        <v>42786.25</v>
      </c>
      <c r="O643" s="9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_xlfn.TEXTBEFORE(R643,"/")</f>
        <v>theater</v>
      </c>
      <c r="T643" t="str">
        <f t="shared" ref="T643:T706" si="65">_xlfn.TEXTAFTER(R643,"/")</f>
        <v>plays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60"/>
        <v>145</v>
      </c>
      <c r="G644" t="s">
        <v>20</v>
      </c>
      <c r="H644">
        <v>129</v>
      </c>
      <c r="I644">
        <f t="shared" si="61"/>
        <v>103.74</v>
      </c>
      <c r="J644" t="s">
        <v>15</v>
      </c>
      <c r="K644" t="s">
        <v>16</v>
      </c>
      <c r="L644">
        <v>1545026400</v>
      </c>
      <c r="M644">
        <v>1545804000</v>
      </c>
      <c r="N644" s="9">
        <f t="shared" si="62"/>
        <v>43451.25</v>
      </c>
      <c r="O644" s="9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60"/>
        <v>221</v>
      </c>
      <c r="G645" t="s">
        <v>20</v>
      </c>
      <c r="H645">
        <v>375</v>
      </c>
      <c r="I645">
        <f t="shared" si="61"/>
        <v>87.96</v>
      </c>
      <c r="J645" t="s">
        <v>21</v>
      </c>
      <c r="K645" t="s">
        <v>22</v>
      </c>
      <c r="L645">
        <v>1488348000</v>
      </c>
      <c r="M645">
        <v>1489899600</v>
      </c>
      <c r="N645" s="9">
        <f t="shared" si="62"/>
        <v>42795.25</v>
      </c>
      <c r="O645" s="9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60"/>
        <v>48</v>
      </c>
      <c r="G646" t="s">
        <v>14</v>
      </c>
      <c r="H646">
        <v>2928</v>
      </c>
      <c r="I646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9">
        <f t="shared" si="62"/>
        <v>43452.25</v>
      </c>
      <c r="O646" s="9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60"/>
        <v>93</v>
      </c>
      <c r="G647" t="s">
        <v>14</v>
      </c>
      <c r="H647">
        <v>4697</v>
      </c>
      <c r="I647">
        <f t="shared" si="61"/>
        <v>38</v>
      </c>
      <c r="J647" t="s">
        <v>21</v>
      </c>
      <c r="K647" t="s">
        <v>22</v>
      </c>
      <c r="L647">
        <v>1537938000</v>
      </c>
      <c r="M647">
        <v>1539752400</v>
      </c>
      <c r="N647" s="9">
        <f t="shared" si="62"/>
        <v>43369.208333333328</v>
      </c>
      <c r="O647" s="9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60"/>
        <v>89</v>
      </c>
      <c r="G648" t="s">
        <v>14</v>
      </c>
      <c r="H648">
        <v>2915</v>
      </c>
      <c r="I648">
        <f t="shared" si="61"/>
        <v>30</v>
      </c>
      <c r="J648" t="s">
        <v>21</v>
      </c>
      <c r="K648" t="s">
        <v>22</v>
      </c>
      <c r="L648">
        <v>1363150800</v>
      </c>
      <c r="M648">
        <v>1364101200</v>
      </c>
      <c r="N648" s="9">
        <f t="shared" si="62"/>
        <v>41346.208333333336</v>
      </c>
      <c r="O648" s="9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60"/>
        <v>41</v>
      </c>
      <c r="G649" t="s">
        <v>14</v>
      </c>
      <c r="H649">
        <v>18</v>
      </c>
      <c r="I649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9">
        <f t="shared" si="62"/>
        <v>43199.208333333328</v>
      </c>
      <c r="O649" s="9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60"/>
        <v>63</v>
      </c>
      <c r="G650" t="s">
        <v>74</v>
      </c>
      <c r="H650">
        <v>723</v>
      </c>
      <c r="I650">
        <f t="shared" si="61"/>
        <v>85.99</v>
      </c>
      <c r="J650" t="s">
        <v>21</v>
      </c>
      <c r="K650" t="s">
        <v>22</v>
      </c>
      <c r="L650">
        <v>1499317200</v>
      </c>
      <c r="M650">
        <v>1500872400</v>
      </c>
      <c r="N650" s="9">
        <f t="shared" si="62"/>
        <v>42922.208333333328</v>
      </c>
      <c r="O650" s="9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60"/>
        <v>48</v>
      </c>
      <c r="G651" t="s">
        <v>14</v>
      </c>
      <c r="H651">
        <v>602</v>
      </c>
      <c r="I651">
        <f t="shared" si="61"/>
        <v>98.01</v>
      </c>
      <c r="J651" t="s">
        <v>98</v>
      </c>
      <c r="K651" t="s">
        <v>99</v>
      </c>
      <c r="L651">
        <v>1287550800</v>
      </c>
      <c r="M651">
        <v>1288501200</v>
      </c>
      <c r="N651" s="9">
        <f t="shared" si="62"/>
        <v>40471.208333333336</v>
      </c>
      <c r="O651" s="9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60"/>
        <v>2</v>
      </c>
      <c r="G652" t="s">
        <v>14</v>
      </c>
      <c r="H652">
        <v>1</v>
      </c>
      <c r="I652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9">
        <f t="shared" si="62"/>
        <v>41828.208333333336</v>
      </c>
      <c r="O652" s="9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60"/>
        <v>88</v>
      </c>
      <c r="G653" t="s">
        <v>14</v>
      </c>
      <c r="H653">
        <v>3868</v>
      </c>
      <c r="I653">
        <f t="shared" si="6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9">
        <f t="shared" si="62"/>
        <v>41692.25</v>
      </c>
      <c r="O653" s="9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60"/>
        <v>127</v>
      </c>
      <c r="G654" t="s">
        <v>20</v>
      </c>
      <c r="H654">
        <v>409</v>
      </c>
      <c r="I654">
        <f t="shared" si="61"/>
        <v>31.01</v>
      </c>
      <c r="J654" t="s">
        <v>21</v>
      </c>
      <c r="K654" t="s">
        <v>22</v>
      </c>
      <c r="L654">
        <v>1470373200</v>
      </c>
      <c r="M654">
        <v>1474088400</v>
      </c>
      <c r="N654" s="9">
        <f t="shared" si="62"/>
        <v>42587.208333333328</v>
      </c>
      <c r="O654" s="9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60"/>
        <v>2339</v>
      </c>
      <c r="G655" t="s">
        <v>20</v>
      </c>
      <c r="H655">
        <v>234</v>
      </c>
      <c r="I655">
        <f t="shared" si="61"/>
        <v>59.97</v>
      </c>
      <c r="J655" t="s">
        <v>21</v>
      </c>
      <c r="K655" t="s">
        <v>22</v>
      </c>
      <c r="L655">
        <v>1460091600</v>
      </c>
      <c r="M655">
        <v>1460264400</v>
      </c>
      <c r="N655" s="9">
        <f t="shared" si="62"/>
        <v>42468.208333333328</v>
      </c>
      <c r="O655" s="9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60"/>
        <v>508</v>
      </c>
      <c r="G656" t="s">
        <v>20</v>
      </c>
      <c r="H656">
        <v>3016</v>
      </c>
      <c r="I656">
        <f t="shared" si="61"/>
        <v>59</v>
      </c>
      <c r="J656" t="s">
        <v>21</v>
      </c>
      <c r="K656" t="s">
        <v>22</v>
      </c>
      <c r="L656">
        <v>1440392400</v>
      </c>
      <c r="M656">
        <v>1440824400</v>
      </c>
      <c r="N656" s="9">
        <f t="shared" si="62"/>
        <v>42240.208333333328</v>
      </c>
      <c r="O656" s="9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60"/>
        <v>191</v>
      </c>
      <c r="G657" t="s">
        <v>20</v>
      </c>
      <c r="H657">
        <v>264</v>
      </c>
      <c r="I657">
        <f t="shared" si="61"/>
        <v>50.05</v>
      </c>
      <c r="J657" t="s">
        <v>21</v>
      </c>
      <c r="K657" t="s">
        <v>22</v>
      </c>
      <c r="L657">
        <v>1488434400</v>
      </c>
      <c r="M657">
        <v>1489554000</v>
      </c>
      <c r="N657" s="9">
        <f t="shared" si="62"/>
        <v>42796.25</v>
      </c>
      <c r="O657" s="9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60"/>
        <v>42</v>
      </c>
      <c r="G658" t="s">
        <v>14</v>
      </c>
      <c r="H658">
        <v>504</v>
      </c>
      <c r="I658">
        <f t="shared" si="61"/>
        <v>98.97</v>
      </c>
      <c r="J658" t="s">
        <v>26</v>
      </c>
      <c r="K658" t="s">
        <v>27</v>
      </c>
      <c r="L658">
        <v>1514440800</v>
      </c>
      <c r="M658">
        <v>1514872800</v>
      </c>
      <c r="N658" s="9">
        <f t="shared" si="62"/>
        <v>43097.25</v>
      </c>
      <c r="O658" s="9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60"/>
        <v>8</v>
      </c>
      <c r="G659" t="s">
        <v>14</v>
      </c>
      <c r="H659">
        <v>14</v>
      </c>
      <c r="I659">
        <f t="shared" si="61"/>
        <v>58.86</v>
      </c>
      <c r="J659" t="s">
        <v>21</v>
      </c>
      <c r="K659" t="s">
        <v>22</v>
      </c>
      <c r="L659">
        <v>1514354400</v>
      </c>
      <c r="M659">
        <v>1515736800</v>
      </c>
      <c r="N659" s="9">
        <f t="shared" si="62"/>
        <v>43096.25</v>
      </c>
      <c r="O659" s="9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60"/>
        <v>60</v>
      </c>
      <c r="G660" t="s">
        <v>74</v>
      </c>
      <c r="H660">
        <v>390</v>
      </c>
      <c r="I660">
        <f t="shared" si="6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9">
        <f t="shared" si="62"/>
        <v>42246.208333333328</v>
      </c>
      <c r="O660" s="9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60"/>
        <v>47</v>
      </c>
      <c r="G661" t="s">
        <v>14</v>
      </c>
      <c r="H661">
        <v>750</v>
      </c>
      <c r="I661">
        <f t="shared" si="6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9">
        <f t="shared" si="62"/>
        <v>40570.25</v>
      </c>
      <c r="O661" s="9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60"/>
        <v>82</v>
      </c>
      <c r="G662" t="s">
        <v>14</v>
      </c>
      <c r="H662">
        <v>77</v>
      </c>
      <c r="I662">
        <f t="shared" si="61"/>
        <v>96.6</v>
      </c>
      <c r="J662" t="s">
        <v>21</v>
      </c>
      <c r="K662" t="s">
        <v>22</v>
      </c>
      <c r="L662">
        <v>1440133200</v>
      </c>
      <c r="M662">
        <v>1440910800</v>
      </c>
      <c r="N662" s="9">
        <f t="shared" si="62"/>
        <v>42237.208333333328</v>
      </c>
      <c r="O662" s="9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60"/>
        <v>54</v>
      </c>
      <c r="G663" t="s">
        <v>14</v>
      </c>
      <c r="H663">
        <v>752</v>
      </c>
      <c r="I663">
        <f t="shared" si="6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9">
        <f t="shared" si="62"/>
        <v>40996.208333333336</v>
      </c>
      <c r="O663" s="9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60"/>
        <v>98</v>
      </c>
      <c r="G664" t="s">
        <v>14</v>
      </c>
      <c r="H664">
        <v>131</v>
      </c>
      <c r="I664">
        <f t="shared" si="61"/>
        <v>67.98</v>
      </c>
      <c r="J664" t="s">
        <v>21</v>
      </c>
      <c r="K664" t="s">
        <v>22</v>
      </c>
      <c r="L664">
        <v>1544335200</v>
      </c>
      <c r="M664">
        <v>1544680800</v>
      </c>
      <c r="N664" s="9">
        <f t="shared" si="62"/>
        <v>43443.25</v>
      </c>
      <c r="O664" s="9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60"/>
        <v>77</v>
      </c>
      <c r="G665" t="s">
        <v>14</v>
      </c>
      <c r="H665">
        <v>87</v>
      </c>
      <c r="I665">
        <f t="shared" si="61"/>
        <v>88.78</v>
      </c>
      <c r="J665" t="s">
        <v>21</v>
      </c>
      <c r="K665" t="s">
        <v>22</v>
      </c>
      <c r="L665">
        <v>1286427600</v>
      </c>
      <c r="M665">
        <v>1288414800</v>
      </c>
      <c r="N665" s="9">
        <f t="shared" si="62"/>
        <v>40458.208333333336</v>
      </c>
      <c r="O665" s="9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60"/>
        <v>33</v>
      </c>
      <c r="G666" t="s">
        <v>14</v>
      </c>
      <c r="H666">
        <v>1063</v>
      </c>
      <c r="I666">
        <f t="shared" si="61"/>
        <v>25</v>
      </c>
      <c r="J666" t="s">
        <v>21</v>
      </c>
      <c r="K666" t="s">
        <v>22</v>
      </c>
      <c r="L666">
        <v>1329717600</v>
      </c>
      <c r="M666">
        <v>1330581600</v>
      </c>
      <c r="N666" s="9">
        <f t="shared" si="62"/>
        <v>40959.25</v>
      </c>
      <c r="O666" s="9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60"/>
        <v>240</v>
      </c>
      <c r="G667" t="s">
        <v>20</v>
      </c>
      <c r="H667">
        <v>272</v>
      </c>
      <c r="I667">
        <f t="shared" si="61"/>
        <v>44.92</v>
      </c>
      <c r="J667" t="s">
        <v>21</v>
      </c>
      <c r="K667" t="s">
        <v>22</v>
      </c>
      <c r="L667">
        <v>1310187600</v>
      </c>
      <c r="M667">
        <v>1311397200</v>
      </c>
      <c r="N667" s="9">
        <f t="shared" si="62"/>
        <v>40733.208333333336</v>
      </c>
      <c r="O667" s="9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60"/>
        <v>64</v>
      </c>
      <c r="G668" t="s">
        <v>74</v>
      </c>
      <c r="H668">
        <v>25</v>
      </c>
      <c r="I668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9">
        <f t="shared" si="62"/>
        <v>41516.208333333336</v>
      </c>
      <c r="O668" s="9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60"/>
        <v>176</v>
      </c>
      <c r="G669" t="s">
        <v>20</v>
      </c>
      <c r="H669">
        <v>419</v>
      </c>
      <c r="I669">
        <f t="shared" si="61"/>
        <v>29.01</v>
      </c>
      <c r="J669" t="s">
        <v>21</v>
      </c>
      <c r="K669" t="s">
        <v>22</v>
      </c>
      <c r="L669">
        <v>1410325200</v>
      </c>
      <c r="M669">
        <v>1411102800</v>
      </c>
      <c r="N669" s="9">
        <f t="shared" si="62"/>
        <v>41892.208333333336</v>
      </c>
      <c r="O669" s="9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60"/>
        <v>20</v>
      </c>
      <c r="G670" t="s">
        <v>14</v>
      </c>
      <c r="H670">
        <v>76</v>
      </c>
      <c r="I670">
        <f t="shared" si="61"/>
        <v>73.59</v>
      </c>
      <c r="J670" t="s">
        <v>21</v>
      </c>
      <c r="K670" t="s">
        <v>22</v>
      </c>
      <c r="L670">
        <v>1343797200</v>
      </c>
      <c r="M670">
        <v>1344834000</v>
      </c>
      <c r="N670" s="9">
        <f t="shared" si="62"/>
        <v>41122.208333333336</v>
      </c>
      <c r="O670" s="9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60"/>
        <v>359</v>
      </c>
      <c r="G671" t="s">
        <v>20</v>
      </c>
      <c r="H671">
        <v>1621</v>
      </c>
      <c r="I671">
        <f t="shared" si="6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9">
        <f t="shared" si="62"/>
        <v>42912.208333333328</v>
      </c>
      <c r="O671" s="9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60"/>
        <v>469</v>
      </c>
      <c r="G672" t="s">
        <v>20</v>
      </c>
      <c r="H672">
        <v>1101</v>
      </c>
      <c r="I672">
        <f t="shared" si="6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9">
        <f t="shared" si="62"/>
        <v>42425.25</v>
      </c>
      <c r="O672" s="9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60"/>
        <v>122</v>
      </c>
      <c r="G673" t="s">
        <v>20</v>
      </c>
      <c r="H673">
        <v>1073</v>
      </c>
      <c r="I673">
        <f t="shared" si="61"/>
        <v>111.02</v>
      </c>
      <c r="J673" t="s">
        <v>21</v>
      </c>
      <c r="K673" t="s">
        <v>22</v>
      </c>
      <c r="L673">
        <v>1280552400</v>
      </c>
      <c r="M673">
        <v>1280898000</v>
      </c>
      <c r="N673" s="9">
        <f t="shared" si="62"/>
        <v>40390.208333333336</v>
      </c>
      <c r="O673" s="9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60"/>
        <v>56</v>
      </c>
      <c r="G674" t="s">
        <v>14</v>
      </c>
      <c r="H674">
        <v>4428</v>
      </c>
      <c r="I674">
        <f t="shared" si="61"/>
        <v>25</v>
      </c>
      <c r="J674" t="s">
        <v>26</v>
      </c>
      <c r="K674" t="s">
        <v>27</v>
      </c>
      <c r="L674">
        <v>1521608400</v>
      </c>
      <c r="M674">
        <v>1522472400</v>
      </c>
      <c r="N674" s="9">
        <f t="shared" si="62"/>
        <v>43180.208333333328</v>
      </c>
      <c r="O674" s="9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60"/>
        <v>44</v>
      </c>
      <c r="G675" t="s">
        <v>14</v>
      </c>
      <c r="H675">
        <v>58</v>
      </c>
      <c r="I675">
        <f t="shared" si="6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9">
        <f t="shared" si="62"/>
        <v>42475.208333333328</v>
      </c>
      <c r="O675" s="9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60"/>
        <v>34</v>
      </c>
      <c r="G676" t="s">
        <v>74</v>
      </c>
      <c r="H676">
        <v>1218</v>
      </c>
      <c r="I676">
        <f t="shared" si="61"/>
        <v>47</v>
      </c>
      <c r="J676" t="s">
        <v>21</v>
      </c>
      <c r="K676" t="s">
        <v>22</v>
      </c>
      <c r="L676">
        <v>1313730000</v>
      </c>
      <c r="M676">
        <v>1317790800</v>
      </c>
      <c r="N676" s="9">
        <f t="shared" si="62"/>
        <v>40774.208333333336</v>
      </c>
      <c r="O676" s="9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60"/>
        <v>123</v>
      </c>
      <c r="G677" t="s">
        <v>20</v>
      </c>
      <c r="H677">
        <v>331</v>
      </c>
      <c r="I677">
        <f t="shared" si="61"/>
        <v>36.04</v>
      </c>
      <c r="J677" t="s">
        <v>21</v>
      </c>
      <c r="K677" t="s">
        <v>22</v>
      </c>
      <c r="L677">
        <v>1568178000</v>
      </c>
      <c r="M677">
        <v>1568782800</v>
      </c>
      <c r="N677" s="9">
        <f t="shared" si="62"/>
        <v>43719.208333333328</v>
      </c>
      <c r="O677" s="9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60"/>
        <v>190</v>
      </c>
      <c r="G678" t="s">
        <v>20</v>
      </c>
      <c r="H678">
        <v>1170</v>
      </c>
      <c r="I678">
        <f t="shared" si="61"/>
        <v>101.04</v>
      </c>
      <c r="J678" t="s">
        <v>21</v>
      </c>
      <c r="K678" t="s">
        <v>22</v>
      </c>
      <c r="L678">
        <v>1348635600</v>
      </c>
      <c r="M678">
        <v>1349413200</v>
      </c>
      <c r="N678" s="9">
        <f t="shared" si="62"/>
        <v>41178.208333333336</v>
      </c>
      <c r="O678" s="9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60"/>
        <v>84</v>
      </c>
      <c r="G679" t="s">
        <v>14</v>
      </c>
      <c r="H679">
        <v>111</v>
      </c>
      <c r="I679">
        <f t="shared" si="61"/>
        <v>39.93</v>
      </c>
      <c r="J679" t="s">
        <v>21</v>
      </c>
      <c r="K679" t="s">
        <v>22</v>
      </c>
      <c r="L679">
        <v>1468126800</v>
      </c>
      <c r="M679">
        <v>1472446800</v>
      </c>
      <c r="N679" s="9">
        <f t="shared" si="62"/>
        <v>42561.208333333328</v>
      </c>
      <c r="O679" s="9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60"/>
        <v>18</v>
      </c>
      <c r="G680" t="s">
        <v>74</v>
      </c>
      <c r="H680">
        <v>215</v>
      </c>
      <c r="I680">
        <f t="shared" si="61"/>
        <v>83.16</v>
      </c>
      <c r="J680" t="s">
        <v>21</v>
      </c>
      <c r="K680" t="s">
        <v>22</v>
      </c>
      <c r="L680">
        <v>1547877600</v>
      </c>
      <c r="M680">
        <v>1548050400</v>
      </c>
      <c r="N680" s="9">
        <f t="shared" si="62"/>
        <v>43484.25</v>
      </c>
      <c r="O680" s="9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60"/>
        <v>1037</v>
      </c>
      <c r="G681" t="s">
        <v>20</v>
      </c>
      <c r="H681">
        <v>363</v>
      </c>
      <c r="I681">
        <f t="shared" si="6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9">
        <f t="shared" si="62"/>
        <v>43756.208333333328</v>
      </c>
      <c r="O681" s="9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60"/>
        <v>97</v>
      </c>
      <c r="G682" t="s">
        <v>14</v>
      </c>
      <c r="H682">
        <v>2955</v>
      </c>
      <c r="I682">
        <f t="shared" si="61"/>
        <v>47.99</v>
      </c>
      <c r="J682" t="s">
        <v>21</v>
      </c>
      <c r="K682" t="s">
        <v>22</v>
      </c>
      <c r="L682">
        <v>1576303200</v>
      </c>
      <c r="M682">
        <v>1576476000</v>
      </c>
      <c r="N682" s="9">
        <f t="shared" si="62"/>
        <v>43813.25</v>
      </c>
      <c r="O682" s="9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60"/>
        <v>86</v>
      </c>
      <c r="G683" t="s">
        <v>14</v>
      </c>
      <c r="H683">
        <v>1657</v>
      </c>
      <c r="I683">
        <f t="shared" si="61"/>
        <v>95.98</v>
      </c>
      <c r="J683" t="s">
        <v>21</v>
      </c>
      <c r="K683" t="s">
        <v>22</v>
      </c>
      <c r="L683">
        <v>1324447200</v>
      </c>
      <c r="M683">
        <v>1324965600</v>
      </c>
      <c r="N683" s="9">
        <f t="shared" si="62"/>
        <v>40898.25</v>
      </c>
      <c r="O683" s="9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60"/>
        <v>150</v>
      </c>
      <c r="G684" t="s">
        <v>20</v>
      </c>
      <c r="H684">
        <v>103</v>
      </c>
      <c r="I684">
        <f t="shared" si="61"/>
        <v>78.73</v>
      </c>
      <c r="J684" t="s">
        <v>21</v>
      </c>
      <c r="K684" t="s">
        <v>22</v>
      </c>
      <c r="L684">
        <v>1386741600</v>
      </c>
      <c r="M684">
        <v>1387519200</v>
      </c>
      <c r="N684" s="9">
        <f t="shared" si="62"/>
        <v>41619.25</v>
      </c>
      <c r="O684" s="9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60"/>
        <v>358</v>
      </c>
      <c r="G685" t="s">
        <v>20</v>
      </c>
      <c r="H685">
        <v>147</v>
      </c>
      <c r="I685">
        <f t="shared" si="61"/>
        <v>56.08</v>
      </c>
      <c r="J685" t="s">
        <v>21</v>
      </c>
      <c r="K685" t="s">
        <v>22</v>
      </c>
      <c r="L685">
        <v>1537074000</v>
      </c>
      <c r="M685">
        <v>1537246800</v>
      </c>
      <c r="N685" s="9">
        <f t="shared" si="62"/>
        <v>43359.208333333328</v>
      </c>
      <c r="O685" s="9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60"/>
        <v>543</v>
      </c>
      <c r="G686" t="s">
        <v>20</v>
      </c>
      <c r="H686">
        <v>110</v>
      </c>
      <c r="I686">
        <f t="shared" si="61"/>
        <v>69.09</v>
      </c>
      <c r="J686" t="s">
        <v>15</v>
      </c>
      <c r="K686" t="s">
        <v>16</v>
      </c>
      <c r="L686">
        <v>1277787600</v>
      </c>
      <c r="M686">
        <v>1279515600</v>
      </c>
      <c r="N686" s="9">
        <f t="shared" si="62"/>
        <v>40358.208333333336</v>
      </c>
      <c r="O686" s="9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60"/>
        <v>68</v>
      </c>
      <c r="G687" t="s">
        <v>14</v>
      </c>
      <c r="H687">
        <v>926</v>
      </c>
      <c r="I687">
        <f t="shared" si="61"/>
        <v>102.05</v>
      </c>
      <c r="J687" t="s">
        <v>15</v>
      </c>
      <c r="K687" t="s">
        <v>16</v>
      </c>
      <c r="L687">
        <v>1440306000</v>
      </c>
      <c r="M687">
        <v>1442379600</v>
      </c>
      <c r="N687" s="9">
        <f t="shared" si="62"/>
        <v>42239.208333333328</v>
      </c>
      <c r="O687" s="9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60"/>
        <v>192</v>
      </c>
      <c r="G688" t="s">
        <v>20</v>
      </c>
      <c r="H688">
        <v>134</v>
      </c>
      <c r="I688">
        <f t="shared" si="61"/>
        <v>107.32</v>
      </c>
      <c r="J688" t="s">
        <v>21</v>
      </c>
      <c r="K688" t="s">
        <v>22</v>
      </c>
      <c r="L688">
        <v>1522126800</v>
      </c>
      <c r="M688">
        <v>1523077200</v>
      </c>
      <c r="N688" s="9">
        <f t="shared" si="62"/>
        <v>43186.208333333328</v>
      </c>
      <c r="O688" s="9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60"/>
        <v>932</v>
      </c>
      <c r="G689" t="s">
        <v>20</v>
      </c>
      <c r="H689">
        <v>269</v>
      </c>
      <c r="I689">
        <f t="shared" si="61"/>
        <v>51.97</v>
      </c>
      <c r="J689" t="s">
        <v>21</v>
      </c>
      <c r="K689" t="s">
        <v>22</v>
      </c>
      <c r="L689">
        <v>1489298400</v>
      </c>
      <c r="M689">
        <v>1489554000</v>
      </c>
      <c r="N689" s="9">
        <f t="shared" si="62"/>
        <v>42806.25</v>
      </c>
      <c r="O689" s="9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60"/>
        <v>429</v>
      </c>
      <c r="G690" t="s">
        <v>20</v>
      </c>
      <c r="H690">
        <v>175</v>
      </c>
      <c r="I690">
        <f t="shared" si="61"/>
        <v>71.14</v>
      </c>
      <c r="J690" t="s">
        <v>21</v>
      </c>
      <c r="K690" t="s">
        <v>22</v>
      </c>
      <c r="L690">
        <v>1547100000</v>
      </c>
      <c r="M690">
        <v>1548482400</v>
      </c>
      <c r="N690" s="9">
        <f t="shared" si="62"/>
        <v>43475.25</v>
      </c>
      <c r="O690" s="9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60"/>
        <v>101</v>
      </c>
      <c r="G691" t="s">
        <v>20</v>
      </c>
      <c r="H691">
        <v>69</v>
      </c>
      <c r="I691">
        <f t="shared" si="61"/>
        <v>106.49</v>
      </c>
      <c r="J691" t="s">
        <v>21</v>
      </c>
      <c r="K691" t="s">
        <v>22</v>
      </c>
      <c r="L691">
        <v>1383022800</v>
      </c>
      <c r="M691">
        <v>1384063200</v>
      </c>
      <c r="N691" s="9">
        <f t="shared" si="62"/>
        <v>41576.208333333336</v>
      </c>
      <c r="O691" s="9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60"/>
        <v>227</v>
      </c>
      <c r="G692" t="s">
        <v>20</v>
      </c>
      <c r="H692">
        <v>190</v>
      </c>
      <c r="I692">
        <f t="shared" si="61"/>
        <v>42.94</v>
      </c>
      <c r="J692" t="s">
        <v>21</v>
      </c>
      <c r="K692" t="s">
        <v>22</v>
      </c>
      <c r="L692">
        <v>1322373600</v>
      </c>
      <c r="M692">
        <v>1322892000</v>
      </c>
      <c r="N692" s="9">
        <f t="shared" si="62"/>
        <v>40874.25</v>
      </c>
      <c r="O692" s="9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60"/>
        <v>142</v>
      </c>
      <c r="G693" t="s">
        <v>20</v>
      </c>
      <c r="H693">
        <v>237</v>
      </c>
      <c r="I693">
        <f t="shared" si="61"/>
        <v>30.04</v>
      </c>
      <c r="J693" t="s">
        <v>21</v>
      </c>
      <c r="K693" t="s">
        <v>22</v>
      </c>
      <c r="L693">
        <v>1349240400</v>
      </c>
      <c r="M693">
        <v>1350709200</v>
      </c>
      <c r="N693" s="9">
        <f t="shared" si="62"/>
        <v>41185.208333333336</v>
      </c>
      <c r="O693" s="9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60"/>
        <v>91</v>
      </c>
      <c r="G694" t="s">
        <v>14</v>
      </c>
      <c r="H694">
        <v>77</v>
      </c>
      <c r="I694">
        <f t="shared" si="61"/>
        <v>70.62</v>
      </c>
      <c r="J694" t="s">
        <v>40</v>
      </c>
      <c r="K694" t="s">
        <v>41</v>
      </c>
      <c r="L694">
        <v>1562648400</v>
      </c>
      <c r="M694">
        <v>1564203600</v>
      </c>
      <c r="N694" s="9">
        <f t="shared" si="62"/>
        <v>43655.208333333328</v>
      </c>
      <c r="O694" s="9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60"/>
        <v>64</v>
      </c>
      <c r="G695" t="s">
        <v>14</v>
      </c>
      <c r="H695">
        <v>1748</v>
      </c>
      <c r="I695">
        <f t="shared" si="61"/>
        <v>66.02</v>
      </c>
      <c r="J695" t="s">
        <v>21</v>
      </c>
      <c r="K695" t="s">
        <v>22</v>
      </c>
      <c r="L695">
        <v>1508216400</v>
      </c>
      <c r="M695">
        <v>1509685200</v>
      </c>
      <c r="N695" s="9">
        <f t="shared" si="62"/>
        <v>43025.208333333328</v>
      </c>
      <c r="O695" s="9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60"/>
        <v>84</v>
      </c>
      <c r="G696" t="s">
        <v>14</v>
      </c>
      <c r="H696">
        <v>79</v>
      </c>
      <c r="I696">
        <f t="shared" si="61"/>
        <v>96.91</v>
      </c>
      <c r="J696" t="s">
        <v>21</v>
      </c>
      <c r="K696" t="s">
        <v>22</v>
      </c>
      <c r="L696">
        <v>1511762400</v>
      </c>
      <c r="M696">
        <v>1514959200</v>
      </c>
      <c r="N696" s="9">
        <f t="shared" si="62"/>
        <v>43066.25</v>
      </c>
      <c r="O696" s="9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60"/>
        <v>134</v>
      </c>
      <c r="G697" t="s">
        <v>20</v>
      </c>
      <c r="H697">
        <v>196</v>
      </c>
      <c r="I697">
        <f t="shared" si="6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9">
        <f t="shared" si="62"/>
        <v>42322.25</v>
      </c>
      <c r="O697" s="9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60"/>
        <v>59</v>
      </c>
      <c r="G698" t="s">
        <v>14</v>
      </c>
      <c r="H698">
        <v>889</v>
      </c>
      <c r="I698">
        <f t="shared" si="61"/>
        <v>108.99</v>
      </c>
      <c r="J698" t="s">
        <v>21</v>
      </c>
      <c r="K698" t="s">
        <v>22</v>
      </c>
      <c r="L698">
        <v>1429506000</v>
      </c>
      <c r="M698">
        <v>1429592400</v>
      </c>
      <c r="N698" s="9">
        <f t="shared" si="62"/>
        <v>42114.208333333328</v>
      </c>
      <c r="O698" s="9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60"/>
        <v>153</v>
      </c>
      <c r="G699" t="s">
        <v>20</v>
      </c>
      <c r="H699">
        <v>7295</v>
      </c>
      <c r="I699">
        <f t="shared" si="61"/>
        <v>27</v>
      </c>
      <c r="J699" t="s">
        <v>21</v>
      </c>
      <c r="K699" t="s">
        <v>22</v>
      </c>
      <c r="L699">
        <v>1522472400</v>
      </c>
      <c r="M699">
        <v>1522645200</v>
      </c>
      <c r="N699" s="9">
        <f t="shared" si="62"/>
        <v>43190.208333333328</v>
      </c>
      <c r="O699" s="9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60"/>
        <v>447</v>
      </c>
      <c r="G700" t="s">
        <v>20</v>
      </c>
      <c r="H700">
        <v>2893</v>
      </c>
      <c r="I700">
        <f t="shared" si="61"/>
        <v>65</v>
      </c>
      <c r="J700" t="s">
        <v>15</v>
      </c>
      <c r="K700" t="s">
        <v>16</v>
      </c>
      <c r="L700">
        <v>1322114400</v>
      </c>
      <c r="M700">
        <v>1323324000</v>
      </c>
      <c r="N700" s="9">
        <f t="shared" si="62"/>
        <v>40871.25</v>
      </c>
      <c r="O700" s="9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60"/>
        <v>84</v>
      </c>
      <c r="G701" t="s">
        <v>14</v>
      </c>
      <c r="H701">
        <v>56</v>
      </c>
      <c r="I701">
        <f t="shared" si="61"/>
        <v>111.52</v>
      </c>
      <c r="J701" t="s">
        <v>21</v>
      </c>
      <c r="K701" t="s">
        <v>22</v>
      </c>
      <c r="L701">
        <v>1561438800</v>
      </c>
      <c r="M701">
        <v>1561525200</v>
      </c>
      <c r="N701" s="9">
        <f t="shared" si="62"/>
        <v>43641.208333333328</v>
      </c>
      <c r="O701" s="9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60"/>
        <v>3</v>
      </c>
      <c r="G702" t="s">
        <v>14</v>
      </c>
      <c r="H702">
        <v>1</v>
      </c>
      <c r="I702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9">
        <f t="shared" si="62"/>
        <v>40203.25</v>
      </c>
      <c r="O702" s="9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60"/>
        <v>175</v>
      </c>
      <c r="G703" t="s">
        <v>20</v>
      </c>
      <c r="H703">
        <v>820</v>
      </c>
      <c r="I703">
        <f t="shared" si="61"/>
        <v>110.99</v>
      </c>
      <c r="J703" t="s">
        <v>21</v>
      </c>
      <c r="K703" t="s">
        <v>22</v>
      </c>
      <c r="L703">
        <v>1301202000</v>
      </c>
      <c r="M703">
        <v>1301806800</v>
      </c>
      <c r="N703" s="9">
        <f t="shared" si="62"/>
        <v>40629.208333333336</v>
      </c>
      <c r="O703" s="9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60"/>
        <v>54</v>
      </c>
      <c r="G704" t="s">
        <v>14</v>
      </c>
      <c r="H704">
        <v>83</v>
      </c>
      <c r="I704">
        <f t="shared" si="61"/>
        <v>56.75</v>
      </c>
      <c r="J704" t="s">
        <v>21</v>
      </c>
      <c r="K704" t="s">
        <v>22</v>
      </c>
      <c r="L704">
        <v>1374469200</v>
      </c>
      <c r="M704">
        <v>1374901200</v>
      </c>
      <c r="N704" s="9">
        <f t="shared" si="62"/>
        <v>41477.208333333336</v>
      </c>
      <c r="O704" s="9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60"/>
        <v>312</v>
      </c>
      <c r="G705" t="s">
        <v>20</v>
      </c>
      <c r="H705">
        <v>2038</v>
      </c>
      <c r="I705">
        <f t="shared" si="61"/>
        <v>97.02</v>
      </c>
      <c r="J705" t="s">
        <v>21</v>
      </c>
      <c r="K705" t="s">
        <v>22</v>
      </c>
      <c r="L705">
        <v>1334984400</v>
      </c>
      <c r="M705">
        <v>1336453200</v>
      </c>
      <c r="N705" s="9">
        <f t="shared" si="62"/>
        <v>41020.208333333336</v>
      </c>
      <c r="O705" s="9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60"/>
        <v>123</v>
      </c>
      <c r="G706" t="s">
        <v>20</v>
      </c>
      <c r="H706">
        <v>116</v>
      </c>
      <c r="I706">
        <f t="shared" si="61"/>
        <v>92.09</v>
      </c>
      <c r="J706" t="s">
        <v>21</v>
      </c>
      <c r="K706" t="s">
        <v>22</v>
      </c>
      <c r="L706">
        <v>1467608400</v>
      </c>
      <c r="M706">
        <v>1468904400</v>
      </c>
      <c r="N706" s="9">
        <f t="shared" si="62"/>
        <v>42555.208333333328</v>
      </c>
      <c r="O706" s="9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66">ROUND((E707/D707)*100,0)</f>
        <v>99</v>
      </c>
      <c r="G707" t="s">
        <v>14</v>
      </c>
      <c r="H707">
        <v>2025</v>
      </c>
      <c r="I707">
        <f t="shared" ref="I707:I770" si="67">ROUND(E707/H707,2)</f>
        <v>82.99</v>
      </c>
      <c r="J707" t="s">
        <v>40</v>
      </c>
      <c r="K707" t="s">
        <v>41</v>
      </c>
      <c r="L707">
        <v>1386741600</v>
      </c>
      <c r="M707">
        <v>1387087200</v>
      </c>
      <c r="N707" s="9">
        <f t="shared" ref="N707:N770" si="68">(((L707/60)/60)/24)+DATE(1970,1,1)</f>
        <v>41619.25</v>
      </c>
      <c r="O707" s="9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_xlfn.TEXTBEFORE(R707,"/")</f>
        <v>publishing</v>
      </c>
      <c r="T707" t="str">
        <f t="shared" ref="T707:T770" si="71">_xlfn.TEXTAFTER(R707,"/")</f>
        <v>nonfiction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66"/>
        <v>128</v>
      </c>
      <c r="G708" t="s">
        <v>20</v>
      </c>
      <c r="H708">
        <v>1345</v>
      </c>
      <c r="I708">
        <f t="shared" si="67"/>
        <v>103.04</v>
      </c>
      <c r="J708" t="s">
        <v>26</v>
      </c>
      <c r="K708" t="s">
        <v>27</v>
      </c>
      <c r="L708">
        <v>1546754400</v>
      </c>
      <c r="M708">
        <v>1547445600</v>
      </c>
      <c r="N708" s="9">
        <f t="shared" si="68"/>
        <v>43471.25</v>
      </c>
      <c r="O708" s="9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66"/>
        <v>159</v>
      </c>
      <c r="G709" t="s">
        <v>20</v>
      </c>
      <c r="H709">
        <v>168</v>
      </c>
      <c r="I709">
        <f t="shared" si="67"/>
        <v>68.92</v>
      </c>
      <c r="J709" t="s">
        <v>21</v>
      </c>
      <c r="K709" t="s">
        <v>22</v>
      </c>
      <c r="L709">
        <v>1544248800</v>
      </c>
      <c r="M709">
        <v>1547359200</v>
      </c>
      <c r="N709" s="9">
        <f t="shared" si="68"/>
        <v>43442.25</v>
      </c>
      <c r="O709" s="9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66"/>
        <v>707</v>
      </c>
      <c r="G710" t="s">
        <v>20</v>
      </c>
      <c r="H710">
        <v>137</v>
      </c>
      <c r="I710">
        <f t="shared" si="67"/>
        <v>87.74</v>
      </c>
      <c r="J710" t="s">
        <v>98</v>
      </c>
      <c r="K710" t="s">
        <v>99</v>
      </c>
      <c r="L710">
        <v>1495429200</v>
      </c>
      <c r="M710">
        <v>1496293200</v>
      </c>
      <c r="N710" s="9">
        <f t="shared" si="68"/>
        <v>42877.208333333328</v>
      </c>
      <c r="O710" s="9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66"/>
        <v>142</v>
      </c>
      <c r="G711" t="s">
        <v>20</v>
      </c>
      <c r="H711">
        <v>186</v>
      </c>
      <c r="I711">
        <f t="shared" si="67"/>
        <v>75.02</v>
      </c>
      <c r="J711" t="s">
        <v>107</v>
      </c>
      <c r="K711" t="s">
        <v>108</v>
      </c>
      <c r="L711">
        <v>1334811600</v>
      </c>
      <c r="M711">
        <v>1335416400</v>
      </c>
      <c r="N711" s="9">
        <f t="shared" si="68"/>
        <v>41018.208333333336</v>
      </c>
      <c r="O711" s="9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66"/>
        <v>148</v>
      </c>
      <c r="G712" t="s">
        <v>20</v>
      </c>
      <c r="H712">
        <v>125</v>
      </c>
      <c r="I712">
        <f t="shared" si="67"/>
        <v>50.86</v>
      </c>
      <c r="J712" t="s">
        <v>21</v>
      </c>
      <c r="K712" t="s">
        <v>22</v>
      </c>
      <c r="L712">
        <v>1531544400</v>
      </c>
      <c r="M712">
        <v>1532149200</v>
      </c>
      <c r="N712" s="9">
        <f t="shared" si="68"/>
        <v>43295.208333333328</v>
      </c>
      <c r="O712" s="9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66"/>
        <v>20</v>
      </c>
      <c r="G713" t="s">
        <v>14</v>
      </c>
      <c r="H713">
        <v>14</v>
      </c>
      <c r="I713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9">
        <f t="shared" si="68"/>
        <v>42393.25</v>
      </c>
      <c r="O713" s="9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66"/>
        <v>1841</v>
      </c>
      <c r="G714" t="s">
        <v>20</v>
      </c>
      <c r="H714">
        <v>202</v>
      </c>
      <c r="I714">
        <f t="shared" si="67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9">
        <f t="shared" si="68"/>
        <v>42559.208333333328</v>
      </c>
      <c r="O714" s="9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66"/>
        <v>162</v>
      </c>
      <c r="G715" t="s">
        <v>20</v>
      </c>
      <c r="H715">
        <v>103</v>
      </c>
      <c r="I715">
        <f t="shared" si="67"/>
        <v>108.49</v>
      </c>
      <c r="J715" t="s">
        <v>21</v>
      </c>
      <c r="K715" t="s">
        <v>22</v>
      </c>
      <c r="L715">
        <v>1471842000</v>
      </c>
      <c r="M715">
        <v>1472878800</v>
      </c>
      <c r="N715" s="9">
        <f t="shared" si="68"/>
        <v>42604.208333333328</v>
      </c>
      <c r="O715" s="9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66"/>
        <v>473</v>
      </c>
      <c r="G716" t="s">
        <v>20</v>
      </c>
      <c r="H716">
        <v>1785</v>
      </c>
      <c r="I716">
        <f t="shared" si="67"/>
        <v>101.98</v>
      </c>
      <c r="J716" t="s">
        <v>21</v>
      </c>
      <c r="K716" t="s">
        <v>22</v>
      </c>
      <c r="L716">
        <v>1408424400</v>
      </c>
      <c r="M716">
        <v>1408510800</v>
      </c>
      <c r="N716" s="9">
        <f t="shared" si="68"/>
        <v>41870.208333333336</v>
      </c>
      <c r="O716" s="9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66"/>
        <v>24</v>
      </c>
      <c r="G717" t="s">
        <v>14</v>
      </c>
      <c r="H717">
        <v>656</v>
      </c>
      <c r="I717">
        <f t="shared" si="67"/>
        <v>44.01</v>
      </c>
      <c r="J717" t="s">
        <v>21</v>
      </c>
      <c r="K717" t="s">
        <v>22</v>
      </c>
      <c r="L717">
        <v>1281157200</v>
      </c>
      <c r="M717">
        <v>1281589200</v>
      </c>
      <c r="N717" s="9">
        <f t="shared" si="68"/>
        <v>40397.208333333336</v>
      </c>
      <c r="O717" s="9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66"/>
        <v>518</v>
      </c>
      <c r="G718" t="s">
        <v>20</v>
      </c>
      <c r="H718">
        <v>157</v>
      </c>
      <c r="I718">
        <f t="shared" si="67"/>
        <v>65.94</v>
      </c>
      <c r="J718" t="s">
        <v>21</v>
      </c>
      <c r="K718" t="s">
        <v>22</v>
      </c>
      <c r="L718">
        <v>1373432400</v>
      </c>
      <c r="M718">
        <v>1375851600</v>
      </c>
      <c r="N718" s="9">
        <f t="shared" si="68"/>
        <v>41465.208333333336</v>
      </c>
      <c r="O718" s="9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66"/>
        <v>248</v>
      </c>
      <c r="G719" t="s">
        <v>20</v>
      </c>
      <c r="H719">
        <v>555</v>
      </c>
      <c r="I719">
        <f t="shared" si="67"/>
        <v>24.99</v>
      </c>
      <c r="J719" t="s">
        <v>21</v>
      </c>
      <c r="K719" t="s">
        <v>22</v>
      </c>
      <c r="L719">
        <v>1313989200</v>
      </c>
      <c r="M719">
        <v>1315803600</v>
      </c>
      <c r="N719" s="9">
        <f t="shared" si="68"/>
        <v>40777.208333333336</v>
      </c>
      <c r="O719" s="9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66"/>
        <v>100</v>
      </c>
      <c r="G720" t="s">
        <v>20</v>
      </c>
      <c r="H720">
        <v>297</v>
      </c>
      <c r="I720">
        <f t="shared" si="67"/>
        <v>28</v>
      </c>
      <c r="J720" t="s">
        <v>21</v>
      </c>
      <c r="K720" t="s">
        <v>22</v>
      </c>
      <c r="L720">
        <v>1371445200</v>
      </c>
      <c r="M720">
        <v>1373691600</v>
      </c>
      <c r="N720" s="9">
        <f t="shared" si="68"/>
        <v>41442.208333333336</v>
      </c>
      <c r="O720" s="9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66"/>
        <v>153</v>
      </c>
      <c r="G721" t="s">
        <v>20</v>
      </c>
      <c r="H721">
        <v>123</v>
      </c>
      <c r="I721">
        <f t="shared" si="67"/>
        <v>85.83</v>
      </c>
      <c r="J721" t="s">
        <v>21</v>
      </c>
      <c r="K721" t="s">
        <v>22</v>
      </c>
      <c r="L721">
        <v>1338267600</v>
      </c>
      <c r="M721">
        <v>1339218000</v>
      </c>
      <c r="N721" s="9">
        <f t="shared" si="68"/>
        <v>41058.208333333336</v>
      </c>
      <c r="O721" s="9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66"/>
        <v>37</v>
      </c>
      <c r="G722" t="s">
        <v>74</v>
      </c>
      <c r="H722">
        <v>38</v>
      </c>
      <c r="I722">
        <f t="shared" si="67"/>
        <v>84.92</v>
      </c>
      <c r="J722" t="s">
        <v>36</v>
      </c>
      <c r="K722" t="s">
        <v>37</v>
      </c>
      <c r="L722">
        <v>1519192800</v>
      </c>
      <c r="M722">
        <v>1520402400</v>
      </c>
      <c r="N722" s="9">
        <f t="shared" si="68"/>
        <v>43152.25</v>
      </c>
      <c r="O722" s="9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66"/>
        <v>4</v>
      </c>
      <c r="G723" t="s">
        <v>74</v>
      </c>
      <c r="H723">
        <v>60</v>
      </c>
      <c r="I723">
        <f t="shared" si="67"/>
        <v>90.48</v>
      </c>
      <c r="J723" t="s">
        <v>21</v>
      </c>
      <c r="K723" t="s">
        <v>22</v>
      </c>
      <c r="L723">
        <v>1522818000</v>
      </c>
      <c r="M723">
        <v>1523336400</v>
      </c>
      <c r="N723" s="9">
        <f t="shared" si="68"/>
        <v>43194.208333333328</v>
      </c>
      <c r="O723" s="9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66"/>
        <v>157</v>
      </c>
      <c r="G724" t="s">
        <v>20</v>
      </c>
      <c r="H724">
        <v>3036</v>
      </c>
      <c r="I724">
        <f t="shared" si="67"/>
        <v>25</v>
      </c>
      <c r="J724" t="s">
        <v>21</v>
      </c>
      <c r="K724" t="s">
        <v>22</v>
      </c>
      <c r="L724">
        <v>1509948000</v>
      </c>
      <c r="M724">
        <v>1512280800</v>
      </c>
      <c r="N724" s="9">
        <f t="shared" si="68"/>
        <v>43045.25</v>
      </c>
      <c r="O724" s="9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66"/>
        <v>270</v>
      </c>
      <c r="G725" t="s">
        <v>20</v>
      </c>
      <c r="H725">
        <v>144</v>
      </c>
      <c r="I725">
        <f t="shared" si="67"/>
        <v>92.01</v>
      </c>
      <c r="J725" t="s">
        <v>26</v>
      </c>
      <c r="K725" t="s">
        <v>27</v>
      </c>
      <c r="L725">
        <v>1456898400</v>
      </c>
      <c r="M725">
        <v>1458709200</v>
      </c>
      <c r="N725" s="9">
        <f t="shared" si="68"/>
        <v>42431.25</v>
      </c>
      <c r="O725" s="9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66"/>
        <v>134</v>
      </c>
      <c r="G726" t="s">
        <v>20</v>
      </c>
      <c r="H726">
        <v>121</v>
      </c>
      <c r="I726">
        <f t="shared" si="67"/>
        <v>93.07</v>
      </c>
      <c r="J726" t="s">
        <v>40</v>
      </c>
      <c r="K726" t="s">
        <v>41</v>
      </c>
      <c r="L726">
        <v>1413954000</v>
      </c>
      <c r="M726">
        <v>1414126800</v>
      </c>
      <c r="N726" s="9">
        <f t="shared" si="68"/>
        <v>41934.208333333336</v>
      </c>
      <c r="O726" s="9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66"/>
        <v>50</v>
      </c>
      <c r="G727" t="s">
        <v>14</v>
      </c>
      <c r="H727">
        <v>1596</v>
      </c>
      <c r="I727">
        <f t="shared" si="67"/>
        <v>61.01</v>
      </c>
      <c r="J727" t="s">
        <v>21</v>
      </c>
      <c r="K727" t="s">
        <v>22</v>
      </c>
      <c r="L727">
        <v>1416031200</v>
      </c>
      <c r="M727">
        <v>1416204000</v>
      </c>
      <c r="N727" s="9">
        <f t="shared" si="68"/>
        <v>41958.25</v>
      </c>
      <c r="O727" s="9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66"/>
        <v>89</v>
      </c>
      <c r="G728" t="s">
        <v>74</v>
      </c>
      <c r="H728">
        <v>524</v>
      </c>
      <c r="I728">
        <f t="shared" si="67"/>
        <v>92.04</v>
      </c>
      <c r="J728" t="s">
        <v>21</v>
      </c>
      <c r="K728" t="s">
        <v>22</v>
      </c>
      <c r="L728">
        <v>1287982800</v>
      </c>
      <c r="M728">
        <v>1288501200</v>
      </c>
      <c r="N728" s="9">
        <f t="shared" si="68"/>
        <v>40476.208333333336</v>
      </c>
      <c r="O728" s="9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66"/>
        <v>165</v>
      </c>
      <c r="G729" t="s">
        <v>20</v>
      </c>
      <c r="H729">
        <v>181</v>
      </c>
      <c r="I729">
        <f t="shared" si="67"/>
        <v>81.13</v>
      </c>
      <c r="J729" t="s">
        <v>21</v>
      </c>
      <c r="K729" t="s">
        <v>22</v>
      </c>
      <c r="L729">
        <v>1547964000</v>
      </c>
      <c r="M729">
        <v>1552971600</v>
      </c>
      <c r="N729" s="9">
        <f t="shared" si="68"/>
        <v>43485.25</v>
      </c>
      <c r="O729" s="9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66"/>
        <v>18</v>
      </c>
      <c r="G730" t="s">
        <v>14</v>
      </c>
      <c r="H730">
        <v>10</v>
      </c>
      <c r="I730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9">
        <f t="shared" si="68"/>
        <v>42515.208333333328</v>
      </c>
      <c r="O730" s="9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66"/>
        <v>186</v>
      </c>
      <c r="G731" t="s">
        <v>20</v>
      </c>
      <c r="H731">
        <v>122</v>
      </c>
      <c r="I731">
        <f t="shared" si="67"/>
        <v>85.22</v>
      </c>
      <c r="J731" t="s">
        <v>21</v>
      </c>
      <c r="K731" t="s">
        <v>22</v>
      </c>
      <c r="L731">
        <v>1359957600</v>
      </c>
      <c r="M731">
        <v>1360130400</v>
      </c>
      <c r="N731" s="9">
        <f t="shared" si="68"/>
        <v>41309.25</v>
      </c>
      <c r="O731" s="9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66"/>
        <v>413</v>
      </c>
      <c r="G732" t="s">
        <v>20</v>
      </c>
      <c r="H732">
        <v>1071</v>
      </c>
      <c r="I732">
        <f t="shared" si="67"/>
        <v>110.97</v>
      </c>
      <c r="J732" t="s">
        <v>15</v>
      </c>
      <c r="K732" t="s">
        <v>16</v>
      </c>
      <c r="L732">
        <v>1432357200</v>
      </c>
      <c r="M732">
        <v>1432875600</v>
      </c>
      <c r="N732" s="9">
        <f t="shared" si="68"/>
        <v>42147.208333333328</v>
      </c>
      <c r="O732" s="9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66"/>
        <v>90</v>
      </c>
      <c r="G733" t="s">
        <v>74</v>
      </c>
      <c r="H733">
        <v>219</v>
      </c>
      <c r="I733">
        <f t="shared" si="67"/>
        <v>32.97</v>
      </c>
      <c r="J733" t="s">
        <v>21</v>
      </c>
      <c r="K733" t="s">
        <v>22</v>
      </c>
      <c r="L733">
        <v>1500786000</v>
      </c>
      <c r="M733">
        <v>1500872400</v>
      </c>
      <c r="N733" s="9">
        <f t="shared" si="68"/>
        <v>42939.208333333328</v>
      </c>
      <c r="O733" s="9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66"/>
        <v>92</v>
      </c>
      <c r="G734" t="s">
        <v>14</v>
      </c>
      <c r="H734">
        <v>1121</v>
      </c>
      <c r="I734">
        <f t="shared" si="67"/>
        <v>96.01</v>
      </c>
      <c r="J734" t="s">
        <v>21</v>
      </c>
      <c r="K734" t="s">
        <v>22</v>
      </c>
      <c r="L734">
        <v>1490158800</v>
      </c>
      <c r="M734">
        <v>1492146000</v>
      </c>
      <c r="N734" s="9">
        <f t="shared" si="68"/>
        <v>42816.208333333328</v>
      </c>
      <c r="O734" s="9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66"/>
        <v>527</v>
      </c>
      <c r="G735" t="s">
        <v>20</v>
      </c>
      <c r="H735">
        <v>980</v>
      </c>
      <c r="I735">
        <f t="shared" si="67"/>
        <v>84.97</v>
      </c>
      <c r="J735" t="s">
        <v>21</v>
      </c>
      <c r="K735" t="s">
        <v>22</v>
      </c>
      <c r="L735">
        <v>1406178000</v>
      </c>
      <c r="M735">
        <v>1407301200</v>
      </c>
      <c r="N735" s="9">
        <f t="shared" si="68"/>
        <v>41844.208333333336</v>
      </c>
      <c r="O735" s="9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66"/>
        <v>319</v>
      </c>
      <c r="G736" t="s">
        <v>20</v>
      </c>
      <c r="H736">
        <v>536</v>
      </c>
      <c r="I736">
        <f t="shared" si="67"/>
        <v>25.01</v>
      </c>
      <c r="J736" t="s">
        <v>21</v>
      </c>
      <c r="K736" t="s">
        <v>22</v>
      </c>
      <c r="L736">
        <v>1485583200</v>
      </c>
      <c r="M736">
        <v>1486620000</v>
      </c>
      <c r="N736" s="9">
        <f t="shared" si="68"/>
        <v>42763.25</v>
      </c>
      <c r="O736" s="9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66"/>
        <v>354</v>
      </c>
      <c r="G737" t="s">
        <v>20</v>
      </c>
      <c r="H737">
        <v>1991</v>
      </c>
      <c r="I737">
        <f t="shared" si="67"/>
        <v>66</v>
      </c>
      <c r="J737" t="s">
        <v>21</v>
      </c>
      <c r="K737" t="s">
        <v>22</v>
      </c>
      <c r="L737">
        <v>1459314000</v>
      </c>
      <c r="M737">
        <v>1459918800</v>
      </c>
      <c r="N737" s="9">
        <f t="shared" si="68"/>
        <v>42459.208333333328</v>
      </c>
      <c r="O737" s="9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66"/>
        <v>33</v>
      </c>
      <c r="G738" t="s">
        <v>74</v>
      </c>
      <c r="H738">
        <v>29</v>
      </c>
      <c r="I738">
        <f t="shared" si="67"/>
        <v>87.34</v>
      </c>
      <c r="J738" t="s">
        <v>21</v>
      </c>
      <c r="K738" t="s">
        <v>22</v>
      </c>
      <c r="L738">
        <v>1424412000</v>
      </c>
      <c r="M738">
        <v>1424757600</v>
      </c>
      <c r="N738" s="9">
        <f t="shared" si="68"/>
        <v>42055.25</v>
      </c>
      <c r="O738" s="9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66"/>
        <v>136</v>
      </c>
      <c r="G739" t="s">
        <v>20</v>
      </c>
      <c r="H739">
        <v>180</v>
      </c>
      <c r="I739">
        <f t="shared" si="67"/>
        <v>27.93</v>
      </c>
      <c r="J739" t="s">
        <v>21</v>
      </c>
      <c r="K739" t="s">
        <v>22</v>
      </c>
      <c r="L739">
        <v>1478844000</v>
      </c>
      <c r="M739">
        <v>1479880800</v>
      </c>
      <c r="N739" s="9">
        <f t="shared" si="68"/>
        <v>42685.25</v>
      </c>
      <c r="O739" s="9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66"/>
        <v>2</v>
      </c>
      <c r="G740" t="s">
        <v>14</v>
      </c>
      <c r="H740">
        <v>15</v>
      </c>
      <c r="I740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9">
        <f t="shared" si="68"/>
        <v>41959.25</v>
      </c>
      <c r="O740" s="9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66"/>
        <v>61</v>
      </c>
      <c r="G741" t="s">
        <v>14</v>
      </c>
      <c r="H741">
        <v>191</v>
      </c>
      <c r="I741">
        <f t="shared" si="67"/>
        <v>31.94</v>
      </c>
      <c r="J741" t="s">
        <v>21</v>
      </c>
      <c r="K741" t="s">
        <v>22</v>
      </c>
      <c r="L741">
        <v>1340946000</v>
      </c>
      <c r="M741">
        <v>1341032400</v>
      </c>
      <c r="N741" s="9">
        <f t="shared" si="68"/>
        <v>41089.208333333336</v>
      </c>
      <c r="O741" s="9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66"/>
        <v>30</v>
      </c>
      <c r="G742" t="s">
        <v>14</v>
      </c>
      <c r="H742">
        <v>16</v>
      </c>
      <c r="I742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9">
        <f t="shared" si="68"/>
        <v>42769.25</v>
      </c>
      <c r="O742" s="9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66"/>
        <v>1179</v>
      </c>
      <c r="G743" t="s">
        <v>20</v>
      </c>
      <c r="H743">
        <v>130</v>
      </c>
      <c r="I743">
        <f t="shared" si="67"/>
        <v>108.85</v>
      </c>
      <c r="J743" t="s">
        <v>21</v>
      </c>
      <c r="K743" t="s">
        <v>22</v>
      </c>
      <c r="L743">
        <v>1274590800</v>
      </c>
      <c r="M743">
        <v>1274677200</v>
      </c>
      <c r="N743" s="9">
        <f t="shared" si="68"/>
        <v>40321.208333333336</v>
      </c>
      <c r="O743" s="9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66"/>
        <v>1126</v>
      </c>
      <c r="G744" t="s">
        <v>20</v>
      </c>
      <c r="H744">
        <v>122</v>
      </c>
      <c r="I744">
        <f t="shared" si="67"/>
        <v>110.76</v>
      </c>
      <c r="J744" t="s">
        <v>21</v>
      </c>
      <c r="K744" t="s">
        <v>22</v>
      </c>
      <c r="L744">
        <v>1263880800</v>
      </c>
      <c r="M744">
        <v>1267509600</v>
      </c>
      <c r="N744" s="9">
        <f t="shared" si="68"/>
        <v>40197.25</v>
      </c>
      <c r="O744" s="9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66"/>
        <v>13</v>
      </c>
      <c r="G745" t="s">
        <v>14</v>
      </c>
      <c r="H745">
        <v>17</v>
      </c>
      <c r="I745">
        <f t="shared" si="67"/>
        <v>29.65</v>
      </c>
      <c r="J745" t="s">
        <v>21</v>
      </c>
      <c r="K745" t="s">
        <v>22</v>
      </c>
      <c r="L745">
        <v>1445403600</v>
      </c>
      <c r="M745">
        <v>1445922000</v>
      </c>
      <c r="N745" s="9">
        <f t="shared" si="68"/>
        <v>42298.208333333328</v>
      </c>
      <c r="O745" s="9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66"/>
        <v>712</v>
      </c>
      <c r="G746" t="s">
        <v>20</v>
      </c>
      <c r="H746">
        <v>140</v>
      </c>
      <c r="I746">
        <f t="shared" si="67"/>
        <v>101.71</v>
      </c>
      <c r="J746" t="s">
        <v>21</v>
      </c>
      <c r="K746" t="s">
        <v>22</v>
      </c>
      <c r="L746">
        <v>1533877200</v>
      </c>
      <c r="M746">
        <v>1534050000</v>
      </c>
      <c r="N746" s="9">
        <f t="shared" si="68"/>
        <v>43322.208333333328</v>
      </c>
      <c r="O746" s="9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66"/>
        <v>30</v>
      </c>
      <c r="G747" t="s">
        <v>14</v>
      </c>
      <c r="H747">
        <v>34</v>
      </c>
      <c r="I747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9">
        <f t="shared" si="68"/>
        <v>40328.208333333336</v>
      </c>
      <c r="O747" s="9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66"/>
        <v>213</v>
      </c>
      <c r="G748" t="s">
        <v>20</v>
      </c>
      <c r="H748">
        <v>3388</v>
      </c>
      <c r="I748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9">
        <f t="shared" si="68"/>
        <v>40825.208333333336</v>
      </c>
      <c r="O748" s="9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66"/>
        <v>229</v>
      </c>
      <c r="G749" t="s">
        <v>20</v>
      </c>
      <c r="H749">
        <v>280</v>
      </c>
      <c r="I749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9">
        <f t="shared" si="68"/>
        <v>40423.208333333336</v>
      </c>
      <c r="O749" s="9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66"/>
        <v>35</v>
      </c>
      <c r="G750" t="s">
        <v>74</v>
      </c>
      <c r="H750">
        <v>614</v>
      </c>
      <c r="I750">
        <f t="shared" si="67"/>
        <v>110.97</v>
      </c>
      <c r="J750" t="s">
        <v>21</v>
      </c>
      <c r="K750" t="s">
        <v>22</v>
      </c>
      <c r="L750">
        <v>1267423200</v>
      </c>
      <c r="M750">
        <v>1269579600</v>
      </c>
      <c r="N750" s="9">
        <f t="shared" si="68"/>
        <v>40238.25</v>
      </c>
      <c r="O750" s="9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66"/>
        <v>157</v>
      </c>
      <c r="G751" t="s">
        <v>20</v>
      </c>
      <c r="H751">
        <v>366</v>
      </c>
      <c r="I751">
        <f t="shared" si="67"/>
        <v>36.96</v>
      </c>
      <c r="J751" t="s">
        <v>107</v>
      </c>
      <c r="K751" t="s">
        <v>108</v>
      </c>
      <c r="L751">
        <v>1412744400</v>
      </c>
      <c r="M751">
        <v>1413781200</v>
      </c>
      <c r="N751" s="9">
        <f t="shared" si="68"/>
        <v>41920.208333333336</v>
      </c>
      <c r="O751" s="9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66"/>
        <v>1</v>
      </c>
      <c r="G752" t="s">
        <v>14</v>
      </c>
      <c r="H752">
        <v>1</v>
      </c>
      <c r="I752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9">
        <f t="shared" si="68"/>
        <v>40360.208333333336</v>
      </c>
      <c r="O752" s="9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66"/>
        <v>232</v>
      </c>
      <c r="G753" t="s">
        <v>20</v>
      </c>
      <c r="H753">
        <v>270</v>
      </c>
      <c r="I753">
        <f t="shared" si="67"/>
        <v>30.97</v>
      </c>
      <c r="J753" t="s">
        <v>21</v>
      </c>
      <c r="K753" t="s">
        <v>22</v>
      </c>
      <c r="L753">
        <v>1458190800</v>
      </c>
      <c r="M753">
        <v>1459486800</v>
      </c>
      <c r="N753" s="9">
        <f t="shared" si="68"/>
        <v>42446.208333333328</v>
      </c>
      <c r="O753" s="9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66"/>
        <v>92</v>
      </c>
      <c r="G754" t="s">
        <v>74</v>
      </c>
      <c r="H754">
        <v>114</v>
      </c>
      <c r="I754">
        <f t="shared" si="67"/>
        <v>47.04</v>
      </c>
      <c r="J754" t="s">
        <v>21</v>
      </c>
      <c r="K754" t="s">
        <v>22</v>
      </c>
      <c r="L754">
        <v>1280984400</v>
      </c>
      <c r="M754">
        <v>1282539600</v>
      </c>
      <c r="N754" s="9">
        <f t="shared" si="68"/>
        <v>40395.208333333336</v>
      </c>
      <c r="O754" s="9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66"/>
        <v>257</v>
      </c>
      <c r="G755" t="s">
        <v>20</v>
      </c>
      <c r="H755">
        <v>137</v>
      </c>
      <c r="I755">
        <f t="shared" si="67"/>
        <v>88.07</v>
      </c>
      <c r="J755" t="s">
        <v>21</v>
      </c>
      <c r="K755" t="s">
        <v>22</v>
      </c>
      <c r="L755">
        <v>1274590800</v>
      </c>
      <c r="M755">
        <v>1275886800</v>
      </c>
      <c r="N755" s="9">
        <f t="shared" si="68"/>
        <v>40321.208333333336</v>
      </c>
      <c r="O755" s="9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66"/>
        <v>168</v>
      </c>
      <c r="G756" t="s">
        <v>20</v>
      </c>
      <c r="H756">
        <v>3205</v>
      </c>
      <c r="I756">
        <f t="shared" si="67"/>
        <v>37.01</v>
      </c>
      <c r="J756" t="s">
        <v>21</v>
      </c>
      <c r="K756" t="s">
        <v>22</v>
      </c>
      <c r="L756">
        <v>1351400400</v>
      </c>
      <c r="M756">
        <v>1355983200</v>
      </c>
      <c r="N756" s="9">
        <f t="shared" si="68"/>
        <v>41210.208333333336</v>
      </c>
      <c r="O756" s="9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66"/>
        <v>167</v>
      </c>
      <c r="G757" t="s">
        <v>20</v>
      </c>
      <c r="H757">
        <v>288</v>
      </c>
      <c r="I757">
        <f t="shared" si="67"/>
        <v>26.03</v>
      </c>
      <c r="J757" t="s">
        <v>36</v>
      </c>
      <c r="K757" t="s">
        <v>37</v>
      </c>
      <c r="L757">
        <v>1514354400</v>
      </c>
      <c r="M757">
        <v>1515391200</v>
      </c>
      <c r="N757" s="9">
        <f t="shared" si="68"/>
        <v>43096.25</v>
      </c>
      <c r="O757" s="9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66"/>
        <v>772</v>
      </c>
      <c r="G758" t="s">
        <v>20</v>
      </c>
      <c r="H758">
        <v>148</v>
      </c>
      <c r="I758">
        <f t="shared" si="67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9">
        <f t="shared" si="68"/>
        <v>42024.25</v>
      </c>
      <c r="O758" s="9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66"/>
        <v>407</v>
      </c>
      <c r="G759" t="s">
        <v>20</v>
      </c>
      <c r="H759">
        <v>114</v>
      </c>
      <c r="I759">
        <f t="shared" si="67"/>
        <v>49.96</v>
      </c>
      <c r="J759" t="s">
        <v>21</v>
      </c>
      <c r="K759" t="s">
        <v>22</v>
      </c>
      <c r="L759">
        <v>1305176400</v>
      </c>
      <c r="M759">
        <v>1305522000</v>
      </c>
      <c r="N759" s="9">
        <f t="shared" si="68"/>
        <v>40675.208333333336</v>
      </c>
      <c r="O759" s="9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66"/>
        <v>564</v>
      </c>
      <c r="G760" t="s">
        <v>20</v>
      </c>
      <c r="H760">
        <v>1518</v>
      </c>
      <c r="I760">
        <f t="shared" si="67"/>
        <v>110.02</v>
      </c>
      <c r="J760" t="s">
        <v>15</v>
      </c>
      <c r="K760" t="s">
        <v>16</v>
      </c>
      <c r="L760">
        <v>1414126800</v>
      </c>
      <c r="M760">
        <v>1414904400</v>
      </c>
      <c r="N760" s="9">
        <f t="shared" si="68"/>
        <v>41936.208333333336</v>
      </c>
      <c r="O760" s="9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66"/>
        <v>68</v>
      </c>
      <c r="G761" t="s">
        <v>14</v>
      </c>
      <c r="H761">
        <v>1274</v>
      </c>
      <c r="I761">
        <f t="shared" si="67"/>
        <v>89.96</v>
      </c>
      <c r="J761" t="s">
        <v>21</v>
      </c>
      <c r="K761" t="s">
        <v>22</v>
      </c>
      <c r="L761">
        <v>1517810400</v>
      </c>
      <c r="M761">
        <v>1520402400</v>
      </c>
      <c r="N761" s="9">
        <f t="shared" si="68"/>
        <v>43136.25</v>
      </c>
      <c r="O761" s="9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66"/>
        <v>34</v>
      </c>
      <c r="G762" t="s">
        <v>14</v>
      </c>
      <c r="H762">
        <v>210</v>
      </c>
      <c r="I762">
        <f t="shared" si="67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9">
        <f t="shared" si="68"/>
        <v>43678.208333333328</v>
      </c>
      <c r="O762" s="9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66"/>
        <v>655</v>
      </c>
      <c r="G763" t="s">
        <v>20</v>
      </c>
      <c r="H763">
        <v>166</v>
      </c>
      <c r="I763">
        <f t="shared" si="67"/>
        <v>86.87</v>
      </c>
      <c r="J763" t="s">
        <v>21</v>
      </c>
      <c r="K763" t="s">
        <v>22</v>
      </c>
      <c r="L763">
        <v>1500699600</v>
      </c>
      <c r="M763">
        <v>1501131600</v>
      </c>
      <c r="N763" s="9">
        <f t="shared" si="68"/>
        <v>42938.208333333328</v>
      </c>
      <c r="O763" s="9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66"/>
        <v>177</v>
      </c>
      <c r="G764" t="s">
        <v>20</v>
      </c>
      <c r="H764">
        <v>100</v>
      </c>
      <c r="I764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9">
        <f t="shared" si="68"/>
        <v>41241.25</v>
      </c>
      <c r="O764" s="9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66"/>
        <v>113</v>
      </c>
      <c r="G765" t="s">
        <v>20</v>
      </c>
      <c r="H765">
        <v>235</v>
      </c>
      <c r="I765">
        <f t="shared" si="67"/>
        <v>26.97</v>
      </c>
      <c r="J765" t="s">
        <v>21</v>
      </c>
      <c r="K765" t="s">
        <v>22</v>
      </c>
      <c r="L765">
        <v>1336453200</v>
      </c>
      <c r="M765">
        <v>1339477200</v>
      </c>
      <c r="N765" s="9">
        <f t="shared" si="68"/>
        <v>41037.208333333336</v>
      </c>
      <c r="O765" s="9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66"/>
        <v>728</v>
      </c>
      <c r="G766" t="s">
        <v>20</v>
      </c>
      <c r="H766">
        <v>148</v>
      </c>
      <c r="I766">
        <f t="shared" si="67"/>
        <v>54.12</v>
      </c>
      <c r="J766" t="s">
        <v>21</v>
      </c>
      <c r="K766" t="s">
        <v>22</v>
      </c>
      <c r="L766">
        <v>1305262800</v>
      </c>
      <c r="M766">
        <v>1305954000</v>
      </c>
      <c r="N766" s="9">
        <f t="shared" si="68"/>
        <v>40676.208333333336</v>
      </c>
      <c r="O766" s="9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66"/>
        <v>208</v>
      </c>
      <c r="G767" t="s">
        <v>20</v>
      </c>
      <c r="H767">
        <v>198</v>
      </c>
      <c r="I767">
        <f t="shared" si="67"/>
        <v>41.04</v>
      </c>
      <c r="J767" t="s">
        <v>21</v>
      </c>
      <c r="K767" t="s">
        <v>22</v>
      </c>
      <c r="L767">
        <v>1492232400</v>
      </c>
      <c r="M767">
        <v>1494392400</v>
      </c>
      <c r="N767" s="9">
        <f t="shared" si="68"/>
        <v>42840.208333333328</v>
      </c>
      <c r="O767" s="9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66"/>
        <v>31</v>
      </c>
      <c r="G768" t="s">
        <v>14</v>
      </c>
      <c r="H768">
        <v>248</v>
      </c>
      <c r="I768">
        <f t="shared" si="67"/>
        <v>55.05</v>
      </c>
      <c r="J768" t="s">
        <v>26</v>
      </c>
      <c r="K768" t="s">
        <v>27</v>
      </c>
      <c r="L768">
        <v>1537333200</v>
      </c>
      <c r="M768">
        <v>1537419600</v>
      </c>
      <c r="N768" s="9">
        <f t="shared" si="68"/>
        <v>43362.208333333328</v>
      </c>
      <c r="O768" s="9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66"/>
        <v>57</v>
      </c>
      <c r="G769" t="s">
        <v>14</v>
      </c>
      <c r="H769">
        <v>513</v>
      </c>
      <c r="I769">
        <f t="shared" si="67"/>
        <v>107.94</v>
      </c>
      <c r="J769" t="s">
        <v>21</v>
      </c>
      <c r="K769" t="s">
        <v>22</v>
      </c>
      <c r="L769">
        <v>1444107600</v>
      </c>
      <c r="M769">
        <v>1447999200</v>
      </c>
      <c r="N769" s="9">
        <f t="shared" si="68"/>
        <v>42283.208333333328</v>
      </c>
      <c r="O769" s="9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66"/>
        <v>231</v>
      </c>
      <c r="G770" t="s">
        <v>20</v>
      </c>
      <c r="H770">
        <v>150</v>
      </c>
      <c r="I770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9">
        <f t="shared" si="68"/>
        <v>41619.25</v>
      </c>
      <c r="O770" s="9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72">ROUND((E771/D771)*100,0)</f>
        <v>87</v>
      </c>
      <c r="G771" t="s">
        <v>14</v>
      </c>
      <c r="H771">
        <v>3410</v>
      </c>
      <c r="I771">
        <f t="shared" ref="I771:I834" si="73">ROUND(E771/H771,2)</f>
        <v>32</v>
      </c>
      <c r="J771" t="s">
        <v>21</v>
      </c>
      <c r="K771" t="s">
        <v>22</v>
      </c>
      <c r="L771">
        <v>1376542800</v>
      </c>
      <c r="M771">
        <v>1378789200</v>
      </c>
      <c r="N771" s="9">
        <f t="shared" ref="N771:N834" si="74">(((L771/60)/60)/24)+DATE(1970,1,1)</f>
        <v>41501.208333333336</v>
      </c>
      <c r="O771" s="9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_xlfn.TEXTBEFORE(R771,"/")</f>
        <v>games</v>
      </c>
      <c r="T771" t="str">
        <f t="shared" ref="T771:T834" si="77">_xlfn.TEXTAFTER(R771,"/")</f>
        <v>video games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72"/>
        <v>271</v>
      </c>
      <c r="G772" t="s">
        <v>20</v>
      </c>
      <c r="H772">
        <v>216</v>
      </c>
      <c r="I772">
        <f t="shared" si="73"/>
        <v>53.9</v>
      </c>
      <c r="J772" t="s">
        <v>107</v>
      </c>
      <c r="K772" t="s">
        <v>108</v>
      </c>
      <c r="L772">
        <v>1397451600</v>
      </c>
      <c r="M772">
        <v>1398056400</v>
      </c>
      <c r="N772" s="9">
        <f t="shared" si="74"/>
        <v>41743.208333333336</v>
      </c>
      <c r="O772" s="9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72"/>
        <v>49</v>
      </c>
      <c r="G773" t="s">
        <v>74</v>
      </c>
      <c r="H773">
        <v>26</v>
      </c>
      <c r="I773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9">
        <f t="shared" si="74"/>
        <v>43491.25</v>
      </c>
      <c r="O773" s="9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72"/>
        <v>113</v>
      </c>
      <c r="G774" t="s">
        <v>20</v>
      </c>
      <c r="H774">
        <v>5139</v>
      </c>
      <c r="I774">
        <f t="shared" si="73"/>
        <v>33</v>
      </c>
      <c r="J774" t="s">
        <v>21</v>
      </c>
      <c r="K774" t="s">
        <v>22</v>
      </c>
      <c r="L774">
        <v>1549692000</v>
      </c>
      <c r="M774">
        <v>1550037600</v>
      </c>
      <c r="N774" s="9">
        <f t="shared" si="74"/>
        <v>43505.25</v>
      </c>
      <c r="O774" s="9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72"/>
        <v>191</v>
      </c>
      <c r="G775" t="s">
        <v>20</v>
      </c>
      <c r="H775">
        <v>2353</v>
      </c>
      <c r="I775">
        <f t="shared" si="73"/>
        <v>43</v>
      </c>
      <c r="J775" t="s">
        <v>21</v>
      </c>
      <c r="K775" t="s">
        <v>22</v>
      </c>
      <c r="L775">
        <v>1492059600</v>
      </c>
      <c r="M775">
        <v>1492923600</v>
      </c>
      <c r="N775" s="9">
        <f t="shared" si="74"/>
        <v>42838.208333333328</v>
      </c>
      <c r="O775" s="9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72"/>
        <v>136</v>
      </c>
      <c r="G776" t="s">
        <v>20</v>
      </c>
      <c r="H776">
        <v>78</v>
      </c>
      <c r="I776">
        <f t="shared" si="73"/>
        <v>86.86</v>
      </c>
      <c r="J776" t="s">
        <v>107</v>
      </c>
      <c r="K776" t="s">
        <v>108</v>
      </c>
      <c r="L776">
        <v>1463979600</v>
      </c>
      <c r="M776">
        <v>1467522000</v>
      </c>
      <c r="N776" s="9">
        <f t="shared" si="74"/>
        <v>42513.208333333328</v>
      </c>
      <c r="O776" s="9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72"/>
        <v>10</v>
      </c>
      <c r="G777" t="s">
        <v>14</v>
      </c>
      <c r="H777">
        <v>10</v>
      </c>
      <c r="I777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9">
        <f t="shared" si="74"/>
        <v>41949.25</v>
      </c>
      <c r="O777" s="9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72"/>
        <v>66</v>
      </c>
      <c r="G778" t="s">
        <v>14</v>
      </c>
      <c r="H778">
        <v>2201</v>
      </c>
      <c r="I778">
        <f t="shared" si="73"/>
        <v>33</v>
      </c>
      <c r="J778" t="s">
        <v>21</v>
      </c>
      <c r="K778" t="s">
        <v>22</v>
      </c>
      <c r="L778">
        <v>1562216400</v>
      </c>
      <c r="M778">
        <v>1563771600</v>
      </c>
      <c r="N778" s="9">
        <f t="shared" si="74"/>
        <v>43650.208333333328</v>
      </c>
      <c r="O778" s="9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72"/>
        <v>49</v>
      </c>
      <c r="G779" t="s">
        <v>14</v>
      </c>
      <c r="H779">
        <v>676</v>
      </c>
      <c r="I779">
        <f t="shared" si="73"/>
        <v>68.03</v>
      </c>
      <c r="J779" t="s">
        <v>21</v>
      </c>
      <c r="K779" t="s">
        <v>22</v>
      </c>
      <c r="L779">
        <v>1316754000</v>
      </c>
      <c r="M779">
        <v>1319259600</v>
      </c>
      <c r="N779" s="9">
        <f t="shared" si="74"/>
        <v>40809.208333333336</v>
      </c>
      <c r="O779" s="9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72"/>
        <v>788</v>
      </c>
      <c r="G780" t="s">
        <v>20</v>
      </c>
      <c r="H780">
        <v>174</v>
      </c>
      <c r="I780">
        <f t="shared" si="73"/>
        <v>58.87</v>
      </c>
      <c r="J780" t="s">
        <v>98</v>
      </c>
      <c r="K780" t="s">
        <v>99</v>
      </c>
      <c r="L780">
        <v>1313211600</v>
      </c>
      <c r="M780">
        <v>1313643600</v>
      </c>
      <c r="N780" s="9">
        <f t="shared" si="74"/>
        <v>40768.208333333336</v>
      </c>
      <c r="O780" s="9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72"/>
        <v>80</v>
      </c>
      <c r="G781" t="s">
        <v>14</v>
      </c>
      <c r="H781">
        <v>831</v>
      </c>
      <c r="I781">
        <f t="shared" si="73"/>
        <v>105.05</v>
      </c>
      <c r="J781" t="s">
        <v>21</v>
      </c>
      <c r="K781" t="s">
        <v>22</v>
      </c>
      <c r="L781">
        <v>1439528400</v>
      </c>
      <c r="M781">
        <v>1440306000</v>
      </c>
      <c r="N781" s="9">
        <f t="shared" si="74"/>
        <v>42230.208333333328</v>
      </c>
      <c r="O781" s="9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72"/>
        <v>106</v>
      </c>
      <c r="G782" t="s">
        <v>20</v>
      </c>
      <c r="H782">
        <v>164</v>
      </c>
      <c r="I782">
        <f t="shared" si="73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9">
        <f t="shared" si="74"/>
        <v>42573.208333333328</v>
      </c>
      <c r="O782" s="9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72"/>
        <v>51</v>
      </c>
      <c r="G783" t="s">
        <v>74</v>
      </c>
      <c r="H783">
        <v>56</v>
      </c>
      <c r="I783">
        <f t="shared" si="73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9">
        <f t="shared" si="74"/>
        <v>40482.208333333336</v>
      </c>
      <c r="O783" s="9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72"/>
        <v>215</v>
      </c>
      <c r="G784" t="s">
        <v>20</v>
      </c>
      <c r="H784">
        <v>161</v>
      </c>
      <c r="I784">
        <f t="shared" si="73"/>
        <v>68.2</v>
      </c>
      <c r="J784" t="s">
        <v>21</v>
      </c>
      <c r="K784" t="s">
        <v>22</v>
      </c>
      <c r="L784">
        <v>1298959200</v>
      </c>
      <c r="M784">
        <v>1301374800</v>
      </c>
      <c r="N784" s="9">
        <f t="shared" si="74"/>
        <v>40603.25</v>
      </c>
      <c r="O784" s="9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72"/>
        <v>141</v>
      </c>
      <c r="G785" t="s">
        <v>20</v>
      </c>
      <c r="H785">
        <v>138</v>
      </c>
      <c r="I785">
        <f t="shared" si="73"/>
        <v>75.73</v>
      </c>
      <c r="J785" t="s">
        <v>21</v>
      </c>
      <c r="K785" t="s">
        <v>22</v>
      </c>
      <c r="L785">
        <v>1387260000</v>
      </c>
      <c r="M785">
        <v>1387864800</v>
      </c>
      <c r="N785" s="9">
        <f t="shared" si="74"/>
        <v>41625.25</v>
      </c>
      <c r="O785" s="9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72"/>
        <v>115</v>
      </c>
      <c r="G786" t="s">
        <v>20</v>
      </c>
      <c r="H786">
        <v>3308</v>
      </c>
      <c r="I786">
        <f t="shared" si="73"/>
        <v>31</v>
      </c>
      <c r="J786" t="s">
        <v>21</v>
      </c>
      <c r="K786" t="s">
        <v>22</v>
      </c>
      <c r="L786">
        <v>1457244000</v>
      </c>
      <c r="M786">
        <v>1458190800</v>
      </c>
      <c r="N786" s="9">
        <f t="shared" si="74"/>
        <v>42435.25</v>
      </c>
      <c r="O786" s="9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72"/>
        <v>193</v>
      </c>
      <c r="G787" t="s">
        <v>20</v>
      </c>
      <c r="H787">
        <v>127</v>
      </c>
      <c r="I787">
        <f t="shared" si="73"/>
        <v>101.88</v>
      </c>
      <c r="J787" t="s">
        <v>26</v>
      </c>
      <c r="K787" t="s">
        <v>27</v>
      </c>
      <c r="L787">
        <v>1556341200</v>
      </c>
      <c r="M787">
        <v>1559278800</v>
      </c>
      <c r="N787" s="9">
        <f t="shared" si="74"/>
        <v>43582.208333333328</v>
      </c>
      <c r="O787" s="9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72"/>
        <v>730</v>
      </c>
      <c r="G788" t="s">
        <v>20</v>
      </c>
      <c r="H788">
        <v>207</v>
      </c>
      <c r="I788">
        <f t="shared" si="73"/>
        <v>52.88</v>
      </c>
      <c r="J788" t="s">
        <v>107</v>
      </c>
      <c r="K788" t="s">
        <v>108</v>
      </c>
      <c r="L788">
        <v>1522126800</v>
      </c>
      <c r="M788">
        <v>1522731600</v>
      </c>
      <c r="N788" s="9">
        <f t="shared" si="74"/>
        <v>43186.208333333328</v>
      </c>
      <c r="O788" s="9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72"/>
        <v>100</v>
      </c>
      <c r="G789" t="s">
        <v>14</v>
      </c>
      <c r="H789">
        <v>859</v>
      </c>
      <c r="I789">
        <f t="shared" si="73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9">
        <f t="shared" si="74"/>
        <v>40684.208333333336</v>
      </c>
      <c r="O789" s="9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72"/>
        <v>88</v>
      </c>
      <c r="G790" t="s">
        <v>47</v>
      </c>
      <c r="H790">
        <v>31</v>
      </c>
      <c r="I790">
        <f t="shared" si="73"/>
        <v>102.39</v>
      </c>
      <c r="J790" t="s">
        <v>21</v>
      </c>
      <c r="K790" t="s">
        <v>22</v>
      </c>
      <c r="L790">
        <v>1350709200</v>
      </c>
      <c r="M790">
        <v>1352527200</v>
      </c>
      <c r="N790" s="9">
        <f t="shared" si="74"/>
        <v>41202.208333333336</v>
      </c>
      <c r="O790" s="9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72"/>
        <v>37</v>
      </c>
      <c r="G791" t="s">
        <v>14</v>
      </c>
      <c r="H791">
        <v>45</v>
      </c>
      <c r="I791">
        <f t="shared" si="73"/>
        <v>74.47</v>
      </c>
      <c r="J791" t="s">
        <v>21</v>
      </c>
      <c r="K791" t="s">
        <v>22</v>
      </c>
      <c r="L791">
        <v>1401166800</v>
      </c>
      <c r="M791">
        <v>1404363600</v>
      </c>
      <c r="N791" s="9">
        <f t="shared" si="74"/>
        <v>41786.208333333336</v>
      </c>
      <c r="O791" s="9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72"/>
        <v>31</v>
      </c>
      <c r="G792" t="s">
        <v>74</v>
      </c>
      <c r="H792">
        <v>1113</v>
      </c>
      <c r="I792">
        <f t="shared" si="73"/>
        <v>51.01</v>
      </c>
      <c r="J792" t="s">
        <v>21</v>
      </c>
      <c r="K792" t="s">
        <v>22</v>
      </c>
      <c r="L792">
        <v>1266127200</v>
      </c>
      <c r="M792">
        <v>1266645600</v>
      </c>
      <c r="N792" s="9">
        <f t="shared" si="74"/>
        <v>40223.25</v>
      </c>
      <c r="O792" s="9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72"/>
        <v>26</v>
      </c>
      <c r="G793" t="s">
        <v>14</v>
      </c>
      <c r="H793">
        <v>6</v>
      </c>
      <c r="I793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9">
        <f t="shared" si="74"/>
        <v>42715.25</v>
      </c>
      <c r="O793" s="9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72"/>
        <v>34</v>
      </c>
      <c r="G794" t="s">
        <v>14</v>
      </c>
      <c r="H794">
        <v>7</v>
      </c>
      <c r="I794">
        <f t="shared" si="73"/>
        <v>97.14</v>
      </c>
      <c r="J794" t="s">
        <v>21</v>
      </c>
      <c r="K794" t="s">
        <v>22</v>
      </c>
      <c r="L794">
        <v>1372222800</v>
      </c>
      <c r="M794">
        <v>1374642000</v>
      </c>
      <c r="N794" s="9">
        <f t="shared" si="74"/>
        <v>41451.208333333336</v>
      </c>
      <c r="O794" s="9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72"/>
        <v>1186</v>
      </c>
      <c r="G795" t="s">
        <v>20</v>
      </c>
      <c r="H795">
        <v>181</v>
      </c>
      <c r="I795">
        <f t="shared" si="73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9">
        <f t="shared" si="74"/>
        <v>41450.208333333336</v>
      </c>
      <c r="O795" s="9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72"/>
        <v>125</v>
      </c>
      <c r="G796" t="s">
        <v>20</v>
      </c>
      <c r="H796">
        <v>110</v>
      </c>
      <c r="I796">
        <f t="shared" si="73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9">
        <f t="shared" si="74"/>
        <v>43091.25</v>
      </c>
      <c r="O796" s="9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72"/>
        <v>14</v>
      </c>
      <c r="G797" t="s">
        <v>14</v>
      </c>
      <c r="H797">
        <v>31</v>
      </c>
      <c r="I797">
        <f t="shared" si="73"/>
        <v>32.97</v>
      </c>
      <c r="J797" t="s">
        <v>21</v>
      </c>
      <c r="K797" t="s">
        <v>22</v>
      </c>
      <c r="L797">
        <v>1477976400</v>
      </c>
      <c r="M797">
        <v>1478235600</v>
      </c>
      <c r="N797" s="9">
        <f t="shared" si="74"/>
        <v>42675.208333333328</v>
      </c>
      <c r="O797" s="9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72"/>
        <v>55</v>
      </c>
      <c r="G798" t="s">
        <v>14</v>
      </c>
      <c r="H798">
        <v>78</v>
      </c>
      <c r="I798">
        <f t="shared" si="73"/>
        <v>54.81</v>
      </c>
      <c r="J798" t="s">
        <v>21</v>
      </c>
      <c r="K798" t="s">
        <v>22</v>
      </c>
      <c r="L798">
        <v>1407474000</v>
      </c>
      <c r="M798">
        <v>1408078800</v>
      </c>
      <c r="N798" s="9">
        <f t="shared" si="74"/>
        <v>41859.208333333336</v>
      </c>
      <c r="O798" s="9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72"/>
        <v>110</v>
      </c>
      <c r="G799" t="s">
        <v>20</v>
      </c>
      <c r="H799">
        <v>185</v>
      </c>
      <c r="I799">
        <f t="shared" si="73"/>
        <v>45.04</v>
      </c>
      <c r="J799" t="s">
        <v>21</v>
      </c>
      <c r="K799" t="s">
        <v>22</v>
      </c>
      <c r="L799">
        <v>1546149600</v>
      </c>
      <c r="M799">
        <v>1548136800</v>
      </c>
      <c r="N799" s="9">
        <f t="shared" si="74"/>
        <v>43464.25</v>
      </c>
      <c r="O799" s="9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72"/>
        <v>188</v>
      </c>
      <c r="G800" t="s">
        <v>20</v>
      </c>
      <c r="H800">
        <v>121</v>
      </c>
      <c r="I800">
        <f t="shared" si="73"/>
        <v>52.96</v>
      </c>
      <c r="J800" t="s">
        <v>21</v>
      </c>
      <c r="K800" t="s">
        <v>22</v>
      </c>
      <c r="L800">
        <v>1338440400</v>
      </c>
      <c r="M800">
        <v>1340859600</v>
      </c>
      <c r="N800" s="9">
        <f t="shared" si="74"/>
        <v>41060.208333333336</v>
      </c>
      <c r="O800" s="9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72"/>
        <v>87</v>
      </c>
      <c r="G801" t="s">
        <v>14</v>
      </c>
      <c r="H801">
        <v>1225</v>
      </c>
      <c r="I801">
        <f t="shared" si="73"/>
        <v>60.02</v>
      </c>
      <c r="J801" t="s">
        <v>40</v>
      </c>
      <c r="K801" t="s">
        <v>41</v>
      </c>
      <c r="L801">
        <v>1454133600</v>
      </c>
      <c r="M801">
        <v>1454479200</v>
      </c>
      <c r="N801" s="9">
        <f t="shared" si="74"/>
        <v>42399.25</v>
      </c>
      <c r="O801" s="9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72"/>
        <v>1</v>
      </c>
      <c r="G802" t="s">
        <v>14</v>
      </c>
      <c r="H802">
        <v>1</v>
      </c>
      <c r="I802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9">
        <f t="shared" si="74"/>
        <v>42167.208333333328</v>
      </c>
      <c r="O802" s="9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72"/>
        <v>203</v>
      </c>
      <c r="G803" t="s">
        <v>20</v>
      </c>
      <c r="H803">
        <v>106</v>
      </c>
      <c r="I803">
        <f t="shared" si="73"/>
        <v>44.03</v>
      </c>
      <c r="J803" t="s">
        <v>21</v>
      </c>
      <c r="K803" t="s">
        <v>22</v>
      </c>
      <c r="L803">
        <v>1577772000</v>
      </c>
      <c r="M803">
        <v>1579672800</v>
      </c>
      <c r="N803" s="9">
        <f t="shared" si="74"/>
        <v>43830.25</v>
      </c>
      <c r="O803" s="9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72"/>
        <v>197</v>
      </c>
      <c r="G804" t="s">
        <v>20</v>
      </c>
      <c r="H804">
        <v>142</v>
      </c>
      <c r="I804">
        <f t="shared" si="73"/>
        <v>86.03</v>
      </c>
      <c r="J804" t="s">
        <v>21</v>
      </c>
      <c r="K804" t="s">
        <v>22</v>
      </c>
      <c r="L804">
        <v>1562216400</v>
      </c>
      <c r="M804">
        <v>1562389200</v>
      </c>
      <c r="N804" s="9">
        <f t="shared" si="74"/>
        <v>43650.208333333328</v>
      </c>
      <c r="O804" s="9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72"/>
        <v>107</v>
      </c>
      <c r="G805" t="s">
        <v>20</v>
      </c>
      <c r="H805">
        <v>233</v>
      </c>
      <c r="I805">
        <f t="shared" si="73"/>
        <v>28.01</v>
      </c>
      <c r="J805" t="s">
        <v>21</v>
      </c>
      <c r="K805" t="s">
        <v>22</v>
      </c>
      <c r="L805">
        <v>1548568800</v>
      </c>
      <c r="M805">
        <v>1551506400</v>
      </c>
      <c r="N805" s="9">
        <f t="shared" si="74"/>
        <v>43492.25</v>
      </c>
      <c r="O805" s="9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72"/>
        <v>269</v>
      </c>
      <c r="G806" t="s">
        <v>20</v>
      </c>
      <c r="H806">
        <v>218</v>
      </c>
      <c r="I806">
        <f t="shared" si="73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9">
        <f t="shared" si="74"/>
        <v>43102.25</v>
      </c>
      <c r="O806" s="9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72"/>
        <v>51</v>
      </c>
      <c r="G807" t="s">
        <v>14</v>
      </c>
      <c r="H807">
        <v>67</v>
      </c>
      <c r="I807">
        <f t="shared" si="73"/>
        <v>73.61</v>
      </c>
      <c r="J807" t="s">
        <v>26</v>
      </c>
      <c r="K807" t="s">
        <v>27</v>
      </c>
      <c r="L807">
        <v>1416031200</v>
      </c>
      <c r="M807">
        <v>1420437600</v>
      </c>
      <c r="N807" s="9">
        <f t="shared" si="74"/>
        <v>41958.25</v>
      </c>
      <c r="O807" s="9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72"/>
        <v>1180</v>
      </c>
      <c r="G808" t="s">
        <v>20</v>
      </c>
      <c r="H808">
        <v>76</v>
      </c>
      <c r="I808">
        <f t="shared" si="73"/>
        <v>108.71</v>
      </c>
      <c r="J808" t="s">
        <v>21</v>
      </c>
      <c r="K808" t="s">
        <v>22</v>
      </c>
      <c r="L808">
        <v>1330927200</v>
      </c>
      <c r="M808">
        <v>1332997200</v>
      </c>
      <c r="N808" s="9">
        <f t="shared" si="74"/>
        <v>40973.25</v>
      </c>
      <c r="O808" s="9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72"/>
        <v>264</v>
      </c>
      <c r="G809" t="s">
        <v>20</v>
      </c>
      <c r="H809">
        <v>43</v>
      </c>
      <c r="I809">
        <f t="shared" si="73"/>
        <v>42.98</v>
      </c>
      <c r="J809" t="s">
        <v>21</v>
      </c>
      <c r="K809" t="s">
        <v>22</v>
      </c>
      <c r="L809">
        <v>1571115600</v>
      </c>
      <c r="M809">
        <v>1574920800</v>
      </c>
      <c r="N809" s="9">
        <f t="shared" si="74"/>
        <v>43753.208333333328</v>
      </c>
      <c r="O809" s="9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72"/>
        <v>30</v>
      </c>
      <c r="G810" t="s">
        <v>14</v>
      </c>
      <c r="H810">
        <v>19</v>
      </c>
      <c r="I810">
        <f t="shared" si="73"/>
        <v>83.32</v>
      </c>
      <c r="J810" t="s">
        <v>21</v>
      </c>
      <c r="K810" t="s">
        <v>22</v>
      </c>
      <c r="L810">
        <v>1463461200</v>
      </c>
      <c r="M810">
        <v>1464930000</v>
      </c>
      <c r="N810" s="9">
        <f t="shared" si="74"/>
        <v>42507.208333333328</v>
      </c>
      <c r="O810" s="9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72"/>
        <v>63</v>
      </c>
      <c r="G811" t="s">
        <v>14</v>
      </c>
      <c r="H811">
        <v>2108</v>
      </c>
      <c r="I811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9">
        <f t="shared" si="74"/>
        <v>41135.208333333336</v>
      </c>
      <c r="O811" s="9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72"/>
        <v>193</v>
      </c>
      <c r="G812" t="s">
        <v>20</v>
      </c>
      <c r="H812">
        <v>221</v>
      </c>
      <c r="I812">
        <f t="shared" si="73"/>
        <v>55.93</v>
      </c>
      <c r="J812" t="s">
        <v>21</v>
      </c>
      <c r="K812" t="s">
        <v>22</v>
      </c>
      <c r="L812">
        <v>1511848800</v>
      </c>
      <c r="M812">
        <v>1512712800</v>
      </c>
      <c r="N812" s="9">
        <f t="shared" si="74"/>
        <v>43067.25</v>
      </c>
      <c r="O812" s="9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72"/>
        <v>77</v>
      </c>
      <c r="G813" t="s">
        <v>14</v>
      </c>
      <c r="H813">
        <v>679</v>
      </c>
      <c r="I813">
        <f t="shared" si="73"/>
        <v>105.04</v>
      </c>
      <c r="J813" t="s">
        <v>21</v>
      </c>
      <c r="K813" t="s">
        <v>22</v>
      </c>
      <c r="L813">
        <v>1452319200</v>
      </c>
      <c r="M813">
        <v>1452492000</v>
      </c>
      <c r="N813" s="9">
        <f t="shared" si="74"/>
        <v>42378.25</v>
      </c>
      <c r="O813" s="9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72"/>
        <v>226</v>
      </c>
      <c r="G814" t="s">
        <v>20</v>
      </c>
      <c r="H814">
        <v>2805</v>
      </c>
      <c r="I814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9">
        <f t="shared" si="74"/>
        <v>43206.208333333328</v>
      </c>
      <c r="O814" s="9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72"/>
        <v>239</v>
      </c>
      <c r="G815" t="s">
        <v>20</v>
      </c>
      <c r="H815">
        <v>68</v>
      </c>
      <c r="I815">
        <f t="shared" si="73"/>
        <v>112.66</v>
      </c>
      <c r="J815" t="s">
        <v>21</v>
      </c>
      <c r="K815" t="s">
        <v>22</v>
      </c>
      <c r="L815">
        <v>1346043600</v>
      </c>
      <c r="M815">
        <v>1346907600</v>
      </c>
      <c r="N815" s="9">
        <f t="shared" si="74"/>
        <v>41148.208333333336</v>
      </c>
      <c r="O815" s="9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72"/>
        <v>92</v>
      </c>
      <c r="G816" t="s">
        <v>14</v>
      </c>
      <c r="H816">
        <v>36</v>
      </c>
      <c r="I816">
        <f t="shared" si="73"/>
        <v>81.94</v>
      </c>
      <c r="J816" t="s">
        <v>36</v>
      </c>
      <c r="K816" t="s">
        <v>37</v>
      </c>
      <c r="L816">
        <v>1464325200</v>
      </c>
      <c r="M816">
        <v>1464498000</v>
      </c>
      <c r="N816" s="9">
        <f t="shared" si="74"/>
        <v>42517.208333333328</v>
      </c>
      <c r="O816" s="9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72"/>
        <v>130</v>
      </c>
      <c r="G817" t="s">
        <v>20</v>
      </c>
      <c r="H817">
        <v>183</v>
      </c>
      <c r="I817">
        <f t="shared" si="73"/>
        <v>64.05</v>
      </c>
      <c r="J817" t="s">
        <v>15</v>
      </c>
      <c r="K817" t="s">
        <v>16</v>
      </c>
      <c r="L817">
        <v>1511935200</v>
      </c>
      <c r="M817">
        <v>1514181600</v>
      </c>
      <c r="N817" s="9">
        <f t="shared" si="74"/>
        <v>43068.25</v>
      </c>
      <c r="O817" s="9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72"/>
        <v>615</v>
      </c>
      <c r="G818" t="s">
        <v>20</v>
      </c>
      <c r="H818">
        <v>133</v>
      </c>
      <c r="I818">
        <f t="shared" si="73"/>
        <v>106.39</v>
      </c>
      <c r="J818" t="s">
        <v>21</v>
      </c>
      <c r="K818" t="s">
        <v>22</v>
      </c>
      <c r="L818">
        <v>1392012000</v>
      </c>
      <c r="M818">
        <v>1392184800</v>
      </c>
      <c r="N818" s="9">
        <f t="shared" si="74"/>
        <v>41680.25</v>
      </c>
      <c r="O818" s="9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72"/>
        <v>369</v>
      </c>
      <c r="G819" t="s">
        <v>20</v>
      </c>
      <c r="H819">
        <v>2489</v>
      </c>
      <c r="I819">
        <f t="shared" si="73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9">
        <f t="shared" si="74"/>
        <v>43589.208333333328</v>
      </c>
      <c r="O819" s="9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72"/>
        <v>1095</v>
      </c>
      <c r="G820" t="s">
        <v>20</v>
      </c>
      <c r="H820">
        <v>69</v>
      </c>
      <c r="I820">
        <f t="shared" si="73"/>
        <v>111.07</v>
      </c>
      <c r="J820" t="s">
        <v>21</v>
      </c>
      <c r="K820" t="s">
        <v>22</v>
      </c>
      <c r="L820">
        <v>1548050400</v>
      </c>
      <c r="M820">
        <v>1549173600</v>
      </c>
      <c r="N820" s="9">
        <f t="shared" si="74"/>
        <v>43486.25</v>
      </c>
      <c r="O820" s="9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72"/>
        <v>51</v>
      </c>
      <c r="G821" t="s">
        <v>14</v>
      </c>
      <c r="H821">
        <v>47</v>
      </c>
      <c r="I821">
        <f t="shared" si="73"/>
        <v>95.94</v>
      </c>
      <c r="J821" t="s">
        <v>21</v>
      </c>
      <c r="K821" t="s">
        <v>22</v>
      </c>
      <c r="L821">
        <v>1353736800</v>
      </c>
      <c r="M821">
        <v>1355032800</v>
      </c>
      <c r="N821" s="9">
        <f t="shared" si="74"/>
        <v>41237.25</v>
      </c>
      <c r="O821" s="9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72"/>
        <v>801</v>
      </c>
      <c r="G822" t="s">
        <v>20</v>
      </c>
      <c r="H822">
        <v>279</v>
      </c>
      <c r="I822">
        <f t="shared" si="73"/>
        <v>43.04</v>
      </c>
      <c r="J822" t="s">
        <v>40</v>
      </c>
      <c r="K822" t="s">
        <v>41</v>
      </c>
      <c r="L822">
        <v>1532840400</v>
      </c>
      <c r="M822">
        <v>1533963600</v>
      </c>
      <c r="N822" s="9">
        <f t="shared" si="74"/>
        <v>43310.208333333328</v>
      </c>
      <c r="O822" s="9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72"/>
        <v>291</v>
      </c>
      <c r="G823" t="s">
        <v>20</v>
      </c>
      <c r="H823">
        <v>210</v>
      </c>
      <c r="I823">
        <f t="shared" si="73"/>
        <v>67.97</v>
      </c>
      <c r="J823" t="s">
        <v>21</v>
      </c>
      <c r="K823" t="s">
        <v>22</v>
      </c>
      <c r="L823">
        <v>1488261600</v>
      </c>
      <c r="M823">
        <v>1489381200</v>
      </c>
      <c r="N823" s="9">
        <f t="shared" si="74"/>
        <v>42794.25</v>
      </c>
      <c r="O823" s="9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72"/>
        <v>350</v>
      </c>
      <c r="G824" t="s">
        <v>20</v>
      </c>
      <c r="H824">
        <v>2100</v>
      </c>
      <c r="I824">
        <f t="shared" si="73"/>
        <v>89.99</v>
      </c>
      <c r="J824" t="s">
        <v>21</v>
      </c>
      <c r="K824" t="s">
        <v>22</v>
      </c>
      <c r="L824">
        <v>1393567200</v>
      </c>
      <c r="M824">
        <v>1395032400</v>
      </c>
      <c r="N824" s="9">
        <f t="shared" si="74"/>
        <v>41698.25</v>
      </c>
      <c r="O824" s="9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72"/>
        <v>357</v>
      </c>
      <c r="G825" t="s">
        <v>20</v>
      </c>
      <c r="H825">
        <v>252</v>
      </c>
      <c r="I825">
        <f t="shared" si="73"/>
        <v>58.1</v>
      </c>
      <c r="J825" t="s">
        <v>21</v>
      </c>
      <c r="K825" t="s">
        <v>22</v>
      </c>
      <c r="L825">
        <v>1410325200</v>
      </c>
      <c r="M825">
        <v>1412485200</v>
      </c>
      <c r="N825" s="9">
        <f t="shared" si="74"/>
        <v>41892.208333333336</v>
      </c>
      <c r="O825" s="9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72"/>
        <v>126</v>
      </c>
      <c r="G826" t="s">
        <v>20</v>
      </c>
      <c r="H826">
        <v>1280</v>
      </c>
      <c r="I826">
        <f t="shared" si="73"/>
        <v>84</v>
      </c>
      <c r="J826" t="s">
        <v>21</v>
      </c>
      <c r="K826" t="s">
        <v>22</v>
      </c>
      <c r="L826">
        <v>1276923600</v>
      </c>
      <c r="M826">
        <v>1279688400</v>
      </c>
      <c r="N826" s="9">
        <f t="shared" si="74"/>
        <v>40348.208333333336</v>
      </c>
      <c r="O826" s="9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72"/>
        <v>388</v>
      </c>
      <c r="G827" t="s">
        <v>20</v>
      </c>
      <c r="H827">
        <v>157</v>
      </c>
      <c r="I827">
        <f t="shared" si="73"/>
        <v>88.85</v>
      </c>
      <c r="J827" t="s">
        <v>40</v>
      </c>
      <c r="K827" t="s">
        <v>41</v>
      </c>
      <c r="L827">
        <v>1500958800</v>
      </c>
      <c r="M827">
        <v>1501995600</v>
      </c>
      <c r="N827" s="9">
        <f t="shared" si="74"/>
        <v>42941.208333333328</v>
      </c>
      <c r="O827" s="9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72"/>
        <v>457</v>
      </c>
      <c r="G828" t="s">
        <v>20</v>
      </c>
      <c r="H828">
        <v>194</v>
      </c>
      <c r="I828">
        <f t="shared" si="73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9">
        <f t="shared" si="74"/>
        <v>40525.25</v>
      </c>
      <c r="O828" s="9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72"/>
        <v>267</v>
      </c>
      <c r="G829" t="s">
        <v>20</v>
      </c>
      <c r="H829">
        <v>82</v>
      </c>
      <c r="I829">
        <f t="shared" si="73"/>
        <v>74.8</v>
      </c>
      <c r="J829" t="s">
        <v>26</v>
      </c>
      <c r="K829" t="s">
        <v>27</v>
      </c>
      <c r="L829">
        <v>1304398800</v>
      </c>
      <c r="M829">
        <v>1305435600</v>
      </c>
      <c r="N829" s="9">
        <f t="shared" si="74"/>
        <v>40666.208333333336</v>
      </c>
      <c r="O829" s="9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72"/>
        <v>69</v>
      </c>
      <c r="G830" t="s">
        <v>14</v>
      </c>
      <c r="H830">
        <v>70</v>
      </c>
      <c r="I830">
        <f t="shared" si="73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9">
        <f t="shared" si="74"/>
        <v>43340.208333333328</v>
      </c>
      <c r="O830" s="9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72"/>
        <v>51</v>
      </c>
      <c r="G831" t="s">
        <v>14</v>
      </c>
      <c r="H831">
        <v>154</v>
      </c>
      <c r="I831">
        <f t="shared" si="73"/>
        <v>32.01</v>
      </c>
      <c r="J831" t="s">
        <v>21</v>
      </c>
      <c r="K831" t="s">
        <v>22</v>
      </c>
      <c r="L831">
        <v>1433826000</v>
      </c>
      <c r="M831">
        <v>1435122000</v>
      </c>
      <c r="N831" s="9">
        <f t="shared" si="74"/>
        <v>42164.208333333328</v>
      </c>
      <c r="O831" s="9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72"/>
        <v>1</v>
      </c>
      <c r="G832" t="s">
        <v>14</v>
      </c>
      <c r="H832">
        <v>22</v>
      </c>
      <c r="I832">
        <f t="shared" si="73"/>
        <v>64.73</v>
      </c>
      <c r="J832" t="s">
        <v>21</v>
      </c>
      <c r="K832" t="s">
        <v>22</v>
      </c>
      <c r="L832">
        <v>1514959200</v>
      </c>
      <c r="M832">
        <v>1520056800</v>
      </c>
      <c r="N832" s="9">
        <f t="shared" si="74"/>
        <v>43103.25</v>
      </c>
      <c r="O832" s="9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72"/>
        <v>109</v>
      </c>
      <c r="G833" t="s">
        <v>20</v>
      </c>
      <c r="H833">
        <v>4233</v>
      </c>
      <c r="I833">
        <f t="shared" si="73"/>
        <v>25</v>
      </c>
      <c r="J833" t="s">
        <v>21</v>
      </c>
      <c r="K833" t="s">
        <v>22</v>
      </c>
      <c r="L833">
        <v>1332738000</v>
      </c>
      <c r="M833">
        <v>1335675600</v>
      </c>
      <c r="N833" s="9">
        <f t="shared" si="74"/>
        <v>40994.208333333336</v>
      </c>
      <c r="O833" s="9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72"/>
        <v>315</v>
      </c>
      <c r="G834" t="s">
        <v>20</v>
      </c>
      <c r="H834">
        <v>1297</v>
      </c>
      <c r="I834">
        <f t="shared" si="73"/>
        <v>104.98</v>
      </c>
      <c r="J834" t="s">
        <v>36</v>
      </c>
      <c r="K834" t="s">
        <v>37</v>
      </c>
      <c r="L834">
        <v>1445490000</v>
      </c>
      <c r="M834">
        <v>1448431200</v>
      </c>
      <c r="N834" s="9">
        <f t="shared" si="74"/>
        <v>42299.208333333328</v>
      </c>
      <c r="O834" s="9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78">ROUND((E835/D835)*100,0)</f>
        <v>158</v>
      </c>
      <c r="G835" t="s">
        <v>20</v>
      </c>
      <c r="H835">
        <v>165</v>
      </c>
      <c r="I835">
        <f t="shared" ref="I835:I898" si="79">ROUND(E835/H835,2)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9">
        <f t="shared" ref="N835:N898" si="80">(((L835/60)/60)/24)+DATE(1970,1,1)</f>
        <v>40588.25</v>
      </c>
      <c r="O835" s="9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_xlfn.TEXTBEFORE(R835,"/")</f>
        <v>publishing</v>
      </c>
      <c r="T835" t="str">
        <f t="shared" ref="T835:T898" si="83">_xlfn.TEXTAFTER(R835,"/")</f>
        <v>translations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78"/>
        <v>154</v>
      </c>
      <c r="G836" t="s">
        <v>20</v>
      </c>
      <c r="H836">
        <v>119</v>
      </c>
      <c r="I836">
        <f t="shared" si="79"/>
        <v>94.35</v>
      </c>
      <c r="J836" t="s">
        <v>21</v>
      </c>
      <c r="K836" t="s">
        <v>22</v>
      </c>
      <c r="L836">
        <v>1371963600</v>
      </c>
      <c r="M836">
        <v>1372482000</v>
      </c>
      <c r="N836" s="9">
        <f t="shared" si="80"/>
        <v>41448.208333333336</v>
      </c>
      <c r="O836" s="9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78"/>
        <v>90</v>
      </c>
      <c r="G837" t="s">
        <v>14</v>
      </c>
      <c r="H837">
        <v>1758</v>
      </c>
      <c r="I837">
        <f t="shared" si="79"/>
        <v>44</v>
      </c>
      <c r="J837" t="s">
        <v>21</v>
      </c>
      <c r="K837" t="s">
        <v>22</v>
      </c>
      <c r="L837">
        <v>1425103200</v>
      </c>
      <c r="M837">
        <v>1425621600</v>
      </c>
      <c r="N837" s="9">
        <f t="shared" si="80"/>
        <v>42063.25</v>
      </c>
      <c r="O837" s="9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78"/>
        <v>75</v>
      </c>
      <c r="G838" t="s">
        <v>14</v>
      </c>
      <c r="H838">
        <v>94</v>
      </c>
      <c r="I838">
        <f t="shared" si="79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9">
        <f t="shared" si="80"/>
        <v>40214.25</v>
      </c>
      <c r="O838" s="9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78"/>
        <v>853</v>
      </c>
      <c r="G839" t="s">
        <v>20</v>
      </c>
      <c r="H839">
        <v>1797</v>
      </c>
      <c r="I839">
        <f t="shared" si="79"/>
        <v>84.01</v>
      </c>
      <c r="J839" t="s">
        <v>21</v>
      </c>
      <c r="K839" t="s">
        <v>22</v>
      </c>
      <c r="L839">
        <v>1301202000</v>
      </c>
      <c r="M839">
        <v>1305867600</v>
      </c>
      <c r="N839" s="9">
        <f t="shared" si="80"/>
        <v>40629.208333333336</v>
      </c>
      <c r="O839" s="9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78"/>
        <v>139</v>
      </c>
      <c r="G840" t="s">
        <v>20</v>
      </c>
      <c r="H840">
        <v>261</v>
      </c>
      <c r="I840">
        <f t="shared" si="79"/>
        <v>34.06</v>
      </c>
      <c r="J840" t="s">
        <v>21</v>
      </c>
      <c r="K840" t="s">
        <v>22</v>
      </c>
      <c r="L840">
        <v>1538024400</v>
      </c>
      <c r="M840">
        <v>1538802000</v>
      </c>
      <c r="N840" s="9">
        <f t="shared" si="80"/>
        <v>43370.208333333328</v>
      </c>
      <c r="O840" s="9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78"/>
        <v>190</v>
      </c>
      <c r="G841" t="s">
        <v>20</v>
      </c>
      <c r="H841">
        <v>157</v>
      </c>
      <c r="I841">
        <f t="shared" si="79"/>
        <v>93.27</v>
      </c>
      <c r="J841" t="s">
        <v>21</v>
      </c>
      <c r="K841" t="s">
        <v>22</v>
      </c>
      <c r="L841">
        <v>1395032400</v>
      </c>
      <c r="M841">
        <v>1398920400</v>
      </c>
      <c r="N841" s="9">
        <f t="shared" si="80"/>
        <v>41715.208333333336</v>
      </c>
      <c r="O841" s="9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78"/>
        <v>100</v>
      </c>
      <c r="G842" t="s">
        <v>20</v>
      </c>
      <c r="H842">
        <v>3533</v>
      </c>
      <c r="I842">
        <f t="shared" si="79"/>
        <v>33</v>
      </c>
      <c r="J842" t="s">
        <v>21</v>
      </c>
      <c r="K842" t="s">
        <v>22</v>
      </c>
      <c r="L842">
        <v>1405486800</v>
      </c>
      <c r="M842">
        <v>1405659600</v>
      </c>
      <c r="N842" s="9">
        <f t="shared" si="80"/>
        <v>41836.208333333336</v>
      </c>
      <c r="O842" s="9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78"/>
        <v>143</v>
      </c>
      <c r="G843" t="s">
        <v>20</v>
      </c>
      <c r="H843">
        <v>155</v>
      </c>
      <c r="I843">
        <f t="shared" si="79"/>
        <v>83.81</v>
      </c>
      <c r="J843" t="s">
        <v>21</v>
      </c>
      <c r="K843" t="s">
        <v>22</v>
      </c>
      <c r="L843">
        <v>1455861600</v>
      </c>
      <c r="M843">
        <v>1457244000</v>
      </c>
      <c r="N843" s="9">
        <f t="shared" si="80"/>
        <v>42419.25</v>
      </c>
      <c r="O843" s="9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78"/>
        <v>563</v>
      </c>
      <c r="G844" t="s">
        <v>20</v>
      </c>
      <c r="H844">
        <v>132</v>
      </c>
      <c r="I844">
        <f t="shared" si="79"/>
        <v>63.99</v>
      </c>
      <c r="J844" t="s">
        <v>107</v>
      </c>
      <c r="K844" t="s">
        <v>108</v>
      </c>
      <c r="L844">
        <v>1529038800</v>
      </c>
      <c r="M844">
        <v>1529298000</v>
      </c>
      <c r="N844" s="9">
        <f t="shared" si="80"/>
        <v>43266.208333333328</v>
      </c>
      <c r="O844" s="9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78"/>
        <v>31</v>
      </c>
      <c r="G845" t="s">
        <v>14</v>
      </c>
      <c r="H845">
        <v>33</v>
      </c>
      <c r="I845">
        <f t="shared" si="79"/>
        <v>81.91</v>
      </c>
      <c r="J845" t="s">
        <v>21</v>
      </c>
      <c r="K845" t="s">
        <v>22</v>
      </c>
      <c r="L845">
        <v>1535259600</v>
      </c>
      <c r="M845">
        <v>1535778000</v>
      </c>
      <c r="N845" s="9">
        <f t="shared" si="80"/>
        <v>43338.208333333328</v>
      </c>
      <c r="O845" s="9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78"/>
        <v>99</v>
      </c>
      <c r="G846" t="s">
        <v>74</v>
      </c>
      <c r="H846">
        <v>94</v>
      </c>
      <c r="I846">
        <f t="shared" si="79"/>
        <v>93.05</v>
      </c>
      <c r="J846" t="s">
        <v>21</v>
      </c>
      <c r="K846" t="s">
        <v>22</v>
      </c>
      <c r="L846">
        <v>1327212000</v>
      </c>
      <c r="M846">
        <v>1327471200</v>
      </c>
      <c r="N846" s="9">
        <f t="shared" si="80"/>
        <v>40930.25</v>
      </c>
      <c r="O846" s="9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78"/>
        <v>198</v>
      </c>
      <c r="G847" t="s">
        <v>20</v>
      </c>
      <c r="H847">
        <v>1354</v>
      </c>
      <c r="I847">
        <f t="shared" si="79"/>
        <v>101.98</v>
      </c>
      <c r="J847" t="s">
        <v>40</v>
      </c>
      <c r="K847" t="s">
        <v>41</v>
      </c>
      <c r="L847">
        <v>1526360400</v>
      </c>
      <c r="M847">
        <v>1529557200</v>
      </c>
      <c r="N847" s="9">
        <f t="shared" si="80"/>
        <v>43235.208333333328</v>
      </c>
      <c r="O847" s="9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78"/>
        <v>509</v>
      </c>
      <c r="G848" t="s">
        <v>20</v>
      </c>
      <c r="H848">
        <v>48</v>
      </c>
      <c r="I848">
        <f t="shared" si="79"/>
        <v>105.94</v>
      </c>
      <c r="J848" t="s">
        <v>21</v>
      </c>
      <c r="K848" t="s">
        <v>22</v>
      </c>
      <c r="L848">
        <v>1532149200</v>
      </c>
      <c r="M848">
        <v>1535259600</v>
      </c>
      <c r="N848" s="9">
        <f t="shared" si="80"/>
        <v>43302.208333333328</v>
      </c>
      <c r="O848" s="9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78"/>
        <v>238</v>
      </c>
      <c r="G849" t="s">
        <v>20</v>
      </c>
      <c r="H849">
        <v>110</v>
      </c>
      <c r="I849">
        <f t="shared" si="79"/>
        <v>101.58</v>
      </c>
      <c r="J849" t="s">
        <v>21</v>
      </c>
      <c r="K849" t="s">
        <v>22</v>
      </c>
      <c r="L849">
        <v>1515304800</v>
      </c>
      <c r="M849">
        <v>1515564000</v>
      </c>
      <c r="N849" s="9">
        <f t="shared" si="80"/>
        <v>43107.25</v>
      </c>
      <c r="O849" s="9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78"/>
        <v>338</v>
      </c>
      <c r="G850" t="s">
        <v>20</v>
      </c>
      <c r="H850">
        <v>172</v>
      </c>
      <c r="I850">
        <f t="shared" si="79"/>
        <v>62.97</v>
      </c>
      <c r="J850" t="s">
        <v>21</v>
      </c>
      <c r="K850" t="s">
        <v>22</v>
      </c>
      <c r="L850">
        <v>1276318800</v>
      </c>
      <c r="M850">
        <v>1277096400</v>
      </c>
      <c r="N850" s="9">
        <f t="shared" si="80"/>
        <v>40341.208333333336</v>
      </c>
      <c r="O850" s="9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78"/>
        <v>133</v>
      </c>
      <c r="G851" t="s">
        <v>20</v>
      </c>
      <c r="H851">
        <v>307</v>
      </c>
      <c r="I851">
        <f t="shared" si="79"/>
        <v>29.05</v>
      </c>
      <c r="J851" t="s">
        <v>21</v>
      </c>
      <c r="K851" t="s">
        <v>22</v>
      </c>
      <c r="L851">
        <v>1328767200</v>
      </c>
      <c r="M851">
        <v>1329026400</v>
      </c>
      <c r="N851" s="9">
        <f t="shared" si="80"/>
        <v>40948.25</v>
      </c>
      <c r="O851" s="9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78"/>
        <v>1</v>
      </c>
      <c r="G852" t="s">
        <v>14</v>
      </c>
      <c r="H852">
        <v>1</v>
      </c>
      <c r="I852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9">
        <f t="shared" si="80"/>
        <v>40866.25</v>
      </c>
      <c r="O852" s="9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78"/>
        <v>208</v>
      </c>
      <c r="G853" t="s">
        <v>20</v>
      </c>
      <c r="H853">
        <v>160</v>
      </c>
      <c r="I853">
        <f t="shared" si="79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9">
        <f t="shared" si="80"/>
        <v>41031.208333333336</v>
      </c>
      <c r="O853" s="9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78"/>
        <v>51</v>
      </c>
      <c r="G854" t="s">
        <v>14</v>
      </c>
      <c r="H854">
        <v>31</v>
      </c>
      <c r="I854">
        <f t="shared" si="79"/>
        <v>80.81</v>
      </c>
      <c r="J854" t="s">
        <v>21</v>
      </c>
      <c r="K854" t="s">
        <v>22</v>
      </c>
      <c r="L854">
        <v>1310792400</v>
      </c>
      <c r="M854">
        <v>1311656400</v>
      </c>
      <c r="N854" s="9">
        <f t="shared" si="80"/>
        <v>40740.208333333336</v>
      </c>
      <c r="O854" s="9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78"/>
        <v>652</v>
      </c>
      <c r="G855" t="s">
        <v>20</v>
      </c>
      <c r="H855">
        <v>1467</v>
      </c>
      <c r="I855">
        <f t="shared" si="79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9">
        <f t="shared" si="80"/>
        <v>40714.208333333336</v>
      </c>
      <c r="O855" s="9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78"/>
        <v>114</v>
      </c>
      <c r="G856" t="s">
        <v>20</v>
      </c>
      <c r="H856">
        <v>2662</v>
      </c>
      <c r="I856">
        <f t="shared" si="79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9">
        <f t="shared" si="80"/>
        <v>43787.25</v>
      </c>
      <c r="O856" s="9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78"/>
        <v>102</v>
      </c>
      <c r="G857" t="s">
        <v>20</v>
      </c>
      <c r="H857">
        <v>452</v>
      </c>
      <c r="I857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9">
        <f t="shared" si="80"/>
        <v>40712.208333333336</v>
      </c>
      <c r="O857" s="9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78"/>
        <v>357</v>
      </c>
      <c r="G858" t="s">
        <v>20</v>
      </c>
      <c r="H858">
        <v>158</v>
      </c>
      <c r="I858">
        <f t="shared" si="79"/>
        <v>54.16</v>
      </c>
      <c r="J858" t="s">
        <v>21</v>
      </c>
      <c r="K858" t="s">
        <v>22</v>
      </c>
      <c r="L858">
        <v>1335243600</v>
      </c>
      <c r="M858">
        <v>1336712400</v>
      </c>
      <c r="N858" s="9">
        <f t="shared" si="80"/>
        <v>41023.208333333336</v>
      </c>
      <c r="O858" s="9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78"/>
        <v>140</v>
      </c>
      <c r="G859" t="s">
        <v>20</v>
      </c>
      <c r="H859">
        <v>225</v>
      </c>
      <c r="I859">
        <f t="shared" si="79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9">
        <f t="shared" si="80"/>
        <v>40944.25</v>
      </c>
      <c r="O859" s="9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78"/>
        <v>69</v>
      </c>
      <c r="G860" t="s">
        <v>14</v>
      </c>
      <c r="H860">
        <v>35</v>
      </c>
      <c r="I860">
        <f t="shared" si="79"/>
        <v>79.37</v>
      </c>
      <c r="J860" t="s">
        <v>21</v>
      </c>
      <c r="K860" t="s">
        <v>22</v>
      </c>
      <c r="L860">
        <v>1524286800</v>
      </c>
      <c r="M860">
        <v>1524891600</v>
      </c>
      <c r="N860" s="9">
        <f t="shared" si="80"/>
        <v>43211.208333333328</v>
      </c>
      <c r="O860" s="9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78"/>
        <v>36</v>
      </c>
      <c r="G861" t="s">
        <v>14</v>
      </c>
      <c r="H861">
        <v>63</v>
      </c>
      <c r="I861">
        <f t="shared" si="79"/>
        <v>41.17</v>
      </c>
      <c r="J861" t="s">
        <v>21</v>
      </c>
      <c r="K861" t="s">
        <v>22</v>
      </c>
      <c r="L861">
        <v>1362117600</v>
      </c>
      <c r="M861">
        <v>1363669200</v>
      </c>
      <c r="N861" s="9">
        <f t="shared" si="80"/>
        <v>41334.25</v>
      </c>
      <c r="O861" s="9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78"/>
        <v>252</v>
      </c>
      <c r="G862" t="s">
        <v>20</v>
      </c>
      <c r="H862">
        <v>65</v>
      </c>
      <c r="I862">
        <f t="shared" si="79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9">
        <f t="shared" si="80"/>
        <v>43515.25</v>
      </c>
      <c r="O862" s="9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78"/>
        <v>106</v>
      </c>
      <c r="G863" t="s">
        <v>20</v>
      </c>
      <c r="H863">
        <v>163</v>
      </c>
      <c r="I863">
        <f t="shared" si="79"/>
        <v>57.16</v>
      </c>
      <c r="J863" t="s">
        <v>21</v>
      </c>
      <c r="K863" t="s">
        <v>22</v>
      </c>
      <c r="L863">
        <v>1269147600</v>
      </c>
      <c r="M863">
        <v>1269838800</v>
      </c>
      <c r="N863" s="9">
        <f t="shared" si="80"/>
        <v>40258.208333333336</v>
      </c>
      <c r="O863" s="9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78"/>
        <v>187</v>
      </c>
      <c r="G864" t="s">
        <v>20</v>
      </c>
      <c r="H864">
        <v>85</v>
      </c>
      <c r="I864">
        <f t="shared" si="79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9">
        <f t="shared" si="80"/>
        <v>40756.208333333336</v>
      </c>
      <c r="O864" s="9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78"/>
        <v>387</v>
      </c>
      <c r="G865" t="s">
        <v>20</v>
      </c>
      <c r="H865">
        <v>217</v>
      </c>
      <c r="I865">
        <f t="shared" si="79"/>
        <v>24.95</v>
      </c>
      <c r="J865" t="s">
        <v>21</v>
      </c>
      <c r="K865" t="s">
        <v>22</v>
      </c>
      <c r="L865">
        <v>1434517200</v>
      </c>
      <c r="M865">
        <v>1436504400</v>
      </c>
      <c r="N865" s="9">
        <f t="shared" si="80"/>
        <v>42172.208333333328</v>
      </c>
      <c r="O865" s="9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78"/>
        <v>347</v>
      </c>
      <c r="G866" t="s">
        <v>20</v>
      </c>
      <c r="H866">
        <v>150</v>
      </c>
      <c r="I866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9">
        <f t="shared" si="80"/>
        <v>42601.208333333328</v>
      </c>
      <c r="O866" s="9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78"/>
        <v>186</v>
      </c>
      <c r="G867" t="s">
        <v>20</v>
      </c>
      <c r="H867">
        <v>3272</v>
      </c>
      <c r="I867">
        <f t="shared" si="79"/>
        <v>46</v>
      </c>
      <c r="J867" t="s">
        <v>21</v>
      </c>
      <c r="K867" t="s">
        <v>22</v>
      </c>
      <c r="L867">
        <v>1410757200</v>
      </c>
      <c r="M867">
        <v>1411534800</v>
      </c>
      <c r="N867" s="9">
        <f t="shared" si="80"/>
        <v>41897.208333333336</v>
      </c>
      <c r="O867" s="9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78"/>
        <v>43</v>
      </c>
      <c r="G868" t="s">
        <v>74</v>
      </c>
      <c r="H868">
        <v>898</v>
      </c>
      <c r="I868">
        <f t="shared" si="79"/>
        <v>88.02</v>
      </c>
      <c r="J868" t="s">
        <v>21</v>
      </c>
      <c r="K868" t="s">
        <v>22</v>
      </c>
      <c r="L868">
        <v>1304830800</v>
      </c>
      <c r="M868">
        <v>1304917200</v>
      </c>
      <c r="N868" s="9">
        <f t="shared" si="80"/>
        <v>40671.208333333336</v>
      </c>
      <c r="O868" s="9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78"/>
        <v>162</v>
      </c>
      <c r="G869" t="s">
        <v>20</v>
      </c>
      <c r="H869">
        <v>300</v>
      </c>
      <c r="I869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9">
        <f t="shared" si="80"/>
        <v>43382.208333333328</v>
      </c>
      <c r="O869" s="9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78"/>
        <v>185</v>
      </c>
      <c r="G870" t="s">
        <v>20</v>
      </c>
      <c r="H870">
        <v>126</v>
      </c>
      <c r="I870">
        <f t="shared" si="79"/>
        <v>102.69</v>
      </c>
      <c r="J870" t="s">
        <v>21</v>
      </c>
      <c r="K870" t="s">
        <v>22</v>
      </c>
      <c r="L870">
        <v>1381554000</v>
      </c>
      <c r="M870">
        <v>1382504400</v>
      </c>
      <c r="N870" s="9">
        <f t="shared" si="80"/>
        <v>41559.208333333336</v>
      </c>
      <c r="O870" s="9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78"/>
        <v>24</v>
      </c>
      <c r="G871" t="s">
        <v>14</v>
      </c>
      <c r="H871">
        <v>526</v>
      </c>
      <c r="I871">
        <f t="shared" si="79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9">
        <f t="shared" si="80"/>
        <v>40350.208333333336</v>
      </c>
      <c r="O871" s="9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78"/>
        <v>90</v>
      </c>
      <c r="G872" t="s">
        <v>14</v>
      </c>
      <c r="H872">
        <v>121</v>
      </c>
      <c r="I872">
        <f t="shared" si="79"/>
        <v>57.19</v>
      </c>
      <c r="J872" t="s">
        <v>21</v>
      </c>
      <c r="K872" t="s">
        <v>22</v>
      </c>
      <c r="L872">
        <v>1440392400</v>
      </c>
      <c r="M872">
        <v>1442552400</v>
      </c>
      <c r="N872" s="9">
        <f t="shared" si="80"/>
        <v>42240.208333333328</v>
      </c>
      <c r="O872" s="9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78"/>
        <v>273</v>
      </c>
      <c r="G873" t="s">
        <v>20</v>
      </c>
      <c r="H873">
        <v>2320</v>
      </c>
      <c r="I873">
        <f t="shared" si="79"/>
        <v>84.01</v>
      </c>
      <c r="J873" t="s">
        <v>21</v>
      </c>
      <c r="K873" t="s">
        <v>22</v>
      </c>
      <c r="L873">
        <v>1509512400</v>
      </c>
      <c r="M873">
        <v>1511071200</v>
      </c>
      <c r="N873" s="9">
        <f t="shared" si="80"/>
        <v>43040.208333333328</v>
      </c>
      <c r="O873" s="9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78"/>
        <v>170</v>
      </c>
      <c r="G874" t="s">
        <v>20</v>
      </c>
      <c r="H874">
        <v>81</v>
      </c>
      <c r="I874">
        <f t="shared" si="79"/>
        <v>98.67</v>
      </c>
      <c r="J874" t="s">
        <v>26</v>
      </c>
      <c r="K874" t="s">
        <v>27</v>
      </c>
      <c r="L874">
        <v>1535950800</v>
      </c>
      <c r="M874">
        <v>1536382800</v>
      </c>
      <c r="N874" s="9">
        <f t="shared" si="80"/>
        <v>43346.208333333328</v>
      </c>
      <c r="O874" s="9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78"/>
        <v>188</v>
      </c>
      <c r="G875" t="s">
        <v>20</v>
      </c>
      <c r="H875">
        <v>1887</v>
      </c>
      <c r="I875">
        <f t="shared" si="79"/>
        <v>42.01</v>
      </c>
      <c r="J875" t="s">
        <v>21</v>
      </c>
      <c r="K875" t="s">
        <v>22</v>
      </c>
      <c r="L875">
        <v>1389160800</v>
      </c>
      <c r="M875">
        <v>1389592800</v>
      </c>
      <c r="N875" s="9">
        <f t="shared" si="80"/>
        <v>41647.25</v>
      </c>
      <c r="O875" s="9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78"/>
        <v>347</v>
      </c>
      <c r="G876" t="s">
        <v>20</v>
      </c>
      <c r="H876">
        <v>4358</v>
      </c>
      <c r="I876">
        <f t="shared" si="79"/>
        <v>32</v>
      </c>
      <c r="J876" t="s">
        <v>21</v>
      </c>
      <c r="K876" t="s">
        <v>22</v>
      </c>
      <c r="L876">
        <v>1271998800</v>
      </c>
      <c r="M876">
        <v>1275282000</v>
      </c>
      <c r="N876" s="9">
        <f t="shared" si="80"/>
        <v>40291.208333333336</v>
      </c>
      <c r="O876" s="9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78"/>
        <v>69</v>
      </c>
      <c r="G877" t="s">
        <v>14</v>
      </c>
      <c r="H877">
        <v>67</v>
      </c>
      <c r="I877">
        <f t="shared" si="79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9">
        <f t="shared" si="80"/>
        <v>40556.25</v>
      </c>
      <c r="O877" s="9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78"/>
        <v>25</v>
      </c>
      <c r="G878" t="s">
        <v>14</v>
      </c>
      <c r="H878">
        <v>57</v>
      </c>
      <c r="I878">
        <f t="shared" si="79"/>
        <v>37.04</v>
      </c>
      <c r="J878" t="s">
        <v>15</v>
      </c>
      <c r="K878" t="s">
        <v>16</v>
      </c>
      <c r="L878">
        <v>1559970000</v>
      </c>
      <c r="M878">
        <v>1562043600</v>
      </c>
      <c r="N878" s="9">
        <f t="shared" si="80"/>
        <v>43624.208333333328</v>
      </c>
      <c r="O878" s="9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78"/>
        <v>77</v>
      </c>
      <c r="G879" t="s">
        <v>14</v>
      </c>
      <c r="H879">
        <v>1229</v>
      </c>
      <c r="I879">
        <f t="shared" si="79"/>
        <v>103.03</v>
      </c>
      <c r="J879" t="s">
        <v>21</v>
      </c>
      <c r="K879" t="s">
        <v>22</v>
      </c>
      <c r="L879">
        <v>1469509200</v>
      </c>
      <c r="M879">
        <v>1469595600</v>
      </c>
      <c r="N879" s="9">
        <f t="shared" si="80"/>
        <v>42577.208333333328</v>
      </c>
      <c r="O879" s="9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78"/>
        <v>37</v>
      </c>
      <c r="G880" t="s">
        <v>14</v>
      </c>
      <c r="H880">
        <v>12</v>
      </c>
      <c r="I880">
        <f t="shared" si="79"/>
        <v>84.33</v>
      </c>
      <c r="J880" t="s">
        <v>107</v>
      </c>
      <c r="K880" t="s">
        <v>108</v>
      </c>
      <c r="L880">
        <v>1579068000</v>
      </c>
      <c r="M880">
        <v>1581141600</v>
      </c>
      <c r="N880" s="9">
        <f t="shared" si="80"/>
        <v>43845.25</v>
      </c>
      <c r="O880" s="9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78"/>
        <v>544</v>
      </c>
      <c r="G881" t="s">
        <v>20</v>
      </c>
      <c r="H881">
        <v>53</v>
      </c>
      <c r="I881">
        <f t="shared" si="79"/>
        <v>102.6</v>
      </c>
      <c r="J881" t="s">
        <v>21</v>
      </c>
      <c r="K881" t="s">
        <v>22</v>
      </c>
      <c r="L881">
        <v>1487743200</v>
      </c>
      <c r="M881">
        <v>1488520800</v>
      </c>
      <c r="N881" s="9">
        <f t="shared" si="80"/>
        <v>42788.25</v>
      </c>
      <c r="O881" s="9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78"/>
        <v>229</v>
      </c>
      <c r="G882" t="s">
        <v>20</v>
      </c>
      <c r="H882">
        <v>2414</v>
      </c>
      <c r="I882">
        <f t="shared" si="79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9">
        <f t="shared" si="80"/>
        <v>43667.208333333328</v>
      </c>
      <c r="O882" s="9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78"/>
        <v>39</v>
      </c>
      <c r="G883" t="s">
        <v>14</v>
      </c>
      <c r="H883">
        <v>452</v>
      </c>
      <c r="I883">
        <f t="shared" si="79"/>
        <v>70.06</v>
      </c>
      <c r="J883" t="s">
        <v>21</v>
      </c>
      <c r="K883" t="s">
        <v>22</v>
      </c>
      <c r="L883">
        <v>1436418000</v>
      </c>
      <c r="M883">
        <v>1438923600</v>
      </c>
      <c r="N883" s="9">
        <f t="shared" si="80"/>
        <v>42194.208333333328</v>
      </c>
      <c r="O883" s="9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78"/>
        <v>370</v>
      </c>
      <c r="G884" t="s">
        <v>20</v>
      </c>
      <c r="H884">
        <v>80</v>
      </c>
      <c r="I884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9">
        <f t="shared" si="80"/>
        <v>42025.25</v>
      </c>
      <c r="O884" s="9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78"/>
        <v>238</v>
      </c>
      <c r="G885" t="s">
        <v>20</v>
      </c>
      <c r="H885">
        <v>193</v>
      </c>
      <c r="I885">
        <f t="shared" si="79"/>
        <v>41.91</v>
      </c>
      <c r="J885" t="s">
        <v>21</v>
      </c>
      <c r="K885" t="s">
        <v>22</v>
      </c>
      <c r="L885">
        <v>1274763600</v>
      </c>
      <c r="M885">
        <v>1277874000</v>
      </c>
      <c r="N885" s="9">
        <f t="shared" si="80"/>
        <v>40323.208333333336</v>
      </c>
      <c r="O885" s="9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78"/>
        <v>64</v>
      </c>
      <c r="G886" t="s">
        <v>14</v>
      </c>
      <c r="H886">
        <v>1886</v>
      </c>
      <c r="I886">
        <f t="shared" si="79"/>
        <v>57.99</v>
      </c>
      <c r="J886" t="s">
        <v>21</v>
      </c>
      <c r="K886" t="s">
        <v>22</v>
      </c>
      <c r="L886">
        <v>1399179600</v>
      </c>
      <c r="M886">
        <v>1399352400</v>
      </c>
      <c r="N886" s="9">
        <f t="shared" si="80"/>
        <v>41763.208333333336</v>
      </c>
      <c r="O886" s="9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78"/>
        <v>118</v>
      </c>
      <c r="G887" t="s">
        <v>20</v>
      </c>
      <c r="H887">
        <v>52</v>
      </c>
      <c r="I887">
        <f t="shared" si="79"/>
        <v>40.94</v>
      </c>
      <c r="J887" t="s">
        <v>21</v>
      </c>
      <c r="K887" t="s">
        <v>22</v>
      </c>
      <c r="L887">
        <v>1275800400</v>
      </c>
      <c r="M887">
        <v>1279083600</v>
      </c>
      <c r="N887" s="9">
        <f t="shared" si="80"/>
        <v>40335.208333333336</v>
      </c>
      <c r="O887" s="9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78"/>
        <v>85</v>
      </c>
      <c r="G888" t="s">
        <v>14</v>
      </c>
      <c r="H888">
        <v>1825</v>
      </c>
      <c r="I888">
        <f t="shared" si="79"/>
        <v>70</v>
      </c>
      <c r="J888" t="s">
        <v>21</v>
      </c>
      <c r="K888" t="s">
        <v>22</v>
      </c>
      <c r="L888">
        <v>1282798800</v>
      </c>
      <c r="M888">
        <v>1284354000</v>
      </c>
      <c r="N888" s="9">
        <f t="shared" si="80"/>
        <v>40416.208333333336</v>
      </c>
      <c r="O888" s="9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78"/>
        <v>29</v>
      </c>
      <c r="G889" t="s">
        <v>14</v>
      </c>
      <c r="H889">
        <v>31</v>
      </c>
      <c r="I889">
        <f t="shared" si="79"/>
        <v>73.84</v>
      </c>
      <c r="J889" t="s">
        <v>21</v>
      </c>
      <c r="K889" t="s">
        <v>22</v>
      </c>
      <c r="L889">
        <v>1437109200</v>
      </c>
      <c r="M889">
        <v>1441170000</v>
      </c>
      <c r="N889" s="9">
        <f t="shared" si="80"/>
        <v>42202.208333333328</v>
      </c>
      <c r="O889" s="9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78"/>
        <v>210</v>
      </c>
      <c r="G890" t="s">
        <v>20</v>
      </c>
      <c r="H890">
        <v>290</v>
      </c>
      <c r="I890">
        <f t="shared" si="79"/>
        <v>41.98</v>
      </c>
      <c r="J890" t="s">
        <v>21</v>
      </c>
      <c r="K890" t="s">
        <v>22</v>
      </c>
      <c r="L890">
        <v>1491886800</v>
      </c>
      <c r="M890">
        <v>1493528400</v>
      </c>
      <c r="N890" s="9">
        <f t="shared" si="80"/>
        <v>42836.208333333328</v>
      </c>
      <c r="O890" s="9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78"/>
        <v>170</v>
      </c>
      <c r="G891" t="s">
        <v>20</v>
      </c>
      <c r="H891">
        <v>122</v>
      </c>
      <c r="I891">
        <f t="shared" si="79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9">
        <f t="shared" si="80"/>
        <v>41710.208333333336</v>
      </c>
      <c r="O891" s="9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78"/>
        <v>116</v>
      </c>
      <c r="G892" t="s">
        <v>20</v>
      </c>
      <c r="H892">
        <v>1470</v>
      </c>
      <c r="I892">
        <f t="shared" si="79"/>
        <v>106.02</v>
      </c>
      <c r="J892" t="s">
        <v>21</v>
      </c>
      <c r="K892" t="s">
        <v>22</v>
      </c>
      <c r="L892">
        <v>1561352400</v>
      </c>
      <c r="M892">
        <v>1561438800</v>
      </c>
      <c r="N892" s="9">
        <f t="shared" si="80"/>
        <v>43640.208333333328</v>
      </c>
      <c r="O892" s="9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78"/>
        <v>259</v>
      </c>
      <c r="G893" t="s">
        <v>20</v>
      </c>
      <c r="H893">
        <v>165</v>
      </c>
      <c r="I893">
        <f t="shared" si="79"/>
        <v>47.02</v>
      </c>
      <c r="J893" t="s">
        <v>15</v>
      </c>
      <c r="K893" t="s">
        <v>16</v>
      </c>
      <c r="L893">
        <v>1322892000</v>
      </c>
      <c r="M893">
        <v>1326693600</v>
      </c>
      <c r="N893" s="9">
        <f t="shared" si="80"/>
        <v>40880.25</v>
      </c>
      <c r="O893" s="9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78"/>
        <v>231</v>
      </c>
      <c r="G894" t="s">
        <v>20</v>
      </c>
      <c r="H894">
        <v>182</v>
      </c>
      <c r="I894">
        <f t="shared" si="79"/>
        <v>76.02</v>
      </c>
      <c r="J894" t="s">
        <v>21</v>
      </c>
      <c r="K894" t="s">
        <v>22</v>
      </c>
      <c r="L894">
        <v>1274418000</v>
      </c>
      <c r="M894">
        <v>1277960400</v>
      </c>
      <c r="N894" s="9">
        <f t="shared" si="80"/>
        <v>40319.208333333336</v>
      </c>
      <c r="O894" s="9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78"/>
        <v>128</v>
      </c>
      <c r="G895" t="s">
        <v>20</v>
      </c>
      <c r="H895">
        <v>199</v>
      </c>
      <c r="I895">
        <f t="shared" si="79"/>
        <v>54.12</v>
      </c>
      <c r="J895" t="s">
        <v>107</v>
      </c>
      <c r="K895" t="s">
        <v>108</v>
      </c>
      <c r="L895">
        <v>1434344400</v>
      </c>
      <c r="M895">
        <v>1434690000</v>
      </c>
      <c r="N895" s="9">
        <f t="shared" si="80"/>
        <v>42170.208333333328</v>
      </c>
      <c r="O895" s="9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78"/>
        <v>189</v>
      </c>
      <c r="G896" t="s">
        <v>20</v>
      </c>
      <c r="H896">
        <v>56</v>
      </c>
      <c r="I896">
        <f t="shared" si="79"/>
        <v>57.29</v>
      </c>
      <c r="J896" t="s">
        <v>40</v>
      </c>
      <c r="K896" t="s">
        <v>41</v>
      </c>
      <c r="L896">
        <v>1373518800</v>
      </c>
      <c r="M896">
        <v>1376110800</v>
      </c>
      <c r="N896" s="9">
        <f t="shared" si="80"/>
        <v>41466.208333333336</v>
      </c>
      <c r="O896" s="9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78"/>
        <v>7</v>
      </c>
      <c r="G897" t="s">
        <v>14</v>
      </c>
      <c r="H897">
        <v>107</v>
      </c>
      <c r="I897">
        <f t="shared" si="79"/>
        <v>103.81</v>
      </c>
      <c r="J897" t="s">
        <v>21</v>
      </c>
      <c r="K897" t="s">
        <v>22</v>
      </c>
      <c r="L897">
        <v>1517637600</v>
      </c>
      <c r="M897">
        <v>1518415200</v>
      </c>
      <c r="N897" s="9">
        <f t="shared" si="80"/>
        <v>43134.25</v>
      </c>
      <c r="O897" s="9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78"/>
        <v>774</v>
      </c>
      <c r="G898" t="s">
        <v>20</v>
      </c>
      <c r="H898">
        <v>1460</v>
      </c>
      <c r="I898">
        <f t="shared" si="79"/>
        <v>105.03</v>
      </c>
      <c r="J898" t="s">
        <v>26</v>
      </c>
      <c r="K898" t="s">
        <v>27</v>
      </c>
      <c r="L898">
        <v>1310619600</v>
      </c>
      <c r="M898">
        <v>1310878800</v>
      </c>
      <c r="N898" s="9">
        <f t="shared" si="80"/>
        <v>40738.208333333336</v>
      </c>
      <c r="O898" s="9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84">ROUND((E899/D899)*100,0)</f>
        <v>28</v>
      </c>
      <c r="G899" t="s">
        <v>14</v>
      </c>
      <c r="H899">
        <v>27</v>
      </c>
      <c r="I899">
        <f t="shared" ref="I899:I962" si="85">ROUND(E899/H899,2)</f>
        <v>90.26</v>
      </c>
      <c r="J899" t="s">
        <v>21</v>
      </c>
      <c r="K899" t="s">
        <v>22</v>
      </c>
      <c r="L899">
        <v>1556427600</v>
      </c>
      <c r="M899">
        <v>1556600400</v>
      </c>
      <c r="N899" s="9">
        <f t="shared" ref="N899:N962" si="86">(((L899/60)/60)/24)+DATE(1970,1,1)</f>
        <v>43583.208333333328</v>
      </c>
      <c r="O899" s="9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_xlfn.TEXTBEFORE(R899,"/")</f>
        <v>theater</v>
      </c>
      <c r="T899" t="str">
        <f t="shared" ref="T899:T962" si="89">_xlfn.TEXTAFTER(R899,"/")</f>
        <v>plays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84"/>
        <v>52</v>
      </c>
      <c r="G900" t="s">
        <v>14</v>
      </c>
      <c r="H900">
        <v>1221</v>
      </c>
      <c r="I900">
        <f t="shared" si="85"/>
        <v>76.98</v>
      </c>
      <c r="J900" t="s">
        <v>21</v>
      </c>
      <c r="K900" t="s">
        <v>22</v>
      </c>
      <c r="L900">
        <v>1576476000</v>
      </c>
      <c r="M900">
        <v>1576994400</v>
      </c>
      <c r="N900" s="9">
        <f t="shared" si="86"/>
        <v>43815.25</v>
      </c>
      <c r="O900" s="9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84"/>
        <v>407</v>
      </c>
      <c r="G901" t="s">
        <v>20</v>
      </c>
      <c r="H901">
        <v>123</v>
      </c>
      <c r="I901">
        <f t="shared" si="85"/>
        <v>102.6</v>
      </c>
      <c r="J901" t="s">
        <v>98</v>
      </c>
      <c r="K901" t="s">
        <v>99</v>
      </c>
      <c r="L901">
        <v>1381122000</v>
      </c>
      <c r="M901">
        <v>1382677200</v>
      </c>
      <c r="N901" s="9">
        <f t="shared" si="86"/>
        <v>41554.208333333336</v>
      </c>
      <c r="O901" s="9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84"/>
        <v>2</v>
      </c>
      <c r="G902" t="s">
        <v>14</v>
      </c>
      <c r="H902">
        <v>1</v>
      </c>
      <c r="I902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9">
        <f t="shared" si="86"/>
        <v>41901.208333333336</v>
      </c>
      <c r="O902" s="9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84"/>
        <v>156</v>
      </c>
      <c r="G903" t="s">
        <v>20</v>
      </c>
      <c r="H903">
        <v>159</v>
      </c>
      <c r="I903">
        <f t="shared" si="85"/>
        <v>55.01</v>
      </c>
      <c r="J903" t="s">
        <v>21</v>
      </c>
      <c r="K903" t="s">
        <v>22</v>
      </c>
      <c r="L903">
        <v>1531803600</v>
      </c>
      <c r="M903">
        <v>1534654800</v>
      </c>
      <c r="N903" s="9">
        <f t="shared" si="86"/>
        <v>43298.208333333328</v>
      </c>
      <c r="O903" s="9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84"/>
        <v>252</v>
      </c>
      <c r="G904" t="s">
        <v>20</v>
      </c>
      <c r="H904">
        <v>110</v>
      </c>
      <c r="I904">
        <f t="shared" si="85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9">
        <f t="shared" si="86"/>
        <v>42399.25</v>
      </c>
      <c r="O904" s="9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84"/>
        <v>2</v>
      </c>
      <c r="G905" t="s">
        <v>47</v>
      </c>
      <c r="H905">
        <v>14</v>
      </c>
      <c r="I905">
        <f t="shared" si="85"/>
        <v>50.64</v>
      </c>
      <c r="J905" t="s">
        <v>21</v>
      </c>
      <c r="K905" t="s">
        <v>22</v>
      </c>
      <c r="L905">
        <v>1336194000</v>
      </c>
      <c r="M905">
        <v>1337490000</v>
      </c>
      <c r="N905" s="9">
        <f t="shared" si="86"/>
        <v>41034.208333333336</v>
      </c>
      <c r="O905" s="9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84"/>
        <v>12</v>
      </c>
      <c r="G906" t="s">
        <v>14</v>
      </c>
      <c r="H906">
        <v>16</v>
      </c>
      <c r="I906">
        <f t="shared" si="85"/>
        <v>49.69</v>
      </c>
      <c r="J906" t="s">
        <v>21</v>
      </c>
      <c r="K906" t="s">
        <v>22</v>
      </c>
      <c r="L906">
        <v>1349326800</v>
      </c>
      <c r="M906">
        <v>1349672400</v>
      </c>
      <c r="N906" s="9">
        <f t="shared" si="86"/>
        <v>41186.208333333336</v>
      </c>
      <c r="O906" s="9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84"/>
        <v>164</v>
      </c>
      <c r="G907" t="s">
        <v>20</v>
      </c>
      <c r="H907">
        <v>236</v>
      </c>
      <c r="I907">
        <f t="shared" si="85"/>
        <v>54.89</v>
      </c>
      <c r="J907" t="s">
        <v>21</v>
      </c>
      <c r="K907" t="s">
        <v>22</v>
      </c>
      <c r="L907">
        <v>1379566800</v>
      </c>
      <c r="M907">
        <v>1379826000</v>
      </c>
      <c r="N907" s="9">
        <f t="shared" si="86"/>
        <v>41536.208333333336</v>
      </c>
      <c r="O907" s="9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84"/>
        <v>163</v>
      </c>
      <c r="G908" t="s">
        <v>20</v>
      </c>
      <c r="H908">
        <v>191</v>
      </c>
      <c r="I908">
        <f t="shared" si="85"/>
        <v>46.93</v>
      </c>
      <c r="J908" t="s">
        <v>21</v>
      </c>
      <c r="K908" t="s">
        <v>22</v>
      </c>
      <c r="L908">
        <v>1494651600</v>
      </c>
      <c r="M908">
        <v>1497762000</v>
      </c>
      <c r="N908" s="9">
        <f t="shared" si="86"/>
        <v>42868.208333333328</v>
      </c>
      <c r="O908" s="9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84"/>
        <v>20</v>
      </c>
      <c r="G909" t="s">
        <v>14</v>
      </c>
      <c r="H909">
        <v>41</v>
      </c>
      <c r="I909">
        <f t="shared" si="85"/>
        <v>44.95</v>
      </c>
      <c r="J909" t="s">
        <v>21</v>
      </c>
      <c r="K909" t="s">
        <v>22</v>
      </c>
      <c r="L909">
        <v>1303880400</v>
      </c>
      <c r="M909">
        <v>1304485200</v>
      </c>
      <c r="N909" s="9">
        <f t="shared" si="86"/>
        <v>40660.208333333336</v>
      </c>
      <c r="O909" s="9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84"/>
        <v>319</v>
      </c>
      <c r="G910" t="s">
        <v>20</v>
      </c>
      <c r="H910">
        <v>3934</v>
      </c>
      <c r="I910">
        <f t="shared" si="85"/>
        <v>31</v>
      </c>
      <c r="J910" t="s">
        <v>21</v>
      </c>
      <c r="K910" t="s">
        <v>22</v>
      </c>
      <c r="L910">
        <v>1335934800</v>
      </c>
      <c r="M910">
        <v>1336885200</v>
      </c>
      <c r="N910" s="9">
        <f t="shared" si="86"/>
        <v>41031.208333333336</v>
      </c>
      <c r="O910" s="9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84"/>
        <v>479</v>
      </c>
      <c r="G911" t="s">
        <v>20</v>
      </c>
      <c r="H911">
        <v>80</v>
      </c>
      <c r="I911">
        <f t="shared" si="85"/>
        <v>107.76</v>
      </c>
      <c r="J911" t="s">
        <v>15</v>
      </c>
      <c r="K911" t="s">
        <v>16</v>
      </c>
      <c r="L911">
        <v>1528088400</v>
      </c>
      <c r="M911">
        <v>1530421200</v>
      </c>
      <c r="N911" s="9">
        <f t="shared" si="86"/>
        <v>43255.208333333328</v>
      </c>
      <c r="O911" s="9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84"/>
        <v>20</v>
      </c>
      <c r="G912" t="s">
        <v>74</v>
      </c>
      <c r="H912">
        <v>296</v>
      </c>
      <c r="I912">
        <f t="shared" si="85"/>
        <v>102.08</v>
      </c>
      <c r="J912" t="s">
        <v>21</v>
      </c>
      <c r="K912" t="s">
        <v>22</v>
      </c>
      <c r="L912">
        <v>1421906400</v>
      </c>
      <c r="M912">
        <v>1421992800</v>
      </c>
      <c r="N912" s="9">
        <f t="shared" si="86"/>
        <v>42026.25</v>
      </c>
      <c r="O912" s="9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84"/>
        <v>199</v>
      </c>
      <c r="G913" t="s">
        <v>20</v>
      </c>
      <c r="H913">
        <v>462</v>
      </c>
      <c r="I913">
        <f t="shared" si="85"/>
        <v>24.98</v>
      </c>
      <c r="J913" t="s">
        <v>21</v>
      </c>
      <c r="K913" t="s">
        <v>22</v>
      </c>
      <c r="L913">
        <v>1568005200</v>
      </c>
      <c r="M913">
        <v>1568178000</v>
      </c>
      <c r="N913" s="9">
        <f t="shared" si="86"/>
        <v>43717.208333333328</v>
      </c>
      <c r="O913" s="9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84"/>
        <v>795</v>
      </c>
      <c r="G914" t="s">
        <v>20</v>
      </c>
      <c r="H914">
        <v>179</v>
      </c>
      <c r="I914">
        <f t="shared" si="85"/>
        <v>79.94</v>
      </c>
      <c r="J914" t="s">
        <v>21</v>
      </c>
      <c r="K914" t="s">
        <v>22</v>
      </c>
      <c r="L914">
        <v>1346821200</v>
      </c>
      <c r="M914">
        <v>1347944400</v>
      </c>
      <c r="N914" s="9">
        <f t="shared" si="86"/>
        <v>41157.208333333336</v>
      </c>
      <c r="O914" s="9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84"/>
        <v>51</v>
      </c>
      <c r="G915" t="s">
        <v>14</v>
      </c>
      <c r="H915">
        <v>523</v>
      </c>
      <c r="I915">
        <f t="shared" si="85"/>
        <v>67.95</v>
      </c>
      <c r="J915" t="s">
        <v>26</v>
      </c>
      <c r="K915" t="s">
        <v>27</v>
      </c>
      <c r="L915">
        <v>1557637200</v>
      </c>
      <c r="M915">
        <v>1558760400</v>
      </c>
      <c r="N915" s="9">
        <f t="shared" si="86"/>
        <v>43597.208333333328</v>
      </c>
      <c r="O915" s="9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84"/>
        <v>57</v>
      </c>
      <c r="G916" t="s">
        <v>14</v>
      </c>
      <c r="H916">
        <v>141</v>
      </c>
      <c r="I916">
        <f t="shared" si="85"/>
        <v>26.07</v>
      </c>
      <c r="J916" t="s">
        <v>40</v>
      </c>
      <c r="K916" t="s">
        <v>41</v>
      </c>
      <c r="L916">
        <v>1375592400</v>
      </c>
      <c r="M916">
        <v>1376629200</v>
      </c>
      <c r="N916" s="9">
        <f t="shared" si="86"/>
        <v>41490.208333333336</v>
      </c>
      <c r="O916" s="9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84"/>
        <v>156</v>
      </c>
      <c r="G917" t="s">
        <v>20</v>
      </c>
      <c r="H917">
        <v>1866</v>
      </c>
      <c r="I917">
        <f t="shared" si="85"/>
        <v>105</v>
      </c>
      <c r="J917" t="s">
        <v>40</v>
      </c>
      <c r="K917" t="s">
        <v>41</v>
      </c>
      <c r="L917">
        <v>1503982800</v>
      </c>
      <c r="M917">
        <v>1504760400</v>
      </c>
      <c r="N917" s="9">
        <f t="shared" si="86"/>
        <v>42976.208333333328</v>
      </c>
      <c r="O917" s="9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84"/>
        <v>36</v>
      </c>
      <c r="G918" t="s">
        <v>14</v>
      </c>
      <c r="H918">
        <v>52</v>
      </c>
      <c r="I918">
        <f t="shared" si="85"/>
        <v>25.83</v>
      </c>
      <c r="J918" t="s">
        <v>21</v>
      </c>
      <c r="K918" t="s">
        <v>22</v>
      </c>
      <c r="L918">
        <v>1418882400</v>
      </c>
      <c r="M918">
        <v>1419660000</v>
      </c>
      <c r="N918" s="9">
        <f t="shared" si="86"/>
        <v>41991.25</v>
      </c>
      <c r="O918" s="9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84"/>
        <v>58</v>
      </c>
      <c r="G919" t="s">
        <v>47</v>
      </c>
      <c r="H919">
        <v>27</v>
      </c>
      <c r="I919">
        <f t="shared" si="85"/>
        <v>77.67</v>
      </c>
      <c r="J919" t="s">
        <v>40</v>
      </c>
      <c r="K919" t="s">
        <v>41</v>
      </c>
      <c r="L919">
        <v>1309237200</v>
      </c>
      <c r="M919">
        <v>1311310800</v>
      </c>
      <c r="N919" s="9">
        <f t="shared" si="86"/>
        <v>40722.208333333336</v>
      </c>
      <c r="O919" s="9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84"/>
        <v>237</v>
      </c>
      <c r="G920" t="s">
        <v>20</v>
      </c>
      <c r="H920">
        <v>156</v>
      </c>
      <c r="I920">
        <f t="shared" si="85"/>
        <v>57.83</v>
      </c>
      <c r="J920" t="s">
        <v>98</v>
      </c>
      <c r="K920" t="s">
        <v>99</v>
      </c>
      <c r="L920">
        <v>1343365200</v>
      </c>
      <c r="M920">
        <v>1344315600</v>
      </c>
      <c r="N920" s="9">
        <f t="shared" si="86"/>
        <v>41117.208333333336</v>
      </c>
      <c r="O920" s="9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84"/>
        <v>59</v>
      </c>
      <c r="G921" t="s">
        <v>14</v>
      </c>
      <c r="H921">
        <v>225</v>
      </c>
      <c r="I921">
        <f t="shared" si="85"/>
        <v>92.96</v>
      </c>
      <c r="J921" t="s">
        <v>26</v>
      </c>
      <c r="K921" t="s">
        <v>27</v>
      </c>
      <c r="L921">
        <v>1507957200</v>
      </c>
      <c r="M921">
        <v>1510725600</v>
      </c>
      <c r="N921" s="9">
        <f t="shared" si="86"/>
        <v>43022.208333333328</v>
      </c>
      <c r="O921" s="9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84"/>
        <v>183</v>
      </c>
      <c r="G922" t="s">
        <v>20</v>
      </c>
      <c r="H922">
        <v>255</v>
      </c>
      <c r="I922">
        <f t="shared" si="85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9">
        <f t="shared" si="86"/>
        <v>43503.25</v>
      </c>
      <c r="O922" s="9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84"/>
        <v>1</v>
      </c>
      <c r="G923" t="s">
        <v>14</v>
      </c>
      <c r="H923">
        <v>38</v>
      </c>
      <c r="I923">
        <f t="shared" si="85"/>
        <v>31.84</v>
      </c>
      <c r="J923" t="s">
        <v>21</v>
      </c>
      <c r="K923" t="s">
        <v>22</v>
      </c>
      <c r="L923">
        <v>1329026400</v>
      </c>
      <c r="M923">
        <v>1330236000</v>
      </c>
      <c r="N923" s="9">
        <f t="shared" si="86"/>
        <v>40951.25</v>
      </c>
      <c r="O923" s="9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84"/>
        <v>176</v>
      </c>
      <c r="G924" t="s">
        <v>20</v>
      </c>
      <c r="H924">
        <v>2261</v>
      </c>
      <c r="I924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9">
        <f t="shared" si="86"/>
        <v>43443.25</v>
      </c>
      <c r="O924" s="9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84"/>
        <v>238</v>
      </c>
      <c r="G925" t="s">
        <v>20</v>
      </c>
      <c r="H925">
        <v>40</v>
      </c>
      <c r="I925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9">
        <f t="shared" si="86"/>
        <v>40373.208333333336</v>
      </c>
      <c r="O925" s="9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84"/>
        <v>488</v>
      </c>
      <c r="G926" t="s">
        <v>20</v>
      </c>
      <c r="H926">
        <v>2289</v>
      </c>
      <c r="I926">
        <f t="shared" si="85"/>
        <v>84.01</v>
      </c>
      <c r="J926" t="s">
        <v>107</v>
      </c>
      <c r="K926" t="s">
        <v>108</v>
      </c>
      <c r="L926">
        <v>1572498000</v>
      </c>
      <c r="M926">
        <v>1573452000</v>
      </c>
      <c r="N926" s="9">
        <f t="shared" si="86"/>
        <v>43769.208333333328</v>
      </c>
      <c r="O926" s="9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84"/>
        <v>224</v>
      </c>
      <c r="G927" t="s">
        <v>20</v>
      </c>
      <c r="H927">
        <v>65</v>
      </c>
      <c r="I927">
        <f t="shared" si="85"/>
        <v>103.42</v>
      </c>
      <c r="J927" t="s">
        <v>21</v>
      </c>
      <c r="K927" t="s">
        <v>22</v>
      </c>
      <c r="L927">
        <v>1506056400</v>
      </c>
      <c r="M927">
        <v>1507093200</v>
      </c>
      <c r="N927" s="9">
        <f t="shared" si="86"/>
        <v>43000.208333333328</v>
      </c>
      <c r="O927" s="9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84"/>
        <v>18</v>
      </c>
      <c r="G928" t="s">
        <v>14</v>
      </c>
      <c r="H928">
        <v>15</v>
      </c>
      <c r="I928">
        <f t="shared" si="85"/>
        <v>105.13</v>
      </c>
      <c r="J928" t="s">
        <v>21</v>
      </c>
      <c r="K928" t="s">
        <v>22</v>
      </c>
      <c r="L928">
        <v>1463029200</v>
      </c>
      <c r="M928">
        <v>1463374800</v>
      </c>
      <c r="N928" s="9">
        <f t="shared" si="86"/>
        <v>42502.208333333328</v>
      </c>
      <c r="O928" s="9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84"/>
        <v>46</v>
      </c>
      <c r="G929" t="s">
        <v>14</v>
      </c>
      <c r="H929">
        <v>37</v>
      </c>
      <c r="I929">
        <f t="shared" si="85"/>
        <v>89.22</v>
      </c>
      <c r="J929" t="s">
        <v>21</v>
      </c>
      <c r="K929" t="s">
        <v>22</v>
      </c>
      <c r="L929">
        <v>1342069200</v>
      </c>
      <c r="M929">
        <v>1344574800</v>
      </c>
      <c r="N929" s="9">
        <f t="shared" si="86"/>
        <v>41102.208333333336</v>
      </c>
      <c r="O929" s="9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84"/>
        <v>117</v>
      </c>
      <c r="G930" t="s">
        <v>20</v>
      </c>
      <c r="H930">
        <v>3777</v>
      </c>
      <c r="I930">
        <f t="shared" si="85"/>
        <v>52</v>
      </c>
      <c r="J930" t="s">
        <v>107</v>
      </c>
      <c r="K930" t="s">
        <v>108</v>
      </c>
      <c r="L930">
        <v>1388296800</v>
      </c>
      <c r="M930">
        <v>1389074400</v>
      </c>
      <c r="N930" s="9">
        <f t="shared" si="86"/>
        <v>41637.25</v>
      </c>
      <c r="O930" s="9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84"/>
        <v>217</v>
      </c>
      <c r="G931" t="s">
        <v>20</v>
      </c>
      <c r="H931">
        <v>184</v>
      </c>
      <c r="I931">
        <f t="shared" si="85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9">
        <f t="shared" si="86"/>
        <v>42858.208333333328</v>
      </c>
      <c r="O931" s="9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84"/>
        <v>112</v>
      </c>
      <c r="G932" t="s">
        <v>20</v>
      </c>
      <c r="H932">
        <v>85</v>
      </c>
      <c r="I932">
        <f t="shared" si="85"/>
        <v>46.24</v>
      </c>
      <c r="J932" t="s">
        <v>21</v>
      </c>
      <c r="K932" t="s">
        <v>22</v>
      </c>
      <c r="L932">
        <v>1424844000</v>
      </c>
      <c r="M932">
        <v>1425448800</v>
      </c>
      <c r="N932" s="9">
        <f t="shared" si="86"/>
        <v>42060.25</v>
      </c>
      <c r="O932" s="9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84"/>
        <v>73</v>
      </c>
      <c r="G933" t="s">
        <v>14</v>
      </c>
      <c r="H933">
        <v>112</v>
      </c>
      <c r="I933">
        <f t="shared" si="85"/>
        <v>51.15</v>
      </c>
      <c r="J933" t="s">
        <v>21</v>
      </c>
      <c r="K933" t="s">
        <v>22</v>
      </c>
      <c r="L933">
        <v>1403931600</v>
      </c>
      <c r="M933">
        <v>1404104400</v>
      </c>
      <c r="N933" s="9">
        <f t="shared" si="86"/>
        <v>41818.208333333336</v>
      </c>
      <c r="O933" s="9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84"/>
        <v>212</v>
      </c>
      <c r="G934" t="s">
        <v>20</v>
      </c>
      <c r="H934">
        <v>144</v>
      </c>
      <c r="I934">
        <f t="shared" si="85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9">
        <f t="shared" si="86"/>
        <v>41709.208333333336</v>
      </c>
      <c r="O934" s="9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84"/>
        <v>240</v>
      </c>
      <c r="G935" t="s">
        <v>20</v>
      </c>
      <c r="H935">
        <v>1902</v>
      </c>
      <c r="I935">
        <f t="shared" si="85"/>
        <v>92.02</v>
      </c>
      <c r="J935" t="s">
        <v>21</v>
      </c>
      <c r="K935" t="s">
        <v>22</v>
      </c>
      <c r="L935">
        <v>1365397200</v>
      </c>
      <c r="M935">
        <v>1366520400</v>
      </c>
      <c r="N935" s="9">
        <f t="shared" si="86"/>
        <v>41372.208333333336</v>
      </c>
      <c r="O935" s="9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84"/>
        <v>182</v>
      </c>
      <c r="G936" t="s">
        <v>20</v>
      </c>
      <c r="H936">
        <v>105</v>
      </c>
      <c r="I936">
        <f t="shared" si="85"/>
        <v>107.43</v>
      </c>
      <c r="J936" t="s">
        <v>21</v>
      </c>
      <c r="K936" t="s">
        <v>22</v>
      </c>
      <c r="L936">
        <v>1456120800</v>
      </c>
      <c r="M936">
        <v>1456639200</v>
      </c>
      <c r="N936" s="9">
        <f t="shared" si="86"/>
        <v>42422.25</v>
      </c>
      <c r="O936" s="9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84"/>
        <v>164</v>
      </c>
      <c r="G937" t="s">
        <v>20</v>
      </c>
      <c r="H937">
        <v>132</v>
      </c>
      <c r="I937">
        <f t="shared" si="85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9">
        <f t="shared" si="86"/>
        <v>42209.208333333328</v>
      </c>
      <c r="O937" s="9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84"/>
        <v>2</v>
      </c>
      <c r="G938" t="s">
        <v>14</v>
      </c>
      <c r="H938">
        <v>21</v>
      </c>
      <c r="I938">
        <f t="shared" si="85"/>
        <v>80.48</v>
      </c>
      <c r="J938" t="s">
        <v>21</v>
      </c>
      <c r="K938" t="s">
        <v>22</v>
      </c>
      <c r="L938">
        <v>1563771600</v>
      </c>
      <c r="M938">
        <v>1564030800</v>
      </c>
      <c r="N938" s="9">
        <f t="shared" si="86"/>
        <v>43668.208333333328</v>
      </c>
      <c r="O938" s="9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84"/>
        <v>50</v>
      </c>
      <c r="G939" t="s">
        <v>74</v>
      </c>
      <c r="H939">
        <v>976</v>
      </c>
      <c r="I939">
        <f t="shared" si="85"/>
        <v>86.98</v>
      </c>
      <c r="J939" t="s">
        <v>21</v>
      </c>
      <c r="K939" t="s">
        <v>22</v>
      </c>
      <c r="L939">
        <v>1448517600</v>
      </c>
      <c r="M939">
        <v>1449295200</v>
      </c>
      <c r="N939" s="9">
        <f t="shared" si="86"/>
        <v>42334.25</v>
      </c>
      <c r="O939" s="9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84"/>
        <v>110</v>
      </c>
      <c r="G940" t="s">
        <v>20</v>
      </c>
      <c r="H940">
        <v>96</v>
      </c>
      <c r="I940">
        <f t="shared" si="85"/>
        <v>105.14</v>
      </c>
      <c r="J940" t="s">
        <v>21</v>
      </c>
      <c r="K940" t="s">
        <v>22</v>
      </c>
      <c r="L940">
        <v>1528779600</v>
      </c>
      <c r="M940">
        <v>1531890000</v>
      </c>
      <c r="N940" s="9">
        <f t="shared" si="86"/>
        <v>43263.208333333328</v>
      </c>
      <c r="O940" s="9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84"/>
        <v>49</v>
      </c>
      <c r="G941" t="s">
        <v>14</v>
      </c>
      <c r="H941">
        <v>67</v>
      </c>
      <c r="I941">
        <f t="shared" si="85"/>
        <v>57.3</v>
      </c>
      <c r="J941" t="s">
        <v>21</v>
      </c>
      <c r="K941" t="s">
        <v>22</v>
      </c>
      <c r="L941">
        <v>1304744400</v>
      </c>
      <c r="M941">
        <v>1306213200</v>
      </c>
      <c r="N941" s="9">
        <f t="shared" si="86"/>
        <v>40670.208333333336</v>
      </c>
      <c r="O941" s="9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84"/>
        <v>62</v>
      </c>
      <c r="G942" t="s">
        <v>47</v>
      </c>
      <c r="H942">
        <v>66</v>
      </c>
      <c r="I942">
        <f t="shared" si="85"/>
        <v>93.35</v>
      </c>
      <c r="J942" t="s">
        <v>15</v>
      </c>
      <c r="K942" t="s">
        <v>16</v>
      </c>
      <c r="L942">
        <v>1354341600</v>
      </c>
      <c r="M942">
        <v>1356242400</v>
      </c>
      <c r="N942" s="9">
        <f t="shared" si="86"/>
        <v>41244.25</v>
      </c>
      <c r="O942" s="9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84"/>
        <v>13</v>
      </c>
      <c r="G943" t="s">
        <v>14</v>
      </c>
      <c r="H943">
        <v>78</v>
      </c>
      <c r="I943">
        <f t="shared" si="85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9">
        <f t="shared" si="86"/>
        <v>40552.25</v>
      </c>
      <c r="O943" s="9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84"/>
        <v>65</v>
      </c>
      <c r="G944" t="s">
        <v>14</v>
      </c>
      <c r="H944">
        <v>67</v>
      </c>
      <c r="I944">
        <f t="shared" si="85"/>
        <v>92.61</v>
      </c>
      <c r="J944" t="s">
        <v>26</v>
      </c>
      <c r="K944" t="s">
        <v>27</v>
      </c>
      <c r="L944">
        <v>1295935200</v>
      </c>
      <c r="M944">
        <v>1296194400</v>
      </c>
      <c r="N944" s="9">
        <f t="shared" si="86"/>
        <v>40568.25</v>
      </c>
      <c r="O944" s="9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84"/>
        <v>160</v>
      </c>
      <c r="G945" t="s">
        <v>20</v>
      </c>
      <c r="H945">
        <v>114</v>
      </c>
      <c r="I945">
        <f t="shared" si="85"/>
        <v>104.99</v>
      </c>
      <c r="J945" t="s">
        <v>21</v>
      </c>
      <c r="K945" t="s">
        <v>22</v>
      </c>
      <c r="L945">
        <v>1411534800</v>
      </c>
      <c r="M945">
        <v>1414558800</v>
      </c>
      <c r="N945" s="9">
        <f t="shared" si="86"/>
        <v>41906.208333333336</v>
      </c>
      <c r="O945" s="9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84"/>
        <v>81</v>
      </c>
      <c r="G946" t="s">
        <v>14</v>
      </c>
      <c r="H946">
        <v>263</v>
      </c>
      <c r="I946">
        <f t="shared" si="85"/>
        <v>30.96</v>
      </c>
      <c r="J946" t="s">
        <v>26</v>
      </c>
      <c r="K946" t="s">
        <v>27</v>
      </c>
      <c r="L946">
        <v>1486706400</v>
      </c>
      <c r="M946">
        <v>1488348000</v>
      </c>
      <c r="N946" s="9">
        <f t="shared" si="86"/>
        <v>42776.25</v>
      </c>
      <c r="O946" s="9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84"/>
        <v>32</v>
      </c>
      <c r="G947" t="s">
        <v>14</v>
      </c>
      <c r="H947">
        <v>1691</v>
      </c>
      <c r="I947">
        <f t="shared" si="85"/>
        <v>33</v>
      </c>
      <c r="J947" t="s">
        <v>21</v>
      </c>
      <c r="K947" t="s">
        <v>22</v>
      </c>
      <c r="L947">
        <v>1333602000</v>
      </c>
      <c r="M947">
        <v>1334898000</v>
      </c>
      <c r="N947" s="9">
        <f t="shared" si="86"/>
        <v>41004.208333333336</v>
      </c>
      <c r="O947" s="9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84"/>
        <v>10</v>
      </c>
      <c r="G948" t="s">
        <v>14</v>
      </c>
      <c r="H948">
        <v>181</v>
      </c>
      <c r="I948">
        <f t="shared" si="85"/>
        <v>84.19</v>
      </c>
      <c r="J948" t="s">
        <v>21</v>
      </c>
      <c r="K948" t="s">
        <v>22</v>
      </c>
      <c r="L948">
        <v>1308200400</v>
      </c>
      <c r="M948">
        <v>1308373200</v>
      </c>
      <c r="N948" s="9">
        <f t="shared" si="86"/>
        <v>40710.208333333336</v>
      </c>
      <c r="O948" s="9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84"/>
        <v>27</v>
      </c>
      <c r="G949" t="s">
        <v>14</v>
      </c>
      <c r="H949">
        <v>13</v>
      </c>
      <c r="I949">
        <f t="shared" si="85"/>
        <v>73.92</v>
      </c>
      <c r="J949" t="s">
        <v>21</v>
      </c>
      <c r="K949" t="s">
        <v>22</v>
      </c>
      <c r="L949">
        <v>1411707600</v>
      </c>
      <c r="M949">
        <v>1412312400</v>
      </c>
      <c r="N949" s="9">
        <f t="shared" si="86"/>
        <v>41908.208333333336</v>
      </c>
      <c r="O949" s="9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84"/>
        <v>63</v>
      </c>
      <c r="G950" t="s">
        <v>74</v>
      </c>
      <c r="H950">
        <v>160</v>
      </c>
      <c r="I950">
        <f t="shared" si="85"/>
        <v>36.99</v>
      </c>
      <c r="J950" t="s">
        <v>21</v>
      </c>
      <c r="K950" t="s">
        <v>22</v>
      </c>
      <c r="L950">
        <v>1418364000</v>
      </c>
      <c r="M950">
        <v>1419228000</v>
      </c>
      <c r="N950" s="9">
        <f t="shared" si="86"/>
        <v>41985.25</v>
      </c>
      <c r="O950" s="9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84"/>
        <v>161</v>
      </c>
      <c r="G951" t="s">
        <v>20</v>
      </c>
      <c r="H951">
        <v>203</v>
      </c>
      <c r="I951">
        <f t="shared" si="85"/>
        <v>46.9</v>
      </c>
      <c r="J951" t="s">
        <v>21</v>
      </c>
      <c r="K951" t="s">
        <v>22</v>
      </c>
      <c r="L951">
        <v>1429333200</v>
      </c>
      <c r="M951">
        <v>1430974800</v>
      </c>
      <c r="N951" s="9">
        <f t="shared" si="86"/>
        <v>42112.208333333328</v>
      </c>
      <c r="O951" s="9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84"/>
        <v>5</v>
      </c>
      <c r="G952" t="s">
        <v>14</v>
      </c>
      <c r="H952">
        <v>1</v>
      </c>
      <c r="I952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9">
        <f t="shared" si="86"/>
        <v>43571.208333333328</v>
      </c>
      <c r="O952" s="9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84"/>
        <v>1097</v>
      </c>
      <c r="G953" t="s">
        <v>20</v>
      </c>
      <c r="H953">
        <v>1559</v>
      </c>
      <c r="I953">
        <f t="shared" si="85"/>
        <v>102.02</v>
      </c>
      <c r="J953" t="s">
        <v>21</v>
      </c>
      <c r="K953" t="s">
        <v>22</v>
      </c>
      <c r="L953">
        <v>1482732000</v>
      </c>
      <c r="M953">
        <v>1482818400</v>
      </c>
      <c r="N953" s="9">
        <f t="shared" si="86"/>
        <v>42730.25</v>
      </c>
      <c r="O953" s="9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84"/>
        <v>70</v>
      </c>
      <c r="G954" t="s">
        <v>74</v>
      </c>
      <c r="H954">
        <v>2266</v>
      </c>
      <c r="I954">
        <f t="shared" si="85"/>
        <v>45.01</v>
      </c>
      <c r="J954" t="s">
        <v>21</v>
      </c>
      <c r="K954" t="s">
        <v>22</v>
      </c>
      <c r="L954">
        <v>1470718800</v>
      </c>
      <c r="M954">
        <v>1471928400</v>
      </c>
      <c r="N954" s="9">
        <f t="shared" si="86"/>
        <v>42591.208333333328</v>
      </c>
      <c r="O954" s="9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84"/>
        <v>60</v>
      </c>
      <c r="G955" t="s">
        <v>14</v>
      </c>
      <c r="H955">
        <v>21</v>
      </c>
      <c r="I955">
        <f t="shared" si="85"/>
        <v>94.29</v>
      </c>
      <c r="J955" t="s">
        <v>21</v>
      </c>
      <c r="K955" t="s">
        <v>22</v>
      </c>
      <c r="L955">
        <v>1450591200</v>
      </c>
      <c r="M955">
        <v>1453701600</v>
      </c>
      <c r="N955" s="9">
        <f t="shared" si="86"/>
        <v>42358.25</v>
      </c>
      <c r="O955" s="9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84"/>
        <v>367</v>
      </c>
      <c r="G956" t="s">
        <v>20</v>
      </c>
      <c r="H956">
        <v>1548</v>
      </c>
      <c r="I956">
        <f t="shared" si="85"/>
        <v>101.02</v>
      </c>
      <c r="J956" t="s">
        <v>26</v>
      </c>
      <c r="K956" t="s">
        <v>27</v>
      </c>
      <c r="L956">
        <v>1348290000</v>
      </c>
      <c r="M956">
        <v>1350363600</v>
      </c>
      <c r="N956" s="9">
        <f t="shared" si="86"/>
        <v>41174.208333333336</v>
      </c>
      <c r="O956" s="9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84"/>
        <v>1109</v>
      </c>
      <c r="G957" t="s">
        <v>20</v>
      </c>
      <c r="H957">
        <v>80</v>
      </c>
      <c r="I957">
        <f t="shared" si="85"/>
        <v>97.04</v>
      </c>
      <c r="J957" t="s">
        <v>21</v>
      </c>
      <c r="K957" t="s">
        <v>22</v>
      </c>
      <c r="L957">
        <v>1353823200</v>
      </c>
      <c r="M957">
        <v>1353996000</v>
      </c>
      <c r="N957" s="9">
        <f t="shared" si="86"/>
        <v>41238.25</v>
      </c>
      <c r="O957" s="9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84"/>
        <v>19</v>
      </c>
      <c r="G958" t="s">
        <v>14</v>
      </c>
      <c r="H958">
        <v>830</v>
      </c>
      <c r="I958">
        <f t="shared" si="85"/>
        <v>43.01</v>
      </c>
      <c r="J958" t="s">
        <v>21</v>
      </c>
      <c r="K958" t="s">
        <v>22</v>
      </c>
      <c r="L958">
        <v>1450764000</v>
      </c>
      <c r="M958">
        <v>1451109600</v>
      </c>
      <c r="N958" s="9">
        <f t="shared" si="86"/>
        <v>42360.25</v>
      </c>
      <c r="O958" s="9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84"/>
        <v>127</v>
      </c>
      <c r="G959" t="s">
        <v>20</v>
      </c>
      <c r="H959">
        <v>131</v>
      </c>
      <c r="I959">
        <f t="shared" si="85"/>
        <v>94.92</v>
      </c>
      <c r="J959" t="s">
        <v>21</v>
      </c>
      <c r="K959" t="s">
        <v>22</v>
      </c>
      <c r="L959">
        <v>1329372000</v>
      </c>
      <c r="M959">
        <v>1329631200</v>
      </c>
      <c r="N959" s="9">
        <f t="shared" si="86"/>
        <v>40955.25</v>
      </c>
      <c r="O959" s="9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84"/>
        <v>735</v>
      </c>
      <c r="G960" t="s">
        <v>20</v>
      </c>
      <c r="H960">
        <v>112</v>
      </c>
      <c r="I960">
        <f t="shared" si="85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9">
        <f t="shared" si="86"/>
        <v>40350.208333333336</v>
      </c>
      <c r="O960" s="9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84"/>
        <v>5</v>
      </c>
      <c r="G961" t="s">
        <v>14</v>
      </c>
      <c r="H961">
        <v>130</v>
      </c>
      <c r="I961">
        <f t="shared" si="85"/>
        <v>51.01</v>
      </c>
      <c r="J961" t="s">
        <v>21</v>
      </c>
      <c r="K961" t="s">
        <v>22</v>
      </c>
      <c r="L961">
        <v>1277701200</v>
      </c>
      <c r="M961">
        <v>1280120400</v>
      </c>
      <c r="N961" s="9">
        <f t="shared" si="86"/>
        <v>40357.208333333336</v>
      </c>
      <c r="O961" s="9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84"/>
        <v>85</v>
      </c>
      <c r="G962" t="s">
        <v>14</v>
      </c>
      <c r="H962">
        <v>55</v>
      </c>
      <c r="I962">
        <f t="shared" si="85"/>
        <v>85.05</v>
      </c>
      <c r="J962" t="s">
        <v>21</v>
      </c>
      <c r="K962" t="s">
        <v>22</v>
      </c>
      <c r="L962">
        <v>1454911200</v>
      </c>
      <c r="M962">
        <v>1458104400</v>
      </c>
      <c r="N962" s="9">
        <f t="shared" si="86"/>
        <v>42408.25</v>
      </c>
      <c r="O962" s="9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90">ROUND((E963/D963)*100,0)</f>
        <v>119</v>
      </c>
      <c r="G963" t="s">
        <v>20</v>
      </c>
      <c r="H963">
        <v>155</v>
      </c>
      <c r="I963">
        <f t="shared" ref="I963:I1001" si="91">ROUND(E963/H963,2)</f>
        <v>43.87</v>
      </c>
      <c r="J963" t="s">
        <v>21</v>
      </c>
      <c r="K963" t="s">
        <v>22</v>
      </c>
      <c r="L963">
        <v>1297922400</v>
      </c>
      <c r="M963">
        <v>1298268000</v>
      </c>
      <c r="N963" s="9">
        <f t="shared" ref="N963:N1001" si="92">(((L963/60)/60)/24)+DATE(1970,1,1)</f>
        <v>40591.25</v>
      </c>
      <c r="O963" s="9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_xlfn.TEXTBEFORE(R963,"/")</f>
        <v>publishing</v>
      </c>
      <c r="T963" t="str">
        <f t="shared" ref="T963:T1001" si="95">_xlfn.TEXTAFTER(R963,"/")</f>
        <v>translations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90"/>
        <v>296</v>
      </c>
      <c r="G964" t="s">
        <v>20</v>
      </c>
      <c r="H964">
        <v>266</v>
      </c>
      <c r="I964">
        <f t="shared" si="91"/>
        <v>40.06</v>
      </c>
      <c r="J964" t="s">
        <v>21</v>
      </c>
      <c r="K964" t="s">
        <v>22</v>
      </c>
      <c r="L964">
        <v>1384408800</v>
      </c>
      <c r="M964">
        <v>1386223200</v>
      </c>
      <c r="N964" s="9">
        <f t="shared" si="92"/>
        <v>41592.25</v>
      </c>
      <c r="O964" s="9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90"/>
        <v>85</v>
      </c>
      <c r="G965" t="s">
        <v>14</v>
      </c>
      <c r="H965">
        <v>114</v>
      </c>
      <c r="I965">
        <f t="shared" si="91"/>
        <v>43.83</v>
      </c>
      <c r="J965" t="s">
        <v>107</v>
      </c>
      <c r="K965" t="s">
        <v>108</v>
      </c>
      <c r="L965">
        <v>1299304800</v>
      </c>
      <c r="M965">
        <v>1299823200</v>
      </c>
      <c r="N965" s="9">
        <f t="shared" si="92"/>
        <v>40607.25</v>
      </c>
      <c r="O965" s="9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90"/>
        <v>356</v>
      </c>
      <c r="G966" t="s">
        <v>20</v>
      </c>
      <c r="H966">
        <v>155</v>
      </c>
      <c r="I966">
        <f t="shared" si="91"/>
        <v>84.93</v>
      </c>
      <c r="J966" t="s">
        <v>21</v>
      </c>
      <c r="K966" t="s">
        <v>22</v>
      </c>
      <c r="L966">
        <v>1431320400</v>
      </c>
      <c r="M966">
        <v>1431752400</v>
      </c>
      <c r="N966" s="9">
        <f t="shared" si="92"/>
        <v>42135.208333333328</v>
      </c>
      <c r="O966" s="9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90"/>
        <v>386</v>
      </c>
      <c r="G967" t="s">
        <v>20</v>
      </c>
      <c r="H967">
        <v>207</v>
      </c>
      <c r="I967">
        <f t="shared" si="91"/>
        <v>41.07</v>
      </c>
      <c r="J967" t="s">
        <v>40</v>
      </c>
      <c r="K967" t="s">
        <v>41</v>
      </c>
      <c r="L967">
        <v>1264399200</v>
      </c>
      <c r="M967">
        <v>1267855200</v>
      </c>
      <c r="N967" s="9">
        <f t="shared" si="92"/>
        <v>40203.25</v>
      </c>
      <c r="O967" s="9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90"/>
        <v>792</v>
      </c>
      <c r="G968" t="s">
        <v>20</v>
      </c>
      <c r="H968">
        <v>245</v>
      </c>
      <c r="I968">
        <f t="shared" si="91"/>
        <v>54.97</v>
      </c>
      <c r="J968" t="s">
        <v>21</v>
      </c>
      <c r="K968" t="s">
        <v>22</v>
      </c>
      <c r="L968">
        <v>1497502800</v>
      </c>
      <c r="M968">
        <v>1497675600</v>
      </c>
      <c r="N968" s="9">
        <f t="shared" si="92"/>
        <v>42901.208333333328</v>
      </c>
      <c r="O968" s="9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90"/>
        <v>137</v>
      </c>
      <c r="G969" t="s">
        <v>20</v>
      </c>
      <c r="H969">
        <v>1573</v>
      </c>
      <c r="I969">
        <f t="shared" si="91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9">
        <f t="shared" si="92"/>
        <v>41005.208333333336</v>
      </c>
      <c r="O969" s="9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90"/>
        <v>338</v>
      </c>
      <c r="G970" t="s">
        <v>20</v>
      </c>
      <c r="H970">
        <v>114</v>
      </c>
      <c r="I970">
        <f t="shared" si="91"/>
        <v>71.2</v>
      </c>
      <c r="J970" t="s">
        <v>21</v>
      </c>
      <c r="K970" t="s">
        <v>22</v>
      </c>
      <c r="L970">
        <v>1293861600</v>
      </c>
      <c r="M970">
        <v>1295157600</v>
      </c>
      <c r="N970" s="9">
        <f t="shared" si="92"/>
        <v>40544.25</v>
      </c>
      <c r="O970" s="9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90"/>
        <v>108</v>
      </c>
      <c r="G971" t="s">
        <v>20</v>
      </c>
      <c r="H971">
        <v>93</v>
      </c>
      <c r="I971">
        <f t="shared" si="91"/>
        <v>91.94</v>
      </c>
      <c r="J971" t="s">
        <v>21</v>
      </c>
      <c r="K971" t="s">
        <v>22</v>
      </c>
      <c r="L971">
        <v>1576994400</v>
      </c>
      <c r="M971">
        <v>1577599200</v>
      </c>
      <c r="N971" s="9">
        <f t="shared" si="92"/>
        <v>43821.25</v>
      </c>
      <c r="O971" s="9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90"/>
        <v>61</v>
      </c>
      <c r="G972" t="s">
        <v>14</v>
      </c>
      <c r="H972">
        <v>594</v>
      </c>
      <c r="I972">
        <f t="shared" si="91"/>
        <v>97.07</v>
      </c>
      <c r="J972" t="s">
        <v>21</v>
      </c>
      <c r="K972" t="s">
        <v>22</v>
      </c>
      <c r="L972">
        <v>1304917200</v>
      </c>
      <c r="M972">
        <v>1305003600</v>
      </c>
      <c r="N972" s="9">
        <f t="shared" si="92"/>
        <v>40672.208333333336</v>
      </c>
      <c r="O972" s="9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90"/>
        <v>28</v>
      </c>
      <c r="G973" t="s">
        <v>14</v>
      </c>
      <c r="H973">
        <v>24</v>
      </c>
      <c r="I973">
        <f t="shared" si="91"/>
        <v>58.92</v>
      </c>
      <c r="J973" t="s">
        <v>21</v>
      </c>
      <c r="K973" t="s">
        <v>22</v>
      </c>
      <c r="L973">
        <v>1381208400</v>
      </c>
      <c r="M973">
        <v>1381726800</v>
      </c>
      <c r="N973" s="9">
        <f t="shared" si="92"/>
        <v>41555.208333333336</v>
      </c>
      <c r="O973" s="9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90"/>
        <v>228</v>
      </c>
      <c r="G974" t="s">
        <v>20</v>
      </c>
      <c r="H974">
        <v>1681</v>
      </c>
      <c r="I974">
        <f t="shared" si="91"/>
        <v>58.02</v>
      </c>
      <c r="J974" t="s">
        <v>21</v>
      </c>
      <c r="K974" t="s">
        <v>22</v>
      </c>
      <c r="L974">
        <v>1401685200</v>
      </c>
      <c r="M974">
        <v>1402462800</v>
      </c>
      <c r="N974" s="9">
        <f t="shared" si="92"/>
        <v>41792.208333333336</v>
      </c>
      <c r="O974" s="9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90"/>
        <v>22</v>
      </c>
      <c r="G975" t="s">
        <v>14</v>
      </c>
      <c r="H975">
        <v>252</v>
      </c>
      <c r="I975">
        <f t="shared" si="91"/>
        <v>103.87</v>
      </c>
      <c r="J975" t="s">
        <v>21</v>
      </c>
      <c r="K975" t="s">
        <v>22</v>
      </c>
      <c r="L975">
        <v>1291960800</v>
      </c>
      <c r="M975">
        <v>1292133600</v>
      </c>
      <c r="N975" s="9">
        <f t="shared" si="92"/>
        <v>40522.25</v>
      </c>
      <c r="O975" s="9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90"/>
        <v>374</v>
      </c>
      <c r="G976" t="s">
        <v>20</v>
      </c>
      <c r="H976">
        <v>32</v>
      </c>
      <c r="I976">
        <f t="shared" si="91"/>
        <v>93.47</v>
      </c>
      <c r="J976" t="s">
        <v>21</v>
      </c>
      <c r="K976" t="s">
        <v>22</v>
      </c>
      <c r="L976">
        <v>1368853200</v>
      </c>
      <c r="M976">
        <v>1368939600</v>
      </c>
      <c r="N976" s="9">
        <f t="shared" si="92"/>
        <v>41412.208333333336</v>
      </c>
      <c r="O976" s="9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90"/>
        <v>155</v>
      </c>
      <c r="G977" t="s">
        <v>20</v>
      </c>
      <c r="H977">
        <v>135</v>
      </c>
      <c r="I977">
        <f t="shared" si="91"/>
        <v>61.97</v>
      </c>
      <c r="J977" t="s">
        <v>21</v>
      </c>
      <c r="K977" t="s">
        <v>22</v>
      </c>
      <c r="L977">
        <v>1448776800</v>
      </c>
      <c r="M977">
        <v>1452146400</v>
      </c>
      <c r="N977" s="9">
        <f t="shared" si="92"/>
        <v>42337.25</v>
      </c>
      <c r="O977" s="9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90"/>
        <v>322</v>
      </c>
      <c r="G978" t="s">
        <v>20</v>
      </c>
      <c r="H978">
        <v>140</v>
      </c>
      <c r="I978">
        <f t="shared" si="91"/>
        <v>92.04</v>
      </c>
      <c r="J978" t="s">
        <v>21</v>
      </c>
      <c r="K978" t="s">
        <v>22</v>
      </c>
      <c r="L978">
        <v>1296194400</v>
      </c>
      <c r="M978">
        <v>1296712800</v>
      </c>
      <c r="N978" s="9">
        <f t="shared" si="92"/>
        <v>40571.25</v>
      </c>
      <c r="O978" s="9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90"/>
        <v>74</v>
      </c>
      <c r="G979" t="s">
        <v>14</v>
      </c>
      <c r="H979">
        <v>67</v>
      </c>
      <c r="I979">
        <f t="shared" si="91"/>
        <v>77.27</v>
      </c>
      <c r="J979" t="s">
        <v>21</v>
      </c>
      <c r="K979" t="s">
        <v>22</v>
      </c>
      <c r="L979">
        <v>1517983200</v>
      </c>
      <c r="M979">
        <v>1520748000</v>
      </c>
      <c r="N979" s="9">
        <f t="shared" si="92"/>
        <v>43138.25</v>
      </c>
      <c r="O979" s="9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90"/>
        <v>864</v>
      </c>
      <c r="G980" t="s">
        <v>20</v>
      </c>
      <c r="H980">
        <v>92</v>
      </c>
      <c r="I980">
        <f t="shared" si="91"/>
        <v>93.92</v>
      </c>
      <c r="J980" t="s">
        <v>21</v>
      </c>
      <c r="K980" t="s">
        <v>22</v>
      </c>
      <c r="L980">
        <v>1478930400</v>
      </c>
      <c r="M980">
        <v>1480831200</v>
      </c>
      <c r="N980" s="9">
        <f t="shared" si="92"/>
        <v>42686.25</v>
      </c>
      <c r="O980" s="9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90"/>
        <v>143</v>
      </c>
      <c r="G981" t="s">
        <v>20</v>
      </c>
      <c r="H981">
        <v>1015</v>
      </c>
      <c r="I981">
        <f t="shared" si="91"/>
        <v>84.97</v>
      </c>
      <c r="J981" t="s">
        <v>40</v>
      </c>
      <c r="K981" t="s">
        <v>41</v>
      </c>
      <c r="L981">
        <v>1426395600</v>
      </c>
      <c r="M981">
        <v>1426914000</v>
      </c>
      <c r="N981" s="9">
        <f t="shared" si="92"/>
        <v>42078.208333333328</v>
      </c>
      <c r="O981" s="9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90"/>
        <v>40</v>
      </c>
      <c r="G982" t="s">
        <v>14</v>
      </c>
      <c r="H982">
        <v>742</v>
      </c>
      <c r="I982">
        <f t="shared" si="91"/>
        <v>105.97</v>
      </c>
      <c r="J982" t="s">
        <v>21</v>
      </c>
      <c r="K982" t="s">
        <v>22</v>
      </c>
      <c r="L982">
        <v>1446181200</v>
      </c>
      <c r="M982">
        <v>1446616800</v>
      </c>
      <c r="N982" s="9">
        <f t="shared" si="92"/>
        <v>42307.208333333328</v>
      </c>
      <c r="O982" s="9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90"/>
        <v>178</v>
      </c>
      <c r="G983" t="s">
        <v>20</v>
      </c>
      <c r="H983">
        <v>323</v>
      </c>
      <c r="I983">
        <f t="shared" si="91"/>
        <v>36.97</v>
      </c>
      <c r="J983" t="s">
        <v>21</v>
      </c>
      <c r="K983" t="s">
        <v>22</v>
      </c>
      <c r="L983">
        <v>1514181600</v>
      </c>
      <c r="M983">
        <v>1517032800</v>
      </c>
      <c r="N983" s="9">
        <f t="shared" si="92"/>
        <v>43094.25</v>
      </c>
      <c r="O983" s="9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90"/>
        <v>85</v>
      </c>
      <c r="G984" t="s">
        <v>14</v>
      </c>
      <c r="H984">
        <v>75</v>
      </c>
      <c r="I984">
        <f t="shared" si="91"/>
        <v>81.53</v>
      </c>
      <c r="J984" t="s">
        <v>21</v>
      </c>
      <c r="K984" t="s">
        <v>22</v>
      </c>
      <c r="L984">
        <v>1311051600</v>
      </c>
      <c r="M984">
        <v>1311224400</v>
      </c>
      <c r="N984" s="9">
        <f t="shared" si="92"/>
        <v>40743.208333333336</v>
      </c>
      <c r="O984" s="9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90"/>
        <v>146</v>
      </c>
      <c r="G985" t="s">
        <v>20</v>
      </c>
      <c r="H985">
        <v>2326</v>
      </c>
      <c r="I985">
        <f t="shared" si="91"/>
        <v>81</v>
      </c>
      <c r="J985" t="s">
        <v>21</v>
      </c>
      <c r="K985" t="s">
        <v>22</v>
      </c>
      <c r="L985">
        <v>1564894800</v>
      </c>
      <c r="M985">
        <v>1566190800</v>
      </c>
      <c r="N985" s="9">
        <f t="shared" si="92"/>
        <v>43681.208333333328</v>
      </c>
      <c r="O985" s="9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90"/>
        <v>152</v>
      </c>
      <c r="G986" t="s">
        <v>20</v>
      </c>
      <c r="H986">
        <v>381</v>
      </c>
      <c r="I986">
        <f t="shared" si="91"/>
        <v>26.01</v>
      </c>
      <c r="J986" t="s">
        <v>21</v>
      </c>
      <c r="K986" t="s">
        <v>22</v>
      </c>
      <c r="L986">
        <v>1567918800</v>
      </c>
      <c r="M986">
        <v>1570165200</v>
      </c>
      <c r="N986" s="9">
        <f t="shared" si="92"/>
        <v>43716.208333333328</v>
      </c>
      <c r="O986" s="9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90"/>
        <v>67</v>
      </c>
      <c r="G987" t="s">
        <v>14</v>
      </c>
      <c r="H987">
        <v>4405</v>
      </c>
      <c r="I987">
        <f t="shared" si="91"/>
        <v>26</v>
      </c>
      <c r="J987" t="s">
        <v>21</v>
      </c>
      <c r="K987" t="s">
        <v>22</v>
      </c>
      <c r="L987">
        <v>1386309600</v>
      </c>
      <c r="M987">
        <v>1388556000</v>
      </c>
      <c r="N987" s="9">
        <f t="shared" si="92"/>
        <v>41614.25</v>
      </c>
      <c r="O987" s="9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90"/>
        <v>40</v>
      </c>
      <c r="G988" t="s">
        <v>14</v>
      </c>
      <c r="H988">
        <v>92</v>
      </c>
      <c r="I988">
        <f t="shared" si="91"/>
        <v>34.17</v>
      </c>
      <c r="J988" t="s">
        <v>21</v>
      </c>
      <c r="K988" t="s">
        <v>22</v>
      </c>
      <c r="L988">
        <v>1301979600</v>
      </c>
      <c r="M988">
        <v>1303189200</v>
      </c>
      <c r="N988" s="9">
        <f t="shared" si="92"/>
        <v>40638.208333333336</v>
      </c>
      <c r="O988" s="9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90"/>
        <v>217</v>
      </c>
      <c r="G989" t="s">
        <v>20</v>
      </c>
      <c r="H989">
        <v>480</v>
      </c>
      <c r="I989">
        <f t="shared" si="91"/>
        <v>28</v>
      </c>
      <c r="J989" t="s">
        <v>21</v>
      </c>
      <c r="K989" t="s">
        <v>22</v>
      </c>
      <c r="L989">
        <v>1493269200</v>
      </c>
      <c r="M989">
        <v>1494478800</v>
      </c>
      <c r="N989" s="9">
        <f t="shared" si="92"/>
        <v>42852.208333333328</v>
      </c>
      <c r="O989" s="9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90"/>
        <v>52</v>
      </c>
      <c r="G990" t="s">
        <v>14</v>
      </c>
      <c r="H990">
        <v>64</v>
      </c>
      <c r="I990">
        <f t="shared" si="91"/>
        <v>76.55</v>
      </c>
      <c r="J990" t="s">
        <v>21</v>
      </c>
      <c r="K990" t="s">
        <v>22</v>
      </c>
      <c r="L990">
        <v>1478930400</v>
      </c>
      <c r="M990">
        <v>1480744800</v>
      </c>
      <c r="N990" s="9">
        <f t="shared" si="92"/>
        <v>42686.25</v>
      </c>
      <c r="O990" s="9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90"/>
        <v>500</v>
      </c>
      <c r="G991" t="s">
        <v>20</v>
      </c>
      <c r="H991">
        <v>226</v>
      </c>
      <c r="I991">
        <f t="shared" si="91"/>
        <v>53.05</v>
      </c>
      <c r="J991" t="s">
        <v>21</v>
      </c>
      <c r="K991" t="s">
        <v>22</v>
      </c>
      <c r="L991">
        <v>1555390800</v>
      </c>
      <c r="M991">
        <v>1555822800</v>
      </c>
      <c r="N991" s="9">
        <f t="shared" si="92"/>
        <v>43571.208333333328</v>
      </c>
      <c r="O991" s="9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90"/>
        <v>88</v>
      </c>
      <c r="G992" t="s">
        <v>14</v>
      </c>
      <c r="H992">
        <v>64</v>
      </c>
      <c r="I992">
        <f t="shared" si="91"/>
        <v>106.86</v>
      </c>
      <c r="J992" t="s">
        <v>21</v>
      </c>
      <c r="K992" t="s">
        <v>22</v>
      </c>
      <c r="L992">
        <v>1456984800</v>
      </c>
      <c r="M992">
        <v>1458882000</v>
      </c>
      <c r="N992" s="9">
        <f t="shared" si="92"/>
        <v>42432.25</v>
      </c>
      <c r="O992" s="9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90"/>
        <v>113</v>
      </c>
      <c r="G993" t="s">
        <v>20</v>
      </c>
      <c r="H993">
        <v>241</v>
      </c>
      <c r="I993">
        <f t="shared" si="91"/>
        <v>46.02</v>
      </c>
      <c r="J993" t="s">
        <v>21</v>
      </c>
      <c r="K993" t="s">
        <v>22</v>
      </c>
      <c r="L993">
        <v>1411621200</v>
      </c>
      <c r="M993">
        <v>1411966800</v>
      </c>
      <c r="N993" s="9">
        <f t="shared" si="92"/>
        <v>41907.208333333336</v>
      </c>
      <c r="O993" s="9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90"/>
        <v>427</v>
      </c>
      <c r="G994" t="s">
        <v>20</v>
      </c>
      <c r="H994">
        <v>132</v>
      </c>
      <c r="I994">
        <f t="shared" si="91"/>
        <v>100.17</v>
      </c>
      <c r="J994" t="s">
        <v>21</v>
      </c>
      <c r="K994" t="s">
        <v>22</v>
      </c>
      <c r="L994">
        <v>1525669200</v>
      </c>
      <c r="M994">
        <v>1526878800</v>
      </c>
      <c r="N994" s="9">
        <f t="shared" si="92"/>
        <v>43227.208333333328</v>
      </c>
      <c r="O994" s="9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90"/>
        <v>78</v>
      </c>
      <c r="G995" t="s">
        <v>74</v>
      </c>
      <c r="H995">
        <v>75</v>
      </c>
      <c r="I995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9">
        <f t="shared" si="92"/>
        <v>42362.25</v>
      </c>
      <c r="O995" s="9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90"/>
        <v>52</v>
      </c>
      <c r="G996" t="s">
        <v>14</v>
      </c>
      <c r="H996">
        <v>842</v>
      </c>
      <c r="I996">
        <f t="shared" si="91"/>
        <v>87.97</v>
      </c>
      <c r="J996" t="s">
        <v>21</v>
      </c>
      <c r="K996" t="s">
        <v>22</v>
      </c>
      <c r="L996">
        <v>1413522000</v>
      </c>
      <c r="M996">
        <v>1414040400</v>
      </c>
      <c r="N996" s="9">
        <f t="shared" si="92"/>
        <v>41929.208333333336</v>
      </c>
      <c r="O996" s="9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90"/>
        <v>157</v>
      </c>
      <c r="G997" t="s">
        <v>20</v>
      </c>
      <c r="H997">
        <v>2043</v>
      </c>
      <c r="I997">
        <f t="shared" si="91"/>
        <v>75</v>
      </c>
      <c r="J997" t="s">
        <v>21</v>
      </c>
      <c r="K997" t="s">
        <v>22</v>
      </c>
      <c r="L997">
        <v>1541307600</v>
      </c>
      <c r="M997">
        <v>1543816800</v>
      </c>
      <c r="N997" s="9">
        <f t="shared" si="92"/>
        <v>43408.208333333328</v>
      </c>
      <c r="O997" s="9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90"/>
        <v>73</v>
      </c>
      <c r="G998" t="s">
        <v>14</v>
      </c>
      <c r="H998">
        <v>112</v>
      </c>
      <c r="I998">
        <f t="shared" si="91"/>
        <v>42.98</v>
      </c>
      <c r="J998" t="s">
        <v>21</v>
      </c>
      <c r="K998" t="s">
        <v>22</v>
      </c>
      <c r="L998">
        <v>1357106400</v>
      </c>
      <c r="M998">
        <v>1359698400</v>
      </c>
      <c r="N998" s="9">
        <f t="shared" si="92"/>
        <v>41276.25</v>
      </c>
      <c r="O998" s="9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90"/>
        <v>61</v>
      </c>
      <c r="G999" t="s">
        <v>74</v>
      </c>
      <c r="H999">
        <v>139</v>
      </c>
      <c r="I999">
        <f t="shared" si="91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9">
        <f t="shared" si="92"/>
        <v>41659.25</v>
      </c>
      <c r="O999" s="9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90"/>
        <v>57</v>
      </c>
      <c r="G1000" t="s">
        <v>14</v>
      </c>
      <c r="H1000">
        <v>374</v>
      </c>
      <c r="I1000">
        <f t="shared" si="91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9">
        <f t="shared" si="92"/>
        <v>40220.25</v>
      </c>
      <c r="O1000" s="9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90"/>
        <v>57</v>
      </c>
      <c r="G1001" t="s">
        <v>74</v>
      </c>
      <c r="H1001">
        <v>1122</v>
      </c>
      <c r="I1001">
        <f t="shared" si="91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9">
        <f t="shared" si="92"/>
        <v>42550.208333333328</v>
      </c>
      <c r="O1001" s="9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A1:T1001" xr:uid="{00000000-0001-0000-0000-000000000000}"/>
  <conditionalFormatting sqref="F2:F1001">
    <cfRule type="colorScale" priority="1">
      <colorScale>
        <cfvo type="num" val="0"/>
        <cfvo type="num" val="100"/>
        <cfvo type="num" val="200"/>
        <color rgb="FFFF0000"/>
        <color rgb="FF92D050"/>
        <color theme="4"/>
      </colorScale>
    </cfRule>
  </conditionalFormatting>
  <conditionalFormatting sqref="G1:G1048576">
    <cfRule type="containsText" dxfId="3" priority="2" operator="containsText" text="canceled">
      <formula>NOT(ISERROR(SEARCH("canceled",G1)))</formula>
    </cfRule>
    <cfRule type="containsText" dxfId="2" priority="3" operator="containsText" text="live">
      <formula>NOT(ISERROR(SEARCH("live",G1)))</formula>
    </cfRule>
    <cfRule type="containsText" dxfId="1" priority="4" operator="containsText" text="failed">
      <formula>NOT(ISERROR(SEARCH("failed",G1)))</formula>
    </cfRule>
    <cfRule type="containsText" dxfId="0" priority="5" operator="containsText" text="successful">
      <formula>NOT(ISERROR(SEARCH("successful",G1)))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pivot table_parent category</vt:lpstr>
      <vt:lpstr>Pivot Table_Sub Category</vt:lpstr>
      <vt:lpstr>Pivot Table_Dates</vt:lpstr>
      <vt:lpstr>Goal_Analysis</vt:lpstr>
      <vt:lpstr>Statistical_Analysis</vt:lpstr>
      <vt:lpstr>Crowdfunding</vt:lpstr>
      <vt:lpstr>fail</vt:lpstr>
      <vt:lpstr>goal</vt:lpstr>
      <vt:lpstr>outcome</vt:lpstr>
      <vt:lpstr>success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Hamza Saleem</cp:lastModifiedBy>
  <dcterms:created xsi:type="dcterms:W3CDTF">2021-09-29T18:52:28Z</dcterms:created>
  <dcterms:modified xsi:type="dcterms:W3CDTF">2023-10-29T20:51:10Z</dcterms:modified>
</cp:coreProperties>
</file>