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1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625g0th1\Desktop\data\"/>
    </mc:Choice>
  </mc:AlternateContent>
  <xr:revisionPtr revIDLastSave="0" documentId="13_ncr:81_{0A1B9A6C-1CE1-4E6C-8B4C-FCEEE52DAF3A}" xr6:coauthVersionLast="46" xr6:coauthVersionMax="46" xr10:uidLastSave="{00000000-0000-0000-0000-000000000000}"/>
  <bookViews>
    <workbookView xWindow="3345" yWindow="1425" windowWidth="26190" windowHeight="12105" tabRatio="719" firstSheet="2" activeTab="3" xr2:uid="{4DA04BE0-AD93-4215-AC58-3E0E58D82B89}"/>
  </bookViews>
  <sheets>
    <sheet name="old生产总监指标Summary" sheetId="1" state="hidden" r:id="rId1"/>
    <sheet name="old" sheetId="2" state="hidden" r:id="rId2"/>
    <sheet name=" changes" sheetId="3" r:id="rId3"/>
    <sheet name="L3&amp;VS-Assy" sheetId="4" r:id="rId4"/>
    <sheet name="L3&amp;VS-Fab 1st half year" sheetId="5" r:id="rId5"/>
    <sheet name="L3&amp;VS-Fab  2nd half year" sheetId="6" r:id="rId6"/>
    <sheet name="L3&amp;VS-Paint" sheetId="7" r:id="rId7"/>
    <sheet name="L3&amp;L4ME" sheetId="8" r:id="rId8"/>
    <sheet name="Sheet3" sheetId="11" r:id="rId9"/>
    <sheet name="Sheet2" sheetId="10" r:id="rId10"/>
    <sheet name="Sheet1" sheetId="9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'L3&amp;VS-Assy'!$B$3:$E$65</definedName>
    <definedName name="_xlnm._FilterDatabase" localSheetId="5" hidden="1">'L3&amp;VS-Fab  2nd half year'!$B$3:$H$87</definedName>
    <definedName name="_xlnm._FilterDatabase" localSheetId="4" hidden="1">'L3&amp;VS-Fab 1st half year'!$B$3:$H$87</definedName>
    <definedName name="_xlnm._FilterDatabase" localSheetId="6" hidden="1">'L3&amp;VS-Paint'!$B$3:$H$65</definedName>
    <definedName name="_xlnm._FilterDatabase" localSheetId="1" hidden="1">old!$J$3:$R$117</definedName>
    <definedName name="_xlnm._FilterDatabase" localSheetId="0" hidden="1">old生产总监指标Summary!$B$3:$H$71</definedName>
    <definedName name="Z_025BE910_DA78_4480_8826_F7F1E7118AED_.wvu.FilterData" localSheetId="3" hidden="1">'L3&amp;VS-Assy'!$B$3:$E$65</definedName>
    <definedName name="Z_025BE910_DA78_4480_8826_F7F1E7118AED_.wvu.FilterData" localSheetId="5" hidden="1">'L3&amp;VS-Fab  2nd half year'!$B$3:$H$87</definedName>
    <definedName name="Z_025BE910_DA78_4480_8826_F7F1E7118AED_.wvu.FilterData" localSheetId="4" hidden="1">'L3&amp;VS-Fab 1st half year'!$B$3:$H$87</definedName>
    <definedName name="Z_025BE910_DA78_4480_8826_F7F1E7118AED_.wvu.FilterData" localSheetId="6" hidden="1">'L3&amp;VS-Paint'!$B$3:$H$65</definedName>
    <definedName name="Z_025BE910_DA78_4480_8826_F7F1E7118AED_.wvu.FilterData" localSheetId="1" hidden="1">old!$J$3:$R$117</definedName>
    <definedName name="Z_025BE910_DA78_4480_8826_F7F1E7118AED_.wvu.FilterData" localSheetId="0" hidden="1">old生产总监指标Summary!$B$3:$H$71</definedName>
    <definedName name="Z_025BE910_DA78_4480_8826_F7F1E7118AED_.wvu.Rows" localSheetId="5" hidden="1">'L3&amp;VS-Fab  2nd half year'!$8:$11,'L3&amp;VS-Fab  2nd half year'!$18:$19,'L3&amp;VS-Fab  2nd half year'!$22:$23</definedName>
    <definedName name="Z_0631BF1D_218A_4E69_A572_A8146F09B200_.wvu.FilterData" localSheetId="3" hidden="1">'L3&amp;VS-Assy'!$B$3:$E$65</definedName>
    <definedName name="Z_06FB6EC6_65F1_4CD2_9728_E9E5C4553FDC_.wvu.FilterData" localSheetId="5" hidden="1">'L3&amp;VS-Fab  2nd half year'!$A$337:$Y$423</definedName>
    <definedName name="Z_0853731C_2757_4F52_A39E_DB103DD7E231_.wvu.FilterData" localSheetId="3" hidden="1">'L3&amp;VS-Assy'!$B$3:$E$65</definedName>
    <definedName name="Z_0853731C_2757_4F52_A39E_DB103DD7E231_.wvu.FilterData" localSheetId="5" hidden="1">'L3&amp;VS-Fab  2nd half year'!$B$3:$H$87</definedName>
    <definedName name="Z_0853731C_2757_4F52_A39E_DB103DD7E231_.wvu.FilterData" localSheetId="4" hidden="1">'L3&amp;VS-Fab 1st half year'!$B$3:$H$87</definedName>
    <definedName name="Z_0853731C_2757_4F52_A39E_DB103DD7E231_.wvu.FilterData" localSheetId="6" hidden="1">'L3&amp;VS-Paint'!$B$3:$H$65</definedName>
    <definedName name="Z_0853731C_2757_4F52_A39E_DB103DD7E231_.wvu.FilterData" localSheetId="1" hidden="1">old!$J$3:$R$117</definedName>
    <definedName name="Z_0853731C_2757_4F52_A39E_DB103DD7E231_.wvu.FilterData" localSheetId="0" hidden="1">old生产总监指标Summary!$B$3:$H$71</definedName>
    <definedName name="Z_0853731C_2757_4F52_A39E_DB103DD7E231_.wvu.Rows" localSheetId="5" hidden="1">'L3&amp;VS-Fab  2nd half year'!$8:$11,'L3&amp;VS-Fab  2nd half year'!$18:$19,'L3&amp;VS-Fab  2nd half year'!$22:$23</definedName>
    <definedName name="Z_09F458DC_B507_4B23_9B13_B3938248BBFF_.wvu.FilterData" localSheetId="5" hidden="1">'L3&amp;VS-Fab  2nd half year'!$B$3:$H$87</definedName>
    <definedName name="Z_09F458DC_B507_4B23_9B13_B3938248BBFF_.wvu.FilterData" localSheetId="4" hidden="1">'L3&amp;VS-Fab 1st half year'!$B$3:$H$87</definedName>
    <definedName name="Z_09F458DC_B507_4B23_9B13_B3938248BBFF_.wvu.FilterData" localSheetId="6" hidden="1">'L3&amp;VS-Paint'!$B$3:$H$65</definedName>
    <definedName name="Z_0BE705ED_3E94_4BE3_A90A_B7BAEBC827CE_.wvu.FilterData" localSheetId="3" hidden="1">'L3&amp;VS-Assy'!$B$3:$E$65</definedName>
    <definedName name="Z_0BE705ED_3E94_4BE3_A90A_B7BAEBC827CE_.wvu.FilterData" localSheetId="5" hidden="1">'L3&amp;VS-Fab  2nd half year'!$B$3:$H$87</definedName>
    <definedName name="Z_0BE705ED_3E94_4BE3_A90A_B7BAEBC827CE_.wvu.FilterData" localSheetId="4" hidden="1">'L3&amp;VS-Fab 1st half year'!$B$3:$H$87</definedName>
    <definedName name="Z_0BE705ED_3E94_4BE3_A90A_B7BAEBC827CE_.wvu.FilterData" localSheetId="6" hidden="1">'L3&amp;VS-Paint'!$B$3:$H$65</definedName>
    <definedName name="Z_0BE705ED_3E94_4BE3_A90A_B7BAEBC827CE_.wvu.FilterData" localSheetId="1" hidden="1">old!$J$3:$R$117</definedName>
    <definedName name="Z_0BE705ED_3E94_4BE3_A90A_B7BAEBC827CE_.wvu.FilterData" localSheetId="0" hidden="1">old生产总监指标Summary!$B$3:$H$71</definedName>
    <definedName name="Z_0C75E96E_FB34_4C3A_AC72_11835C518E2D_.wvu.FilterData" localSheetId="3" hidden="1">'L3&amp;VS-Assy'!$B$3:$E$65</definedName>
    <definedName name="Z_0C75E96E_FB34_4C3A_AC72_11835C518E2D_.wvu.FilterData" localSheetId="5" hidden="1">'L3&amp;VS-Fab  2nd half year'!$B$3:$H$87</definedName>
    <definedName name="Z_0C75E96E_FB34_4C3A_AC72_11835C518E2D_.wvu.FilterData" localSheetId="4" hidden="1">'L3&amp;VS-Fab 1st half year'!$B$3:$H$87</definedName>
    <definedName name="Z_0C75E96E_FB34_4C3A_AC72_11835C518E2D_.wvu.FilterData" localSheetId="6" hidden="1">'L3&amp;VS-Paint'!$B$3:$H$65</definedName>
    <definedName name="Z_0C75E96E_FB34_4C3A_AC72_11835C518E2D_.wvu.FilterData" localSheetId="1" hidden="1">old!$J$3:$R$117</definedName>
    <definedName name="Z_0C75E96E_FB34_4C3A_AC72_11835C518E2D_.wvu.FilterData" localSheetId="0" hidden="1">old生产总监指标Summary!$B$3:$H$71</definedName>
    <definedName name="Z_0C75E96E_FB34_4C3A_AC72_11835C518E2D_.wvu.Rows" localSheetId="5" hidden="1">'L3&amp;VS-Fab  2nd half year'!$8:$11,'L3&amp;VS-Fab  2nd half year'!$18:$19,'L3&amp;VS-Fab  2nd half year'!$22:$23</definedName>
    <definedName name="Z_107BD82E_186A_4870_9CDB_8ADC74961DB2_.wvu.Cols" localSheetId="3" hidden="1">'L3&amp;VS-Assy'!$D:$D</definedName>
    <definedName name="Z_107BD82E_186A_4870_9CDB_8ADC74961DB2_.wvu.Cols" localSheetId="5" hidden="1">'L3&amp;VS-Fab  2nd half year'!$D:$D</definedName>
    <definedName name="Z_107BD82E_186A_4870_9CDB_8ADC74961DB2_.wvu.Cols" localSheetId="4" hidden="1">'L3&amp;VS-Fab 1st half year'!$D:$D</definedName>
    <definedName name="Z_107BD82E_186A_4870_9CDB_8ADC74961DB2_.wvu.Cols" localSheetId="6" hidden="1">'L3&amp;VS-Paint'!$D:$D</definedName>
    <definedName name="Z_107BD82E_186A_4870_9CDB_8ADC74961DB2_.wvu.FilterData" localSheetId="3" hidden="1">'L3&amp;VS-Assy'!$B$3:$I$56</definedName>
    <definedName name="Z_107BD82E_186A_4870_9CDB_8ADC74961DB2_.wvu.FilterData" localSheetId="5" hidden="1">'L3&amp;VS-Fab  2nd half year'!$B$3:$H$78</definedName>
    <definedName name="Z_107BD82E_186A_4870_9CDB_8ADC74961DB2_.wvu.FilterData" localSheetId="4" hidden="1">'L3&amp;VS-Fab 1st half year'!$B$3:$H$78</definedName>
    <definedName name="Z_107BD82E_186A_4870_9CDB_8ADC74961DB2_.wvu.FilterData" localSheetId="6" hidden="1">'L3&amp;VS-Paint'!$B$3:$H$58</definedName>
    <definedName name="Z_107BD82E_186A_4870_9CDB_8ADC74961DB2_.wvu.FilterData" localSheetId="0" hidden="1">old生产总监指标Summary!$B$3:$H$71</definedName>
    <definedName name="Z_110C6A9D_CB90_4C2E_96F9_9E2CE12AFA7E_.wvu.FilterData" localSheetId="3" hidden="1">'L3&amp;VS-Assy'!$B$3:$I$56</definedName>
    <definedName name="Z_110C6A9D_CB90_4C2E_96F9_9E2CE12AFA7E_.wvu.FilterData" localSheetId="5" hidden="1">'L3&amp;VS-Fab  2nd half year'!$B$3:$H$80</definedName>
    <definedName name="Z_110C6A9D_CB90_4C2E_96F9_9E2CE12AFA7E_.wvu.FilterData" localSheetId="4" hidden="1">'L3&amp;VS-Fab 1st half year'!$B$3:$H$80</definedName>
    <definedName name="Z_110C6A9D_CB90_4C2E_96F9_9E2CE12AFA7E_.wvu.FilterData" localSheetId="6" hidden="1">'L3&amp;VS-Paint'!$B$3:$H$30</definedName>
    <definedName name="Z_110C6A9D_CB90_4C2E_96F9_9E2CE12AFA7E_.wvu.FilterData" localSheetId="1" hidden="1">old!$J$3:$R$117</definedName>
    <definedName name="Z_110C6A9D_CB90_4C2E_96F9_9E2CE12AFA7E_.wvu.FilterData" localSheetId="0" hidden="1">old生产总监指标Summary!$B$3:$H$71</definedName>
    <definedName name="Z_13B24115_CCC7_4B63_A474_0B0FCE6F0367_.wvu.Cols" localSheetId="5" hidden="1">'L3&amp;VS-Fab  2nd half year'!$C:$D,'L3&amp;VS-Fab  2nd half year'!$F:$G</definedName>
    <definedName name="Z_13B24115_CCC7_4B63_A474_0B0FCE6F0367_.wvu.FilterData" localSheetId="3" hidden="1">'L3&amp;VS-Assy'!$B$3:$E$65</definedName>
    <definedName name="Z_13B24115_CCC7_4B63_A474_0B0FCE6F0367_.wvu.FilterData" localSheetId="5" hidden="1">'L3&amp;VS-Fab  2nd half year'!$B$3:$H$87</definedName>
    <definedName name="Z_13B24115_CCC7_4B63_A474_0B0FCE6F0367_.wvu.FilterData" localSheetId="4" hidden="1">'L3&amp;VS-Fab 1st half year'!$B$3:$H$87</definedName>
    <definedName name="Z_13B24115_CCC7_4B63_A474_0B0FCE6F0367_.wvu.FilterData" localSheetId="6" hidden="1">'L3&amp;VS-Paint'!$B$3:$H$65</definedName>
    <definedName name="Z_13B24115_CCC7_4B63_A474_0B0FCE6F0367_.wvu.FilterData" localSheetId="1" hidden="1">old!$J$3:$R$117</definedName>
    <definedName name="Z_13B24115_CCC7_4B63_A474_0B0FCE6F0367_.wvu.FilterData" localSheetId="0" hidden="1">old生产总监指标Summary!$B$3:$H$71</definedName>
    <definedName name="Z_13B24115_CCC7_4B63_A474_0B0FCE6F0367_.wvu.Rows" localSheetId="5" hidden="1">'L3&amp;VS-Fab  2nd half year'!$8:$11,'L3&amp;VS-Fab  2nd half year'!$18:$19,'L3&amp;VS-Fab  2nd half year'!$22:$23</definedName>
    <definedName name="Z_157B0F70_9C53_43C4_B79D_61B309E95A9F_.wvu.FilterData" localSheetId="6" hidden="1">'L3&amp;VS-Paint'!$B$3:$H$65</definedName>
    <definedName name="Z_1765A541_0A4E_4554_9CF3_A1CBC420B3BA_.wvu.Cols" localSheetId="5" hidden="1">'L3&amp;VS-Fab  2nd half year'!$I:$M</definedName>
    <definedName name="Z_1765A541_0A4E_4554_9CF3_A1CBC420B3BA_.wvu.FilterData" localSheetId="3" hidden="1">'L3&amp;VS-Assy'!$B$3:$E$65</definedName>
    <definedName name="Z_1765A541_0A4E_4554_9CF3_A1CBC420B3BA_.wvu.FilterData" localSheetId="5" hidden="1">'L3&amp;VS-Fab  2nd half year'!$B$3:$H$87</definedName>
    <definedName name="Z_1765A541_0A4E_4554_9CF3_A1CBC420B3BA_.wvu.FilterData" localSheetId="4" hidden="1">'L3&amp;VS-Fab 1st half year'!$B$3:$H$87</definedName>
    <definedName name="Z_1765A541_0A4E_4554_9CF3_A1CBC420B3BA_.wvu.FilterData" localSheetId="6" hidden="1">'L3&amp;VS-Paint'!$B$3:$H$65</definedName>
    <definedName name="Z_1765A541_0A4E_4554_9CF3_A1CBC420B3BA_.wvu.FilterData" localSheetId="1" hidden="1">old!$J$3:$R$117</definedName>
    <definedName name="Z_1765A541_0A4E_4554_9CF3_A1CBC420B3BA_.wvu.FilterData" localSheetId="0" hidden="1">old生产总监指标Summary!$B$3:$H$71</definedName>
    <definedName name="Z_1765A541_0A4E_4554_9CF3_A1CBC420B3BA_.wvu.Rows" localSheetId="5" hidden="1">'L3&amp;VS-Fab  2nd half year'!$8:$11,'L3&amp;VS-Fab  2nd half year'!$18:$19,'L3&amp;VS-Fab  2nd half year'!$22:$23</definedName>
    <definedName name="Z_1765A541_0A4E_4554_9CF3_A1CBC420B3BA_.wvu.Rows" localSheetId="4" hidden="1">'L3&amp;VS-Fab 1st half year'!$8:$11,'L3&amp;VS-Fab 1st half year'!$18:$19,'L3&amp;VS-Fab 1st half year'!$22:$23</definedName>
    <definedName name="Z_1AACD872_9A39_4AA8_BBA6_23313409014F_.wvu.FilterData" localSheetId="5" hidden="1">'L3&amp;VS-Fab  2nd half year'!$B$3:$H$87</definedName>
    <definedName name="Z_1AACD872_9A39_4AA8_BBA6_23313409014F_.wvu.FilterData" localSheetId="4" hidden="1">'L3&amp;VS-Fab 1st half year'!$B$3:$H$87</definedName>
    <definedName name="Z_1AACD872_9A39_4AA8_BBA6_23313409014F_.wvu.FilterData" localSheetId="6" hidden="1">'L3&amp;VS-Paint'!$B$3:$H$65</definedName>
    <definedName name="Z_1CFF6483_1E77_4838_AA8E_7F3475D8F1A5_.wvu.FilterData" localSheetId="3" hidden="1">'L3&amp;VS-Assy'!$B$3:$E$65</definedName>
    <definedName name="Z_1CFF6483_1E77_4838_AA8E_7F3475D8F1A5_.wvu.FilterData" localSheetId="5" hidden="1">'L3&amp;VS-Fab  2nd half year'!$B$3:$H$87</definedName>
    <definedName name="Z_1CFF6483_1E77_4838_AA8E_7F3475D8F1A5_.wvu.FilterData" localSheetId="4" hidden="1">'L3&amp;VS-Fab 1st half year'!$B$3:$H$87</definedName>
    <definedName name="Z_1CFF6483_1E77_4838_AA8E_7F3475D8F1A5_.wvu.FilterData" localSheetId="6" hidden="1">'L3&amp;VS-Paint'!$B$3:$H$65</definedName>
    <definedName name="Z_1CFF6483_1E77_4838_AA8E_7F3475D8F1A5_.wvu.FilterData" localSheetId="1" hidden="1">old!$J$3:$R$117</definedName>
    <definedName name="Z_1CFF6483_1E77_4838_AA8E_7F3475D8F1A5_.wvu.FilterData" localSheetId="0" hidden="1">old生产总监指标Summary!$B$3:$H$71</definedName>
    <definedName name="Z_1CFF6483_1E77_4838_AA8E_7F3475D8F1A5_.wvu.Rows" localSheetId="5" hidden="1">'L3&amp;VS-Fab  2nd half year'!$8:$11,'L3&amp;VS-Fab  2nd half year'!$18:$19,'L3&amp;VS-Fab  2nd half year'!$22:$23</definedName>
    <definedName name="Z_1DFF5026_B394_41BB_98EF_F010E2881517_.wvu.FilterData" localSheetId="3" hidden="1">'L3&amp;VS-Assy'!$B$3:$E$65</definedName>
    <definedName name="Z_1DFF5026_B394_41BB_98EF_F010E2881517_.wvu.FilterData" localSheetId="5" hidden="1">'L3&amp;VS-Fab  2nd half year'!$B$3:$H$87</definedName>
    <definedName name="Z_1DFF5026_B394_41BB_98EF_F010E2881517_.wvu.FilterData" localSheetId="4" hidden="1">'L3&amp;VS-Fab 1st half year'!$B$3:$H$87</definedName>
    <definedName name="Z_1DFF5026_B394_41BB_98EF_F010E2881517_.wvu.FilterData" localSheetId="6" hidden="1">'L3&amp;VS-Paint'!$B$3:$H$65</definedName>
    <definedName name="Z_1DFF5026_B394_41BB_98EF_F010E2881517_.wvu.FilterData" localSheetId="1" hidden="1">old!$J$3:$R$117</definedName>
    <definedName name="Z_1DFF5026_B394_41BB_98EF_F010E2881517_.wvu.FilterData" localSheetId="0" hidden="1">old生产总监指标Summary!$B$3:$H$71</definedName>
    <definedName name="Z_20D84F88_07DE_41F4_A3F0_4B680599D64A_.wvu.FilterData" localSheetId="6" hidden="1">'L3&amp;VS-Paint'!$B$3:$H$65</definedName>
    <definedName name="Z_210C6D5F_A5BC_4655_BAB1_77DB2BB8D29A_.wvu.FilterData" localSheetId="3" hidden="1">'L3&amp;VS-Assy'!$B$3:$E$65</definedName>
    <definedName name="Z_210C6D5F_A5BC_4655_BAB1_77DB2BB8D29A_.wvu.FilterData" localSheetId="5" hidden="1">'L3&amp;VS-Fab  2nd half year'!$B$3:$H$87</definedName>
    <definedName name="Z_210C6D5F_A5BC_4655_BAB1_77DB2BB8D29A_.wvu.FilterData" localSheetId="4" hidden="1">'L3&amp;VS-Fab 1st half year'!$B$3:$H$87</definedName>
    <definedName name="Z_210C6D5F_A5BC_4655_BAB1_77DB2BB8D29A_.wvu.FilterData" localSheetId="6" hidden="1">'L3&amp;VS-Paint'!$B$3:$H$65</definedName>
    <definedName name="Z_210C6D5F_A5BC_4655_BAB1_77DB2BB8D29A_.wvu.FilterData" localSheetId="1" hidden="1">old!$J$3:$R$117</definedName>
    <definedName name="Z_210C6D5F_A5BC_4655_BAB1_77DB2BB8D29A_.wvu.FilterData" localSheetId="0" hidden="1">old生产总监指标Summary!$B$3:$H$71</definedName>
    <definedName name="Z_210C6D5F_A5BC_4655_BAB1_77DB2BB8D29A_.wvu.Rows" localSheetId="3" hidden="1">'L3&amp;VS-Assy'!$69:$131,'L3&amp;VS-Assy'!$135:$197,'L3&amp;VS-Assy'!$201:$263,'L3&amp;VS-Assy'!$267:$329,'L3&amp;VS-Assy'!$333:$395,'L3&amp;VS-Assy'!$399:$461,'L3&amp;VS-Assy'!$465:$527</definedName>
    <definedName name="Z_210C6D5F_A5BC_4655_BAB1_77DB2BB8D29A_.wvu.Rows" localSheetId="5" hidden="1">'L3&amp;VS-Fab  2nd half year'!$8:$11,'L3&amp;VS-Fab  2nd half year'!$18:$19,'L3&amp;VS-Fab  2nd half year'!$22:$23</definedName>
    <definedName name="Z_29FAAB1D_1EC7_46B7_B4E3_917B9EB6FECB_.wvu.FilterData" localSheetId="3" hidden="1">'L3&amp;VS-Assy'!$B$3:$E$65</definedName>
    <definedName name="Z_29FAAB1D_1EC7_46B7_B4E3_917B9EB6FECB_.wvu.FilterData" localSheetId="5" hidden="1">'L3&amp;VS-Fab  2nd half year'!$B$3:$H$87</definedName>
    <definedName name="Z_29FAAB1D_1EC7_46B7_B4E3_917B9EB6FECB_.wvu.FilterData" localSheetId="4" hidden="1">'L3&amp;VS-Fab 1st half year'!$B$3:$H$87</definedName>
    <definedName name="Z_29FAAB1D_1EC7_46B7_B4E3_917B9EB6FECB_.wvu.FilterData" localSheetId="6" hidden="1">'L3&amp;VS-Paint'!$B$3:$H$65</definedName>
    <definedName name="Z_29FAAB1D_1EC7_46B7_B4E3_917B9EB6FECB_.wvu.FilterData" localSheetId="1" hidden="1">old!$J$3:$R$117</definedName>
    <definedName name="Z_29FAAB1D_1EC7_46B7_B4E3_917B9EB6FECB_.wvu.FilterData" localSheetId="0" hidden="1">old生产总监指标Summary!$B$3:$H$71</definedName>
    <definedName name="Z_2EC1BADB_22CD_4AB6_BADC_3BC038E2ACEA_.wvu.FilterData" localSheetId="6" hidden="1">'L3&amp;VS-Paint'!$B$3:$H$65</definedName>
    <definedName name="Z_3119A7A6_5E97_4316_9084_C291E2235F74_.wvu.FilterData" localSheetId="3" hidden="1">'L3&amp;VS-Assy'!$B$3:$E$65</definedName>
    <definedName name="Z_3119A7A6_5E97_4316_9084_C291E2235F74_.wvu.FilterData" localSheetId="5" hidden="1">'L3&amp;VS-Fab  2nd half year'!$B$3:$H$87</definedName>
    <definedName name="Z_3119A7A6_5E97_4316_9084_C291E2235F74_.wvu.FilterData" localSheetId="4" hidden="1">'L3&amp;VS-Fab 1st half year'!$B$3:$H$87</definedName>
    <definedName name="Z_3119A7A6_5E97_4316_9084_C291E2235F74_.wvu.FilterData" localSheetId="6" hidden="1">'L3&amp;VS-Paint'!$B$3:$H$65</definedName>
    <definedName name="Z_3119A7A6_5E97_4316_9084_C291E2235F74_.wvu.FilterData" localSheetId="1" hidden="1">old!$J$3:$R$117</definedName>
    <definedName name="Z_3119A7A6_5E97_4316_9084_C291E2235F74_.wvu.FilterData" localSheetId="0" hidden="1">old生产总监指标Summary!$B$3:$H$71</definedName>
    <definedName name="Z_3119A7A6_5E97_4316_9084_C291E2235F74_.wvu.Rows" localSheetId="5" hidden="1">'L3&amp;VS-Fab  2nd half year'!$8:$11,'L3&amp;VS-Fab  2nd half year'!$18:$19,'L3&amp;VS-Fab  2nd half year'!$22:$23</definedName>
    <definedName name="Z_385D4878_F58C_47DB_B7CC_7218EE39B84A_.wvu.FilterData" localSheetId="3" hidden="1">'L3&amp;VS-Assy'!$B$3:$E$65</definedName>
    <definedName name="Z_385D4878_F58C_47DB_B7CC_7218EE39B84A_.wvu.FilterData" localSheetId="5" hidden="1">'L3&amp;VS-Fab  2nd half year'!$B$3:$H$87</definedName>
    <definedName name="Z_385D4878_F58C_47DB_B7CC_7218EE39B84A_.wvu.FilterData" localSheetId="4" hidden="1">'L3&amp;VS-Fab 1st half year'!$B$3:$H$87</definedName>
    <definedName name="Z_385D4878_F58C_47DB_B7CC_7218EE39B84A_.wvu.FilterData" localSheetId="6" hidden="1">'L3&amp;VS-Paint'!$B$3:$H$65</definedName>
    <definedName name="Z_385D4878_F58C_47DB_B7CC_7218EE39B84A_.wvu.FilterData" localSheetId="1" hidden="1">old!$J$3:$R$117</definedName>
    <definedName name="Z_385D4878_F58C_47DB_B7CC_7218EE39B84A_.wvu.FilterData" localSheetId="0" hidden="1">old生产总监指标Summary!$B$3:$H$71</definedName>
    <definedName name="Z_385D4878_F58C_47DB_B7CC_7218EE39B84A_.wvu.Rows" localSheetId="5" hidden="1">'L3&amp;VS-Fab  2nd half year'!$8:$11,'L3&amp;VS-Fab  2nd half year'!$18:$19,'L3&amp;VS-Fab  2nd half year'!$22:$23</definedName>
    <definedName name="Z_398FAB3B_1002_4ABB_8272_5CABFBDE9EFF_.wvu.FilterData" localSheetId="6" hidden="1">'L3&amp;VS-Paint'!$B$3:$H$65</definedName>
    <definedName name="Z_3AC3C377_EB13_46FE_8EDD_DDE3022AAE49_.wvu.FilterData" localSheetId="5" hidden="1">'L3&amp;VS-Fab  2nd half year'!$A$337:$Y$423</definedName>
    <definedName name="Z_40B668DB_38D7_413D_A993_010FB925F54F_.wvu.FilterData" localSheetId="3" hidden="1">'L3&amp;VS-Assy'!$B$3:$I$54</definedName>
    <definedName name="Z_4600E450_C350_4A26_A269_C4C2D907B5E1_.wvu.FilterData" localSheetId="3" hidden="1">'L3&amp;VS-Assy'!$B$3:$E$65</definedName>
    <definedName name="Z_4600E450_C350_4A26_A269_C4C2D907B5E1_.wvu.FilterData" localSheetId="5" hidden="1">'L3&amp;VS-Fab  2nd half year'!$B$3:$H$87</definedName>
    <definedName name="Z_4600E450_C350_4A26_A269_C4C2D907B5E1_.wvu.FilterData" localSheetId="4" hidden="1">'L3&amp;VS-Fab 1st half year'!$B$3:$H$87</definedName>
    <definedName name="Z_4600E450_C350_4A26_A269_C4C2D907B5E1_.wvu.FilterData" localSheetId="6" hidden="1">'L3&amp;VS-Paint'!$B$3:$H$65</definedName>
    <definedName name="Z_4600E450_C350_4A26_A269_C4C2D907B5E1_.wvu.FilterData" localSheetId="1" hidden="1">old!$J$3:$R$117</definedName>
    <definedName name="Z_4600E450_C350_4A26_A269_C4C2D907B5E1_.wvu.FilterData" localSheetId="0" hidden="1">old生产总监指标Summary!$B$3:$H$71</definedName>
    <definedName name="Z_4600E450_C350_4A26_A269_C4C2D907B5E1_.wvu.Rows" localSheetId="5" hidden="1">'L3&amp;VS-Fab  2nd half year'!$8:$11,'L3&amp;VS-Fab  2nd half year'!$18:$19,'L3&amp;VS-Fab  2nd half year'!$22:$23</definedName>
    <definedName name="Z_4EF8B34F_6104_40CF_8833_751DED295FF9_.wvu.FilterData" localSheetId="3" hidden="1">'L3&amp;VS-Assy'!$B$3:$E$65</definedName>
    <definedName name="Z_4EF8B34F_6104_40CF_8833_751DED295FF9_.wvu.FilterData" localSheetId="5" hidden="1">'L3&amp;VS-Fab  2nd half year'!$B$3:$H$87</definedName>
    <definedName name="Z_4EF8B34F_6104_40CF_8833_751DED295FF9_.wvu.FilterData" localSheetId="4" hidden="1">'L3&amp;VS-Fab 1st half year'!$B$3:$H$87</definedName>
    <definedName name="Z_4EF8B34F_6104_40CF_8833_751DED295FF9_.wvu.FilterData" localSheetId="6" hidden="1">'L3&amp;VS-Paint'!$B$3:$H$65</definedName>
    <definedName name="Z_4EF8B34F_6104_40CF_8833_751DED295FF9_.wvu.FilterData" localSheetId="1" hidden="1">old!$J$3:$R$117</definedName>
    <definedName name="Z_4EF8B34F_6104_40CF_8833_751DED295FF9_.wvu.FilterData" localSheetId="0" hidden="1">old生产总监指标Summary!$B$3:$H$71</definedName>
    <definedName name="Z_51EEE181_6684_4A26_B5DE_7145D6008A85_.wvu.FilterData" localSheetId="5" hidden="1">'L3&amp;VS-Fab  2nd half year'!$B$3:$H$78</definedName>
    <definedName name="Z_51EEE181_6684_4A26_B5DE_7145D6008A85_.wvu.FilterData" localSheetId="4" hidden="1">'L3&amp;VS-Fab 1st half year'!$B$3:$H$78</definedName>
    <definedName name="Z_53EE8AB9_5BA0_4AED_9C38_21E30182A28E_.wvu.FilterData" localSheetId="3" hidden="1">'L3&amp;VS-Assy'!$B$3:$E$65</definedName>
    <definedName name="Z_53EE8AB9_5BA0_4AED_9C38_21E30182A28E_.wvu.FilterData" localSheetId="5" hidden="1">'L3&amp;VS-Fab  2nd half year'!$B$3:$H$87</definedName>
    <definedName name="Z_53EE8AB9_5BA0_4AED_9C38_21E30182A28E_.wvu.FilterData" localSheetId="4" hidden="1">'L3&amp;VS-Fab 1st half year'!$B$3:$H$87</definedName>
    <definedName name="Z_53EE8AB9_5BA0_4AED_9C38_21E30182A28E_.wvu.FilterData" localSheetId="6" hidden="1">'L3&amp;VS-Paint'!$B$3:$H$65</definedName>
    <definedName name="Z_53EE8AB9_5BA0_4AED_9C38_21E30182A28E_.wvu.FilterData" localSheetId="1" hidden="1">old!$J$3:$R$117</definedName>
    <definedName name="Z_53EE8AB9_5BA0_4AED_9C38_21E30182A28E_.wvu.FilterData" localSheetId="0" hidden="1">old生产总监指标Summary!$B$3:$H$71</definedName>
    <definedName name="Z_58086D2C_0808_471A_994C_68225B27E35C_.wvu.FilterData" localSheetId="3" hidden="1">'L3&amp;VS-Assy'!$B$3:$E$65</definedName>
    <definedName name="Z_58086D2C_0808_471A_994C_68225B27E35C_.wvu.FilterData" localSheetId="5" hidden="1">'L3&amp;VS-Fab  2nd half year'!$B$3:$H$87</definedName>
    <definedName name="Z_58086D2C_0808_471A_994C_68225B27E35C_.wvu.FilterData" localSheetId="4" hidden="1">'L3&amp;VS-Fab 1st half year'!$B$3:$H$87</definedName>
    <definedName name="Z_58086D2C_0808_471A_994C_68225B27E35C_.wvu.FilterData" localSheetId="6" hidden="1">'L3&amp;VS-Paint'!$B$3:$H$65</definedName>
    <definedName name="Z_58086D2C_0808_471A_994C_68225B27E35C_.wvu.FilterData" localSheetId="1" hidden="1">old!$J$3:$R$117</definedName>
    <definedName name="Z_58086D2C_0808_471A_994C_68225B27E35C_.wvu.FilterData" localSheetId="0" hidden="1">old生产总监指标Summary!$B$3:$H$71</definedName>
    <definedName name="Z_58086D2C_0808_471A_994C_68225B27E35C_.wvu.Rows" localSheetId="5" hidden="1">'L3&amp;VS-Fab  2nd half year'!$8:$11,'L3&amp;VS-Fab  2nd half year'!$18:$19,'L3&amp;VS-Fab  2nd half year'!$22:$23</definedName>
    <definedName name="Z_58086D2C_0808_471A_994C_68225B27E35C_.wvu.Rows" localSheetId="4" hidden="1">'L3&amp;VS-Fab 1st half year'!$8:$11,'L3&amp;VS-Fab 1st half year'!$18:$19,'L3&amp;VS-Fab 1st half year'!$22:$23</definedName>
    <definedName name="Z_6A7AAB9C_A126_4DF0_9347_A361EE58A931_.wvu.FilterData" localSheetId="3" hidden="1">'L3&amp;VS-Assy'!$B$3:$E$65</definedName>
    <definedName name="Z_6A7AAB9C_A126_4DF0_9347_A361EE58A931_.wvu.FilterData" localSheetId="5" hidden="1">'L3&amp;VS-Fab  2nd half year'!$B$3:$H$87</definedName>
    <definedName name="Z_6A7AAB9C_A126_4DF0_9347_A361EE58A931_.wvu.FilterData" localSheetId="4" hidden="1">'L3&amp;VS-Fab 1st half year'!$B$3:$H$87</definedName>
    <definedName name="Z_6A7AAB9C_A126_4DF0_9347_A361EE58A931_.wvu.FilterData" localSheetId="6" hidden="1">'L3&amp;VS-Paint'!$B$3:$H$65</definedName>
    <definedName name="Z_6A7AAB9C_A126_4DF0_9347_A361EE58A931_.wvu.FilterData" localSheetId="1" hidden="1">old!$J$3:$R$117</definedName>
    <definedName name="Z_6A7AAB9C_A126_4DF0_9347_A361EE58A931_.wvu.FilterData" localSheetId="0" hidden="1">old生产总监指标Summary!$B$3:$H$71</definedName>
    <definedName name="Z_6A7AAB9C_A126_4DF0_9347_A361EE58A931_.wvu.Rows" localSheetId="5" hidden="1">'L3&amp;VS-Fab  2nd half year'!$8:$11,'L3&amp;VS-Fab  2nd half year'!$18:$19,'L3&amp;VS-Fab  2nd half year'!$22:$23</definedName>
    <definedName name="Z_6E6E73FE_A7EC_40AC_A747_A84F414A2E1B_.wvu.FilterData" localSheetId="3" hidden="1">'L3&amp;VS-Assy'!$B$3:$E$65</definedName>
    <definedName name="Z_6E6E73FE_A7EC_40AC_A747_A84F414A2E1B_.wvu.FilterData" localSheetId="5" hidden="1">'L3&amp;VS-Fab  2nd half year'!$A$337:$Y$423</definedName>
    <definedName name="Z_6E6E73FE_A7EC_40AC_A747_A84F414A2E1B_.wvu.FilterData" localSheetId="4" hidden="1">'L3&amp;VS-Fab 1st half year'!$B$3:$H$87</definedName>
    <definedName name="Z_6E6E73FE_A7EC_40AC_A747_A84F414A2E1B_.wvu.FilterData" localSheetId="6" hidden="1">'L3&amp;VS-Paint'!$B$3:$H$65</definedName>
    <definedName name="Z_6E6E73FE_A7EC_40AC_A747_A84F414A2E1B_.wvu.FilterData" localSheetId="1" hidden="1">old!$J$3:$R$117</definedName>
    <definedName name="Z_6E6E73FE_A7EC_40AC_A747_A84F414A2E1B_.wvu.FilterData" localSheetId="0" hidden="1">old生产总监指标Summary!$B$3:$H$71</definedName>
    <definedName name="Z_6E6E73FE_A7EC_40AC_A747_A84F414A2E1B_.wvu.Rows" localSheetId="3" hidden="1">'L3&amp;VS-Assy'!$69:$131,'L3&amp;VS-Assy'!$135:$197,'L3&amp;VS-Assy'!$201:$263,'L3&amp;VS-Assy'!$267:$329,'L3&amp;VS-Assy'!$333:$395,'L3&amp;VS-Assy'!$399:$461,'L3&amp;VS-Assy'!$465:$527</definedName>
    <definedName name="Z_6F09C53F_2EBC_4B6B_B8FA_ED3F46C26239_.wvu.FilterData" localSheetId="5" hidden="1">'L3&amp;VS-Fab  2nd half year'!$A$337:$Y$337</definedName>
    <definedName name="Z_70B8DA15_6CD9_466C_9555_5EAA02CFD8B2_.wvu.FilterData" localSheetId="3" hidden="1">'L3&amp;VS-Assy'!$B$3:$E$65</definedName>
    <definedName name="Z_70B8DA15_6CD9_466C_9555_5EAA02CFD8B2_.wvu.FilterData" localSheetId="5" hidden="1">'L3&amp;VS-Fab  2nd half year'!$B$3:$H$87</definedName>
    <definedName name="Z_70B8DA15_6CD9_466C_9555_5EAA02CFD8B2_.wvu.FilterData" localSheetId="4" hidden="1">'L3&amp;VS-Fab 1st half year'!$B$3:$H$87</definedName>
    <definedName name="Z_70B8DA15_6CD9_466C_9555_5EAA02CFD8B2_.wvu.FilterData" localSheetId="6" hidden="1">'L3&amp;VS-Paint'!$B$3:$H$65</definedName>
    <definedName name="Z_70B8DA15_6CD9_466C_9555_5EAA02CFD8B2_.wvu.FilterData" localSheetId="1" hidden="1">old!$J$3:$R$117</definedName>
    <definedName name="Z_70B8DA15_6CD9_466C_9555_5EAA02CFD8B2_.wvu.FilterData" localSheetId="0" hidden="1">old生产总监指标Summary!$B$3:$H$71</definedName>
    <definedName name="Z_70B8DA15_6CD9_466C_9555_5EAA02CFD8B2_.wvu.Rows" localSheetId="5" hidden="1">'L3&amp;VS-Fab  2nd half year'!$8:$11,'L3&amp;VS-Fab  2nd half year'!$18:$19,'L3&amp;VS-Fab  2nd half year'!$22:$23</definedName>
    <definedName name="Z_74570308_A672_4BC4_9403_64111598E432_.wvu.FilterData" localSheetId="3" hidden="1">'L3&amp;VS-Assy'!$B$3:$E$65</definedName>
    <definedName name="Z_74570308_A672_4BC4_9403_64111598E432_.wvu.FilterData" localSheetId="5" hidden="1">'L3&amp;VS-Fab  2nd half year'!$B$3:$H$87</definedName>
    <definedName name="Z_74570308_A672_4BC4_9403_64111598E432_.wvu.FilterData" localSheetId="4" hidden="1">'L3&amp;VS-Fab 1st half year'!$B$3:$H$87</definedName>
    <definedName name="Z_74570308_A672_4BC4_9403_64111598E432_.wvu.FilterData" localSheetId="6" hidden="1">'L3&amp;VS-Paint'!$B$3:$H$65</definedName>
    <definedName name="Z_74570308_A672_4BC4_9403_64111598E432_.wvu.FilterData" localSheetId="1" hidden="1">old!$J$3:$R$117</definedName>
    <definedName name="Z_74570308_A672_4BC4_9403_64111598E432_.wvu.FilterData" localSheetId="0" hidden="1">old生产总监指标Summary!$B$3:$H$71</definedName>
    <definedName name="Z_74570308_A672_4BC4_9403_64111598E432_.wvu.Rows" localSheetId="5" hidden="1">'L3&amp;VS-Fab  2nd half year'!$8:$11,'L3&amp;VS-Fab  2nd half year'!$18:$19,'L3&amp;VS-Fab  2nd half year'!$22:$23</definedName>
    <definedName name="Z_74570308_A672_4BC4_9403_64111598E432_.wvu.Rows" localSheetId="4" hidden="1">'L3&amp;VS-Fab 1st half year'!$8:$11,'L3&amp;VS-Fab 1st half year'!$18:$19,'L3&amp;VS-Fab 1st half year'!$22:$23</definedName>
    <definedName name="Z_76BEB5D6_80A4_4DE0_A16C_0D80778E51B5_.wvu.FilterData" localSheetId="3" hidden="1">'L3&amp;VS-Assy'!$B$3:$I$54</definedName>
    <definedName name="Z_7AE21D59_CE93_418B_B8C7_FBE04780DED0_.wvu.FilterData" localSheetId="3" hidden="1">'L3&amp;VS-Assy'!$B$3:$E$65</definedName>
    <definedName name="Z_7AE21D59_CE93_418B_B8C7_FBE04780DED0_.wvu.FilterData" localSheetId="5" hidden="1">'L3&amp;VS-Fab  2nd half year'!$A$337:$Y$423</definedName>
    <definedName name="Z_7AE21D59_CE93_418B_B8C7_FBE04780DED0_.wvu.FilterData" localSheetId="4" hidden="1">'L3&amp;VS-Fab 1st half year'!$B$3:$H$87</definedName>
    <definedName name="Z_7AE21D59_CE93_418B_B8C7_FBE04780DED0_.wvu.FilterData" localSheetId="6" hidden="1">'L3&amp;VS-Paint'!$B$3:$H$65</definedName>
    <definedName name="Z_7AE21D59_CE93_418B_B8C7_FBE04780DED0_.wvu.FilterData" localSheetId="1" hidden="1">old!$J$3:$R$117</definedName>
    <definedName name="Z_7AE21D59_CE93_418B_B8C7_FBE04780DED0_.wvu.FilterData" localSheetId="0" hidden="1">old生产总监指标Summary!$B$3:$H$71</definedName>
    <definedName name="Z_7AE21D59_CE93_418B_B8C7_FBE04780DED0_.wvu.Rows" localSheetId="3" hidden="1">'L3&amp;VS-Assy'!$69:$131,'L3&amp;VS-Assy'!$135:$197,'L3&amp;VS-Assy'!$201:$263,'L3&amp;VS-Assy'!$267:$329,'L3&amp;VS-Assy'!$333:$395,'L3&amp;VS-Assy'!$399:$461,'L3&amp;VS-Assy'!$465:$527</definedName>
    <definedName name="Z_7AE21D59_CE93_418B_B8C7_FBE04780DED0_.wvu.Rows" localSheetId="5" hidden="1">'L3&amp;VS-Fab  2nd half year'!$84:$87</definedName>
    <definedName name="Z_8394A0E9_836E_4BF3_89AE_C620F561AD6B_.wvu.FilterData" localSheetId="5" hidden="1">'L3&amp;VS-Fab  2nd half year'!$B$3:$H$87</definedName>
    <definedName name="Z_8394A0E9_836E_4BF3_89AE_C620F561AD6B_.wvu.FilterData" localSheetId="4" hidden="1">'L3&amp;VS-Fab 1st half year'!$B$3:$H$87</definedName>
    <definedName name="Z_8656451B_DD84_4D58_B77E_3A2C0D90CD9E_.wvu.FilterData" localSheetId="3" hidden="1">'L3&amp;VS-Assy'!$B$3:$E$56</definedName>
    <definedName name="Z_8656451B_DD84_4D58_B77E_3A2C0D90CD9E_.wvu.FilterData" localSheetId="5" hidden="1">'L3&amp;VS-Fab  2nd half year'!$B$3:$H$87</definedName>
    <definedName name="Z_8656451B_DD84_4D58_B77E_3A2C0D90CD9E_.wvu.FilterData" localSheetId="4" hidden="1">'L3&amp;VS-Fab 1st half year'!$B$3:$H$87</definedName>
    <definedName name="Z_8656451B_DD84_4D58_B77E_3A2C0D90CD9E_.wvu.FilterData" localSheetId="6" hidden="1">'L3&amp;VS-Paint'!$B$3:$H$65</definedName>
    <definedName name="Z_8656451B_DD84_4D58_B77E_3A2C0D90CD9E_.wvu.FilterData" localSheetId="1" hidden="1">old!$J$3:$R$117</definedName>
    <definedName name="Z_8656451B_DD84_4D58_B77E_3A2C0D90CD9E_.wvu.FilterData" localSheetId="0" hidden="1">old生产总监指标Summary!$B$3:$H$71</definedName>
    <definedName name="Z_89DC64D0_10D1_4697_B761_2DAAD7BC1F66_.wvu.FilterData" localSheetId="3" hidden="1">'L3&amp;VS-Assy'!$B$3:$E$56</definedName>
    <definedName name="Z_89DC64D0_10D1_4697_B761_2DAAD7BC1F66_.wvu.FilterData" localSheetId="5" hidden="1">'L3&amp;VS-Fab  2nd half year'!$B$3:$H$87</definedName>
    <definedName name="Z_89DC64D0_10D1_4697_B761_2DAAD7BC1F66_.wvu.FilterData" localSheetId="4" hidden="1">'L3&amp;VS-Fab 1st half year'!$B$3:$H$87</definedName>
    <definedName name="Z_89DC64D0_10D1_4697_B761_2DAAD7BC1F66_.wvu.FilterData" localSheetId="6" hidden="1">'L3&amp;VS-Paint'!$B$3:$H$65</definedName>
    <definedName name="Z_89DC64D0_10D1_4697_B761_2DAAD7BC1F66_.wvu.FilterData" localSheetId="1" hidden="1">old!$J$3:$R$117</definedName>
    <definedName name="Z_89DC64D0_10D1_4697_B761_2DAAD7BC1F66_.wvu.FilterData" localSheetId="0" hidden="1">old生产总监指标Summary!$B$3:$H$71</definedName>
    <definedName name="Z_8AE45E89_97CE_40F1_9766_F0126786F9B7_.wvu.FilterData" localSheetId="5" hidden="1">'L3&amp;VS-Fab  2nd half year'!$B$3:$H$87</definedName>
    <definedName name="Z_8AE45E89_97CE_40F1_9766_F0126786F9B7_.wvu.FilterData" localSheetId="4" hidden="1">'L3&amp;VS-Fab 1st half year'!$B$3:$H$87</definedName>
    <definedName name="Z_8CC85233_6FDE_4E4C_83DF_76122F0728EB_.wvu.FilterData" localSheetId="6" hidden="1">'L3&amp;VS-Paint'!$B$3:$H$65</definedName>
    <definedName name="Z_8EA840C8_1763_41CE_92D7_455B955C0F46_.wvu.FilterData" localSheetId="3" hidden="1">'L3&amp;VS-Assy'!$B$3:$E$65</definedName>
    <definedName name="Z_8EA840C8_1763_41CE_92D7_455B955C0F46_.wvu.FilterData" localSheetId="5" hidden="1">'L3&amp;VS-Fab  2nd half year'!$B$3:$H$87</definedName>
    <definedName name="Z_8EA840C8_1763_41CE_92D7_455B955C0F46_.wvu.FilterData" localSheetId="4" hidden="1">'L3&amp;VS-Fab 1st half year'!$B$3:$H$87</definedName>
    <definedName name="Z_8EA840C8_1763_41CE_92D7_455B955C0F46_.wvu.FilterData" localSheetId="6" hidden="1">'L3&amp;VS-Paint'!$B$3:$H$65</definedName>
    <definedName name="Z_8EA840C8_1763_41CE_92D7_455B955C0F46_.wvu.FilterData" localSheetId="1" hidden="1">old!$J$3:$R$117</definedName>
    <definedName name="Z_8EA840C8_1763_41CE_92D7_455B955C0F46_.wvu.FilterData" localSheetId="0" hidden="1">old生产总监指标Summary!$B$3:$H$71</definedName>
    <definedName name="Z_8EA840C8_1763_41CE_92D7_455B955C0F46_.wvu.Rows" localSheetId="5" hidden="1">'L3&amp;VS-Fab  2nd half year'!$8:$11,'L3&amp;VS-Fab  2nd half year'!$18:$19,'L3&amp;VS-Fab  2nd half year'!$22:$23</definedName>
    <definedName name="Z_90EC9BF3_F664_42B2_B432_5C40C36EC55A_.wvu.FilterData" localSheetId="3" hidden="1">'L3&amp;VS-Assy'!$B$3:$E$65</definedName>
    <definedName name="Z_90EC9BF3_F664_42B2_B432_5C40C36EC55A_.wvu.FilterData" localSheetId="5" hidden="1">'L3&amp;VS-Fab  2nd half year'!$B$3:$H$87</definedName>
    <definedName name="Z_90EC9BF3_F664_42B2_B432_5C40C36EC55A_.wvu.FilterData" localSheetId="4" hidden="1">'L3&amp;VS-Fab 1st half year'!$B$3:$H$87</definedName>
    <definedName name="Z_90EC9BF3_F664_42B2_B432_5C40C36EC55A_.wvu.FilterData" localSheetId="6" hidden="1">'L3&amp;VS-Paint'!$B$3:$H$65</definedName>
    <definedName name="Z_90EC9BF3_F664_42B2_B432_5C40C36EC55A_.wvu.FilterData" localSheetId="1" hidden="1">old!$J$3:$R$117</definedName>
    <definedName name="Z_90EC9BF3_F664_42B2_B432_5C40C36EC55A_.wvu.FilterData" localSheetId="0" hidden="1">old生产总监指标Summary!$B$3:$H$71</definedName>
    <definedName name="Z_90EC9BF3_F664_42B2_B432_5C40C36EC55A_.wvu.Rows" localSheetId="5" hidden="1">'L3&amp;VS-Fab  2nd half year'!$8:$11,'L3&amp;VS-Fab  2nd half year'!$18:$19,'L3&amp;VS-Fab  2nd half year'!$22:$23</definedName>
    <definedName name="Z_91C41B58_043A_4F68_90AF_9BD7EE9ABBB1_.wvu.FilterData" localSheetId="3" hidden="1">'L3&amp;VS-Assy'!$B$3:$E$65</definedName>
    <definedName name="Z_92994059_7646_40D3_81B5_A93578083CA8_.wvu.FilterData" localSheetId="5" hidden="1">'L3&amp;VS-Fab  2nd half year'!$B$3:$H$87</definedName>
    <definedName name="Z_92994059_7646_40D3_81B5_A93578083CA8_.wvu.FilterData" localSheetId="4" hidden="1">'L3&amp;VS-Fab 1st half year'!$B$3:$H$87</definedName>
    <definedName name="Z_960B78DE_A21B_4515_9189_BD3A7982FC21_.wvu.FilterData" localSheetId="4" hidden="1">'L3&amp;VS-Fab 1st half year'!$B$3:$H$87</definedName>
    <definedName name="Z_97162660_F6EF_4E76_93C1_9265EBADA8F2_.wvu.FilterData" localSheetId="6" hidden="1">'L3&amp;VS-Paint'!$B$3:$H$65</definedName>
    <definedName name="Z_985659CB_146B_4FCA_8FB6_7498546B4EC9_.wvu.FilterData" localSheetId="5" hidden="1">'L3&amp;VS-Fab  2nd half year'!$B$3:$H$87</definedName>
    <definedName name="Z_985659CB_146B_4FCA_8FB6_7498546B4EC9_.wvu.FilterData" localSheetId="4" hidden="1">'L3&amp;VS-Fab 1st half year'!$B$3:$H$87</definedName>
    <definedName name="Z_9A245F26_5E7F_459E_AC8A_075E9F0E76E6_.wvu.FilterData" localSheetId="3" hidden="1">'L3&amp;VS-Assy'!$B$3:$E$65</definedName>
    <definedName name="Z_9A245F26_5E7F_459E_AC8A_075E9F0E76E6_.wvu.FilterData" localSheetId="5" hidden="1">'L3&amp;VS-Fab  2nd half year'!$B$3:$H$87</definedName>
    <definedName name="Z_9A245F26_5E7F_459E_AC8A_075E9F0E76E6_.wvu.FilterData" localSheetId="4" hidden="1">'L3&amp;VS-Fab 1st half year'!$B$3:$H$87</definedName>
    <definedName name="Z_9A245F26_5E7F_459E_AC8A_075E9F0E76E6_.wvu.FilterData" localSheetId="6" hidden="1">'L3&amp;VS-Paint'!$B$3:$H$65</definedName>
    <definedName name="Z_9A245F26_5E7F_459E_AC8A_075E9F0E76E6_.wvu.FilterData" localSheetId="1" hidden="1">old!$J$3:$R$117</definedName>
    <definedName name="Z_9A245F26_5E7F_459E_AC8A_075E9F0E76E6_.wvu.FilterData" localSheetId="0" hidden="1">old生产总监指标Summary!$B$3:$H$71</definedName>
    <definedName name="Z_9A245F26_5E7F_459E_AC8A_075E9F0E76E6_.wvu.Rows" localSheetId="3" hidden="1">'L3&amp;VS-Assy'!$69:$131,'L3&amp;VS-Assy'!$135:$197,'L3&amp;VS-Assy'!$201:$263,'L3&amp;VS-Assy'!$267:$329,'L3&amp;VS-Assy'!$333:$395,'L3&amp;VS-Assy'!$399:$461,'L3&amp;VS-Assy'!$465:$527</definedName>
    <definedName name="Z_9A245F26_5E7F_459E_AC8A_075E9F0E76E6_.wvu.Rows" localSheetId="5" hidden="1">'L3&amp;VS-Fab  2nd half year'!$8:$11,'L3&amp;VS-Fab  2nd half year'!$18:$19,'L3&amp;VS-Fab  2nd half year'!$22:$23</definedName>
    <definedName name="Z_9D9C0FDA_4DA3_441F_9F20_49A3396DA581_.wvu.FilterData" localSheetId="5" hidden="1">'L3&amp;VS-Fab  2nd half year'!$A$167:$Y$243</definedName>
    <definedName name="Z_9D9C0FDA_4DA3_441F_9F20_49A3396DA581_.wvu.FilterData" localSheetId="4" hidden="1">'L3&amp;VS-Fab 1st half year'!$B$3:$H$87</definedName>
    <definedName name="Z_9D9C0FDA_4DA3_441F_9F20_49A3396DA581_.wvu.FilterData" localSheetId="6" hidden="1">'L3&amp;VS-Paint'!$B$3:$H$65</definedName>
    <definedName name="Z_9E1B9835_3BD0_420D_AC24_EBA5C5671FCB_.wvu.FilterData" localSheetId="3" hidden="1">'L3&amp;VS-Assy'!$B$3:$E$65</definedName>
    <definedName name="Z_9E1B9835_3BD0_420D_AC24_EBA5C5671FCB_.wvu.FilterData" localSheetId="5" hidden="1">'L3&amp;VS-Fab  2nd half year'!$B$3:$H$87</definedName>
    <definedName name="Z_9E1B9835_3BD0_420D_AC24_EBA5C5671FCB_.wvu.FilterData" localSheetId="4" hidden="1">'L3&amp;VS-Fab 1st half year'!$B$3:$H$87</definedName>
    <definedName name="Z_A0D0684C_5F48_4640_AD53_1912A4F03838_.wvu.FilterData" localSheetId="5" hidden="1">'L3&amp;VS-Fab  2nd half year'!$B$3:$H$87</definedName>
    <definedName name="Z_A0D0684C_5F48_4640_AD53_1912A4F03838_.wvu.FilterData" localSheetId="4" hidden="1">'L3&amp;VS-Fab 1st half year'!$B$3:$H$87</definedName>
    <definedName name="Z_A127932F_2AF9_4956_92D9_23793A7425BA_.wvu.FilterData" localSheetId="6" hidden="1">'L3&amp;VS-Paint'!$B$3:$H$65</definedName>
    <definedName name="Z_A6A6BEF7_31CD_42DF_8925_74AE97980DB4_.wvu.FilterData" localSheetId="6" hidden="1">'L3&amp;VS-Paint'!$B$3:$H$65</definedName>
    <definedName name="Z_AA2ED36F_51C1_4473_A3E1_FCAC26A90A07_.wvu.FilterData" localSheetId="6" hidden="1">'L3&amp;VS-Paint'!$B$3:$H$65</definedName>
    <definedName name="Z_B9975B81_8F55_448D_A97F_F0BCB4F57D6B_.wvu.FilterData" localSheetId="5" hidden="1">'L3&amp;VS-Fab  2nd half year'!$A$337:$Y$423</definedName>
    <definedName name="Z_BA400C7C_46A6_490E_A221_F389469378D8_.wvu.FilterData" localSheetId="3" hidden="1">'L3&amp;VS-Assy'!$B$3:$E$65</definedName>
    <definedName name="Z_BA400C7C_46A6_490E_A221_F389469378D8_.wvu.FilterData" localSheetId="5" hidden="1">'L3&amp;VS-Fab  2nd half year'!$B$3:$H$87</definedName>
    <definedName name="Z_BA400C7C_46A6_490E_A221_F389469378D8_.wvu.FilterData" localSheetId="4" hidden="1">'L3&amp;VS-Fab 1st half year'!$B$3:$H$87</definedName>
    <definedName name="Z_BA400C7C_46A6_490E_A221_F389469378D8_.wvu.FilterData" localSheetId="6" hidden="1">'L3&amp;VS-Paint'!$B$3:$H$65</definedName>
    <definedName name="Z_BA400C7C_46A6_490E_A221_F389469378D8_.wvu.FilterData" localSheetId="1" hidden="1">old!$J$3:$R$117</definedName>
    <definedName name="Z_BA400C7C_46A6_490E_A221_F389469378D8_.wvu.FilterData" localSheetId="0" hidden="1">old生产总监指标Summary!$B$3:$H$71</definedName>
    <definedName name="Z_BA400C7C_46A6_490E_A221_F389469378D8_.wvu.Rows" localSheetId="5" hidden="1">'L3&amp;VS-Fab  2nd half year'!$8:$11,'L3&amp;VS-Fab  2nd half year'!$18:$19,'L3&amp;VS-Fab  2nd half year'!$22:$23</definedName>
    <definedName name="Z_C2487257_A846_48C8_8753_F552D17BEC0F_.wvu.FilterData" localSheetId="3" hidden="1">'L3&amp;VS-Assy'!$B$3:$E$65</definedName>
    <definedName name="Z_C2487257_A846_48C8_8753_F552D17BEC0F_.wvu.FilterData" localSheetId="5" hidden="1">'L3&amp;VS-Fab  2nd half year'!$A$91:$Y$91</definedName>
    <definedName name="Z_C2487257_A846_48C8_8753_F552D17BEC0F_.wvu.FilterData" localSheetId="4" hidden="1">'L3&amp;VS-Fab 1st half year'!$B$3:$H$87</definedName>
    <definedName name="Z_C2487257_A846_48C8_8753_F552D17BEC0F_.wvu.FilterData" localSheetId="6" hidden="1">'L3&amp;VS-Paint'!$B$3:$H$65</definedName>
    <definedName name="Z_C2487257_A846_48C8_8753_F552D17BEC0F_.wvu.FilterData" localSheetId="1" hidden="1">old!$J$3:$R$117</definedName>
    <definedName name="Z_C2487257_A846_48C8_8753_F552D17BEC0F_.wvu.FilterData" localSheetId="0" hidden="1">old生产总监指标Summary!$B$3:$H$71</definedName>
    <definedName name="Z_C2487257_A846_48C8_8753_F552D17BEC0F_.wvu.Rows" localSheetId="5" hidden="1">'L3&amp;VS-Fab  2nd half year'!$8:$11,'L3&amp;VS-Fab  2nd half year'!$18:$19,'L3&amp;VS-Fab  2nd half year'!$22:$23</definedName>
    <definedName name="Z_C2947E8F_BEDB_4516_827D_5114DB5B2399_.wvu.FilterData" localSheetId="3" hidden="1">'L3&amp;VS-Assy'!$B$3:$E$65</definedName>
    <definedName name="Z_C2947E8F_BEDB_4516_827D_5114DB5B2399_.wvu.FilterData" localSheetId="5" hidden="1">'L3&amp;VS-Fab  2nd half year'!$B$3:$H$87</definedName>
    <definedName name="Z_C2947E8F_BEDB_4516_827D_5114DB5B2399_.wvu.FilterData" localSheetId="4" hidden="1">'L3&amp;VS-Fab 1st half year'!$B$3:$H$87</definedName>
    <definedName name="Z_C2947E8F_BEDB_4516_827D_5114DB5B2399_.wvu.FilterData" localSheetId="6" hidden="1">'L3&amp;VS-Paint'!$B$3:$H$65</definedName>
    <definedName name="Z_C2947E8F_BEDB_4516_827D_5114DB5B2399_.wvu.FilterData" localSheetId="1" hidden="1">old!$J$3:$R$117</definedName>
    <definedName name="Z_C2947E8F_BEDB_4516_827D_5114DB5B2399_.wvu.FilterData" localSheetId="0" hidden="1">old生产总监指标Summary!$B$3:$H$71</definedName>
    <definedName name="Z_C2947E8F_BEDB_4516_827D_5114DB5B2399_.wvu.Rows" localSheetId="5" hidden="1">'L3&amp;VS-Fab  2nd half year'!$8:$11,'L3&amp;VS-Fab  2nd half year'!$18:$19,'L3&amp;VS-Fab  2nd half year'!$22:$23</definedName>
    <definedName name="Z_CB16D607_912D_4547_BA28_6D4D620472D7_.wvu.FilterData" localSheetId="3" hidden="1">'L3&amp;VS-Assy'!$B$3:$E$65</definedName>
    <definedName name="Z_CB16D607_912D_4547_BA28_6D4D620472D7_.wvu.FilterData" localSheetId="5" hidden="1">'L3&amp;VS-Fab  2nd half year'!$B$3:$H$87</definedName>
    <definedName name="Z_CB16D607_912D_4547_BA28_6D4D620472D7_.wvu.FilterData" localSheetId="4" hidden="1">'L3&amp;VS-Fab 1st half year'!$B$3:$H$87</definedName>
    <definedName name="Z_CB16D607_912D_4547_BA28_6D4D620472D7_.wvu.FilterData" localSheetId="6" hidden="1">'L3&amp;VS-Paint'!$B$3:$H$65</definedName>
    <definedName name="Z_CB16D607_912D_4547_BA28_6D4D620472D7_.wvu.FilterData" localSheetId="1" hidden="1">old!$J$3:$R$117</definedName>
    <definedName name="Z_CB16D607_912D_4547_BA28_6D4D620472D7_.wvu.FilterData" localSheetId="0" hidden="1">old生产总监指标Summary!$B$3:$H$71</definedName>
    <definedName name="Z_CB16D607_912D_4547_BA28_6D4D620472D7_.wvu.Rows" localSheetId="5" hidden="1">'L3&amp;VS-Fab  2nd half year'!$8:$11,'L3&amp;VS-Fab  2nd half year'!$18:$19,'L3&amp;VS-Fab  2nd half year'!$22:$23</definedName>
    <definedName name="Z_D172773C_4701_4D13_AC8D_BCB254586C8A_.wvu.FilterData" localSheetId="3" hidden="1">'L3&amp;VS-Assy'!$B$3:$E$65</definedName>
    <definedName name="Z_D172773C_4701_4D13_AC8D_BCB254586C8A_.wvu.FilterData" localSheetId="5" hidden="1">'L3&amp;VS-Fab  2nd half year'!$B$3:$H$87</definedName>
    <definedName name="Z_D172773C_4701_4D13_AC8D_BCB254586C8A_.wvu.FilterData" localSheetId="4" hidden="1">'L3&amp;VS-Fab 1st half year'!$B$3:$H$87</definedName>
    <definedName name="Z_D172773C_4701_4D13_AC8D_BCB254586C8A_.wvu.FilterData" localSheetId="6" hidden="1">'L3&amp;VS-Paint'!$B$3:$H$65</definedName>
    <definedName name="Z_D172773C_4701_4D13_AC8D_BCB254586C8A_.wvu.FilterData" localSheetId="1" hidden="1">old!$J$3:$R$117</definedName>
    <definedName name="Z_D172773C_4701_4D13_AC8D_BCB254586C8A_.wvu.FilterData" localSheetId="0" hidden="1">old生产总监指标Summary!$B$3:$H$71</definedName>
    <definedName name="Z_D7FB215B_3378_4430_B00A_8CC12308F02F_.wvu.FilterData" localSheetId="3" hidden="1">'L3&amp;VS-Assy'!$B$3:$E$65</definedName>
    <definedName name="Z_D7FB215B_3378_4430_B00A_8CC12308F02F_.wvu.FilterData" localSheetId="5" hidden="1">'L3&amp;VS-Fab  2nd half year'!$B$3:$H$87</definedName>
    <definedName name="Z_D7FB215B_3378_4430_B00A_8CC12308F02F_.wvu.FilterData" localSheetId="4" hidden="1">'L3&amp;VS-Fab 1st half year'!$B$3:$H$87</definedName>
    <definedName name="Z_D7FB215B_3378_4430_B00A_8CC12308F02F_.wvu.FilterData" localSheetId="6" hidden="1">'L3&amp;VS-Paint'!$B$3:$H$65</definedName>
    <definedName name="Z_D7FB215B_3378_4430_B00A_8CC12308F02F_.wvu.FilterData" localSheetId="1" hidden="1">old!$J$3:$R$117</definedName>
    <definedName name="Z_D7FB215B_3378_4430_B00A_8CC12308F02F_.wvu.FilterData" localSheetId="0" hidden="1">old生产总监指标Summary!$B$3:$H$71</definedName>
    <definedName name="Z_DC0913A3_6923_4BFB_8502_7DD08E3E1731_.wvu.FilterData" localSheetId="5" hidden="1">'L3&amp;VS-Fab  2nd half year'!$B$3:$H$87</definedName>
    <definedName name="Z_DC0913A3_6923_4BFB_8502_7DD08E3E1731_.wvu.FilterData" localSheetId="4" hidden="1">'L3&amp;VS-Fab 1st half year'!$B$3:$H$87</definedName>
    <definedName name="Z_DD170792_8AEF_4B15_9218_3CA6FCCA26B0_.wvu.FilterData" localSheetId="6" hidden="1">'L3&amp;VS-Paint'!$B$3:$H$65</definedName>
    <definedName name="Z_DD5C2D15_95C0_4A96_AA5B_92E4D0DAF9CA_.wvu.FilterData" localSheetId="3" hidden="1">'L3&amp;VS-Assy'!$B$3:$E$65</definedName>
    <definedName name="Z_DD5C2D15_95C0_4A96_AA5B_92E4D0DAF9CA_.wvu.FilterData" localSheetId="5" hidden="1">'L3&amp;VS-Fab  2nd half year'!$B$3:$H$87</definedName>
    <definedName name="Z_DD5C2D15_95C0_4A96_AA5B_92E4D0DAF9CA_.wvu.FilterData" localSheetId="4" hidden="1">'L3&amp;VS-Fab 1st half year'!$B$3:$H$87</definedName>
    <definedName name="Z_DD5C2D15_95C0_4A96_AA5B_92E4D0DAF9CA_.wvu.FilterData" localSheetId="6" hidden="1">'L3&amp;VS-Paint'!$B$3:$H$65</definedName>
    <definedName name="Z_DD5C2D15_95C0_4A96_AA5B_92E4D0DAF9CA_.wvu.FilterData" localSheetId="1" hidden="1">old!$J$3:$R$117</definedName>
    <definedName name="Z_DD5C2D15_95C0_4A96_AA5B_92E4D0DAF9CA_.wvu.FilterData" localSheetId="0" hidden="1">old生产总监指标Summary!$B$3:$H$71</definedName>
    <definedName name="Z_DD5C2D15_95C0_4A96_AA5B_92E4D0DAF9CA_.wvu.Rows" localSheetId="3" hidden="1">'L3&amp;VS-Assy'!$69:$131,'L3&amp;VS-Assy'!$135:$197,'L3&amp;VS-Assy'!$201:$263,'L3&amp;VS-Assy'!$267:$329,'L3&amp;VS-Assy'!$333:$395,'L3&amp;VS-Assy'!$399:$461,'L3&amp;VS-Assy'!$465:$527</definedName>
    <definedName name="Z_E0C649DF_A340_41EE_A06F_8DE5E1356C03_.wvu.FilterData" localSheetId="6" hidden="1">'L3&amp;VS-Paint'!$B$3:$H$30</definedName>
    <definedName name="Z_EE4E9E8D_71CF_407E_9E5E_8175FDC4BF42_.wvu.FilterData" localSheetId="5" hidden="1">'L3&amp;VS-Fab  2nd half year'!$A$337:$Y$423</definedName>
    <definedName name="Z_F127543B_90C7_4BF4_A11B_2BCBC3C27C5A_.wvu.FilterData" localSheetId="3" hidden="1">'L3&amp;VS-Assy'!$B$3:$E$65</definedName>
    <definedName name="Z_F127543B_90C7_4BF4_A11B_2BCBC3C27C5A_.wvu.FilterData" localSheetId="5" hidden="1">'L3&amp;VS-Fab  2nd half year'!$B$3:$H$87</definedName>
    <definedName name="Z_F127543B_90C7_4BF4_A11B_2BCBC3C27C5A_.wvu.FilterData" localSheetId="4" hidden="1">'L3&amp;VS-Fab 1st half year'!$B$3:$H$87</definedName>
    <definedName name="Z_F127543B_90C7_4BF4_A11B_2BCBC3C27C5A_.wvu.FilterData" localSheetId="6" hidden="1">'L3&amp;VS-Paint'!$B$3:$H$65</definedName>
    <definedName name="Z_F127543B_90C7_4BF4_A11B_2BCBC3C27C5A_.wvu.FilterData" localSheetId="1" hidden="1">old!$J$3:$R$117</definedName>
    <definedName name="Z_F127543B_90C7_4BF4_A11B_2BCBC3C27C5A_.wvu.FilterData" localSheetId="0" hidden="1">old生产总监指标Summary!$B$3:$H$71</definedName>
    <definedName name="Z_F5E625BF_8244_45D2_89A3_B015401C5F6C_.wvu.FilterData" localSheetId="3" hidden="1">'L3&amp;VS-Assy'!$B$3:$E$65</definedName>
    <definedName name="Z_F5E625BF_8244_45D2_89A3_B015401C5F6C_.wvu.FilterData" localSheetId="5" hidden="1">'L3&amp;VS-Fab  2nd half year'!$B$3:$H$87</definedName>
    <definedName name="Z_F5E625BF_8244_45D2_89A3_B015401C5F6C_.wvu.FilterData" localSheetId="4" hidden="1">'L3&amp;VS-Fab 1st half year'!$B$3:$H$87</definedName>
    <definedName name="Z_F5E625BF_8244_45D2_89A3_B015401C5F6C_.wvu.FilterData" localSheetId="6" hidden="1">'L3&amp;VS-Paint'!$B$3:$H$65</definedName>
    <definedName name="Z_F5E625BF_8244_45D2_89A3_B015401C5F6C_.wvu.FilterData" localSheetId="1" hidden="1">old!$J$3:$R$117</definedName>
    <definedName name="Z_F5E625BF_8244_45D2_89A3_B015401C5F6C_.wvu.FilterData" localSheetId="0" hidden="1">old生产总监指标Summary!$B$3:$H$71</definedName>
    <definedName name="Z_F5E625BF_8244_45D2_89A3_B015401C5F6C_.wvu.Rows" localSheetId="5" hidden="1">'L3&amp;VS-Fab  2nd half year'!$8:$11,'L3&amp;VS-Fab  2nd half year'!$18:$19,'L3&amp;VS-Fab  2nd half year'!$22:$23</definedName>
    <definedName name="Z_F5E625BF_8244_45D2_89A3_B015401C5F6C_.wvu.Rows" localSheetId="6" hidden="1">'L3&amp;VS-Paint'!$64:$65</definedName>
    <definedName name="Z_FB0DFCF2_CA3F_4476_8492_9655250A4C4B_.wvu.FilterData" localSheetId="5" hidden="1">'L3&amp;VS-Fab  2nd half year'!$B$3:$H$87</definedName>
    <definedName name="Z_FB0DFCF2_CA3F_4476_8492_9655250A4C4B_.wvu.FilterData" localSheetId="4" hidden="1">'L3&amp;VS-Fab 1st half year'!$B$3:$H$87</definedName>
  </definedNames>
  <calcPr calcId="191029"/>
  <customWorkbookViews>
    <customWorkbookView name="Tao Huang - 个人视图" guid="{6A7AAB9C-A126-4DF0-9347-A361EE58A931}" mergeInterval="0" personalView="1" xWindow="223" yWindow="95" windowWidth="1746" windowHeight="807" tabRatio="719" activeSheetId="4"/>
    <customWorkbookView name="William Zhu - 个人视图" guid="{210C6D5F-A5BC-4655-BAB1-77DB2BB8D29A}" mergeInterval="0" personalView="1" maximized="1" xWindow="-9" yWindow="-9" windowWidth="1938" windowHeight="1048" tabRatio="719" activeSheetId="6"/>
    <customWorkbookView name="Smith Shi - 个人视图" guid="{58086D2C-0808-471A-994C-68225B27E35C}" mergeInterval="0" personalView="1" windowWidth="1280" windowHeight="984" activeSheetId="7"/>
    <customWorkbookView name="Jisen Zhang - Personal View" guid="{74570308-A672-4BC4-9403-64111598E432}" mergeInterval="0" personalView="1" maximized="1" xWindow="-9" yWindow="-9" windowWidth="1938" windowHeight="1048" activeSheetId="7"/>
    <customWorkbookView name="Bo Shen - Personal View" guid="{C2947E8F-BEDB-4516-827D-5114DB5B2399}" mergeInterval="0" personalView="1" maximized="1" xWindow="-8" yWindow="-8" windowWidth="1616" windowHeight="876" tabRatio="719" activeSheetId="4"/>
    <customWorkbookView name="Yang Liu - 个人视图" guid="{13B24115-CCC7-4B63-A474-0B0FCE6F0367}" mergeInterval="0" personalView="1" maximized="1" xWindow="-11" yWindow="-11" windowWidth="1942" windowHeight="1042" activeSheetId="6"/>
    <customWorkbookView name="Danny Tian - 个人视图" guid="{6E6E73FE-A7EC-40AC-A747-A84F414A2E1B}" mergeInterval="0" personalView="1" maximized="1" xWindow="1912" yWindow="-8" windowWidth="1936" windowHeight="1056" tabRatio="719" activeSheetId="6"/>
    <customWorkbookView name="Quanzhuang Li - Personal View" guid="{1765A541-0A4E-4554-9CF3-A1CBC420B3BA}" mergeInterval="0" personalView="1" maximized="1" xWindow="-11" yWindow="-11" windowWidth="1942" windowHeight="1102" activeSheetId="6"/>
    <customWorkbookView name="Jiashen Hou - 个人视图" guid="{70B8DA15-6CD9-466C-9555-5EAA02CFD8B2}" mergeInterval="0" personalView="1" maximized="1" xWindow="-9" yWindow="-9" windowWidth="1938" windowHeight="1048" tabRatio="719" activeSheetId="7"/>
    <customWorkbookView name="Zhengwei Lu - 个人视图" guid="{3119A7A6-5E97-4316-9084-C291E2235F74}" mergeInterval="0" personalView="1" minimized="1" windowWidth="0" windowHeight="0" tabRatio="719" activeSheetId="7"/>
    <customWorkbookView name="Zhixu Zhao - 个人视图" guid="{9A245F26-5E7F-459E-AC8A-075E9F0E76E6}" mergeInterval="0" personalView="1" maximized="1" xWindow="-11" yWindow="-11" windowWidth="1942" windowHeight="1042" tabRatio="719" activeSheetId="6"/>
    <customWorkbookView name="Li Wang - Personal View" guid="{0BE705ED-3E94-4BE3-A90A-B7BAEBC827CE}" mergeInterval="0" personalView="1" maximized="1" xWindow="-11" yWindow="-11" windowWidth="1942" windowHeight="1042" tabRatio="719" activeSheetId="4"/>
    <customWorkbookView name="Zhen Shen - Personal View" guid="{29FAAB1D-1EC7-46B7-B4E3-917B9EB6FECB}" mergeInterval="0" personalView="1" xWindow="61" yWindow="138" windowWidth="1516" windowHeight="914" tabRatio="719" activeSheetId="8"/>
    <customWorkbookView name="Zhiling Shi - Personal View" guid="{D7FB215B-3378-4430-B00A-8CC12308F02F}" mergeInterval="0" personalView="1" maximized="1" xWindow="-8" yWindow="-8" windowWidth="1616" windowHeight="854" activeSheetId="7"/>
    <customWorkbookView name="Yang Zheng - 个人视图" guid="{F127543B-90C7-4BF4-A11B-2BCBC3C27C5A}" mergeInterval="0" personalView="1" maximized="1" xWindow="-11" yWindow="-11" windowWidth="1942" windowHeight="1042" tabRatio="719" activeSheetId="5"/>
    <customWorkbookView name="Gengwei Zhu - Personal View" guid="{89DC64D0-10D1-4697-B761-2DAAD7BC1F66}" mergeInterval="0" personalView="1" maximized="1" xWindow="-9" yWindow="-9" windowWidth="1938" windowHeight="1048" tabRatio="719" activeSheetId="5"/>
    <customWorkbookView name="Jian Zhang - Personal View" guid="{110C6A9D-CB90-4C2E-96F9-9E2CE12AFA7E}" mergeInterval="0" personalView="1" maximized="1" xWindow="-11" yWindow="-11" windowWidth="1942" windowHeight="1042" tabRatio="719" activeSheetId="12"/>
    <customWorkbookView name="Feng Yao - Personal View" guid="{107BD82E-186A-4870-9CDB-8ADC74961DB2}" mergeInterval="0" personalView="1" maximized="1" xWindow="-11" yWindow="-11" windowWidth="1942" windowHeight="1042" activeSheetId="2"/>
    <customWorkbookView name="Smith Shi - Personal View" guid="{8656451B-DD84-4D58-B77E-3A2C0D90CD9E}" mergeInterval="0" personalView="1" maximized="1" xWindow="-11" yWindow="-11" windowWidth="1942" windowHeight="1042" tabRatio="719" activeSheetId="7"/>
    <customWorkbookView name="Zhaokun Liu - Personal View" guid="{D172773C-4701-4D13-AC8D-BCB254586C8A}" mergeInterval="0" personalView="1" maximized="1" xWindow="-9" yWindow="-9" windowWidth="1618" windowHeight="868" activeSheetId="5"/>
    <customWorkbookView name="Shouhong Zhang - Personal View" guid="{4EF8B34F-6104-40CF-8833-751DED295FF9}" mergeInterval="0" personalView="1" maximized="1" xWindow="-9" yWindow="-9" windowWidth="1938" windowHeight="1048" tabRatio="719" activeSheetId="4"/>
    <customWorkbookView name="Dapeng Yu - Personal View" guid="{53EE8AB9-5BA0-4AED-9C38-21E30182A28E}" mergeInterval="0" personalView="1" maximized="1" xWindow="-11" yWindow="-11" windowWidth="1942" windowHeight="1042" tabRatio="719" activeSheetId="5" showComments="commIndAndComment"/>
    <customWorkbookView name="Yigui Xu - Personal View" guid="{1DFF5026-B394-41BB-98EF-F010E2881517}" mergeInterval="0" personalView="1" maximized="1" xWindow="-8" yWindow="-8" windowWidth="1296" windowHeight="1000" tabRatio="719" activeSheetId="4"/>
    <customWorkbookView name="Zixin Dong - Personal View" guid="{025BE910-DA78-4480-8826-F7F1E7118AED}" mergeInterval="0" personalView="1" maximized="1" xWindow="-8" yWindow="-8" windowWidth="1936" windowHeight="1056" tabRatio="719" activeSheetId="5"/>
    <customWorkbookView name="Xiaoqiang Jia - Personal View" guid="{F5E625BF-8244-45D2-89A3-B015401C5F6C}" mergeInterval="0" personalView="1" maximized="1" xWindow="-8" yWindow="-8" windowWidth="1936" windowHeight="1056" activeSheetId="8"/>
    <customWorkbookView name="Xuelei Gao - Personal View" guid="{CB16D607-912D-4547-BA28-6D4D620472D7}" mergeInterval="0" personalView="1" maximized="1" xWindow="1911" yWindow="-9" windowWidth="1938" windowHeight="1048" tabRatio="719" activeSheetId="8"/>
    <customWorkbookView name="Liz Wang - Personal View" guid="{385D4878-F58C-47DB-B7CC-7218EE39B84A}" mergeInterval="0" personalView="1" maximized="1" xWindow="-9" yWindow="-9" windowWidth="1938" windowHeight="1168" tabRatio="719" activeSheetId="7"/>
    <customWorkbookView name="Song Zhao - 个人视图" guid="{DD5C2D15-95C0-4A96-AA5B-92E4D0DAF9CA}" mergeInterval="0" personalView="1" maximized="1" xWindow="-11" yWindow="-11" windowWidth="1942" windowHeight="1042" tabRatio="719" activeSheetId="6"/>
    <customWorkbookView name="Can Feng - 个人视图" guid="{C2487257-A846-48C8-8753-F552D17BEC0F}" mergeInterval="0" personalView="1" maximized="1" xWindow="1912" yWindow="-8" windowWidth="1296" windowHeight="1000" activeSheetId="6"/>
    <customWorkbookView name="Xu Ding - Personal View" guid="{BA400C7C-46A6-490E-A221-F389469378D8}" mergeInterval="0" personalView="1" maximized="1" xWindow="-11" yWindow="-11" windowWidth="1942" windowHeight="1042" tabRatio="719" activeSheetId="8"/>
    <customWorkbookView name="Cong Wang - Personal View" guid="{7AE21D59-CE93-418B-B8C7-FBE04780DED0}" mergeInterval="0" personalView="1" maximized="1" xWindow="-11" yWindow="-11" windowWidth="1942" windowHeight="1042" tabRatio="719" activeSheetId="6"/>
    <customWorkbookView name="Maxwell Wu - Personal View" guid="{8EA840C8-1763-41CE-92D7-455B955C0F46}" mergeInterval="0" personalView="1" maximized="1" xWindow="5" yWindow="-1088" windowWidth="1936" windowHeight="1056" tabRatio="719" activeSheetId="7"/>
    <customWorkbookView name="Leo Li - Personal View" guid="{0C75E96E-FB34-4C3A-AC72-11835C518E2D}" mergeInterval="0" personalView="1" maximized="1" xWindow="-11" yWindow="-11" windowWidth="1942" windowHeight="1042" tabRatio="719" activeSheetId="4"/>
    <customWorkbookView name="Xiaoheng Wei - Personal View" guid="{1CFF6483-1E77-4838-AA8E-7F3475D8F1A5}" mergeInterval="0" personalView="1" maximized="1" xWindow="-11" yWindow="-11" windowWidth="1942" windowHeight="1042" tabRatio="719" activeSheetId="4"/>
    <customWorkbookView name="Feifei Xing - Personal View" guid="{0853731C-2757-4F52-A39E-DB103DD7E231}" mergeInterval="0" personalView="1" maximized="1" xWindow="-11" yWindow="-11" windowWidth="1942" windowHeight="1042" activeSheetId="4"/>
    <customWorkbookView name="Ying Wu - 个人视图" guid="{90EC9BF3-F664-42B2-B432-5C40C36EC55A}" mergeInterval="0" personalView="1" maximized="1" xWindow="-11" yWindow="-11" windowWidth="1942" windowHeight="1042" tabRatio="719" activeSheetId="4"/>
    <customWorkbookView name="Zhiling Shi - 个人视图" guid="{4600E450-C350-4A26-A269-C4C2D907B5E1}" mergeInterval="0" personalView="1" maximized="1" xWindow="-8" yWindow="-8" windowWidth="1456" windowHeight="876" tabRatio="719" activeSheetId="7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2" i="7" l="1"/>
  <c r="R196" i="7"/>
  <c r="R11" i="7"/>
  <c r="R39" i="7" l="1"/>
  <c r="P140" i="8" l="1"/>
  <c r="P110" i="8" l="1"/>
  <c r="P106" i="8"/>
  <c r="H147" i="6"/>
  <c r="K145" i="6"/>
  <c r="J145" i="6"/>
  <c r="I145" i="6"/>
  <c r="H109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H123" i="5"/>
  <c r="H133" i="5"/>
  <c r="I133" i="5"/>
  <c r="J133" i="5"/>
  <c r="K133" i="5"/>
  <c r="I143" i="5"/>
  <c r="J143" i="5"/>
  <c r="K143" i="5"/>
  <c r="I145" i="5"/>
  <c r="J145" i="5"/>
  <c r="K145" i="5"/>
  <c r="H147" i="5"/>
  <c r="H148" i="8"/>
  <c r="K130" i="8"/>
  <c r="J130" i="8"/>
  <c r="I130" i="8"/>
  <c r="K65" i="8"/>
  <c r="J65" i="8"/>
  <c r="I65" i="8"/>
  <c r="K59" i="8"/>
  <c r="J59" i="8"/>
  <c r="I59" i="8"/>
  <c r="K21" i="8"/>
  <c r="J21" i="8"/>
  <c r="I21" i="8"/>
  <c r="H21" i="8"/>
  <c r="H7" i="8"/>
  <c r="I7" i="8"/>
  <c r="J7" i="8"/>
  <c r="K7" i="8"/>
  <c r="L7" i="8"/>
  <c r="M7" i="8"/>
  <c r="N7" i="8"/>
  <c r="O7" i="8"/>
  <c r="P7" i="8"/>
  <c r="H6" i="8"/>
  <c r="I6" i="8"/>
  <c r="J6" i="8"/>
  <c r="K6" i="8"/>
  <c r="L6" i="8"/>
  <c r="M6" i="8"/>
  <c r="N6" i="8"/>
  <c r="O6" i="8"/>
  <c r="P6" i="8"/>
  <c r="Q6" i="8"/>
  <c r="R6" i="8"/>
  <c r="S6" i="8"/>
  <c r="T6" i="8"/>
  <c r="H5" i="8"/>
  <c r="I5" i="8"/>
  <c r="J5" i="8"/>
  <c r="K5" i="8"/>
  <c r="L5" i="8"/>
  <c r="M5" i="8"/>
  <c r="N5" i="8"/>
  <c r="O5" i="8"/>
  <c r="P5" i="8"/>
  <c r="I4" i="8"/>
  <c r="J4" i="8"/>
  <c r="K4" i="8"/>
  <c r="L4" i="8"/>
  <c r="M4" i="8"/>
  <c r="N4" i="8"/>
  <c r="O4" i="8"/>
  <c r="P4" i="8"/>
  <c r="Q4" i="8"/>
  <c r="R4" i="8"/>
  <c r="S4" i="8"/>
  <c r="T4" i="8"/>
  <c r="H4" i="8"/>
  <c r="P196" i="7"/>
  <c r="P11" i="7"/>
  <c r="I140" i="8" l="1"/>
  <c r="J140" i="8"/>
  <c r="K140" i="8"/>
  <c r="L140" i="8"/>
  <c r="M140" i="8"/>
  <c r="N140" i="8"/>
  <c r="O140" i="8"/>
  <c r="H122" i="8"/>
  <c r="H41" i="8" s="1"/>
  <c r="I122" i="8"/>
  <c r="I41" i="8" s="1"/>
  <c r="J122" i="8"/>
  <c r="J41" i="8" s="1"/>
  <c r="K122" i="8"/>
  <c r="K41" i="8" s="1"/>
  <c r="L122" i="8"/>
  <c r="L41" i="8" s="1"/>
  <c r="M122" i="8"/>
  <c r="M41" i="8" s="1"/>
  <c r="N122" i="8"/>
  <c r="N41" i="8" s="1"/>
  <c r="O122" i="8"/>
  <c r="O41" i="8" s="1"/>
  <c r="P122" i="8"/>
  <c r="Q122" i="8"/>
  <c r="R122" i="8"/>
  <c r="S122" i="8"/>
  <c r="T122" i="8"/>
  <c r="H123" i="8"/>
  <c r="H42" i="8" s="1"/>
  <c r="I123" i="8"/>
  <c r="I42" i="8" s="1"/>
  <c r="J123" i="8"/>
  <c r="J42" i="8" s="1"/>
  <c r="K123" i="8"/>
  <c r="K42" i="8" s="1"/>
  <c r="L123" i="8"/>
  <c r="L42" i="8" s="1"/>
  <c r="M123" i="8"/>
  <c r="M42" i="8" s="1"/>
  <c r="N123" i="8"/>
  <c r="N42" i="8" s="1"/>
  <c r="O123" i="8"/>
  <c r="O42" i="8" s="1"/>
  <c r="P123" i="8"/>
  <c r="P42" i="8" s="1"/>
  <c r="Q123" i="8"/>
  <c r="Q42" i="8" s="1"/>
  <c r="R123" i="8"/>
  <c r="R42" i="8" s="1"/>
  <c r="S123" i="8"/>
  <c r="S42" i="8" s="1"/>
  <c r="T123" i="8"/>
  <c r="T42" i="8" s="1"/>
  <c r="I124" i="8"/>
  <c r="I43" i="8" s="1"/>
  <c r="J124" i="8"/>
  <c r="J43" i="8" s="1"/>
  <c r="K124" i="8"/>
  <c r="K43" i="8" s="1"/>
  <c r="L124" i="8"/>
  <c r="L43" i="8" s="1"/>
  <c r="M124" i="8"/>
  <c r="M43" i="8" s="1"/>
  <c r="N124" i="8"/>
  <c r="N43" i="8" s="1"/>
  <c r="O124" i="8"/>
  <c r="O43" i="8" s="1"/>
  <c r="P124" i="8"/>
  <c r="Q124" i="8"/>
  <c r="R124" i="8"/>
  <c r="S124" i="8"/>
  <c r="T124" i="8"/>
  <c r="H119" i="8"/>
  <c r="H38" i="8" s="1"/>
  <c r="I119" i="8"/>
  <c r="I38" i="8" s="1"/>
  <c r="J119" i="8"/>
  <c r="J38" i="8" s="1"/>
  <c r="K119" i="8"/>
  <c r="K38" i="8" s="1"/>
  <c r="L119" i="8"/>
  <c r="L38" i="8" s="1"/>
  <c r="M119" i="8"/>
  <c r="M38" i="8" s="1"/>
  <c r="N119" i="8"/>
  <c r="N38" i="8" s="1"/>
  <c r="O119" i="8"/>
  <c r="O38" i="8" s="1"/>
  <c r="P119" i="8"/>
  <c r="P38" i="8" s="1"/>
  <c r="Q119" i="8"/>
  <c r="Q38" i="8" s="1"/>
  <c r="R119" i="8"/>
  <c r="R38" i="8" s="1"/>
  <c r="S119" i="8"/>
  <c r="S38" i="8" s="1"/>
  <c r="T119" i="8"/>
  <c r="T38" i="8" s="1"/>
  <c r="H120" i="8"/>
  <c r="H39" i="8" s="1"/>
  <c r="I120" i="8"/>
  <c r="I39" i="8" s="1"/>
  <c r="J120" i="8"/>
  <c r="J39" i="8" s="1"/>
  <c r="K120" i="8"/>
  <c r="K39" i="8" s="1"/>
  <c r="L120" i="8"/>
  <c r="L39" i="8" s="1"/>
  <c r="M120" i="8"/>
  <c r="M39" i="8" s="1"/>
  <c r="N120" i="8"/>
  <c r="N39" i="8" s="1"/>
  <c r="O120" i="8"/>
  <c r="O39" i="8" s="1"/>
  <c r="P120" i="8"/>
  <c r="Q120" i="8"/>
  <c r="R120" i="8"/>
  <c r="S120" i="8"/>
  <c r="T120" i="8"/>
  <c r="H121" i="8"/>
  <c r="H40" i="8" s="1"/>
  <c r="I121" i="8"/>
  <c r="I40" i="8" s="1"/>
  <c r="J121" i="8"/>
  <c r="J40" i="8" s="1"/>
  <c r="K121" i="8"/>
  <c r="K40" i="8" s="1"/>
  <c r="L121" i="8"/>
  <c r="L40" i="8" s="1"/>
  <c r="M121" i="8"/>
  <c r="M40" i="8" s="1"/>
  <c r="N121" i="8"/>
  <c r="N40" i="8" s="1"/>
  <c r="O121" i="8"/>
  <c r="O40" i="8" s="1"/>
  <c r="P121" i="8"/>
  <c r="P40" i="8" s="1"/>
  <c r="Q121" i="8"/>
  <c r="Q40" i="8" s="1"/>
  <c r="R121" i="8"/>
  <c r="R40" i="8" s="1"/>
  <c r="S121" i="8"/>
  <c r="S40" i="8" s="1"/>
  <c r="T121" i="8"/>
  <c r="T40" i="8" s="1"/>
  <c r="P105" i="7"/>
  <c r="P103" i="7"/>
  <c r="A102" i="7"/>
  <c r="A104" i="7" s="1"/>
  <c r="A106" i="7" s="1"/>
  <c r="A108" i="7" s="1"/>
  <c r="A110" i="7" s="1"/>
  <c r="A112" i="7" s="1"/>
  <c r="A114" i="7" s="1"/>
  <c r="A116" i="7" s="1"/>
  <c r="A118" i="7" s="1"/>
  <c r="A120" i="7" s="1"/>
  <c r="A122" i="7" s="1"/>
  <c r="A124" i="7" s="1"/>
  <c r="P81" i="7"/>
  <c r="A72" i="7"/>
  <c r="A74" i="7" s="1"/>
  <c r="A76" i="7" s="1"/>
  <c r="A78" i="7" s="1"/>
  <c r="A80" i="7" s="1"/>
  <c r="A82" i="7" s="1"/>
  <c r="A84" i="7" s="1"/>
  <c r="A86" i="7" s="1"/>
  <c r="A88" i="7" s="1"/>
  <c r="A90" i="7" s="1"/>
  <c r="A92" i="7" s="1"/>
  <c r="A94" i="7" s="1"/>
  <c r="A96" i="7" s="1"/>
  <c r="A98" i="7" s="1"/>
  <c r="A100" i="7" s="1"/>
  <c r="H91" i="8" l="1"/>
  <c r="T88" i="8"/>
  <c r="S88" i="8"/>
  <c r="R88" i="8"/>
  <c r="Q88" i="8"/>
  <c r="P88" i="8"/>
  <c r="T84" i="8"/>
  <c r="S84" i="8"/>
  <c r="R84" i="8"/>
  <c r="Q84" i="8"/>
  <c r="T82" i="8"/>
  <c r="S82" i="8"/>
  <c r="R82" i="8"/>
  <c r="Q82" i="8"/>
  <c r="P82" i="8"/>
  <c r="T80" i="8"/>
  <c r="S80" i="8"/>
  <c r="R80" i="8"/>
  <c r="Q80" i="8"/>
  <c r="T78" i="8"/>
  <c r="S78" i="8"/>
  <c r="R78" i="8"/>
  <c r="Q78" i="8"/>
  <c r="P78" i="8"/>
  <c r="T76" i="8"/>
  <c r="S76" i="8"/>
  <c r="R76" i="8"/>
  <c r="Q76" i="8"/>
  <c r="P76" i="8"/>
  <c r="T74" i="8"/>
  <c r="S74" i="8"/>
  <c r="R74" i="8"/>
  <c r="Q74" i="8"/>
  <c r="T70" i="8"/>
  <c r="S70" i="8"/>
  <c r="R70" i="8"/>
  <c r="Q70" i="8"/>
  <c r="T64" i="8"/>
  <c r="S64" i="8"/>
  <c r="R64" i="8"/>
  <c r="Q64" i="8"/>
  <c r="P64" i="8"/>
  <c r="T62" i="8"/>
  <c r="S62" i="8"/>
  <c r="R62" i="8"/>
  <c r="Q62" i="8"/>
  <c r="T60" i="8"/>
  <c r="S60" i="8"/>
  <c r="R60" i="8"/>
  <c r="Q60" i="8"/>
  <c r="T58" i="8"/>
  <c r="S58" i="8"/>
  <c r="R58" i="8"/>
  <c r="Q58" i="8"/>
  <c r="P58" i="8"/>
  <c r="T56" i="8"/>
  <c r="S56" i="8"/>
  <c r="R56" i="8"/>
  <c r="T54" i="8"/>
  <c r="S54" i="8"/>
  <c r="R54" i="8"/>
  <c r="Q54" i="8"/>
  <c r="T52" i="8"/>
  <c r="S52" i="8"/>
  <c r="R52" i="8"/>
  <c r="Q52" i="8"/>
  <c r="T50" i="8"/>
  <c r="S50" i="8"/>
  <c r="R50" i="8"/>
  <c r="Q50" i="8"/>
  <c r="T48" i="8"/>
  <c r="S48" i="8"/>
  <c r="R48" i="8"/>
  <c r="Q48" i="8"/>
  <c r="T22" i="8"/>
  <c r="S22" i="8"/>
  <c r="R22" i="8"/>
  <c r="Q22" i="8"/>
  <c r="T20" i="8"/>
  <c r="S20" i="8"/>
  <c r="R20" i="8"/>
  <c r="Q20" i="8"/>
  <c r="P20" i="8"/>
  <c r="T18" i="8"/>
  <c r="S18" i="8"/>
  <c r="R18" i="8"/>
  <c r="Q18" i="8"/>
  <c r="T16" i="8"/>
  <c r="S16" i="8"/>
  <c r="R16" i="8"/>
  <c r="Q16" i="8"/>
  <c r="T12" i="8"/>
  <c r="S12" i="8"/>
  <c r="R12" i="8"/>
  <c r="Q12" i="8"/>
  <c r="N210" i="6" l="1"/>
  <c r="N204" i="6"/>
  <c r="N202" i="6"/>
  <c r="N200" i="6"/>
  <c r="O200" i="6"/>
  <c r="O202" i="6"/>
  <c r="O204" i="6"/>
  <c r="O210" i="6"/>
  <c r="K389" i="6"/>
  <c r="J389" i="6"/>
  <c r="I389" i="6"/>
  <c r="H355" i="6"/>
  <c r="T118" i="8"/>
  <c r="S118" i="8"/>
  <c r="R118" i="8"/>
  <c r="Q118" i="8"/>
  <c r="P118" i="8"/>
  <c r="O118" i="8"/>
  <c r="O37" i="8" s="1"/>
  <c r="N118" i="8"/>
  <c r="N37" i="8" s="1"/>
  <c r="M118" i="8"/>
  <c r="M37" i="8" s="1"/>
  <c r="L118" i="8"/>
  <c r="L37" i="8" s="1"/>
  <c r="K118" i="8"/>
  <c r="K37" i="8" s="1"/>
  <c r="J118" i="8"/>
  <c r="J37" i="8" s="1"/>
  <c r="I118" i="8"/>
  <c r="I37" i="8" s="1"/>
  <c r="T117" i="8"/>
  <c r="T36" i="8" s="1"/>
  <c r="S117" i="8"/>
  <c r="S36" i="8" s="1"/>
  <c r="R117" i="8"/>
  <c r="R36" i="8" s="1"/>
  <c r="Q117" i="8"/>
  <c r="Q36" i="8" s="1"/>
  <c r="P117" i="8"/>
  <c r="P36" i="8" s="1"/>
  <c r="O117" i="8"/>
  <c r="O36" i="8" s="1"/>
  <c r="N117" i="8"/>
  <c r="N36" i="8" s="1"/>
  <c r="M117" i="8"/>
  <c r="M36" i="8" s="1"/>
  <c r="L117" i="8"/>
  <c r="L36" i="8" s="1"/>
  <c r="K117" i="8"/>
  <c r="K36" i="8" s="1"/>
  <c r="J117" i="8"/>
  <c r="J36" i="8" s="1"/>
  <c r="I117" i="8"/>
  <c r="I36" i="8" s="1"/>
  <c r="T116" i="8"/>
  <c r="S116" i="8"/>
  <c r="R116" i="8"/>
  <c r="Q116" i="8"/>
  <c r="P116" i="8"/>
  <c r="O116" i="8"/>
  <c r="O35" i="8" s="1"/>
  <c r="N116" i="8"/>
  <c r="N35" i="8" s="1"/>
  <c r="M116" i="8"/>
  <c r="M35" i="8" s="1"/>
  <c r="L116" i="8"/>
  <c r="L35" i="8" s="1"/>
  <c r="K116" i="8"/>
  <c r="K35" i="8" s="1"/>
  <c r="J116" i="8"/>
  <c r="J35" i="8" s="1"/>
  <c r="I116" i="8"/>
  <c r="I35" i="8" s="1"/>
  <c r="T115" i="8"/>
  <c r="T34" i="8" s="1"/>
  <c r="S115" i="8"/>
  <c r="S34" i="8" s="1"/>
  <c r="R115" i="8"/>
  <c r="R34" i="8" s="1"/>
  <c r="Q115" i="8"/>
  <c r="Q34" i="8" s="1"/>
  <c r="P115" i="8"/>
  <c r="P34" i="8" s="1"/>
  <c r="O115" i="8"/>
  <c r="O34" i="8" s="1"/>
  <c r="N115" i="8"/>
  <c r="N34" i="8" s="1"/>
  <c r="M115" i="8"/>
  <c r="M34" i="8" s="1"/>
  <c r="L115" i="8"/>
  <c r="L34" i="8" s="1"/>
  <c r="K115" i="8"/>
  <c r="K34" i="8" s="1"/>
  <c r="J115" i="8"/>
  <c r="J34" i="8" s="1"/>
  <c r="I115" i="8"/>
  <c r="I34" i="8" s="1"/>
  <c r="H118" i="8"/>
  <c r="H37" i="8" s="1"/>
  <c r="H117" i="8"/>
  <c r="H36" i="8" s="1"/>
  <c r="H116" i="8"/>
  <c r="H35" i="8" s="1"/>
  <c r="H115" i="8"/>
  <c r="H34" i="8" s="1"/>
  <c r="T114" i="8"/>
  <c r="S114" i="8"/>
  <c r="R114" i="8"/>
  <c r="Q114" i="8"/>
  <c r="P114" i="8"/>
  <c r="O114" i="8"/>
  <c r="O33" i="8" s="1"/>
  <c r="N114" i="8"/>
  <c r="N33" i="8" s="1"/>
  <c r="M114" i="8"/>
  <c r="M33" i="8" s="1"/>
  <c r="L114" i="8"/>
  <c r="L33" i="8" s="1"/>
  <c r="K114" i="8"/>
  <c r="K33" i="8" s="1"/>
  <c r="J114" i="8"/>
  <c r="J33" i="8" s="1"/>
  <c r="I114" i="8"/>
  <c r="I33" i="8" s="1"/>
  <c r="T113" i="8"/>
  <c r="T32" i="8" s="1"/>
  <c r="S113" i="8"/>
  <c r="S32" i="8" s="1"/>
  <c r="R113" i="8"/>
  <c r="R32" i="8" s="1"/>
  <c r="Q113" i="8"/>
  <c r="Q32" i="8" s="1"/>
  <c r="P113" i="8"/>
  <c r="P32" i="8" s="1"/>
  <c r="O113" i="8"/>
  <c r="O32" i="8" s="1"/>
  <c r="N113" i="8"/>
  <c r="N32" i="8" s="1"/>
  <c r="M113" i="8"/>
  <c r="M32" i="8" s="1"/>
  <c r="L113" i="8"/>
  <c r="L32" i="8" s="1"/>
  <c r="K113" i="8"/>
  <c r="K32" i="8" s="1"/>
  <c r="J113" i="8"/>
  <c r="J32" i="8" s="1"/>
  <c r="I113" i="8"/>
  <c r="I32" i="8" s="1"/>
  <c r="H114" i="8"/>
  <c r="H33" i="8" s="1"/>
  <c r="T112" i="8"/>
  <c r="S112" i="8"/>
  <c r="R112" i="8"/>
  <c r="Q112" i="8"/>
  <c r="P112" i="8"/>
  <c r="O112" i="8"/>
  <c r="O31" i="8" s="1"/>
  <c r="N112" i="8"/>
  <c r="N31" i="8" s="1"/>
  <c r="M112" i="8"/>
  <c r="M31" i="8" s="1"/>
  <c r="L112" i="8"/>
  <c r="L31" i="8" s="1"/>
  <c r="K112" i="8"/>
  <c r="K31" i="8" s="1"/>
  <c r="J112" i="8"/>
  <c r="J31" i="8" s="1"/>
  <c r="I112" i="8"/>
  <c r="I31" i="8" s="1"/>
  <c r="T111" i="8"/>
  <c r="T30" i="8" s="1"/>
  <c r="S111" i="8"/>
  <c r="S30" i="8" s="1"/>
  <c r="R111" i="8"/>
  <c r="R30" i="8" s="1"/>
  <c r="Q111" i="8"/>
  <c r="Q30" i="8" s="1"/>
  <c r="P111" i="8"/>
  <c r="P30" i="8" s="1"/>
  <c r="O111" i="8"/>
  <c r="O30" i="8" s="1"/>
  <c r="N111" i="8"/>
  <c r="N30" i="8" s="1"/>
  <c r="M111" i="8"/>
  <c r="M30" i="8" s="1"/>
  <c r="L111" i="8"/>
  <c r="L30" i="8" s="1"/>
  <c r="K111" i="8"/>
  <c r="K30" i="8" s="1"/>
  <c r="J111" i="8"/>
  <c r="J30" i="8" s="1"/>
  <c r="I111" i="8"/>
  <c r="I30" i="8" s="1"/>
  <c r="H113" i="8"/>
  <c r="H32" i="8" s="1"/>
  <c r="H112" i="8"/>
  <c r="H31" i="8" s="1"/>
  <c r="H111" i="8"/>
  <c r="H30" i="8" s="1"/>
  <c r="O110" i="8"/>
  <c r="N110" i="8"/>
  <c r="M110" i="8"/>
  <c r="L110" i="8"/>
  <c r="O109" i="8"/>
  <c r="N109" i="8"/>
  <c r="M109" i="8"/>
  <c r="L109" i="8"/>
  <c r="K109" i="8"/>
  <c r="J109" i="8"/>
  <c r="I109" i="8"/>
  <c r="T109" i="8"/>
  <c r="S109" i="8"/>
  <c r="R109" i="8"/>
  <c r="Q109" i="8"/>
  <c r="P109" i="8"/>
  <c r="H109" i="8"/>
  <c r="O106" i="8"/>
  <c r="N106" i="8"/>
  <c r="M106" i="8"/>
  <c r="L106" i="8"/>
  <c r="K106" i="8"/>
  <c r="J106" i="8"/>
  <c r="I106" i="8"/>
  <c r="O105" i="8"/>
  <c r="N105" i="8"/>
  <c r="M105" i="8"/>
  <c r="L105" i="8"/>
  <c r="K105" i="8"/>
  <c r="J105" i="8"/>
  <c r="I105" i="8"/>
  <c r="T105" i="8"/>
  <c r="S105" i="8"/>
  <c r="R105" i="8"/>
  <c r="Q105" i="8"/>
  <c r="P105" i="8"/>
  <c r="H105" i="8"/>
  <c r="O196" i="7"/>
  <c r="O11" i="7"/>
  <c r="H389" i="6" l="1"/>
  <c r="T142" i="8"/>
  <c r="S142" i="8"/>
  <c r="R142" i="8"/>
  <c r="Q142" i="8"/>
  <c r="P142" i="8"/>
  <c r="O142" i="8"/>
  <c r="N142" i="8"/>
  <c r="M142" i="8"/>
  <c r="L142" i="8"/>
  <c r="K142" i="8"/>
  <c r="J142" i="8"/>
  <c r="I142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2" i="8"/>
  <c r="H141" i="8"/>
  <c r="M139" i="8" l="1"/>
  <c r="N139" i="8"/>
  <c r="I139" i="8"/>
  <c r="J139" i="8"/>
  <c r="K139" i="8"/>
  <c r="L139" i="8"/>
  <c r="H140" i="8"/>
  <c r="O139" i="8"/>
  <c r="P139" i="8"/>
  <c r="Q139" i="8"/>
  <c r="R139" i="8"/>
  <c r="S139" i="8"/>
  <c r="T139" i="8"/>
  <c r="H139" i="8"/>
  <c r="L132" i="8"/>
  <c r="M132" i="8"/>
  <c r="N132" i="8"/>
  <c r="O132" i="8"/>
  <c r="H132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H131" i="8"/>
  <c r="O146" i="8"/>
  <c r="A340" i="6"/>
  <c r="A250" i="6"/>
  <c r="L217" i="6"/>
  <c r="K217" i="6"/>
  <c r="J217" i="6"/>
  <c r="I217" i="6"/>
  <c r="H217" i="6"/>
  <c r="L215" i="6"/>
  <c r="K215" i="6"/>
  <c r="J215" i="6"/>
  <c r="I215" i="6"/>
  <c r="H215" i="6"/>
  <c r="K213" i="6"/>
  <c r="T210" i="6"/>
  <c r="S210" i="6"/>
  <c r="R210" i="6"/>
  <c r="Q210" i="6"/>
  <c r="P210" i="6"/>
  <c r="M210" i="6"/>
  <c r="L210" i="6"/>
  <c r="K210" i="6"/>
  <c r="J210" i="6"/>
  <c r="I210" i="6"/>
  <c r="K209" i="6"/>
  <c r="J209" i="6"/>
  <c r="I209" i="6"/>
  <c r="H207" i="6"/>
  <c r="L205" i="6"/>
  <c r="K205" i="6"/>
  <c r="J205" i="6"/>
  <c r="I205" i="6"/>
  <c r="T204" i="6"/>
  <c r="S204" i="6"/>
  <c r="R204" i="6"/>
  <c r="Q204" i="6"/>
  <c r="P204" i="6"/>
  <c r="M204" i="6"/>
  <c r="L204" i="6"/>
  <c r="K204" i="6"/>
  <c r="J204" i="6"/>
  <c r="I204" i="6"/>
  <c r="H204" i="6"/>
  <c r="L203" i="6"/>
  <c r="K203" i="6"/>
  <c r="J203" i="6"/>
  <c r="I203" i="6"/>
  <c r="T202" i="6"/>
  <c r="S202" i="6"/>
  <c r="R202" i="6"/>
  <c r="Q202" i="6"/>
  <c r="P202" i="6"/>
  <c r="M202" i="6"/>
  <c r="L202" i="6"/>
  <c r="K202" i="6"/>
  <c r="J202" i="6"/>
  <c r="I202" i="6"/>
  <c r="H202" i="6"/>
  <c r="L201" i="6"/>
  <c r="K201" i="6"/>
  <c r="J201" i="6"/>
  <c r="I201" i="6"/>
  <c r="T200" i="6"/>
  <c r="S200" i="6"/>
  <c r="R200" i="6"/>
  <c r="Q200" i="6"/>
  <c r="P200" i="6"/>
  <c r="M200" i="6"/>
  <c r="L200" i="6"/>
  <c r="K200" i="6"/>
  <c r="J200" i="6"/>
  <c r="I200" i="6"/>
  <c r="H200" i="6"/>
  <c r="H199" i="6"/>
  <c r="H185" i="6"/>
  <c r="A170" i="6"/>
  <c r="K133" i="6"/>
  <c r="J133" i="6"/>
  <c r="I133" i="6"/>
  <c r="H123" i="6"/>
  <c r="H109" i="6"/>
  <c r="H73" i="6"/>
  <c r="H67" i="6"/>
  <c r="K65" i="6"/>
  <c r="K132" i="8" s="1"/>
  <c r="J65" i="6"/>
  <c r="J132" i="8" s="1"/>
  <c r="I65" i="6"/>
  <c r="I132" i="8" s="1"/>
  <c r="K63" i="6"/>
  <c r="J63" i="6"/>
  <c r="I63" i="6"/>
  <c r="K53" i="6"/>
  <c r="K110" i="8" s="1"/>
  <c r="J53" i="6"/>
  <c r="J110" i="8" s="1"/>
  <c r="I53" i="6"/>
  <c r="I110" i="8" s="1"/>
  <c r="H53" i="6"/>
  <c r="H110" i="8" s="1"/>
  <c r="K51" i="6"/>
  <c r="J51" i="6"/>
  <c r="I51" i="6"/>
  <c r="H51" i="6"/>
  <c r="H49" i="6"/>
  <c r="H35" i="6"/>
  <c r="H106" i="8" s="1"/>
  <c r="H21" i="6"/>
  <c r="A6" i="6"/>
  <c r="H124" i="8" l="1"/>
  <c r="H43" i="8" s="1"/>
  <c r="H133" i="6"/>
  <c r="H209" i="6"/>
  <c r="N224" i="7"/>
  <c r="N196" i="7"/>
  <c r="N11" i="7" l="1"/>
  <c r="H303" i="8" l="1"/>
  <c r="I303" i="8"/>
  <c r="J303" i="8"/>
  <c r="K303" i="8"/>
  <c r="L303" i="8"/>
  <c r="M303" i="8"/>
  <c r="N303" i="8"/>
  <c r="O303" i="8"/>
  <c r="P303" i="8"/>
  <c r="Q303" i="8"/>
  <c r="R303" i="8"/>
  <c r="S303" i="8"/>
  <c r="T303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H329" i="8" l="1"/>
  <c r="I329" i="8"/>
  <c r="J329" i="8"/>
  <c r="K329" i="8"/>
  <c r="L329" i="8"/>
  <c r="M329" i="8"/>
  <c r="N329" i="8"/>
  <c r="O329" i="8"/>
  <c r="P329" i="8"/>
  <c r="Q329" i="8"/>
  <c r="R329" i="8"/>
  <c r="S329" i="8"/>
  <c r="T329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M258" i="8"/>
  <c r="L258" i="8"/>
  <c r="K258" i="8"/>
  <c r="J258" i="8"/>
  <c r="I258" i="8"/>
  <c r="H258" i="8"/>
  <c r="N433" i="4" l="1"/>
  <c r="M433" i="4"/>
  <c r="L433" i="4"/>
  <c r="K433" i="4"/>
  <c r="J433" i="4"/>
  <c r="H433" i="4"/>
  <c r="M224" i="7" l="1"/>
  <c r="M196" i="7"/>
  <c r="H73" i="5" l="1"/>
  <c r="H53" i="5"/>
  <c r="H51" i="5"/>
  <c r="H49" i="5"/>
  <c r="M208" i="5" l="1"/>
  <c r="M202" i="5"/>
  <c r="M196" i="5"/>
  <c r="M192" i="5"/>
  <c r="K385" i="5"/>
  <c r="J385" i="5"/>
  <c r="I385" i="5"/>
  <c r="H353" i="5"/>
  <c r="A338" i="5"/>
  <c r="A248" i="5"/>
  <c r="L215" i="5"/>
  <c r="K215" i="5"/>
  <c r="J215" i="5"/>
  <c r="I215" i="5"/>
  <c r="H215" i="5"/>
  <c r="L213" i="5"/>
  <c r="K213" i="5"/>
  <c r="J213" i="5"/>
  <c r="I213" i="5"/>
  <c r="H213" i="5"/>
  <c r="K211" i="5"/>
  <c r="T208" i="5"/>
  <c r="S208" i="5"/>
  <c r="R208" i="5"/>
  <c r="Q208" i="5"/>
  <c r="P208" i="5"/>
  <c r="O208" i="5"/>
  <c r="N208" i="5"/>
  <c r="L208" i="5"/>
  <c r="K208" i="5"/>
  <c r="J208" i="5"/>
  <c r="I208" i="5"/>
  <c r="K207" i="5"/>
  <c r="J207" i="5"/>
  <c r="I207" i="5"/>
  <c r="H207" i="5" s="1"/>
  <c r="H205" i="5"/>
  <c r="L203" i="5"/>
  <c r="K203" i="5"/>
  <c r="J203" i="5"/>
  <c r="I203" i="5"/>
  <c r="H203" i="5"/>
  <c r="T202" i="5"/>
  <c r="S202" i="5"/>
  <c r="R202" i="5"/>
  <c r="Q202" i="5"/>
  <c r="P202" i="5"/>
  <c r="O202" i="5"/>
  <c r="N202" i="5"/>
  <c r="L202" i="5"/>
  <c r="K202" i="5"/>
  <c r="J202" i="5"/>
  <c r="I202" i="5"/>
  <c r="H202" i="5"/>
  <c r="L197" i="5"/>
  <c r="K197" i="5"/>
  <c r="J197" i="5"/>
  <c r="I197" i="5"/>
  <c r="H197" i="5"/>
  <c r="T196" i="5"/>
  <c r="S196" i="5"/>
  <c r="R196" i="5"/>
  <c r="Q196" i="5"/>
  <c r="P196" i="5"/>
  <c r="O196" i="5"/>
  <c r="N196" i="5"/>
  <c r="L196" i="5"/>
  <c r="K196" i="5"/>
  <c r="J196" i="5"/>
  <c r="I196" i="5"/>
  <c r="H196" i="5"/>
  <c r="L193" i="5"/>
  <c r="K193" i="5"/>
  <c r="J193" i="5"/>
  <c r="I193" i="5"/>
  <c r="H193" i="5"/>
  <c r="T192" i="5"/>
  <c r="S192" i="5"/>
  <c r="R192" i="5"/>
  <c r="Q192" i="5"/>
  <c r="P192" i="5"/>
  <c r="O192" i="5"/>
  <c r="N192" i="5"/>
  <c r="L192" i="5"/>
  <c r="K192" i="5"/>
  <c r="J192" i="5"/>
  <c r="I192" i="5"/>
  <c r="H192" i="5"/>
  <c r="H189" i="5"/>
  <c r="A170" i="5"/>
  <c r="H67" i="5"/>
  <c r="K65" i="5"/>
  <c r="J65" i="5"/>
  <c r="I65" i="5"/>
  <c r="K63" i="5"/>
  <c r="J63" i="5"/>
  <c r="I63" i="5"/>
  <c r="K53" i="5"/>
  <c r="J53" i="5"/>
  <c r="I53" i="5"/>
  <c r="K51" i="5"/>
  <c r="J51" i="5"/>
  <c r="I51" i="5"/>
  <c r="H35" i="5"/>
  <c r="T32" i="5"/>
  <c r="S32" i="5"/>
  <c r="R32" i="5"/>
  <c r="Q32" i="5"/>
  <c r="P32" i="5"/>
  <c r="O32" i="5"/>
  <c r="N32" i="5"/>
  <c r="H21" i="5"/>
  <c r="A6" i="5"/>
  <c r="H385" i="5" l="1"/>
  <c r="H241" i="8"/>
  <c r="M239" i="8"/>
  <c r="L239" i="8"/>
  <c r="K239" i="8"/>
  <c r="J239" i="8"/>
  <c r="I239" i="8"/>
  <c r="H239" i="8"/>
  <c r="T238" i="8"/>
  <c r="S238" i="8"/>
  <c r="R238" i="8"/>
  <c r="Q238" i="8"/>
  <c r="P238" i="8"/>
  <c r="O238" i="8"/>
  <c r="N238" i="8"/>
  <c r="M238" i="8"/>
  <c r="L238" i="8"/>
  <c r="K238" i="8"/>
  <c r="J238" i="8"/>
  <c r="I238" i="8"/>
  <c r="H238" i="8"/>
  <c r="L233" i="8"/>
  <c r="K233" i="8"/>
  <c r="J233" i="8"/>
  <c r="I233" i="8"/>
  <c r="H233" i="8"/>
  <c r="T232" i="8"/>
  <c r="S232" i="8"/>
  <c r="R232" i="8"/>
  <c r="Q232" i="8"/>
  <c r="P232" i="8"/>
  <c r="O232" i="8"/>
  <c r="N232" i="8"/>
  <c r="M232" i="8"/>
  <c r="L232" i="8"/>
  <c r="K232" i="8"/>
  <c r="J232" i="8"/>
  <c r="I232" i="8"/>
  <c r="H232" i="8"/>
  <c r="L227" i="8"/>
  <c r="K227" i="8"/>
  <c r="J227" i="8"/>
  <c r="I227" i="8"/>
  <c r="H227" i="8"/>
  <c r="T226" i="8"/>
  <c r="S226" i="8"/>
  <c r="R226" i="8"/>
  <c r="Q226" i="8"/>
  <c r="P226" i="8"/>
  <c r="O226" i="8"/>
  <c r="N226" i="8"/>
  <c r="M226" i="8"/>
  <c r="L226" i="8"/>
  <c r="K226" i="8"/>
  <c r="J226" i="8"/>
  <c r="I226" i="8"/>
  <c r="H226" i="8"/>
  <c r="L223" i="8"/>
  <c r="K223" i="8"/>
  <c r="J223" i="8"/>
  <c r="I223" i="8"/>
  <c r="H223" i="8"/>
  <c r="T222" i="8"/>
  <c r="S222" i="8"/>
  <c r="R222" i="8"/>
  <c r="Q222" i="8"/>
  <c r="P222" i="8"/>
  <c r="O222" i="8"/>
  <c r="N222" i="8"/>
  <c r="M222" i="8"/>
  <c r="L222" i="8"/>
  <c r="K222" i="8"/>
  <c r="J222" i="8"/>
  <c r="I222" i="8"/>
  <c r="H222" i="8"/>
  <c r="L209" i="8"/>
  <c r="K209" i="8"/>
  <c r="J209" i="8"/>
  <c r="I209" i="8"/>
  <c r="H209" i="8"/>
  <c r="T208" i="8"/>
  <c r="S208" i="8"/>
  <c r="R208" i="8"/>
  <c r="Q208" i="8"/>
  <c r="P208" i="8"/>
  <c r="O208" i="8"/>
  <c r="N208" i="8"/>
  <c r="M208" i="8"/>
  <c r="L208" i="8"/>
  <c r="K208" i="8"/>
  <c r="J208" i="8"/>
  <c r="I208" i="8"/>
  <c r="H208" i="8"/>
  <c r="K171" i="8"/>
  <c r="J171" i="8"/>
  <c r="I171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H165" i="8"/>
  <c r="T162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M155" i="8"/>
  <c r="L155" i="8"/>
  <c r="K155" i="8"/>
  <c r="J155" i="8"/>
  <c r="I155" i="8"/>
  <c r="H155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H171" i="8" l="1"/>
  <c r="P129" i="8"/>
  <c r="Q129" i="8"/>
  <c r="R129" i="8"/>
  <c r="S129" i="8"/>
  <c r="T129" i="8"/>
  <c r="H67" i="8" l="1"/>
  <c r="I66" i="8"/>
  <c r="J66" i="8"/>
  <c r="K66" i="8"/>
  <c r="L66" i="8"/>
  <c r="M66" i="8"/>
  <c r="N66" i="8"/>
  <c r="O66" i="8"/>
  <c r="P66" i="8"/>
  <c r="Q66" i="8"/>
  <c r="R66" i="8"/>
  <c r="S66" i="8"/>
  <c r="T66" i="8"/>
  <c r="H66" i="8"/>
  <c r="I196" i="7" l="1"/>
  <c r="A191" i="7" l="1"/>
  <c r="A193" i="7" s="1"/>
  <c r="A195" i="7" s="1"/>
  <c r="A197" i="7" s="1"/>
  <c r="A199" i="7" s="1"/>
  <c r="A201" i="7" s="1"/>
  <c r="A203" i="7" s="1"/>
  <c r="A205" i="7" s="1"/>
  <c r="A207" i="7" s="1"/>
  <c r="A209" i="7" s="1"/>
  <c r="A211" i="7" s="1"/>
  <c r="A213" i="7" s="1"/>
  <c r="A215" i="7" s="1"/>
  <c r="A217" i="7" s="1"/>
  <c r="A219" i="7" s="1"/>
  <c r="A221" i="7" s="1"/>
  <c r="A223" i="7" s="1"/>
  <c r="A225" i="7" s="1"/>
  <c r="A227" i="7" s="1"/>
  <c r="A229" i="7" s="1"/>
  <c r="A231" i="7" s="1"/>
  <c r="A233" i="7" s="1"/>
  <c r="A235" i="7" s="1"/>
  <c r="A237" i="7" s="1"/>
  <c r="A239" i="7" s="1"/>
  <c r="A241" i="7" s="1"/>
  <c r="A243" i="7" s="1"/>
  <c r="A245" i="7" s="1"/>
  <c r="A247" i="7" s="1"/>
  <c r="A131" i="7"/>
  <c r="A133" i="7" s="1"/>
  <c r="A135" i="7" s="1"/>
  <c r="A137" i="7" s="1"/>
  <c r="A139" i="7" s="1"/>
  <c r="A141" i="7" s="1"/>
  <c r="A143" i="7" s="1"/>
  <c r="A145" i="7" s="1"/>
  <c r="A147" i="7" s="1"/>
  <c r="A149" i="7" s="1"/>
  <c r="A151" i="7" s="1"/>
  <c r="A153" i="7" s="1"/>
  <c r="A155" i="7" s="1"/>
  <c r="A157" i="7" s="1"/>
  <c r="A159" i="7" s="1"/>
  <c r="A161" i="7" s="1"/>
  <c r="A163" i="7" s="1"/>
  <c r="A165" i="7" s="1"/>
  <c r="A167" i="7" s="1"/>
  <c r="A169" i="7" s="1"/>
  <c r="A171" i="7" s="1"/>
  <c r="A173" i="7" s="1"/>
  <c r="A175" i="7" s="1"/>
  <c r="A177" i="7" s="1"/>
  <c r="A179" i="7" s="1"/>
  <c r="A181" i="7" s="1"/>
  <c r="A183" i="7" s="1"/>
  <c r="A6" i="7" l="1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0" i="7" s="1"/>
  <c r="A32" i="7" s="1"/>
  <c r="A34" i="7" s="1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H36" i="2" l="1"/>
  <c r="G36" i="2"/>
  <c r="H35" i="2"/>
  <c r="G35" i="2"/>
  <c r="H34" i="2"/>
  <c r="G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tc={ABB462A9-65A7-4D43-BAD7-F2C5D9853389}</author>
  </authors>
  <commentList>
    <comment ref="Q375" authorId="0" shapeId="0" xr:uid="{ABB462A9-65A7-4D43-BAD7-F2C5D9853389}">
      <text>
        <t>[线程批注]
你的Excel版本可读取此线程批注; 但如果在更新版本的Excel中打开文件，则对批注所作的任何改动都将被删除。了解详细信息: https://go.microsoft.com/fwlink/?linkid=870924
注释:
    此数据主要为配重间隙调整，实际未停线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 Feng</author>
    <author>Dapeng Yu</author>
  </authors>
  <commentList>
    <comment ref="M51" authorId="0" guid="{05ED7507-196F-42EA-A355-5AABCE69CFD8}" shapeId="0" xr:uid="{B016CFDA-0C16-4377-9DFB-1D58D791F5D0}">
      <text>
        <r>
          <rPr>
            <b/>
            <sz val="9"/>
            <color indexed="81"/>
            <rFont val="宋体"/>
            <family val="3"/>
            <charset val="134"/>
          </rPr>
          <t>Can Feng:</t>
        </r>
        <r>
          <rPr>
            <sz val="9"/>
            <color indexed="81"/>
            <rFont val="宋体"/>
            <family val="3"/>
            <charset val="134"/>
          </rPr>
          <t xml:space="preserve">
承包商63
CXL 25
</t>
        </r>
        <r>
          <rPr>
            <b/>
            <sz val="9"/>
            <color indexed="81"/>
            <rFont val="宋体"/>
            <family val="3"/>
            <charset val="134"/>
          </rPr>
          <t>Yang Zheng: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383" authorId="1" guid="{F8494D4F-B96A-4FEB-9EFF-7E0BF2DD0E71}" shapeId="0" xr:uid="{3640C4E8-9265-4228-8FE7-9B9F075D9192}">
      <text>
        <r>
          <rPr>
            <b/>
            <sz val="9"/>
            <color indexed="81"/>
            <rFont val="Tahoma"/>
            <family val="2"/>
          </rPr>
          <t>Dapeng Yu:</t>
        </r>
        <r>
          <rPr>
            <sz val="9"/>
            <color indexed="81"/>
            <rFont val="Tahoma"/>
            <family val="2"/>
          </rPr>
          <t xml:space="preserve">
外包19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 Feng</author>
    <author>Dapeng Yu</author>
  </authors>
  <commentList>
    <comment ref="M51" authorId="0" guid="{36F73E77-ADD5-423E-98AB-AD1C30C34D92}" shapeId="0" xr:uid="{9F0F8A27-CC1E-4AA0-A82E-6026751BB990}">
      <text>
        <r>
          <rPr>
            <b/>
            <sz val="9"/>
            <color indexed="81"/>
            <rFont val="宋体"/>
            <family val="3"/>
            <charset val="134"/>
          </rPr>
          <t>Can Feng:</t>
        </r>
        <r>
          <rPr>
            <sz val="9"/>
            <color indexed="81"/>
            <rFont val="宋体"/>
            <family val="3"/>
            <charset val="134"/>
          </rPr>
          <t xml:space="preserve">
承包商63
CXL 25
</t>
        </r>
        <r>
          <rPr>
            <b/>
            <sz val="9"/>
            <color indexed="81"/>
            <rFont val="宋体"/>
            <family val="3"/>
            <charset val="134"/>
          </rPr>
          <t>Yang Zheng: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387" authorId="1" guid="{0B3CF1B9-42C5-4629-855B-CAAF7D57DDCE}" shapeId="0" xr:uid="{111B0AED-6757-4A1D-9E5C-4C6678D05B02}">
      <text>
        <r>
          <rPr>
            <b/>
            <sz val="9"/>
            <color indexed="81"/>
            <rFont val="Tahoma"/>
            <family val="2"/>
          </rPr>
          <t>Dapeng Yu:</t>
        </r>
        <r>
          <rPr>
            <sz val="9"/>
            <color indexed="81"/>
            <rFont val="Tahoma"/>
            <family val="2"/>
          </rPr>
          <t xml:space="preserve">
外包19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Zhixu Zhao</author>
    <author>Zhiling Shi</author>
    <author>Quanzhuang Li</author>
  </authors>
  <commentList>
    <comment ref="H11" authorId="0" guid="{5F145079-7F9F-443A-9B19-213FF226BBEC}" shapeId="0" xr:uid="{CD91F6B6-3199-42DC-BAE7-89AC8A46EBFB}">
      <text>
        <r>
          <rPr>
            <b/>
            <sz val="9"/>
            <color indexed="81"/>
            <rFont val="宋体"/>
            <family val="3"/>
            <charset val="134"/>
          </rPr>
          <t>Zhixu Zhao:</t>
        </r>
        <r>
          <rPr>
            <sz val="9"/>
            <color indexed="81"/>
            <rFont val="宋体"/>
            <family val="3"/>
            <charset val="134"/>
          </rPr>
          <t xml:space="preserve">
109/214
</t>
        </r>
      </text>
    </comment>
    <comment ref="L11" authorId="0" guid="{E884B204-E04B-460B-8BAA-474DEDCA78B9}" shapeId="0" xr:uid="{1D7CACA4-6783-4957-996F-BE6C52BB870B}">
      <text>
        <r>
          <rPr>
            <b/>
            <sz val="9"/>
            <color indexed="81"/>
            <rFont val="宋体"/>
            <family val="3"/>
            <charset val="134"/>
          </rPr>
          <t>Zhixu Zhao:</t>
        </r>
        <r>
          <rPr>
            <sz val="9"/>
            <color indexed="81"/>
            <rFont val="宋体"/>
            <family val="3"/>
            <charset val="134"/>
          </rPr>
          <t xml:space="preserve">
109/214
</t>
        </r>
      </text>
    </comment>
    <comment ref="M11" authorId="1" guid="{96C9FD7B-975F-45ED-811B-0500C855962B}" shapeId="0" xr:uid="{7BB8FEF4-93DB-43E3-BC89-229E8FA93FC2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112/215</t>
        </r>
      </text>
    </comment>
    <comment ref="N11" authorId="1" guid="{E4834923-B4AC-49AD-9B25-FA18C738C443}" shapeId="0" xr:uid="{8C836293-46F7-4C9D-8F8C-15ADF1177248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105/213
</t>
        </r>
      </text>
    </comment>
    <comment ref="Q11" authorId="1" guid="{2764CAA1-43AE-4352-ABEF-C34EF0B0889B}" shapeId="0" xr:uid="{9D77853C-2743-4E12-8226-BB4BF7ABC97F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107/215
</t>
        </r>
      </text>
    </comment>
    <comment ref="M33" authorId="1" guid="{35399D37-1303-4B49-9475-01A545A92BC0}" shapeId="0" xr:uid="{F79D0A8C-255B-4512-BF76-1E432FBCAA7F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扶手断裂
</t>
        </r>
      </text>
    </comment>
    <comment ref="L37" authorId="1" guid="{3ABA0A4B-CBEF-4755-9B5F-F62BECA0DC96}" shapeId="0" xr:uid="{F80F678B-8F90-4839-9DD9-4C01472E801A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9人返工
</t>
        </r>
      </text>
    </comment>
    <comment ref="H41" authorId="1" guid="{A96DD97D-3F21-45DF-8637-25265F6803D2}" shapeId="0" xr:uid="{6BD5AD86-4D31-498D-B8DE-5288ADB8640C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574/856
</t>
        </r>
      </text>
    </comment>
    <comment ref="L41" authorId="1" guid="{F1854E45-5FCC-4603-8D77-13043BB9C6C5}" shapeId="0" xr:uid="{0EAA556E-940B-4232-A22C-B4A5F8AD701C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574/856
</t>
        </r>
      </text>
    </comment>
    <comment ref="M41" authorId="1" guid="{3EEF6851-B4D2-444C-B64D-3C78574E841B}" shapeId="0" xr:uid="{136C02AB-D2ED-4A67-8F9C-ECDD1080A1F2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528/766</t>
        </r>
      </text>
    </comment>
    <comment ref="N41" authorId="1" guid="{64835AE8-473D-46B7-846F-2E9B02DD8423}" shapeId="0" xr:uid="{B6ED9791-C9CE-45AF-ADA1-793589589E41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487/703</t>
        </r>
      </text>
    </comment>
    <comment ref="O41" authorId="1" guid="{5AB22CB4-9595-4B7E-981B-4787732923B9}" shapeId="0" xr:uid="{3F7CAE3C-1231-4C91-81B1-D5AF39962BD5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432/605
</t>
        </r>
      </text>
    </comment>
    <comment ref="P41" authorId="1" guid="{0323C982-EF0A-4A55-A5EB-688D66136BC7}" shapeId="0" xr:uid="{AB0B4FF7-352D-4397-895B-F832124B774E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413/573
</t>
        </r>
      </text>
    </comment>
    <comment ref="Q41" authorId="1" guid="{3A431D46-1664-4AD2-8A9D-685AC1C69213}" shapeId="0" xr:uid="{F25660BA-C18B-4961-B9A7-8176F3667D5A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412/573
</t>
        </r>
      </text>
    </comment>
    <comment ref="R41" authorId="1" guid="{B3ADE619-DFFE-43D5-84C8-613FFEB3F497}" shapeId="0" xr:uid="{71386F55-4369-4B93-8B57-B4C4DD1C51FD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319/394
</t>
        </r>
      </text>
    </comment>
    <comment ref="M47" authorId="1" guid="{76592CBF-CC4F-435B-9663-0BA9FFA3B03B}" shapeId="0" xr:uid="{B68A3701-6D85-4B5E-993A-8439E98D6633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结构油漆设备故障
</t>
        </r>
      </text>
    </comment>
    <comment ref="E161" authorId="2" guid="{B724B490-810F-4E2C-B404-8130D1FAB4C2}" shapeId="0" xr:uid="{CBACD687-C764-46FA-9DB1-F357C8233601}">
      <text>
        <r>
          <rPr>
            <b/>
            <sz val="9"/>
            <color indexed="81"/>
            <rFont val="Tahoma"/>
            <family val="2"/>
          </rPr>
          <t>Quanzhuang Li:</t>
        </r>
        <r>
          <rPr>
            <sz val="9"/>
            <color indexed="81"/>
            <rFont val="Tahoma"/>
            <family val="2"/>
          </rPr>
          <t xml:space="preserve">
根据生产线自己制定的计划
</t>
        </r>
      </text>
    </comment>
    <comment ref="E165" authorId="2" guid="{7ACB3419-0E06-44FD-A085-9B2D60D4DD84}" shapeId="0" xr:uid="{FD58F515-BE3B-4EFC-B862-4D8126A6D66E}">
      <text>
        <r>
          <rPr>
            <b/>
            <sz val="9"/>
            <color indexed="81"/>
            <rFont val="Tahoma"/>
            <family val="2"/>
          </rPr>
          <t>Quanzhuang Li:</t>
        </r>
        <r>
          <rPr>
            <sz val="9"/>
            <color indexed="81"/>
            <rFont val="Tahoma"/>
            <family val="2"/>
          </rPr>
          <t xml:space="preserve">
总停工工时，乘以人头数
</t>
        </r>
      </text>
    </comment>
    <comment ref="M218" authorId="1" guid="{03469579-B463-452B-8FAA-8B9A5C64136A}" shapeId="0" xr:uid="{FFE23E58-9156-474F-9B38-A0810B392D14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扶手断裂</t>
        </r>
      </text>
    </comment>
    <comment ref="L222" authorId="1" guid="{84BB860D-71CD-40BD-A21C-7974E5F8F4B9}" shapeId="0" xr:uid="{0619D2CB-7C79-449A-9F9A-24D87DCA3C03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9人返工
</t>
        </r>
      </text>
    </comment>
    <comment ref="O226" authorId="1" guid="{FA471127-8866-4E4C-BBE1-5233FB65BD02}" shapeId="0" xr:uid="{B431CCCF-EDC7-48B4-8C2E-88158048AF9E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432/605
</t>
        </r>
      </text>
    </comment>
    <comment ref="M238" authorId="1" guid="{1A2ABE8B-CC54-4EEB-B5D1-32D9332AFE9B}" shapeId="0" xr:uid="{B8C816B7-9DBD-4417-BB6B-F2BCA7462F62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前部装配行车设备故障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Zhiling Shi</author>
  </authors>
  <commentList>
    <comment ref="L23" authorId="0" guid="{BE90EC33-DB62-4B1C-BDC5-7DE7E9B1BB56}" shapeId="0" xr:uid="{5EA52528-6444-4139-A862-93C043C09E65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9人返工
</t>
        </r>
      </text>
    </comment>
    <comment ref="M61" authorId="0" guid="{BA203686-DF71-4D47-A125-5DB213E3987A}" shapeId="0" xr:uid="{72E202C4-8BA3-4284-8FD9-D52B745C85B6}">
      <text>
        <r>
          <rPr>
            <b/>
            <sz val="9"/>
            <color indexed="81"/>
            <rFont val="宋体"/>
            <family val="3"/>
            <charset val="134"/>
          </rPr>
          <t>Zhiling Shi:</t>
        </r>
        <r>
          <rPr>
            <sz val="9"/>
            <color indexed="81"/>
            <rFont val="宋体"/>
            <family val="3"/>
            <charset val="134"/>
          </rPr>
          <t xml:space="preserve">
结构油漆设备故障
</t>
        </r>
      </text>
    </comment>
  </commentList>
</comments>
</file>

<file path=xl/sharedStrings.xml><?xml version="1.0" encoding="utf-8"?>
<sst xmlns="http://schemas.openxmlformats.org/spreadsheetml/2006/main" count="12597" uniqueCount="1006">
  <si>
    <t>#</t>
    <phoneticPr fontId="3" type="noConversion"/>
  </si>
  <si>
    <t>UPOT-Pnt-L&amp;SLHEX</t>
  </si>
  <si>
    <t>Efficiency improvement-Pnt-LHEX</t>
  </si>
  <si>
    <t>32+5</t>
  </si>
  <si>
    <t>+/-2%</t>
  </si>
  <si>
    <t>Field painting defects-Pnt-L&amp;SLHEX</t>
    <phoneticPr fontId="4" type="noConversion"/>
  </si>
  <si>
    <t>RTY-PDI-Pnt-L&amp;SLHEX</t>
  </si>
  <si>
    <t xml:space="preserve">Paint </t>
    <phoneticPr fontId="3" type="noConversion"/>
  </si>
  <si>
    <t>RIF - L&amp;SLHEX</t>
    <phoneticPr fontId="6" type="noConversion"/>
  </si>
  <si>
    <t>LTCFR-L&amp;SLHEX</t>
    <phoneticPr fontId="6" type="noConversion"/>
  </si>
  <si>
    <t>% flex labor of total HC-Assy-L&amp;SLHEX</t>
    <phoneticPr fontId="6" type="noConversion"/>
  </si>
  <si>
    <t>100%  new lean deployment- Assy-L&amp;SLHEX</t>
    <phoneticPr fontId="6" type="noConversion"/>
  </si>
  <si>
    <t>Missed defect (YE)- Assy-L&amp;SLHEX</t>
    <phoneticPr fontId="6" type="noConversion"/>
  </si>
  <si>
    <t>Rework time per machine (minutes) -Assy-L&amp;SLHEX</t>
    <phoneticPr fontId="6" type="noConversion"/>
  </si>
  <si>
    <t>Assembly Leak Reduction in field-LSLHEX</t>
  </si>
  <si>
    <t>OPD-L&amp;SLHEX</t>
  </si>
  <si>
    <t>SOL by day-Assy-L&amp;SLHEX</t>
    <phoneticPr fontId="6" type="noConversion"/>
  </si>
  <si>
    <t>FOL  by day-Assy-L&amp;SLHEX</t>
    <phoneticPr fontId="6" type="noConversion"/>
  </si>
  <si>
    <t>UPOT-Assy-L&amp;SLHEX</t>
  </si>
  <si>
    <t>Efficiency improvement-Assy-LHEX</t>
    <phoneticPr fontId="6" type="noConversion"/>
  </si>
  <si>
    <t>Capacity Prove Out-Assy-LHEX</t>
    <phoneticPr fontId="6" type="noConversion"/>
  </si>
  <si>
    <t>30+4</t>
    <phoneticPr fontId="6" type="noConversion"/>
  </si>
  <si>
    <t>RTY-QG1-Assy-LHEX</t>
    <phoneticPr fontId="6" type="noConversion"/>
  </si>
  <si>
    <t>RTY-QG2-Assy-LHEX</t>
    <phoneticPr fontId="6" type="noConversion"/>
  </si>
  <si>
    <t>Defect Free%-Assy-LHEX</t>
    <phoneticPr fontId="6" type="noConversion"/>
  </si>
  <si>
    <t>Budget VS Actual %-Assy-LHEX</t>
    <phoneticPr fontId="6" type="noConversion"/>
  </si>
  <si>
    <t>+-2%</t>
    <phoneticPr fontId="6" type="noConversion"/>
  </si>
  <si>
    <t>% flex labor of total HC -Fab-L&amp;SLHEX</t>
    <phoneticPr fontId="6" type="noConversion"/>
  </si>
  <si>
    <t>100%  new lean deployment-Fab-L&amp;SLHEX</t>
    <phoneticPr fontId="6" type="noConversion"/>
  </si>
  <si>
    <t>5S-Fab-L&amp;SLHEX</t>
    <phoneticPr fontId="6" type="noConversion"/>
  </si>
  <si>
    <t>Missed defect (YE)-Fab-L&amp;SL</t>
    <phoneticPr fontId="6" type="noConversion"/>
  </si>
  <si>
    <t>Rework time per machine (minutes) -Fab-L&amp;SLHEX</t>
  </si>
  <si>
    <t>Stick: UT FPY (end) - LHEX</t>
  </si>
  <si>
    <t>Boom: UT FPY (end)-L&amp;SLHEX</t>
  </si>
  <si>
    <t>Stick : UT FPY-LHEX</t>
  </si>
  <si>
    <t>Boom : UT FPY -LHEX</t>
  </si>
  <si>
    <t>Stick:  PA FPY-L&amp;SLHEX</t>
  </si>
  <si>
    <t>DT welding quality pass yield-L&amp;SLHEX</t>
  </si>
  <si>
    <t>STK robotic welding %-LHEX</t>
  </si>
  <si>
    <t>% of critical &amp; constraint OEE</t>
  </si>
  <si>
    <t>FOL</t>
    <phoneticPr fontId="6" type="noConversion"/>
  </si>
  <si>
    <t>SOL by unit-Fab-L&amp;SLHEX</t>
    <phoneticPr fontId="6" type="noConversion"/>
  </si>
  <si>
    <t>FOL by unit-Fab-L&amp;SLHEX</t>
    <phoneticPr fontId="6" type="noConversion"/>
  </si>
  <si>
    <t>UPOT-Fab-L&amp;SLHEX</t>
    <phoneticPr fontId="6" type="noConversion"/>
  </si>
  <si>
    <t>Efficiency improvement-Fab-LHEX&amp;SLHEX</t>
    <phoneticPr fontId="6" type="noConversion"/>
  </si>
  <si>
    <t>Capacity prove out-Fab-L&amp;SLHEX</t>
    <phoneticPr fontId="6" type="noConversion"/>
  </si>
  <si>
    <t>32+5</t>
    <phoneticPr fontId="6" type="noConversion"/>
  </si>
  <si>
    <t>Budget VS Actual %-Fab-L&amp;SLHEX</t>
    <phoneticPr fontId="6" type="noConversion"/>
  </si>
  <si>
    <t>Fab</t>
    <phoneticPr fontId="3" type="noConversion"/>
  </si>
  <si>
    <r>
      <rPr>
        <b/>
        <sz val="15"/>
        <color theme="1"/>
        <rFont val="等线"/>
        <family val="2"/>
      </rPr>
      <t>指标名称</t>
    </r>
    <phoneticPr fontId="3" type="noConversion"/>
  </si>
  <si>
    <r>
      <rPr>
        <sz val="15"/>
        <color theme="1"/>
        <rFont val="新宋体"/>
        <family val="3"/>
        <charset val="134"/>
      </rPr>
      <t>基础性指标</t>
    </r>
  </si>
  <si>
    <r>
      <rPr>
        <sz val="15"/>
        <color theme="1"/>
        <rFont val="等线"/>
        <family val="2"/>
        <charset val="134"/>
      </rPr>
      <t>基础性指标</t>
    </r>
  </si>
  <si>
    <r>
      <rPr>
        <sz val="15"/>
        <color theme="1"/>
        <rFont val="等线"/>
        <family val="2"/>
        <charset val="134"/>
      </rPr>
      <t>突破性指标</t>
    </r>
    <phoneticPr fontId="3" type="noConversion"/>
  </si>
  <si>
    <r>
      <rPr>
        <sz val="15"/>
        <color theme="1"/>
        <rFont val="新宋体"/>
        <family val="3"/>
        <charset val="134"/>
      </rPr>
      <t>基础性指标</t>
    </r>
    <phoneticPr fontId="3" type="noConversion"/>
  </si>
  <si>
    <r>
      <rPr>
        <sz val="15"/>
        <color theme="1"/>
        <rFont val="新宋体"/>
        <family val="3"/>
        <charset val="134"/>
      </rPr>
      <t>突破性指标</t>
    </r>
  </si>
  <si>
    <t>% flex labor of total HC-Assy-L&amp;SLHEX</t>
    <phoneticPr fontId="3" type="noConversion"/>
  </si>
  <si>
    <t>Boom(L&amp;SL): PA FPY- LHEX</t>
    <phoneticPr fontId="3" type="noConversion"/>
  </si>
  <si>
    <t>Boom(L&amp;SL): PA FPY- SLHEX</t>
    <phoneticPr fontId="3" type="noConversion"/>
  </si>
  <si>
    <t xml:space="preserve">Welding Crack Reduction in field-L&amp;SLHEX (Y total) </t>
    <phoneticPr fontId="3" type="noConversion"/>
  </si>
  <si>
    <t>区域</t>
    <phoneticPr fontId="3" type="noConversion"/>
  </si>
  <si>
    <t>Rework time per machine (minutes) -Paint-L&amp;SLHEX</t>
    <phoneticPr fontId="3" type="noConversion"/>
  </si>
  <si>
    <t>Assy</t>
    <phoneticPr fontId="3" type="noConversion"/>
  </si>
  <si>
    <t>PQVC</t>
    <phoneticPr fontId="3" type="noConversion"/>
  </si>
  <si>
    <t>P</t>
    <phoneticPr fontId="3" type="noConversion"/>
  </si>
  <si>
    <t>V</t>
    <phoneticPr fontId="3" type="noConversion"/>
  </si>
  <si>
    <r>
      <rPr>
        <sz val="15"/>
        <color theme="1"/>
        <rFont val="新宋体"/>
        <family val="3"/>
      </rPr>
      <t>突破性指标</t>
    </r>
  </si>
  <si>
    <r>
      <rPr>
        <sz val="15"/>
        <color theme="1"/>
        <rFont val="新宋体"/>
        <family val="3"/>
      </rPr>
      <t>基础性指标</t>
    </r>
  </si>
  <si>
    <t>Q</t>
    <phoneticPr fontId="3" type="noConversion"/>
  </si>
  <si>
    <t>C</t>
    <phoneticPr fontId="3" type="noConversion"/>
  </si>
  <si>
    <r>
      <t>L</t>
    </r>
    <r>
      <rPr>
        <b/>
        <sz val="15"/>
        <color theme="1"/>
        <rFont val="等线"/>
        <family val="2"/>
      </rPr>
      <t>目标值</t>
    </r>
    <phoneticPr fontId="3" type="noConversion"/>
  </si>
  <si>
    <t>公司级目标值</t>
    <phoneticPr fontId="3" type="noConversion"/>
  </si>
  <si>
    <t>--</t>
    <phoneticPr fontId="3" type="noConversion"/>
  </si>
  <si>
    <t>--</t>
    <phoneticPr fontId="6" type="noConversion"/>
  </si>
  <si>
    <t>UPST-Assy-L&amp;SLHEX(H/M, Year end)</t>
    <phoneticPr fontId="6" type="noConversion"/>
  </si>
  <si>
    <t>UPST-Fab-L&amp;SLHEX(H/M, Year end))</t>
    <phoneticPr fontId="6" type="noConversion"/>
  </si>
  <si>
    <r>
      <t>UPST-Pnt-L&amp;SLHEX</t>
    </r>
    <r>
      <rPr>
        <sz val="15"/>
        <color theme="1"/>
        <rFont val="等线"/>
        <family val="2"/>
        <charset val="134"/>
      </rPr>
      <t>（</t>
    </r>
    <r>
      <rPr>
        <sz val="15"/>
        <color theme="1"/>
        <rFont val="Arial Narrow"/>
        <family val="2"/>
      </rPr>
      <t>H/M, Year end))</t>
    </r>
    <phoneticPr fontId="6" type="noConversion"/>
  </si>
  <si>
    <t>Capacity Prove out-Paint-LHEX</t>
    <phoneticPr fontId="6" type="noConversion"/>
  </si>
  <si>
    <t>Defect Free% (before painting)</t>
    <phoneticPr fontId="6" type="noConversion"/>
  </si>
  <si>
    <t>RIF</t>
    <phoneticPr fontId="6" type="noConversion"/>
  </si>
  <si>
    <t>LTCFR</t>
    <phoneticPr fontId="6" type="noConversion"/>
  </si>
  <si>
    <t>EI</t>
    <phoneticPr fontId="6" type="noConversion"/>
  </si>
  <si>
    <t>SWP</t>
    <phoneticPr fontId="6" type="noConversion"/>
  </si>
  <si>
    <t>New Lean</t>
    <phoneticPr fontId="6" type="noConversion"/>
  </si>
  <si>
    <t>Field Defect</t>
    <phoneticPr fontId="6" type="noConversion"/>
  </si>
  <si>
    <t>UT</t>
    <phoneticPr fontId="6" type="noConversion"/>
  </si>
  <si>
    <t>PA</t>
    <phoneticPr fontId="6" type="noConversion"/>
  </si>
  <si>
    <t>BIQ-M</t>
    <phoneticPr fontId="6" type="noConversion"/>
  </si>
  <si>
    <t>BIQ-Rework</t>
    <phoneticPr fontId="6" type="noConversion"/>
  </si>
  <si>
    <t>RTY</t>
    <phoneticPr fontId="6" type="noConversion"/>
  </si>
  <si>
    <t>SOL</t>
    <phoneticPr fontId="6" type="noConversion"/>
  </si>
  <si>
    <t>UPST</t>
    <phoneticPr fontId="6" type="noConversion"/>
  </si>
  <si>
    <t>Robotic welding % in CC-LHEX</t>
    <phoneticPr fontId="6" type="noConversion"/>
  </si>
  <si>
    <t>Robotic welding %</t>
    <phoneticPr fontId="6" type="noConversion"/>
  </si>
  <si>
    <t>Capacity</t>
    <phoneticPr fontId="6" type="noConversion"/>
  </si>
  <si>
    <t>UPOT</t>
    <phoneticPr fontId="6" type="noConversion"/>
  </si>
  <si>
    <t>Budget VS Actual %</t>
    <phoneticPr fontId="6" type="noConversion"/>
  </si>
  <si>
    <t>Budget VS Actual</t>
    <phoneticPr fontId="6" type="noConversion"/>
  </si>
  <si>
    <t>DT</t>
    <phoneticPr fontId="6" type="noConversion"/>
  </si>
  <si>
    <t>Mockup-L&amp;SLHEX</t>
    <phoneticPr fontId="6" type="noConversion"/>
  </si>
  <si>
    <t>Mockup</t>
    <phoneticPr fontId="6" type="noConversion"/>
  </si>
  <si>
    <t>Defect Free%</t>
    <phoneticPr fontId="6" type="noConversion"/>
  </si>
  <si>
    <t>OPD</t>
    <phoneticPr fontId="6" type="noConversion"/>
  </si>
  <si>
    <t>OEE</t>
    <phoneticPr fontId="6" type="noConversion"/>
  </si>
  <si>
    <t>5S</t>
    <phoneticPr fontId="6" type="noConversion"/>
  </si>
  <si>
    <t>Parts Shipping Performance %-L&amp;SLHEX</t>
    <phoneticPr fontId="6" type="noConversion"/>
  </si>
  <si>
    <t>Paint untilization rate</t>
    <phoneticPr fontId="6" type="noConversion"/>
  </si>
  <si>
    <t>Paint untilization</t>
    <phoneticPr fontId="6" type="noConversion"/>
  </si>
  <si>
    <t>Parts Shipping</t>
    <phoneticPr fontId="6" type="noConversion"/>
  </si>
  <si>
    <t>Efficiency</t>
    <phoneticPr fontId="6" type="noConversion"/>
  </si>
  <si>
    <t>指标分类1</t>
    <phoneticPr fontId="3" type="noConversion"/>
  </si>
  <si>
    <t>指标分类2</t>
    <phoneticPr fontId="3" type="noConversion"/>
  </si>
  <si>
    <t>SOL by day -Fab -L&amp;SLHEX</t>
    <phoneticPr fontId="6" type="noConversion"/>
  </si>
  <si>
    <t>SOL by day -Pnt-L&amp;SLHEX</t>
    <phoneticPr fontId="4" type="noConversion"/>
  </si>
  <si>
    <t>FOL by unit -Pnt-L&amp;SLHEX</t>
    <phoneticPr fontId="4" type="noConversion"/>
  </si>
  <si>
    <t>Group Level Scorecard</t>
    <phoneticPr fontId="6" type="noConversion"/>
  </si>
  <si>
    <t>RIF - L&amp;SLHEX-Assy</t>
    <phoneticPr fontId="6" type="noConversion"/>
  </si>
  <si>
    <t>RIF - L&amp;SLHEX-Fab</t>
    <phoneticPr fontId="6" type="noConversion"/>
  </si>
  <si>
    <t>RIF - L&amp;SLHex- Paint</t>
    <phoneticPr fontId="6" type="noConversion"/>
  </si>
  <si>
    <t>LTCFR-L&amp;SLHEX-Assy</t>
    <phoneticPr fontId="6" type="noConversion"/>
  </si>
  <si>
    <t>LTCFR-L&amp;SLHEX- Fab</t>
    <phoneticPr fontId="6" type="noConversion"/>
  </si>
  <si>
    <t>LTCFR-L&amp;SLHex -Paint</t>
    <phoneticPr fontId="6" type="noConversion"/>
  </si>
  <si>
    <t>EI Engagement Index (%)-L&amp;SLHEX -Paint</t>
    <phoneticPr fontId="6" type="noConversion"/>
  </si>
  <si>
    <t>EI Engagement Index (%)-L&amp;SLHEX - Assy</t>
    <phoneticPr fontId="6" type="noConversion"/>
  </si>
  <si>
    <t>EI Engagement Index (%)-L&amp;SLHEX - Fab</t>
    <phoneticPr fontId="6" type="noConversion"/>
  </si>
  <si>
    <t>Missed defect (YE) - Paint-L&amp;SLHEX</t>
    <phoneticPr fontId="6" type="noConversion"/>
  </si>
  <si>
    <t>FOL by day-Fab-L&amp;SLHEX</t>
    <phoneticPr fontId="6" type="noConversion"/>
  </si>
  <si>
    <t>Harry</t>
  </si>
  <si>
    <t>OT</t>
    <phoneticPr fontId="6" type="noConversion"/>
  </si>
  <si>
    <t>OT compliance- Assy L&amp;SLHEX (year end)</t>
    <phoneticPr fontId="6" type="noConversion"/>
  </si>
  <si>
    <t>OT compliance- Fab LHEX (year end)</t>
    <phoneticPr fontId="6" type="noConversion"/>
  </si>
  <si>
    <t>OT compliance- Fab SLHEX (year end)</t>
    <phoneticPr fontId="6" type="noConversion"/>
  </si>
  <si>
    <t>OT compliance- Paint L&amp;SLHEX (year end)</t>
    <phoneticPr fontId="6" type="noConversion"/>
  </si>
  <si>
    <t>36/operator</t>
    <phoneticPr fontId="6" type="noConversion"/>
  </si>
  <si>
    <t>TBD</t>
    <phoneticPr fontId="3" type="noConversion"/>
  </si>
  <si>
    <t>EHS Excellence</t>
  </si>
  <si>
    <t>Organizational Capability</t>
  </si>
  <si>
    <t>Lean Transformation</t>
  </si>
  <si>
    <t>Quality Excellence</t>
  </si>
  <si>
    <t>Operating Efficiency</t>
  </si>
  <si>
    <t>Owner</t>
    <phoneticPr fontId="3" type="noConversion"/>
  </si>
  <si>
    <t>Peter</t>
    <phoneticPr fontId="6" type="noConversion"/>
  </si>
  <si>
    <t>Improve rework and change management process</t>
    <phoneticPr fontId="6" type="noConversion"/>
  </si>
  <si>
    <t>Standardize rework and change mangement process to reduce safety and quality risk</t>
    <phoneticPr fontId="6" type="noConversion"/>
  </si>
  <si>
    <t>Improve Ergonomics</t>
    <phoneticPr fontId="6" type="noConversion"/>
  </si>
  <si>
    <t>Id and improve Ergo risk for better employee Health</t>
    <phoneticPr fontId="6" type="noConversion"/>
  </si>
  <si>
    <t>Leo/Charles</t>
    <phoneticPr fontId="6" type="noConversion"/>
  </si>
  <si>
    <t>Reduce remaining oil</t>
    <phoneticPr fontId="6" type="noConversion"/>
  </si>
  <si>
    <t>Remaining oil need washing which cause waste water, this project to reduce the waste</t>
    <phoneticPr fontId="6" type="noConversion"/>
  </si>
  <si>
    <t>New employee training and audit process optimization</t>
    <phoneticPr fontId="6" type="noConversion"/>
  </si>
  <si>
    <t>SWP and 2nd shift new employee safety and quality risk is high, this project is to improve the training/exam and audit process to reduce the safety risk and missed defects caused by new employee</t>
    <phoneticPr fontId="6" type="noConversion"/>
  </si>
  <si>
    <t>Improve performance management and individual scorecard</t>
    <phoneticPr fontId="6" type="noConversion"/>
  </si>
  <si>
    <t>Improve transparency, fairness of performance management</t>
    <phoneticPr fontId="6" type="noConversion"/>
  </si>
  <si>
    <t>Jackie</t>
    <phoneticPr fontId="6" type="noConversion"/>
  </si>
  <si>
    <t xml:space="preserve">Team Leader development </t>
    <phoneticPr fontId="6" type="noConversion"/>
  </si>
  <si>
    <t>To develp team leader for career development and 2nd shift</t>
    <phoneticPr fontId="6" type="noConversion"/>
  </si>
  <si>
    <t>Lean leader fresh training</t>
    <phoneticPr fontId="6" type="noConversion"/>
  </si>
  <si>
    <t>Supervisor and team lead new lean training</t>
    <phoneticPr fontId="6" type="noConversion"/>
  </si>
  <si>
    <t>Hugo</t>
    <phoneticPr fontId="6" type="noConversion"/>
  </si>
  <si>
    <t>Leakage reduction project – Test coupler, Pressure sensor, Boom bleed screw</t>
    <phoneticPr fontId="6" type="noConversion"/>
  </si>
  <si>
    <t xml:space="preserve">Fix 3 major leaks </t>
    <phoneticPr fontId="6" type="noConversion"/>
  </si>
  <si>
    <t>Door and enclosure adjustment time reduction</t>
    <phoneticPr fontId="6" type="noConversion"/>
  </si>
  <si>
    <t>Reduce or eliminate the door and enclosure adjustment</t>
    <phoneticPr fontId="6" type="noConversion"/>
  </si>
  <si>
    <t>Faye</t>
    <phoneticPr fontId="6" type="noConversion"/>
  </si>
  <si>
    <t>BIQ refresh training</t>
    <phoneticPr fontId="6" type="noConversion"/>
  </si>
  <si>
    <t>BIQ checklist and check method, lesson learn sharing to all assemblers</t>
    <phoneticPr fontId="6" type="noConversion"/>
  </si>
  <si>
    <t>Quality Excellence</t>
    <phoneticPr fontId="6" type="noConversion"/>
  </si>
  <si>
    <t>Mike</t>
    <phoneticPr fontId="6" type="noConversion"/>
  </si>
  <si>
    <t>Contractor Quality R&amp;R</t>
    <phoneticPr fontId="6" type="noConversion"/>
  </si>
  <si>
    <t>To establish quality R&amp;R for contractor and control plan</t>
    <phoneticPr fontId="6" type="noConversion"/>
  </si>
  <si>
    <t>Yuri</t>
    <phoneticPr fontId="6" type="noConversion"/>
  </si>
  <si>
    <t>SWP Contractor % &amp; by piece rate</t>
    <phoneticPr fontId="6" type="noConversion"/>
  </si>
  <si>
    <t>Expand contractor service and selected area by piece rate</t>
    <phoneticPr fontId="6" type="noConversion"/>
  </si>
  <si>
    <t>Carl</t>
    <phoneticPr fontId="6" type="noConversion"/>
  </si>
  <si>
    <t>Fit-to-use Package</t>
    <phoneticPr fontId="6" type="noConversion"/>
  </si>
  <si>
    <t>Improve mateial packaging FTU and NPI packaging readiness</t>
    <phoneticPr fontId="6" type="noConversion"/>
  </si>
  <si>
    <t>Harry/Carl</t>
    <phoneticPr fontId="6" type="noConversion"/>
  </si>
  <si>
    <t>Setting/Kitting/OSS</t>
    <phoneticPr fontId="6" type="noConversion"/>
  </si>
  <si>
    <t>Optimize POU of material presenation and layout for capacity requirement and NPI requirement</t>
    <phoneticPr fontId="6" type="noConversion"/>
  </si>
  <si>
    <t>Daniel G</t>
    <phoneticPr fontId="6" type="noConversion"/>
  </si>
  <si>
    <t>Improve Capacity to 30+4</t>
    <phoneticPr fontId="6" type="noConversion"/>
  </si>
  <si>
    <t>Improve NGH SLHEX Assy capacity requirement</t>
    <phoneticPr fontId="6" type="noConversion"/>
  </si>
  <si>
    <t>Simon</t>
    <phoneticPr fontId="6" type="noConversion"/>
  </si>
  <si>
    <t>2nd shift Assy</t>
    <phoneticPr fontId="6" type="noConversion"/>
  </si>
  <si>
    <t>Establish 2nd shift and process for 2 shifts smooth running</t>
    <phoneticPr fontId="6" type="noConversion"/>
  </si>
  <si>
    <t>Molly</t>
    <phoneticPr fontId="6" type="noConversion"/>
  </si>
  <si>
    <t>Key components P/N S/N scanning</t>
    <phoneticPr fontId="6" type="noConversion"/>
  </si>
  <si>
    <t xml:space="preserve">SLHEX Frontless </t>
    <phoneticPr fontId="6" type="noConversion"/>
  </si>
  <si>
    <t xml:space="preserve">UF01 Assy - flow </t>
    <phoneticPr fontId="6" type="noConversion"/>
  </si>
  <si>
    <t>Jared</t>
    <phoneticPr fontId="6" type="noConversion"/>
  </si>
  <si>
    <t>336/349 MCV line integration</t>
    <phoneticPr fontId="6" type="noConversion"/>
  </si>
  <si>
    <t>Model mix line balance</t>
    <phoneticPr fontId="6" type="noConversion"/>
  </si>
  <si>
    <t>Special config cylinder sub Assy outsource</t>
    <phoneticPr fontId="6" type="noConversion"/>
  </si>
  <si>
    <t>Leo</t>
    <phoneticPr fontId="6" type="noConversion"/>
  </si>
  <si>
    <t xml:space="preserve">Reduce QCI Sample check </t>
    <phoneticPr fontId="6" type="noConversion"/>
  </si>
  <si>
    <t>Training to Up-skill</t>
    <phoneticPr fontId="6" type="noConversion"/>
  </si>
  <si>
    <t>Demi</t>
    <phoneticPr fontId="6" type="noConversion"/>
  </si>
  <si>
    <t>Auto hot test</t>
    <phoneticPr fontId="6" type="noConversion"/>
  </si>
  <si>
    <t>Material picking mechanical arm</t>
    <phoneticPr fontId="6" type="noConversion"/>
  </si>
  <si>
    <t>PDC machine EOU</t>
    <phoneticPr fontId="6" type="noConversion"/>
  </si>
  <si>
    <t>Oil usage optimization</t>
    <phoneticPr fontId="6" type="noConversion"/>
  </si>
  <si>
    <t xml:space="preserve">NPI issues report and follow up </t>
    <phoneticPr fontId="6" type="noConversion"/>
  </si>
  <si>
    <t>Ocean</t>
  </si>
  <si>
    <t>Pay for posion</t>
  </si>
  <si>
    <t>Lane</t>
  </si>
  <si>
    <t>Zhixu</t>
  </si>
  <si>
    <t>Benz</t>
  </si>
  <si>
    <t>Smith</t>
  </si>
  <si>
    <t>Della</t>
  </si>
  <si>
    <t>Michael J</t>
  </si>
  <si>
    <t>Michael W</t>
  </si>
  <si>
    <t>Adam</t>
  </si>
  <si>
    <t>Peng</t>
  </si>
  <si>
    <t>Hong Hu</t>
  </si>
  <si>
    <t>Brian Zhou</t>
  </si>
  <si>
    <t>William  Zhu</t>
  </si>
  <si>
    <t>Randy/Adam</t>
  </si>
  <si>
    <t>Feng Can</t>
    <phoneticPr fontId="3" type="noConversion"/>
  </si>
  <si>
    <t>Eric Shen</t>
    <phoneticPr fontId="3" type="noConversion"/>
  </si>
  <si>
    <t>Fengguang Li</t>
    <phoneticPr fontId="3" type="noConversion"/>
  </si>
  <si>
    <t>Lear Su</t>
    <phoneticPr fontId="3" type="noConversion"/>
  </si>
  <si>
    <t>Supply Excellence</t>
  </si>
  <si>
    <t>Miranda Liu</t>
    <phoneticPr fontId="3" type="noConversion"/>
  </si>
  <si>
    <t>Johnson Zhao</t>
  </si>
  <si>
    <t>Hu Siyu</t>
  </si>
  <si>
    <t>Jeffery Wang</t>
  </si>
  <si>
    <t>Lear Su</t>
  </si>
  <si>
    <t>Ervin Hu</t>
  </si>
  <si>
    <t>Randy</t>
  </si>
  <si>
    <t>Strategic Workforce Planning</t>
  </si>
  <si>
    <t>Intelligent Manufacturing</t>
  </si>
  <si>
    <t>Missed reduction 50%</t>
  </si>
  <si>
    <t>砂盘 KLINGSPOR CS561, D125, P40 下降30%</t>
  </si>
  <si>
    <r>
      <rPr>
        <b/>
        <sz val="11"/>
        <color theme="1"/>
        <rFont val="等线"/>
        <family val="2"/>
      </rPr>
      <t>指标名称</t>
    </r>
    <phoneticPr fontId="3" type="noConversion"/>
  </si>
  <si>
    <t>2MIS DPU</t>
    <phoneticPr fontId="6" type="noConversion"/>
  </si>
  <si>
    <t>Boom: UT FPY (end)-L&amp;SLHEX</t>
    <phoneticPr fontId="6" type="noConversion"/>
  </si>
  <si>
    <t>Stick: UT FPY (end) - LHEX</t>
    <phoneticPr fontId="6" type="noConversion"/>
  </si>
  <si>
    <t>Field</t>
    <phoneticPr fontId="6" type="noConversion"/>
  </si>
  <si>
    <t>Missed defect (YE)-Paint-L&amp;SL</t>
    <phoneticPr fontId="6" type="noConversion"/>
  </si>
  <si>
    <t>SOL by day-Fab</t>
    <phoneticPr fontId="6" type="noConversion"/>
  </si>
  <si>
    <t>FOL by day-RTS</t>
    <phoneticPr fontId="6" type="noConversion"/>
  </si>
  <si>
    <t>UPOT-Assy-L&amp;SLHEX</t>
    <phoneticPr fontId="6" type="noConversion"/>
  </si>
  <si>
    <t>% flex labor of total HC-Paint-L&amp;SLHEX</t>
    <phoneticPr fontId="6" type="noConversion"/>
  </si>
  <si>
    <t>UPOT-Pnt-L&amp;SLHEX</t>
    <phoneticPr fontId="6" type="noConversion"/>
  </si>
  <si>
    <t>Efficiency improvement-Pnt-LHEX</t>
    <phoneticPr fontId="6" type="noConversion"/>
  </si>
  <si>
    <t>Boom(L&amp;SL): PA FPY- LHEX</t>
    <phoneticPr fontId="6" type="noConversion"/>
  </si>
  <si>
    <t>Boom(L&amp;SL): PA FPY- SLHEX</t>
    <phoneticPr fontId="6" type="noConversion"/>
  </si>
  <si>
    <t>Stick:  PA FPY-L&amp;SLHEX</t>
    <phoneticPr fontId="6" type="noConversion"/>
  </si>
  <si>
    <t>% of critical &amp; constraint OEE</t>
    <phoneticPr fontId="6" type="noConversion"/>
  </si>
  <si>
    <r>
      <rPr>
        <sz val="11"/>
        <color theme="1"/>
        <rFont val="Microsoft YaHei UI"/>
        <family val="2"/>
        <charset val="134"/>
      </rPr>
      <t>安全</t>
    </r>
    <r>
      <rPr>
        <sz val="11"/>
        <color theme="1"/>
        <rFont val="Arial Narrow"/>
        <family val="2"/>
      </rPr>
      <t xml:space="preserve">Missed </t>
    </r>
    <r>
      <rPr>
        <sz val="11"/>
        <color theme="1"/>
        <rFont val="Microsoft YaHei UI"/>
        <family val="2"/>
        <charset val="134"/>
      </rPr>
      <t>缺陷</t>
    </r>
    <r>
      <rPr>
        <sz val="11"/>
        <color theme="1"/>
        <rFont val="Arial Narrow"/>
        <family val="2"/>
      </rPr>
      <t xml:space="preserve">(Year End )-Assy </t>
    </r>
    <phoneticPr fontId="6" type="noConversion"/>
  </si>
  <si>
    <r>
      <rPr>
        <sz val="11"/>
        <color theme="1"/>
        <rFont val="Microsoft YaHei UI"/>
        <family val="2"/>
        <charset val="134"/>
      </rPr>
      <t>安全</t>
    </r>
    <r>
      <rPr>
        <sz val="11"/>
        <color theme="1"/>
        <rFont val="Arial Narrow"/>
        <family val="2"/>
      </rPr>
      <t xml:space="preserve">Missed </t>
    </r>
    <r>
      <rPr>
        <sz val="11"/>
        <color theme="1"/>
        <rFont val="Microsoft YaHei UI"/>
        <family val="2"/>
        <charset val="134"/>
      </rPr>
      <t>缺陷</t>
    </r>
    <r>
      <rPr>
        <sz val="11"/>
        <color theme="1"/>
        <rFont val="Arial Narrow"/>
        <family val="2"/>
      </rPr>
      <t>(Year End )-Fab</t>
    </r>
    <phoneticPr fontId="6" type="noConversion"/>
  </si>
  <si>
    <r>
      <rPr>
        <sz val="11"/>
        <color theme="1"/>
        <rFont val="Microsoft YaHei UI"/>
        <family val="2"/>
        <charset val="134"/>
      </rPr>
      <t>安全</t>
    </r>
    <r>
      <rPr>
        <sz val="11"/>
        <color theme="1"/>
        <rFont val="Arial Narrow"/>
        <family val="2"/>
      </rPr>
      <t xml:space="preserve">Missed </t>
    </r>
    <r>
      <rPr>
        <sz val="11"/>
        <color theme="1"/>
        <rFont val="Microsoft YaHei UI"/>
        <family val="2"/>
        <charset val="134"/>
      </rPr>
      <t>缺陷</t>
    </r>
    <r>
      <rPr>
        <sz val="11"/>
        <color theme="1"/>
        <rFont val="Arial Narrow"/>
        <family val="2"/>
      </rPr>
      <t>(Year End )-Paint</t>
    </r>
    <phoneticPr fontId="6" type="noConversion"/>
  </si>
  <si>
    <t>S</t>
    <phoneticPr fontId="6" type="noConversion"/>
  </si>
  <si>
    <t>P</t>
    <phoneticPr fontId="6" type="noConversion"/>
  </si>
  <si>
    <t>BIS</t>
    <phoneticPr fontId="6" type="noConversion"/>
  </si>
  <si>
    <t>Q</t>
    <phoneticPr fontId="6" type="noConversion"/>
  </si>
  <si>
    <t>V</t>
    <phoneticPr fontId="6" type="noConversion"/>
  </si>
  <si>
    <t>C</t>
    <phoneticPr fontId="6" type="noConversion"/>
  </si>
  <si>
    <t>SOL/FOL</t>
    <phoneticPr fontId="6" type="noConversion"/>
  </si>
  <si>
    <t xml:space="preserve">Efficiency </t>
    <phoneticPr fontId="6" type="noConversion"/>
  </si>
  <si>
    <r>
      <rPr>
        <sz val="11"/>
        <rFont val="宋体"/>
        <family val="3"/>
        <charset val="134"/>
      </rPr>
      <t>单部件碳弧气刨使用量（根）下降</t>
    </r>
    <r>
      <rPr>
        <sz val="11"/>
        <rFont val="Arial Narrow"/>
        <family val="2"/>
      </rPr>
      <t>30%</t>
    </r>
    <phoneticPr fontId="6" type="noConversion"/>
  </si>
  <si>
    <t>碳弧气刨</t>
    <phoneticPr fontId="6" type="noConversion"/>
  </si>
  <si>
    <t>TBD</t>
    <phoneticPr fontId="6" type="noConversion"/>
  </si>
  <si>
    <t>EI Engagement Index (%)-Assy-L&amp;SLHEX</t>
    <phoneticPr fontId="6" type="noConversion"/>
  </si>
  <si>
    <t>EI Engagement Index (%)-Fab-L&amp;SLHEX</t>
    <phoneticPr fontId="6" type="noConversion"/>
  </si>
  <si>
    <t>EI Engagement Index (%)-Paint-L&amp;SLHEX</t>
    <phoneticPr fontId="6" type="noConversion"/>
  </si>
  <si>
    <t>RTY-PDI-Pnt-L&amp;SLHEX</t>
    <phoneticPr fontId="6" type="noConversion"/>
  </si>
  <si>
    <t>Level 2</t>
    <phoneticPr fontId="6" type="noConversion"/>
  </si>
  <si>
    <t>Level 3</t>
    <phoneticPr fontId="6" type="noConversion"/>
  </si>
  <si>
    <t>UPST-Fab-L&amp;SLHEX(H/M)</t>
    <phoneticPr fontId="6" type="noConversion"/>
  </si>
  <si>
    <r>
      <t>UPST-Pnt-L&amp;SLHEX(</t>
    </r>
    <r>
      <rPr>
        <sz val="11"/>
        <color theme="1"/>
        <rFont val="Arial Narrow"/>
        <family val="2"/>
      </rPr>
      <t>H/M)</t>
    </r>
    <phoneticPr fontId="6" type="noConversion"/>
  </si>
  <si>
    <t>OT compliance- Assy (year end)</t>
    <phoneticPr fontId="6" type="noConversion"/>
  </si>
  <si>
    <t>OT compliance- Fab-LHEX (year end)</t>
    <phoneticPr fontId="6" type="noConversion"/>
  </si>
  <si>
    <t>OT compliance- Fab-SLHEX (year end)</t>
    <phoneticPr fontId="6" type="noConversion"/>
  </si>
  <si>
    <t>OT compliance- Paint (year end)</t>
    <phoneticPr fontId="6" type="noConversion"/>
  </si>
  <si>
    <t>职业噪声禁忌人数YTD 值&lt;=</t>
    <phoneticPr fontId="6" type="noConversion"/>
  </si>
  <si>
    <t xml:space="preserve">Welding Crack Reduction in field-L&amp;SLHEX (Y total) </t>
    <phoneticPr fontId="6" type="noConversion"/>
  </si>
  <si>
    <t>Assembly Leak Reduction in field-LSLHEX(year end)</t>
    <phoneticPr fontId="6" type="noConversion"/>
  </si>
  <si>
    <t>Area</t>
    <phoneticPr fontId="6" type="noConversion"/>
  </si>
  <si>
    <t>Rework time per machine (minutes) -Fab-L&amp;SLHEX</t>
    <phoneticPr fontId="6" type="noConversion"/>
  </si>
  <si>
    <t>Rework time per machine (minutes) -Paint-L&amp;SLHEX</t>
    <phoneticPr fontId="6" type="noConversion"/>
  </si>
  <si>
    <t>Missed</t>
    <phoneticPr fontId="6" type="noConversion"/>
  </si>
  <si>
    <t>Rework</t>
    <phoneticPr fontId="6" type="noConversion"/>
  </si>
  <si>
    <t>all</t>
    <phoneticPr fontId="6" type="noConversion"/>
  </si>
  <si>
    <t>Assy</t>
    <phoneticPr fontId="6" type="noConversion"/>
  </si>
  <si>
    <t>Fab</t>
    <phoneticPr fontId="6" type="noConversion"/>
  </si>
  <si>
    <t>Paint</t>
    <phoneticPr fontId="6" type="noConversion"/>
  </si>
  <si>
    <t>Health</t>
    <phoneticPr fontId="6" type="noConversion"/>
  </si>
  <si>
    <t>Scorecard</t>
    <phoneticPr fontId="6" type="noConversion"/>
  </si>
  <si>
    <r>
      <rPr>
        <b/>
        <sz val="11"/>
        <color theme="1"/>
        <rFont val="等线"/>
        <family val="2"/>
      </rPr>
      <t>项目名称</t>
    </r>
    <phoneticPr fontId="3" type="noConversion"/>
  </si>
  <si>
    <r>
      <rPr>
        <b/>
        <sz val="11"/>
        <color theme="1"/>
        <rFont val="等线"/>
        <family val="2"/>
      </rPr>
      <t>项目描述</t>
    </r>
    <phoneticPr fontId="3" type="noConversion"/>
  </si>
  <si>
    <r>
      <rPr>
        <b/>
        <sz val="11"/>
        <color theme="1"/>
        <rFont val="等线"/>
        <family val="2"/>
      </rPr>
      <t>对应</t>
    </r>
    <r>
      <rPr>
        <b/>
        <sz val="11"/>
        <color theme="1"/>
        <rFont val="Arial Narrow"/>
        <family val="2"/>
      </rPr>
      <t>Imperavtive</t>
    </r>
    <phoneticPr fontId="3" type="noConversion"/>
  </si>
  <si>
    <r>
      <rPr>
        <sz val="11"/>
        <color rgb="FF000000"/>
        <rFont val="新宋体"/>
        <family val="3"/>
        <charset val="134"/>
      </rPr>
      <t>对与关键岗位设置目标，按照重要程度设置津贴，达到目标后给与发放津贴</t>
    </r>
  </si>
  <si>
    <r>
      <t xml:space="preserve">BIS </t>
    </r>
    <r>
      <rPr>
        <sz val="11"/>
        <color rgb="FF000000"/>
        <rFont val="新宋体"/>
        <family val="3"/>
        <charset val="134"/>
      </rPr>
      <t>安全争霸赛</t>
    </r>
  </si>
  <si>
    <r>
      <rPr>
        <sz val="11"/>
        <color rgb="FF000000"/>
        <rFont val="新宋体"/>
        <family val="3"/>
        <charset val="134"/>
      </rPr>
      <t>参考</t>
    </r>
    <r>
      <rPr>
        <sz val="11"/>
        <color rgb="FF000000"/>
        <rFont val="Arial Narrow"/>
        <family val="2"/>
      </rPr>
      <t>BIQ</t>
    </r>
    <r>
      <rPr>
        <sz val="11"/>
        <color rgb="FF000000"/>
        <rFont val="新宋体"/>
        <family val="3"/>
        <charset val="134"/>
      </rPr>
      <t>流程和质量争霸赛流程，举行安全检查和比赛，对优胜者给与奖励认可；</t>
    </r>
  </si>
  <si>
    <r>
      <rPr>
        <sz val="11"/>
        <color rgb="FF000000"/>
        <rFont val="新宋体"/>
        <family val="3"/>
        <charset val="134"/>
      </rPr>
      <t>喷漆间安全升级改进</t>
    </r>
  </si>
  <si>
    <r>
      <rPr>
        <sz val="11"/>
        <color rgb="FF000000"/>
        <rFont val="新宋体"/>
        <family val="3"/>
        <charset val="134"/>
      </rPr>
      <t>参照汽车制造行业标准，对喷漆间安全升级改造，提升员工安全工作环境</t>
    </r>
  </si>
  <si>
    <r>
      <rPr>
        <sz val="11"/>
        <color rgb="FF000000"/>
        <rFont val="新宋体"/>
        <family val="3"/>
        <charset val="134"/>
      </rPr>
      <t>转换结构油漆线外包方式</t>
    </r>
  </si>
  <si>
    <r>
      <rPr>
        <sz val="11"/>
        <color rgb="FF000000"/>
        <rFont val="新宋体"/>
        <family val="3"/>
        <charset val="134"/>
      </rPr>
      <t>目前结构油漆线是混合外包方式，会造成责任不明确；逐步转换为整体工位外包，便于管理提效；</t>
    </r>
  </si>
  <si>
    <r>
      <rPr>
        <sz val="11"/>
        <color rgb="FF000000"/>
        <rFont val="新宋体"/>
        <family val="3"/>
        <charset val="134"/>
      </rPr>
      <t>提高焊接件零找补比例</t>
    </r>
  </si>
  <si>
    <r>
      <rPr>
        <sz val="11"/>
        <color rgb="FF000000"/>
        <rFont val="新宋体"/>
        <family val="3"/>
        <charset val="134"/>
      </rPr>
      <t>检查记录焊接件来件缺陷，反馈推动改进，减少来件缺陷，正确做到来件零返工</t>
    </r>
  </si>
  <si>
    <r>
      <rPr>
        <sz val="11"/>
        <color rgb="FF000000"/>
        <rFont val="新宋体"/>
        <family val="3"/>
        <charset val="134"/>
      </rPr>
      <t>提高油漆下件找补前</t>
    </r>
    <r>
      <rPr>
        <sz val="11"/>
        <color rgb="FF000000"/>
        <rFont val="Arial Narrow"/>
        <family val="2"/>
      </rPr>
      <t>FPY</t>
    </r>
  </si>
  <si>
    <r>
      <rPr>
        <sz val="11"/>
        <color rgb="FF000000"/>
        <rFont val="新宋体"/>
        <family val="3"/>
        <charset val="134"/>
      </rPr>
      <t>油漆结构件下件找补之前一次性通过比例，衡量喷漆质量</t>
    </r>
  </si>
  <si>
    <r>
      <t xml:space="preserve">IPV </t>
    </r>
    <r>
      <rPr>
        <sz val="11"/>
        <color rgb="FF000000"/>
        <rFont val="新宋体"/>
        <family val="3"/>
        <charset val="134"/>
      </rPr>
      <t>检查流程记录电子化</t>
    </r>
  </si>
  <si>
    <r>
      <t>IPAD</t>
    </r>
    <r>
      <rPr>
        <sz val="11"/>
        <color rgb="FF000000"/>
        <rFont val="新宋体"/>
        <family val="3"/>
        <charset val="134"/>
      </rPr>
      <t>记录</t>
    </r>
    <r>
      <rPr>
        <sz val="11"/>
        <color rgb="FF000000"/>
        <rFont val="Arial Narrow"/>
        <family val="2"/>
      </rPr>
      <t>IPV</t>
    </r>
    <r>
      <rPr>
        <sz val="11"/>
        <color rgb="FF000000"/>
        <rFont val="新宋体"/>
        <family val="3"/>
        <charset val="134"/>
      </rPr>
      <t>检查结果，方便追溯、分析、跟踪、改进，保证</t>
    </r>
    <r>
      <rPr>
        <sz val="11"/>
        <color rgb="FF000000"/>
        <rFont val="Arial Narrow"/>
        <family val="2"/>
      </rPr>
      <t>IPV</t>
    </r>
    <r>
      <rPr>
        <sz val="11"/>
        <color rgb="FF000000"/>
        <rFont val="新宋体"/>
        <family val="3"/>
        <charset val="134"/>
      </rPr>
      <t>效果</t>
    </r>
  </si>
  <si>
    <r>
      <rPr>
        <sz val="11"/>
        <color rgb="FF000000"/>
        <rFont val="新宋体"/>
        <family val="3"/>
        <charset val="134"/>
      </rPr>
      <t>整机零找补</t>
    </r>
  </si>
  <si>
    <r>
      <rPr>
        <sz val="11"/>
        <color rgb="FF000000"/>
        <rFont val="新宋体"/>
        <family val="3"/>
        <charset val="134"/>
      </rPr>
      <t>推动结构油漆线喷漆质量改进、运输与装配过程保护、供应商来件油漆质量提高，减少整机油漆线找补量</t>
    </r>
  </si>
  <si>
    <r>
      <rPr>
        <sz val="11"/>
        <color rgb="FF000000"/>
        <rFont val="新宋体"/>
        <family val="3"/>
        <charset val="134"/>
      </rPr>
      <t>整机零清洗</t>
    </r>
  </si>
  <si>
    <r>
      <rPr>
        <sz val="11"/>
        <color rgb="FF000000"/>
        <rFont val="新宋体"/>
        <family val="3"/>
        <charset val="134"/>
      </rPr>
      <t>推动装配拆接油管时减少漏油，提高供应商来件清洁度，减少清洗量</t>
    </r>
  </si>
  <si>
    <r>
      <rPr>
        <sz val="11"/>
        <color rgb="FF000000"/>
        <rFont val="新宋体"/>
        <family val="3"/>
        <charset val="134"/>
      </rPr>
      <t>挖斗装配扫码识别</t>
    </r>
  </si>
  <si>
    <r>
      <rPr>
        <sz val="11"/>
        <color rgb="FF000000"/>
        <rFont val="新宋体"/>
        <family val="3"/>
        <charset val="134"/>
      </rPr>
      <t>挖斗来件张贴二维码，零件号与机器系列号在后台通过系统匹配，避免错装、漏装</t>
    </r>
  </si>
  <si>
    <r>
      <rPr>
        <sz val="11"/>
        <color rgb="FF000000"/>
        <rFont val="新宋体"/>
        <family val="3"/>
        <charset val="134"/>
      </rPr>
      <t>扭矩施加数字化</t>
    </r>
    <r>
      <rPr>
        <sz val="11"/>
        <color rgb="FF000000"/>
        <rFont val="Arial Narrow"/>
        <family val="2"/>
      </rPr>
      <t xml:space="preserve"> </t>
    </r>
    <r>
      <rPr>
        <sz val="11"/>
        <color rgb="FF000000"/>
        <rFont val="新宋体"/>
        <family val="3"/>
        <charset val="134"/>
      </rPr>
      <t>防错</t>
    </r>
  </si>
  <si>
    <r>
      <rPr>
        <sz val="11"/>
        <color rgb="FF000000"/>
        <rFont val="新宋体"/>
        <family val="3"/>
        <charset val="134"/>
      </rPr>
      <t>通过电控扳手显示扭矩数值，自动上传记录，避免扭矩不足（挖斗和扶手）</t>
    </r>
  </si>
  <si>
    <r>
      <rPr>
        <sz val="11"/>
        <color rgb="FF000000"/>
        <rFont val="新宋体"/>
        <family val="3"/>
        <charset val="134"/>
      </rPr>
      <t>脱脂自动化</t>
    </r>
  </si>
  <si>
    <r>
      <rPr>
        <sz val="11"/>
        <color rgb="FF000000"/>
        <rFont val="新宋体"/>
        <family val="3"/>
        <charset val="134"/>
      </rPr>
      <t>通过自动脱脂，节省人工</t>
    </r>
    <r>
      <rPr>
        <sz val="11"/>
        <color rgb="FF000000"/>
        <rFont val="Arial Narrow"/>
        <family val="2"/>
      </rPr>
      <t>3</t>
    </r>
    <r>
      <rPr>
        <sz val="11"/>
        <color rgb="FF000000"/>
        <rFont val="新宋体"/>
        <family val="3"/>
        <charset val="134"/>
      </rPr>
      <t>人，提高脱脂质量稳定性</t>
    </r>
  </si>
  <si>
    <r>
      <rPr>
        <sz val="11"/>
        <color rgb="FF000000"/>
        <rFont val="新宋体"/>
        <family val="3"/>
        <charset val="134"/>
      </rPr>
      <t>大挖涂装线输送小车同步行走</t>
    </r>
  </si>
  <si>
    <r>
      <rPr>
        <sz val="11"/>
        <color rgb="FF000000"/>
        <rFont val="新宋体"/>
        <family val="3"/>
        <charset val="134"/>
      </rPr>
      <t>通过各个工位悬挂小车同步运行，减少等待，提高效率</t>
    </r>
  </si>
  <si>
    <r>
      <rPr>
        <sz val="11"/>
        <color rgb="FF000000"/>
        <rFont val="新宋体"/>
        <family val="3"/>
        <charset val="134"/>
      </rPr>
      <t>烘干室增加天然气红外固化</t>
    </r>
  </si>
  <si>
    <r>
      <rPr>
        <sz val="11"/>
        <color rgb="FF000000"/>
        <rFont val="新宋体"/>
        <family val="3"/>
        <charset val="134"/>
      </rPr>
      <t>烘干室内通过增加天然红外线，提高烘烤效率、缩短烘烤时间、消除瓶颈</t>
    </r>
  </si>
  <si>
    <r>
      <t>AGV</t>
    </r>
    <r>
      <rPr>
        <sz val="11"/>
        <color theme="1"/>
        <rFont val="新宋体"/>
        <family val="3"/>
        <charset val="134"/>
      </rPr>
      <t>小车代替叉车转运斗杆</t>
    </r>
  </si>
  <si>
    <r>
      <rPr>
        <sz val="11"/>
        <color rgb="FF000000"/>
        <rFont val="新宋体"/>
        <family val="3"/>
        <charset val="134"/>
      </rPr>
      <t>通过</t>
    </r>
    <r>
      <rPr>
        <sz val="11"/>
        <color rgb="FF000000"/>
        <rFont val="Arial Narrow"/>
        <family val="2"/>
      </rPr>
      <t>AGV</t>
    </r>
    <r>
      <rPr>
        <sz val="11"/>
        <color rgb="FF000000"/>
        <rFont val="新宋体"/>
        <family val="3"/>
        <charset val="134"/>
      </rPr>
      <t>小车代替叉车转运斗杆，节省叉车和叉车工时间每天一个小时，减少等待、提高安全</t>
    </r>
  </si>
  <si>
    <r>
      <rPr>
        <sz val="11"/>
        <color rgb="FF000000"/>
        <rFont val="新宋体"/>
        <family val="3"/>
        <charset val="134"/>
      </rPr>
      <t>整机油漆线及时开工率</t>
    </r>
    <r>
      <rPr>
        <sz val="11"/>
        <color rgb="FF000000"/>
        <rFont val="Arial Narrow"/>
        <family val="2"/>
      </rPr>
      <t>RFID</t>
    </r>
    <r>
      <rPr>
        <sz val="11"/>
        <color rgb="FF000000"/>
        <rFont val="新宋体"/>
        <family val="3"/>
        <charset val="134"/>
      </rPr>
      <t>自动考核</t>
    </r>
  </si>
  <si>
    <r>
      <rPr>
        <sz val="11"/>
        <color rgb="FF000000"/>
        <rFont val="新宋体"/>
        <family val="3"/>
        <charset val="134"/>
      </rPr>
      <t>通过</t>
    </r>
    <r>
      <rPr>
        <sz val="11"/>
        <color rgb="FF000000"/>
        <rFont val="Arial Narrow"/>
        <family val="2"/>
      </rPr>
      <t>RFID</t>
    </r>
    <r>
      <rPr>
        <sz val="11"/>
        <color rgb="FF000000"/>
        <rFont val="新宋体"/>
        <family val="3"/>
        <charset val="134"/>
      </rPr>
      <t>信号实时反馈工件位置及超时报警，有效保证生产节拍</t>
    </r>
  </si>
  <si>
    <r>
      <rPr>
        <sz val="11"/>
        <color rgb="FF000000"/>
        <rFont val="新宋体"/>
        <family val="3"/>
        <charset val="134"/>
      </rPr>
      <t>工艺电子化</t>
    </r>
    <r>
      <rPr>
        <sz val="11"/>
        <color rgb="FF000000"/>
        <rFont val="Arial Narrow"/>
        <family val="2"/>
      </rPr>
      <t>+</t>
    </r>
    <r>
      <rPr>
        <sz val="11"/>
        <color rgb="FF000000"/>
        <rFont val="新宋体"/>
        <family val="3"/>
        <charset val="134"/>
      </rPr>
      <t>视频工艺</t>
    </r>
  </si>
  <si>
    <r>
      <rPr>
        <sz val="11"/>
        <color rgb="FF000000"/>
        <rFont val="新宋体"/>
        <family val="3"/>
        <charset val="134"/>
      </rPr>
      <t>工艺电子化实时显示，三维工艺容易理解，减少错装、漏装、节省寻找和阅读工艺时间</t>
    </r>
  </si>
  <si>
    <r>
      <rPr>
        <sz val="11"/>
        <color rgb="FF000000"/>
        <rFont val="新宋体"/>
        <family val="3"/>
        <charset val="134"/>
      </rPr>
      <t>底板</t>
    </r>
    <r>
      <rPr>
        <sz val="11"/>
        <color rgb="FF000000"/>
        <rFont val="Arial Narrow"/>
        <family val="2"/>
      </rPr>
      <t xml:space="preserve">setting </t>
    </r>
    <r>
      <rPr>
        <sz val="11"/>
        <color rgb="FF000000"/>
        <rFont val="新宋体"/>
        <family val="3"/>
        <charset val="134"/>
      </rPr>
      <t>上料、布局优化</t>
    </r>
  </si>
  <si>
    <r>
      <rPr>
        <sz val="11"/>
        <color rgb="FF000000"/>
        <rFont val="新宋体"/>
        <family val="3"/>
        <charset val="134"/>
      </rPr>
      <t>底板目前有</t>
    </r>
    <r>
      <rPr>
        <sz val="11"/>
        <color rgb="FF000000"/>
        <rFont val="Arial Narrow"/>
        <family val="2"/>
      </rPr>
      <t>4</t>
    </r>
    <r>
      <rPr>
        <sz val="11"/>
        <color rgb="FF000000"/>
        <rFont val="新宋体"/>
        <family val="3"/>
        <charset val="134"/>
      </rPr>
      <t>家供应商，一种薄板一个托盘，几十种托盘占有线边大面积空间，员工分拣、行走存在效率浪费和安全问题，希望整合为一家供应商，按照台套配套上料，既提高效率、又节省空间，同时减少安全隐患；</t>
    </r>
  </si>
  <si>
    <r>
      <t xml:space="preserve">Cobot </t>
    </r>
    <r>
      <rPr>
        <sz val="11"/>
        <color rgb="FF000000"/>
        <rFont val="新宋体"/>
        <family val="3"/>
        <charset val="134"/>
      </rPr>
      <t>吹水</t>
    </r>
  </si>
  <si>
    <r>
      <rPr>
        <sz val="11"/>
        <color rgb="FF000000"/>
        <rFont val="新宋体"/>
        <family val="3"/>
        <charset val="134"/>
      </rPr>
      <t>采用</t>
    </r>
    <r>
      <rPr>
        <sz val="11"/>
        <color rgb="FF000000"/>
        <rFont val="Arial Narrow"/>
        <family val="2"/>
      </rPr>
      <t xml:space="preserve">cobot </t>
    </r>
    <r>
      <rPr>
        <sz val="11"/>
        <color rgb="FF000000"/>
        <rFont val="新宋体"/>
        <family val="3"/>
        <charset val="134"/>
      </rPr>
      <t>吹水，节省人工操作，提升吹水质量稳定性；</t>
    </r>
  </si>
  <si>
    <r>
      <rPr>
        <sz val="11"/>
        <color rgb="FF000000"/>
        <rFont val="新宋体"/>
        <family val="3"/>
        <charset val="134"/>
      </rPr>
      <t>漆膜厚度测量数据自动上传</t>
    </r>
  </si>
  <si>
    <r>
      <rPr>
        <sz val="11"/>
        <color rgb="FF000000"/>
        <rFont val="新宋体"/>
        <family val="3"/>
        <charset val="134"/>
      </rPr>
      <t>通过蓝牙技术，实时提前漆膜厚度，自动记录分析反馈；对控制漆膜厚度意义重大</t>
    </r>
  </si>
  <si>
    <r>
      <rPr>
        <sz val="11"/>
        <color rgb="FF000000"/>
        <rFont val="新宋体"/>
        <family val="3"/>
        <charset val="134"/>
      </rPr>
      <t>视觉系统外观检测</t>
    </r>
  </si>
  <si>
    <r>
      <rPr>
        <sz val="11"/>
        <color rgb="FF000000"/>
        <rFont val="新宋体"/>
        <family val="3"/>
        <charset val="134"/>
      </rPr>
      <t>四大结构件下线前外观检测，采用视觉系统自动检测，避免人工检测漏检</t>
    </r>
  </si>
  <si>
    <r>
      <rPr>
        <sz val="11"/>
        <color rgb="FF000000"/>
        <rFont val="新宋体"/>
        <family val="3"/>
        <charset val="134"/>
      </rPr>
      <t>喷房内风速</t>
    </r>
    <r>
      <rPr>
        <sz val="11"/>
        <color rgb="FF000000"/>
        <rFont val="Arial Narrow"/>
        <family val="2"/>
      </rPr>
      <t>—fix problem</t>
    </r>
  </si>
  <si>
    <r>
      <rPr>
        <sz val="11"/>
        <color rgb="FF000000"/>
        <rFont val="新宋体"/>
        <family val="3"/>
        <charset val="134"/>
      </rPr>
      <t>通过水循环系统和</t>
    </r>
    <r>
      <rPr>
        <sz val="11"/>
        <color rgb="FF000000"/>
        <rFont val="Arial Narrow"/>
        <family val="2"/>
      </rPr>
      <t>VOC</t>
    </r>
    <r>
      <rPr>
        <sz val="11"/>
        <color rgb="FF000000"/>
        <rFont val="新宋体"/>
        <family val="3"/>
        <charset val="134"/>
      </rPr>
      <t>系统、排风送风系统综合整治，改善喷漆件风速状况</t>
    </r>
  </si>
  <si>
    <r>
      <rPr>
        <sz val="11"/>
        <color theme="1"/>
        <rFont val="新宋体"/>
        <family val="3"/>
        <charset val="134"/>
      </rPr>
      <t>间接材料定额领用</t>
    </r>
  </si>
  <si>
    <r>
      <rPr>
        <sz val="11"/>
        <color rgb="FF000000"/>
        <rFont val="新宋体"/>
        <family val="3"/>
        <charset val="134"/>
      </rPr>
      <t>大挖结构</t>
    </r>
    <r>
      <rPr>
        <sz val="11"/>
        <color rgb="FF000000"/>
        <rFont val="Arial Narrow"/>
        <family val="2"/>
      </rPr>
      <t>24</t>
    </r>
    <r>
      <rPr>
        <sz val="11"/>
        <color rgb="FF000000"/>
        <rFont val="新宋体"/>
        <family val="3"/>
        <charset val="134"/>
      </rPr>
      <t>种间接物料、超大挖结构</t>
    </r>
    <r>
      <rPr>
        <sz val="11"/>
        <color rgb="FF000000"/>
        <rFont val="Arial Narrow"/>
        <family val="2"/>
      </rPr>
      <t>16</t>
    </r>
    <r>
      <rPr>
        <sz val="11"/>
        <color rgb="FF000000"/>
        <rFont val="新宋体"/>
        <family val="3"/>
        <charset val="134"/>
      </rPr>
      <t>种物料、整机</t>
    </r>
    <r>
      <rPr>
        <sz val="11"/>
        <color rgb="FF000000"/>
        <rFont val="Arial Narrow"/>
        <family val="2"/>
      </rPr>
      <t>14</t>
    </r>
    <r>
      <rPr>
        <sz val="11"/>
        <color rgb="FF000000"/>
        <rFont val="新宋体"/>
        <family val="3"/>
        <charset val="134"/>
      </rPr>
      <t>种物料设定单台定额领用，避免浪费</t>
    </r>
  </si>
  <si>
    <r>
      <rPr>
        <sz val="11"/>
        <color theme="1"/>
        <rFont val="新宋体"/>
        <family val="3"/>
        <charset val="134"/>
      </rPr>
      <t>间接材料</t>
    </r>
    <r>
      <rPr>
        <sz val="11"/>
        <color theme="1"/>
        <rFont val="Arial Narrow"/>
        <family val="2"/>
      </rPr>
      <t xml:space="preserve">Benchmark EXD </t>
    </r>
    <r>
      <rPr>
        <sz val="11"/>
        <color theme="1"/>
        <rFont val="新宋体"/>
        <family val="3"/>
        <charset val="134"/>
      </rPr>
      <t>工厂的</t>
    </r>
    <r>
      <rPr>
        <sz val="11"/>
        <color theme="1"/>
        <rFont val="Arial Narrow"/>
        <family val="2"/>
      </rPr>
      <t>source</t>
    </r>
  </si>
  <si>
    <r>
      <rPr>
        <sz val="11"/>
        <color rgb="FF000000"/>
        <rFont val="新宋体"/>
        <family val="3"/>
        <charset val="134"/>
      </rPr>
      <t>间接材料很多是非标材料，可以参考</t>
    </r>
    <r>
      <rPr>
        <sz val="11"/>
        <color rgb="FF000000"/>
        <rFont val="Arial Narrow"/>
        <family val="2"/>
      </rPr>
      <t>EXD</t>
    </r>
    <r>
      <rPr>
        <sz val="11"/>
        <color rgb="FF000000"/>
        <rFont val="新宋体"/>
        <family val="3"/>
        <charset val="134"/>
      </rPr>
      <t>其他工厂供应商资源，比价采购，降低成本</t>
    </r>
  </si>
  <si>
    <r>
      <rPr>
        <sz val="11"/>
        <color rgb="FF000000"/>
        <rFont val="新宋体"/>
        <family val="3"/>
        <charset val="134"/>
      </rPr>
      <t>提高员工喷漆技能</t>
    </r>
  </si>
  <si>
    <r>
      <rPr>
        <sz val="11"/>
        <color rgb="FF000000"/>
        <rFont val="新宋体"/>
        <family val="3"/>
        <charset val="134"/>
      </rPr>
      <t>随着产量增加，班次增加，喷漆工数量增加及油漆种类更新，员工技能要进一步提高，通过理论和实际操作培训及比赛，提高员工喷漆技能</t>
    </r>
  </si>
  <si>
    <r>
      <rPr>
        <sz val="11"/>
        <color rgb="FF000000"/>
        <rFont val="新宋体"/>
        <family val="3"/>
        <charset val="134"/>
      </rPr>
      <t>黄色底漆代替灰色底漆</t>
    </r>
  </si>
  <si>
    <r>
      <rPr>
        <sz val="11"/>
        <color rgb="FF000000"/>
        <rFont val="新宋体"/>
        <family val="3"/>
        <charset val="134"/>
      </rPr>
      <t>目前灰色底漆与金属颜色相近，很难发现底漆漏喷现象，底漆是起到防腐、防锈重要功能，所以要更换为黄色底漆，对油漆利用率有很大贡献</t>
    </r>
  </si>
  <si>
    <r>
      <rPr>
        <sz val="11"/>
        <color rgb="FF000000"/>
        <rFont val="新宋体"/>
        <family val="3"/>
        <charset val="134"/>
      </rPr>
      <t>非可见面只喷一遍</t>
    </r>
    <r>
      <rPr>
        <sz val="11"/>
        <color rgb="FF000000"/>
        <rFont val="Arial Narrow"/>
        <family val="2"/>
      </rPr>
      <t xml:space="preserve">DTM </t>
    </r>
    <r>
      <rPr>
        <sz val="11"/>
        <color rgb="FF000000"/>
        <rFont val="新宋体"/>
        <family val="3"/>
        <charset val="134"/>
      </rPr>
      <t>漆</t>
    </r>
  </si>
  <si>
    <r>
      <rPr>
        <sz val="11"/>
        <color rgb="FF000000"/>
        <rFont val="新宋体"/>
        <family val="3"/>
        <charset val="134"/>
      </rPr>
      <t>上下车架上有一些地方，在整机装配完成后被完全覆盖，对外观要求不高，可以使用</t>
    </r>
    <r>
      <rPr>
        <sz val="11"/>
        <color rgb="FF000000"/>
        <rFont val="Arial Narrow"/>
        <family val="2"/>
      </rPr>
      <t>DTM</t>
    </r>
    <r>
      <rPr>
        <sz val="11"/>
        <color rgb="FF000000"/>
        <rFont val="新宋体"/>
        <family val="3"/>
        <charset val="134"/>
      </rPr>
      <t>油漆只喷一遍，漆膜厚度减少一半</t>
    </r>
  </si>
  <si>
    <t>Adam</t>
    <phoneticPr fontId="6" type="noConversion"/>
  </si>
  <si>
    <t>Y</t>
    <phoneticPr fontId="6" type="noConversion"/>
  </si>
  <si>
    <t>Ocean</t>
    <phoneticPr fontId="6" type="noConversion"/>
  </si>
  <si>
    <t>Level 3</t>
    <phoneticPr fontId="3" type="noConversion"/>
  </si>
  <si>
    <t>Area</t>
    <phoneticPr fontId="3" type="noConversion"/>
  </si>
  <si>
    <r>
      <rPr>
        <sz val="11"/>
        <color theme="1"/>
        <rFont val="等线"/>
        <family val="3"/>
        <charset val="134"/>
      </rPr>
      <t>提高</t>
    </r>
    <r>
      <rPr>
        <sz val="11"/>
        <color theme="1"/>
        <rFont val="Arial Narrow"/>
        <family val="2"/>
      </rPr>
      <t>UT</t>
    </r>
    <r>
      <rPr>
        <sz val="11"/>
        <color theme="1"/>
        <rFont val="等线"/>
        <family val="3"/>
        <charset val="134"/>
      </rPr>
      <t>一次通过率</t>
    </r>
    <phoneticPr fontId="3" type="noConversion"/>
  </si>
  <si>
    <r>
      <rPr>
        <sz val="11"/>
        <color theme="1"/>
        <rFont val="等线"/>
        <family val="3"/>
        <charset val="134"/>
      </rPr>
      <t>提高机械手长缝</t>
    </r>
    <r>
      <rPr>
        <sz val="11"/>
        <color theme="1"/>
        <rFont val="Arial Narrow"/>
        <family val="2"/>
      </rPr>
      <t>UT</t>
    </r>
    <r>
      <rPr>
        <sz val="11"/>
        <color theme="1"/>
        <rFont val="等线"/>
        <family val="3"/>
        <charset val="134"/>
      </rPr>
      <t>一次通过率，</t>
    </r>
    <r>
      <rPr>
        <sz val="11"/>
        <color theme="1"/>
        <rFont val="Arial Narrow"/>
        <family val="2"/>
      </rPr>
      <t>349</t>
    </r>
    <r>
      <rPr>
        <sz val="11"/>
        <color theme="1"/>
        <rFont val="等线"/>
        <family val="3"/>
        <charset val="134"/>
      </rPr>
      <t>产品目前通过率低，重点公关</t>
    </r>
    <phoneticPr fontId="3" type="noConversion"/>
  </si>
  <si>
    <r>
      <rPr>
        <sz val="11"/>
        <color theme="1"/>
        <rFont val="等线"/>
        <family val="3"/>
        <charset val="134"/>
      </rPr>
      <t>提高</t>
    </r>
    <r>
      <rPr>
        <sz val="11"/>
        <color theme="1"/>
        <rFont val="Arial Narrow"/>
        <family val="2"/>
      </rPr>
      <t>345/349</t>
    </r>
    <r>
      <rPr>
        <sz val="11"/>
        <color theme="1"/>
        <rFont val="等线"/>
        <family val="3"/>
        <charset val="134"/>
      </rPr>
      <t>机械手焊达率</t>
    </r>
    <phoneticPr fontId="3" type="noConversion"/>
  </si>
  <si>
    <r>
      <t>T</t>
    </r>
    <r>
      <rPr>
        <sz val="11"/>
        <color theme="1"/>
        <rFont val="等线"/>
        <family val="3"/>
        <charset val="134"/>
      </rPr>
      <t>型接头机械手焊接</t>
    </r>
    <phoneticPr fontId="3" type="noConversion"/>
  </si>
  <si>
    <r>
      <rPr>
        <sz val="11"/>
        <color theme="1"/>
        <rFont val="等线"/>
        <family val="3"/>
        <charset val="134"/>
      </rPr>
      <t>提高端部</t>
    </r>
    <r>
      <rPr>
        <sz val="11"/>
        <color theme="1"/>
        <rFont val="Arial Narrow"/>
        <family val="2"/>
      </rPr>
      <t>UT</t>
    </r>
    <r>
      <rPr>
        <sz val="11"/>
        <color theme="1"/>
        <rFont val="等线"/>
        <family val="3"/>
        <charset val="134"/>
      </rPr>
      <t>一次通过率</t>
    </r>
    <phoneticPr fontId="3" type="noConversion"/>
  </si>
  <si>
    <r>
      <t>345/349</t>
    </r>
    <r>
      <rPr>
        <sz val="11"/>
        <color theme="1"/>
        <rFont val="等线"/>
        <family val="3"/>
        <charset val="134"/>
      </rPr>
      <t>型号端部通过率较低，重点研究厚板端部改进的方案</t>
    </r>
    <phoneticPr fontId="3" type="noConversion"/>
  </si>
  <si>
    <r>
      <rPr>
        <sz val="11"/>
        <color theme="1"/>
        <rFont val="等线"/>
        <family val="3"/>
        <charset val="134"/>
      </rPr>
      <t>拼点时间缩减</t>
    </r>
  </si>
  <si>
    <r>
      <rPr>
        <sz val="11"/>
        <color theme="1"/>
        <rFont val="等线"/>
        <family val="3"/>
        <charset val="134"/>
      </rPr>
      <t>减少拼点中工装调整时间</t>
    </r>
    <phoneticPr fontId="3" type="noConversion"/>
  </si>
  <si>
    <r>
      <rPr>
        <sz val="11"/>
        <color theme="1"/>
        <rFont val="等线"/>
        <family val="3"/>
        <charset val="134"/>
      </rPr>
      <t>提高</t>
    </r>
    <r>
      <rPr>
        <sz val="11"/>
        <color theme="1"/>
        <rFont val="Arial Narrow"/>
        <family val="2"/>
      </rPr>
      <t>29/30PA</t>
    </r>
    <r>
      <rPr>
        <sz val="11"/>
        <color theme="1"/>
        <rFont val="等线"/>
        <family val="3"/>
        <charset val="134"/>
      </rPr>
      <t>一次通过率</t>
    </r>
    <phoneticPr fontId="3" type="noConversion"/>
  </si>
  <si>
    <r>
      <t>29/30</t>
    </r>
    <r>
      <rPr>
        <sz val="11"/>
        <color theme="1"/>
        <rFont val="等线"/>
        <family val="3"/>
        <charset val="134"/>
      </rPr>
      <t>长缝接头、部分位置缺陷，发现缺陷规律，提高</t>
    </r>
    <r>
      <rPr>
        <sz val="11"/>
        <color theme="1"/>
        <rFont val="Arial Narrow"/>
        <family val="2"/>
      </rPr>
      <t>PA</t>
    </r>
    <r>
      <rPr>
        <sz val="11"/>
        <color theme="1"/>
        <rFont val="等线"/>
        <family val="3"/>
        <charset val="134"/>
      </rPr>
      <t>通过率</t>
    </r>
  </si>
  <si>
    <r>
      <rPr>
        <sz val="11"/>
        <color theme="1"/>
        <rFont val="等线"/>
        <family val="3"/>
        <charset val="134"/>
      </rPr>
      <t>智能制造</t>
    </r>
  </si>
  <si>
    <r>
      <rPr>
        <sz val="11"/>
        <color theme="1"/>
        <rFont val="等线"/>
        <family val="3"/>
        <charset val="134"/>
      </rPr>
      <t>部分设备、测量工具存在智能改造的机会，</t>
    </r>
    <r>
      <rPr>
        <sz val="11"/>
        <color theme="1"/>
        <rFont val="Arial Narrow"/>
        <family val="2"/>
      </rPr>
      <t>AGV</t>
    </r>
    <r>
      <rPr>
        <sz val="11"/>
        <color theme="1"/>
        <rFont val="等线"/>
        <family val="3"/>
        <charset val="134"/>
      </rPr>
      <t>小车、自动测量记录数据、视觉防错、焊接过程可视化等等投入到焊接生产中</t>
    </r>
    <phoneticPr fontId="3" type="noConversion"/>
  </si>
  <si>
    <r>
      <rPr>
        <sz val="11"/>
        <color theme="1"/>
        <rFont val="等线"/>
        <family val="3"/>
        <charset val="134"/>
      </rPr>
      <t>提高中段机械手产能</t>
    </r>
  </si>
  <si>
    <r>
      <rPr>
        <sz val="11"/>
        <color theme="1"/>
        <rFont val="等线"/>
        <family val="3"/>
        <charset val="134"/>
      </rPr>
      <t>增加大挖中段机械手，满足中段拼点机械手产能要求，机械手焊接全覆盖，解决人机工程学问题</t>
    </r>
  </si>
  <si>
    <r>
      <t>kitting</t>
    </r>
    <r>
      <rPr>
        <sz val="11"/>
        <color theme="1"/>
        <rFont val="等线"/>
        <family val="3"/>
        <charset val="134"/>
      </rPr>
      <t>优化</t>
    </r>
  </si>
  <si>
    <r>
      <rPr>
        <sz val="11"/>
        <color theme="1"/>
        <rFont val="等线"/>
        <family val="3"/>
        <charset val="134"/>
      </rPr>
      <t>整合线边</t>
    </r>
    <r>
      <rPr>
        <sz val="11"/>
        <color theme="1"/>
        <rFont val="Arial Narrow"/>
        <family val="2"/>
      </rPr>
      <t>kitting</t>
    </r>
    <r>
      <rPr>
        <sz val="11"/>
        <color theme="1"/>
        <rFont val="等线"/>
        <family val="3"/>
        <charset val="134"/>
      </rPr>
      <t>，重置料栏摆放规则，小件、衬条配套，取消平托盘</t>
    </r>
  </si>
  <si>
    <r>
      <rPr>
        <sz val="11"/>
        <color theme="1"/>
        <rFont val="等线"/>
        <family val="3"/>
        <charset val="134"/>
      </rPr>
      <t>变位机平台改造</t>
    </r>
  </si>
  <si>
    <r>
      <rPr>
        <sz val="11"/>
        <color theme="1"/>
        <rFont val="等线"/>
        <family val="3"/>
        <charset val="134"/>
      </rPr>
      <t>找补、小件变位机平台改造，消除焊接、打磨过程中的安全隐患</t>
    </r>
  </si>
  <si>
    <r>
      <rPr>
        <sz val="11"/>
        <color theme="1"/>
        <rFont val="等线"/>
        <family val="3"/>
        <charset val="134"/>
      </rPr>
      <t>外观缺陷识别能力</t>
    </r>
  </si>
  <si>
    <r>
      <rPr>
        <sz val="11"/>
        <color theme="1"/>
        <rFont val="等线"/>
        <family val="3"/>
        <charset val="134"/>
      </rPr>
      <t>通过邀请检验员培训，配置合适的工具，调整检验位置等措施，减少因外观缺陷识别能力不足导致的</t>
    </r>
    <r>
      <rPr>
        <sz val="11"/>
        <color theme="1"/>
        <rFont val="Arial Narrow"/>
        <family val="2"/>
      </rPr>
      <t>Miss</t>
    </r>
    <r>
      <rPr>
        <sz val="11"/>
        <color theme="1"/>
        <rFont val="等线"/>
        <family val="3"/>
        <charset val="134"/>
      </rPr>
      <t>缺陷</t>
    </r>
  </si>
  <si>
    <r>
      <rPr>
        <sz val="11"/>
        <color theme="1"/>
        <rFont val="等线"/>
        <family val="3"/>
        <charset val="134"/>
      </rPr>
      <t>斗杆端部</t>
    </r>
    <r>
      <rPr>
        <sz val="11"/>
        <color theme="1"/>
        <rFont val="Arial Narrow"/>
        <family val="2"/>
      </rPr>
      <t>UT</t>
    </r>
    <r>
      <rPr>
        <sz val="11"/>
        <color theme="1"/>
        <rFont val="等线"/>
        <family val="3"/>
        <charset val="134"/>
      </rPr>
      <t>通过率再提高项目</t>
    </r>
  </si>
  <si>
    <r>
      <rPr>
        <sz val="11"/>
        <color theme="1"/>
        <rFont val="等线"/>
        <family val="3"/>
        <charset val="134"/>
      </rPr>
      <t>进一步细化过程控制，配合工艺改进，从而提高端部</t>
    </r>
    <r>
      <rPr>
        <sz val="11"/>
        <color theme="1"/>
        <rFont val="Arial Narrow"/>
        <family val="2"/>
      </rPr>
      <t>UT</t>
    </r>
    <r>
      <rPr>
        <sz val="11"/>
        <color theme="1"/>
        <rFont val="等线"/>
        <family val="3"/>
        <charset val="134"/>
      </rPr>
      <t>通过率</t>
    </r>
  </si>
  <si>
    <r>
      <rPr>
        <sz val="11"/>
        <color theme="1"/>
        <rFont val="等线"/>
        <family val="3"/>
        <charset val="134"/>
      </rPr>
      <t>斗杆减少端部缩孔缺陷项目</t>
    </r>
  </si>
  <si>
    <r>
      <rPr>
        <sz val="11"/>
        <color theme="1"/>
        <rFont val="等线"/>
        <family val="3"/>
        <charset val="134"/>
      </rPr>
      <t>通过试验陶瓷块预热，确保陶瓷块干燥，避免因陶瓷块潮湿导致的端部缩孔缺陷</t>
    </r>
  </si>
  <si>
    <r>
      <rPr>
        <sz val="11"/>
        <color theme="1"/>
        <rFont val="等线"/>
        <family val="3"/>
        <charset val="134"/>
      </rPr>
      <t>斗杆长缝</t>
    </r>
    <r>
      <rPr>
        <sz val="11"/>
        <color theme="1"/>
        <rFont val="Arial Narrow"/>
        <family val="2"/>
      </rPr>
      <t>UT</t>
    </r>
    <r>
      <rPr>
        <sz val="11"/>
        <color theme="1"/>
        <rFont val="等线"/>
        <family val="3"/>
        <charset val="134"/>
      </rPr>
      <t>通过率提高项目</t>
    </r>
  </si>
  <si>
    <r>
      <rPr>
        <sz val="11"/>
        <color theme="1"/>
        <rFont val="等线"/>
        <family val="3"/>
        <charset val="134"/>
      </rPr>
      <t>斗杆人工焊</t>
    </r>
    <r>
      <rPr>
        <sz val="11"/>
        <color theme="1"/>
        <rFont val="Arial Narrow"/>
        <family val="2"/>
      </rPr>
      <t>PA</t>
    </r>
    <r>
      <rPr>
        <sz val="11"/>
        <color theme="1"/>
        <rFont val="等线"/>
        <family val="3"/>
        <charset val="134"/>
      </rPr>
      <t>通过率提高项目</t>
    </r>
  </si>
  <si>
    <r>
      <rPr>
        <sz val="11"/>
        <color theme="1"/>
        <rFont val="等线"/>
        <family val="3"/>
        <charset val="134"/>
      </rPr>
      <t>进一步加强人工焊（特别是外包工）</t>
    </r>
    <r>
      <rPr>
        <sz val="11"/>
        <color theme="1"/>
        <rFont val="Arial Narrow"/>
        <family val="2"/>
      </rPr>
      <t>PA</t>
    </r>
    <r>
      <rPr>
        <sz val="11"/>
        <color theme="1"/>
        <rFont val="等线"/>
        <family val="3"/>
        <charset val="134"/>
      </rPr>
      <t>焊接培训，提高人工焊</t>
    </r>
    <r>
      <rPr>
        <sz val="11"/>
        <color theme="1"/>
        <rFont val="Arial Narrow"/>
        <family val="2"/>
      </rPr>
      <t>PA</t>
    </r>
    <r>
      <rPr>
        <sz val="11"/>
        <color theme="1"/>
        <rFont val="等线"/>
        <family val="3"/>
        <charset val="134"/>
      </rPr>
      <t>通过率</t>
    </r>
  </si>
  <si>
    <r>
      <rPr>
        <sz val="11"/>
        <color theme="1"/>
        <rFont val="等线"/>
        <family val="3"/>
        <charset val="134"/>
      </rPr>
      <t>斗杆机械手</t>
    </r>
    <r>
      <rPr>
        <sz val="11"/>
        <color theme="1"/>
        <rFont val="Arial Narrow"/>
        <family val="2"/>
      </rPr>
      <t>PA</t>
    </r>
    <r>
      <rPr>
        <sz val="11"/>
        <color theme="1"/>
        <rFont val="等线"/>
        <family val="3"/>
        <charset val="134"/>
      </rPr>
      <t>通过率提高项目</t>
    </r>
  </si>
  <si>
    <r>
      <rPr>
        <sz val="11"/>
        <color theme="1"/>
        <rFont val="等线"/>
        <family val="3"/>
        <charset val="134"/>
      </rPr>
      <t>进一步细化过程控制，配合工艺改进，从而提高机械手</t>
    </r>
    <r>
      <rPr>
        <sz val="11"/>
        <color theme="1"/>
        <rFont val="Arial Narrow"/>
        <family val="2"/>
      </rPr>
      <t>PA</t>
    </r>
    <r>
      <rPr>
        <sz val="11"/>
        <color theme="1"/>
        <rFont val="等线"/>
        <family val="3"/>
        <charset val="134"/>
      </rPr>
      <t>通过率</t>
    </r>
  </si>
  <si>
    <r>
      <t>OPM</t>
    </r>
    <r>
      <rPr>
        <sz val="11"/>
        <color theme="1"/>
        <rFont val="等线"/>
        <family val="3"/>
        <charset val="134"/>
      </rPr>
      <t>再强化项目</t>
    </r>
  </si>
  <si>
    <r>
      <rPr>
        <sz val="11"/>
        <color theme="1"/>
        <rFont val="等线"/>
        <family val="3"/>
        <charset val="134"/>
      </rPr>
      <t>通过加强</t>
    </r>
    <r>
      <rPr>
        <sz val="11"/>
        <color theme="1"/>
        <rFont val="Arial Narrow"/>
        <family val="2"/>
      </rPr>
      <t>OPM</t>
    </r>
    <r>
      <rPr>
        <sz val="11"/>
        <color theme="1"/>
        <rFont val="等线"/>
        <family val="3"/>
        <charset val="134"/>
      </rPr>
      <t>执行和交接班，及时发现设备隐患，减少因设备停工导致的非计划停工和加班</t>
    </r>
  </si>
  <si>
    <r>
      <rPr>
        <sz val="11"/>
        <color theme="1"/>
        <rFont val="等线"/>
        <family val="3"/>
        <charset val="134"/>
      </rPr>
      <t>减少非必要打磨</t>
    </r>
  </si>
  <si>
    <r>
      <rPr>
        <sz val="11"/>
        <color theme="1"/>
        <rFont val="等线"/>
        <family val="3"/>
        <charset val="134"/>
      </rPr>
      <t>通过学习标准和工艺要求，减少非必要打磨，减少效率损失</t>
    </r>
  </si>
  <si>
    <r>
      <rPr>
        <sz val="11"/>
        <color theme="1"/>
        <rFont val="等线"/>
        <family val="3"/>
        <charset val="134"/>
      </rPr>
      <t>机械手焊接飞溅优化</t>
    </r>
  </si>
  <si>
    <r>
      <rPr>
        <sz val="11"/>
        <color theme="1"/>
        <rFont val="等线"/>
        <family val="3"/>
        <charset val="134"/>
      </rPr>
      <t>通过工艺改进，减少机械手焊接中产生的顽固飞溅，从而减少因处理飞溅导致的效率损失</t>
    </r>
  </si>
  <si>
    <r>
      <rPr>
        <sz val="11"/>
        <color theme="1"/>
        <rFont val="等线"/>
        <family val="3"/>
        <charset val="134"/>
      </rPr>
      <t>拼点快速换型</t>
    </r>
  </si>
  <si>
    <r>
      <rPr>
        <sz val="11"/>
        <color theme="1"/>
        <rFont val="等线"/>
        <family val="3"/>
        <charset val="134"/>
      </rPr>
      <t>改进工装，提高换型速度</t>
    </r>
  </si>
  <si>
    <r>
      <rPr>
        <sz val="11"/>
        <color theme="1"/>
        <rFont val="等线"/>
        <family val="3"/>
        <charset val="134"/>
      </rPr>
      <t>拼点快速定位和装夹</t>
    </r>
  </si>
  <si>
    <r>
      <rPr>
        <sz val="11"/>
        <color theme="1"/>
        <rFont val="等线"/>
        <family val="3"/>
        <charset val="134"/>
      </rPr>
      <t>改进工装，提高拼点定位准确性</t>
    </r>
  </si>
  <si>
    <r>
      <rPr>
        <sz val="11"/>
        <color theme="1"/>
        <rFont val="等线"/>
        <family val="3"/>
        <charset val="134"/>
      </rPr>
      <t>线边物料优化</t>
    </r>
  </si>
  <si>
    <r>
      <rPr>
        <sz val="11"/>
        <color theme="1"/>
        <rFont val="等线"/>
        <family val="3"/>
        <charset val="134"/>
      </rPr>
      <t>通过优化现有</t>
    </r>
    <r>
      <rPr>
        <sz val="11"/>
        <color theme="1"/>
        <rFont val="Arial Narrow"/>
        <family val="2"/>
      </rPr>
      <t>Kitting</t>
    </r>
    <r>
      <rPr>
        <sz val="11"/>
        <color theme="1"/>
        <rFont val="等线"/>
        <family val="3"/>
        <charset val="134"/>
      </rPr>
      <t>，物料重新布局，增加小件</t>
    </r>
    <r>
      <rPr>
        <sz val="11"/>
        <color theme="1"/>
        <rFont val="Arial Narrow"/>
        <family val="2"/>
      </rPr>
      <t>Kitting</t>
    </r>
    <r>
      <rPr>
        <sz val="11"/>
        <color theme="1"/>
        <rFont val="等线"/>
        <family val="3"/>
        <charset val="134"/>
      </rPr>
      <t>等改进，优化线边物料，提高拼点效率</t>
    </r>
  </si>
  <si>
    <r>
      <rPr>
        <sz val="11"/>
        <color theme="1"/>
        <rFont val="等线"/>
        <family val="3"/>
        <charset val="134"/>
      </rPr>
      <t>机械手产能提高项目</t>
    </r>
  </si>
  <si>
    <r>
      <rPr>
        <sz val="11"/>
        <color theme="1"/>
        <rFont val="等线"/>
        <family val="3"/>
        <charset val="134"/>
      </rPr>
      <t>通过程序优化，提高焊达率，实现机械手产能的突破</t>
    </r>
  </si>
  <si>
    <r>
      <t>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Arial Narrow"/>
        <family val="2"/>
      </rPr>
      <t>MC</t>
    </r>
    <r>
      <rPr>
        <sz val="11"/>
        <color theme="1"/>
        <rFont val="等线"/>
        <family val="3"/>
        <charset val="134"/>
      </rPr>
      <t>产能提高项目</t>
    </r>
  </si>
  <si>
    <r>
      <rPr>
        <sz val="11"/>
        <color theme="1"/>
        <rFont val="等线"/>
        <family val="3"/>
        <charset val="134"/>
      </rPr>
      <t>通过提高设备稳定性，优化程序，提高机加工产能</t>
    </r>
  </si>
  <si>
    <r>
      <rPr>
        <sz val="11"/>
        <color theme="1"/>
        <rFont val="等线"/>
        <family val="3"/>
        <charset val="134"/>
      </rPr>
      <t>人力资源配置</t>
    </r>
  </si>
  <si>
    <r>
      <rPr>
        <sz val="11"/>
        <color theme="1"/>
        <rFont val="等线"/>
        <family val="3"/>
        <charset val="134"/>
      </rPr>
      <t>人力资源配置，提高员工技能及交叉技能</t>
    </r>
    <r>
      <rPr>
        <sz val="11"/>
        <color theme="1"/>
        <rFont val="Arial Narrow"/>
        <family val="2"/>
      </rPr>
      <t>,</t>
    </r>
    <r>
      <rPr>
        <sz val="11"/>
        <color theme="1"/>
        <rFont val="等线"/>
        <family val="3"/>
        <charset val="134"/>
      </rPr>
      <t>对外包工进行技能、质量培训控制，提高外包工效率，达到人员平衡</t>
    </r>
    <r>
      <rPr>
        <sz val="11"/>
        <color theme="1"/>
        <rFont val="Arial Narrow"/>
        <family val="2"/>
      </rPr>
      <t>,</t>
    </r>
    <r>
      <rPr>
        <sz val="11"/>
        <color theme="1"/>
        <rFont val="等线"/>
        <family val="3"/>
        <charset val="134"/>
      </rPr>
      <t>总体实现</t>
    </r>
    <r>
      <rPr>
        <sz val="11"/>
        <color theme="1"/>
        <rFont val="Arial Narrow"/>
        <family val="2"/>
      </rPr>
      <t>3</t>
    </r>
    <r>
      <rPr>
        <sz val="11"/>
        <color theme="1"/>
        <rFont val="等线"/>
        <family val="3"/>
        <charset val="134"/>
      </rPr>
      <t>台的产能人力需要</t>
    </r>
  </si>
  <si>
    <r>
      <rPr>
        <sz val="11"/>
        <color theme="1"/>
        <rFont val="等线"/>
        <family val="3"/>
        <charset val="134"/>
      </rPr>
      <t>提高下车焊达率</t>
    </r>
  </si>
  <si>
    <r>
      <rPr>
        <sz val="11"/>
        <color theme="1"/>
        <rFont val="等线"/>
        <family val="3"/>
        <charset val="134"/>
      </rPr>
      <t>下车架</t>
    </r>
    <r>
      <rPr>
        <sz val="11"/>
        <color theme="1"/>
        <rFont val="Arial Narrow"/>
        <family val="2"/>
      </rPr>
      <t>8</t>
    </r>
    <r>
      <rPr>
        <sz val="11"/>
        <color theme="1"/>
        <rFont val="等线"/>
        <family val="3"/>
        <charset val="134"/>
      </rPr>
      <t>条立道缝实现机械手焊接可行性研究，提高焊达率</t>
    </r>
    <r>
      <rPr>
        <sz val="11"/>
        <color theme="1"/>
        <rFont val="Arial Narrow"/>
        <family val="2"/>
      </rPr>
      <t>(Before 95%)</t>
    </r>
  </si>
  <si>
    <r>
      <t xml:space="preserve">UF </t>
    </r>
    <r>
      <rPr>
        <sz val="11"/>
        <color theme="1"/>
        <rFont val="等线"/>
        <family val="3"/>
        <charset val="134"/>
      </rPr>
      <t>中心支架区域小件</t>
    </r>
    <r>
      <rPr>
        <sz val="11"/>
        <color theme="1"/>
        <rFont val="Arial Narrow"/>
        <family val="2"/>
      </rPr>
      <t>Kitting</t>
    </r>
  </si>
  <si>
    <r>
      <t xml:space="preserve">UF </t>
    </r>
    <r>
      <rPr>
        <sz val="11"/>
        <color theme="1"/>
        <rFont val="等线"/>
        <family val="3"/>
        <charset val="134"/>
      </rPr>
      <t>中心支架区域小件</t>
    </r>
    <r>
      <rPr>
        <sz val="11"/>
        <color theme="1"/>
        <rFont val="Arial Narrow"/>
        <family val="2"/>
      </rPr>
      <t xml:space="preserve">Kitting </t>
    </r>
    <r>
      <rPr>
        <sz val="11"/>
        <color theme="1"/>
        <rFont val="等线"/>
        <family val="3"/>
        <charset val="134"/>
      </rPr>
      <t>配料，有利于节省人力、防错、</t>
    </r>
    <r>
      <rPr>
        <sz val="11"/>
        <color theme="1"/>
        <rFont val="Arial Narrow"/>
        <family val="2"/>
      </rPr>
      <t xml:space="preserve">5S </t>
    </r>
    <r>
      <rPr>
        <sz val="11"/>
        <color theme="1"/>
        <rFont val="等线"/>
        <family val="3"/>
        <charset val="134"/>
      </rPr>
      <t>等益处</t>
    </r>
  </si>
  <si>
    <r>
      <t xml:space="preserve">UF </t>
    </r>
    <r>
      <rPr>
        <sz val="11"/>
        <color theme="1"/>
        <rFont val="等线"/>
        <family val="3"/>
        <charset val="134"/>
      </rPr>
      <t>总焊区域小件</t>
    </r>
    <r>
      <rPr>
        <sz val="11"/>
        <color theme="1"/>
        <rFont val="Arial Narrow"/>
        <family val="2"/>
      </rPr>
      <t>Kitting</t>
    </r>
  </si>
  <si>
    <r>
      <t xml:space="preserve">UF </t>
    </r>
    <r>
      <rPr>
        <sz val="11"/>
        <color theme="1"/>
        <rFont val="等线"/>
        <family val="3"/>
        <charset val="134"/>
      </rPr>
      <t>总焊区域小件</t>
    </r>
    <r>
      <rPr>
        <sz val="11"/>
        <color theme="1"/>
        <rFont val="Arial Narrow"/>
        <family val="2"/>
      </rPr>
      <t xml:space="preserve">Kitting </t>
    </r>
    <r>
      <rPr>
        <sz val="11"/>
        <color theme="1"/>
        <rFont val="等线"/>
        <family val="3"/>
        <charset val="134"/>
      </rPr>
      <t>配料，有利于节省人力、防错、</t>
    </r>
    <r>
      <rPr>
        <sz val="11"/>
        <color theme="1"/>
        <rFont val="Arial Narrow"/>
        <family val="2"/>
      </rPr>
      <t xml:space="preserve">5S </t>
    </r>
    <r>
      <rPr>
        <sz val="11"/>
        <color theme="1"/>
        <rFont val="等线"/>
        <family val="3"/>
        <charset val="134"/>
      </rPr>
      <t>等益处</t>
    </r>
  </si>
  <si>
    <r>
      <t>NGH UF</t>
    </r>
    <r>
      <rPr>
        <sz val="11"/>
        <color theme="1"/>
        <rFont val="等线"/>
        <family val="3"/>
        <charset val="134"/>
      </rPr>
      <t>返修降低</t>
    </r>
  </si>
  <si>
    <r>
      <t>NGH UF</t>
    </r>
    <r>
      <rPr>
        <sz val="11"/>
        <color theme="1"/>
        <rFont val="等线"/>
        <family val="3"/>
        <charset val="134"/>
      </rPr>
      <t>新品机械手焊缝优化</t>
    </r>
  </si>
  <si>
    <r>
      <t>NGH UF</t>
    </r>
    <r>
      <rPr>
        <sz val="11"/>
        <color theme="1"/>
        <rFont val="等线"/>
        <family val="3"/>
        <charset val="134"/>
      </rPr>
      <t>总拼返修降低</t>
    </r>
  </si>
  <si>
    <r>
      <rPr>
        <sz val="11"/>
        <color theme="1"/>
        <rFont val="等线"/>
        <family val="3"/>
        <charset val="134"/>
      </rPr>
      <t>机械手焊丝上料改进</t>
    </r>
  </si>
  <si>
    <r>
      <rPr>
        <sz val="11"/>
        <color theme="1"/>
        <rFont val="等线"/>
        <family val="3"/>
        <charset val="134"/>
      </rPr>
      <t>目前焊丝上料都是斜吊，人推，存在安全风险</t>
    </r>
  </si>
  <si>
    <r>
      <rPr>
        <sz val="11"/>
        <color theme="1"/>
        <rFont val="等线"/>
        <family val="3"/>
        <charset val="134"/>
      </rPr>
      <t>设立加长线体</t>
    </r>
  </si>
  <si>
    <r>
      <rPr>
        <sz val="11"/>
        <color theme="1"/>
        <rFont val="等线"/>
        <family val="3"/>
        <charset val="134"/>
      </rPr>
      <t>设立加长斗杆、动臂线配置，满足</t>
    </r>
    <r>
      <rPr>
        <sz val="11"/>
        <color theme="1"/>
        <rFont val="Arial Narrow"/>
        <family val="2"/>
      </rPr>
      <t>0.3</t>
    </r>
    <r>
      <rPr>
        <sz val="11"/>
        <color theme="1"/>
        <rFont val="等线"/>
        <family val="3"/>
        <charset val="134"/>
      </rPr>
      <t>台套</t>
    </r>
    <r>
      <rPr>
        <sz val="11"/>
        <color theme="1"/>
        <rFont val="Arial Narrow"/>
        <family val="2"/>
      </rPr>
      <t>/</t>
    </r>
    <r>
      <rPr>
        <sz val="11"/>
        <color theme="1"/>
        <rFont val="等线"/>
        <family val="3"/>
        <charset val="134"/>
      </rPr>
      <t>天产能</t>
    </r>
  </si>
  <si>
    <r>
      <rPr>
        <sz val="11"/>
        <color theme="1"/>
        <rFont val="等线"/>
        <family val="3"/>
        <charset val="134"/>
      </rPr>
      <t>提高超动臂</t>
    </r>
    <r>
      <rPr>
        <sz val="11"/>
        <color theme="1"/>
        <rFont val="Arial Narrow"/>
        <family val="2"/>
      </rPr>
      <t xml:space="preserve">PA/End </t>
    </r>
    <r>
      <rPr>
        <sz val="11"/>
        <color theme="1"/>
        <rFont val="等线"/>
        <family val="3"/>
        <charset val="134"/>
      </rPr>
      <t>一次性合格率</t>
    </r>
  </si>
  <si>
    <r>
      <rPr>
        <sz val="11"/>
        <color theme="1"/>
        <rFont val="等线"/>
        <family val="3"/>
        <charset val="134"/>
      </rPr>
      <t>提高超动臂</t>
    </r>
    <r>
      <rPr>
        <sz val="11"/>
        <color theme="1"/>
        <rFont val="Arial Narrow"/>
        <family val="2"/>
      </rPr>
      <t xml:space="preserve">PA/End </t>
    </r>
    <r>
      <rPr>
        <sz val="11"/>
        <color theme="1"/>
        <rFont val="等线"/>
        <family val="3"/>
        <charset val="134"/>
      </rPr>
      <t>焊道一次性合格率</t>
    </r>
    <r>
      <rPr>
        <sz val="11"/>
        <color theme="1"/>
        <rFont val="Arial Narrow"/>
        <family val="2"/>
      </rPr>
      <t>,</t>
    </r>
    <r>
      <rPr>
        <sz val="11"/>
        <color theme="1"/>
        <rFont val="等线"/>
        <family val="3"/>
        <charset val="134"/>
      </rPr>
      <t>目前为</t>
    </r>
    <r>
      <rPr>
        <sz val="11"/>
        <color theme="1"/>
        <rFont val="Arial Narrow"/>
        <family val="2"/>
      </rPr>
      <t>0</t>
    </r>
  </si>
  <si>
    <r>
      <t>C</t>
    </r>
    <r>
      <rPr>
        <sz val="11"/>
        <color theme="1"/>
        <rFont val="等线"/>
        <family val="3"/>
        <charset val="134"/>
      </rPr>
      <t>形焊缝公关</t>
    </r>
  </si>
  <si>
    <r>
      <rPr>
        <sz val="11"/>
        <color theme="1"/>
        <rFont val="等线"/>
        <family val="3"/>
        <charset val="134"/>
      </rPr>
      <t>超动臂第</t>
    </r>
    <r>
      <rPr>
        <sz val="11"/>
        <color theme="1"/>
        <rFont val="Arial Narrow"/>
        <family val="2"/>
      </rPr>
      <t>23</t>
    </r>
    <r>
      <rPr>
        <sz val="11"/>
        <color theme="1"/>
        <rFont val="等线"/>
        <family val="3"/>
        <charset val="134"/>
      </rPr>
      <t>道</t>
    </r>
    <r>
      <rPr>
        <sz val="11"/>
        <color theme="1"/>
        <rFont val="Arial Narrow"/>
        <family val="2"/>
      </rPr>
      <t>C</t>
    </r>
    <r>
      <rPr>
        <sz val="11"/>
        <color theme="1"/>
        <rFont val="等线"/>
        <family val="3"/>
        <charset val="134"/>
      </rPr>
      <t>形焊缝焊接质量改进</t>
    </r>
  </si>
  <si>
    <r>
      <t>BM</t>
    </r>
    <r>
      <rPr>
        <sz val="11"/>
        <color theme="1"/>
        <rFont val="等线"/>
        <family val="3"/>
        <charset val="134"/>
      </rPr>
      <t>小件</t>
    </r>
    <r>
      <rPr>
        <sz val="11"/>
        <color theme="1"/>
        <rFont val="Arial Narrow"/>
        <family val="2"/>
      </rPr>
      <t>Kitting</t>
    </r>
  </si>
  <si>
    <r>
      <t>BM</t>
    </r>
    <r>
      <rPr>
        <sz val="11"/>
        <color theme="1"/>
        <rFont val="等线"/>
        <family val="3"/>
        <charset val="134"/>
      </rPr>
      <t>区域小件</t>
    </r>
    <r>
      <rPr>
        <sz val="11"/>
        <color theme="1"/>
        <rFont val="Arial Narrow"/>
        <family val="2"/>
      </rPr>
      <t xml:space="preserve">Kitting </t>
    </r>
    <r>
      <rPr>
        <sz val="11"/>
        <color theme="1"/>
        <rFont val="等线"/>
        <family val="3"/>
        <charset val="134"/>
      </rPr>
      <t>配料，有利于节省人力、防错、</t>
    </r>
    <r>
      <rPr>
        <sz val="11"/>
        <color theme="1"/>
        <rFont val="Arial Narrow"/>
        <family val="2"/>
      </rPr>
      <t xml:space="preserve">5S </t>
    </r>
    <r>
      <rPr>
        <sz val="11"/>
        <color theme="1"/>
        <rFont val="等线"/>
        <family val="3"/>
        <charset val="134"/>
      </rPr>
      <t>等益处</t>
    </r>
  </si>
  <si>
    <r>
      <t>BM</t>
    </r>
    <r>
      <rPr>
        <sz val="11"/>
        <color theme="1"/>
        <rFont val="等线"/>
        <family val="3"/>
        <charset val="134"/>
      </rPr>
      <t>中段激光定位</t>
    </r>
  </si>
  <si>
    <r>
      <rPr>
        <sz val="11"/>
        <color theme="1"/>
        <rFont val="等线"/>
        <family val="3"/>
        <charset val="134"/>
      </rPr>
      <t>增加动臂中段定位激光代替人工测量定位</t>
    </r>
  </si>
  <si>
    <r>
      <t xml:space="preserve">BIS </t>
    </r>
    <r>
      <rPr>
        <sz val="11"/>
        <color theme="1"/>
        <rFont val="等线"/>
        <family val="3"/>
        <charset val="134"/>
      </rPr>
      <t>活动，</t>
    </r>
  </si>
  <si>
    <r>
      <rPr>
        <sz val="11"/>
        <color theme="1"/>
        <rFont val="等线"/>
        <family val="3"/>
        <charset val="134"/>
      </rPr>
      <t>生产区全面开展</t>
    </r>
    <r>
      <rPr>
        <sz val="11"/>
        <color theme="1"/>
        <rFont val="Arial Narrow"/>
        <family val="2"/>
      </rPr>
      <t>BIS</t>
    </r>
    <r>
      <rPr>
        <sz val="11"/>
        <color theme="1"/>
        <rFont val="等线"/>
        <family val="3"/>
        <charset val="134"/>
      </rPr>
      <t>活动</t>
    </r>
  </si>
  <si>
    <r>
      <rPr>
        <sz val="11"/>
        <color theme="1"/>
        <rFont val="等线"/>
        <family val="3"/>
        <charset val="134"/>
      </rPr>
      <t>网格化现场管理</t>
    </r>
  </si>
  <si>
    <r>
      <rPr>
        <sz val="11"/>
        <color theme="1"/>
        <rFont val="等线"/>
        <family val="3"/>
        <charset val="134"/>
      </rPr>
      <t>引入网格化现场管理模式改善团队责任管理</t>
    </r>
  </si>
  <si>
    <r>
      <rPr>
        <sz val="11"/>
        <color theme="1"/>
        <rFont val="等线"/>
        <family val="3"/>
        <charset val="134"/>
      </rPr>
      <t>人力资源战略</t>
    </r>
  </si>
  <si>
    <r>
      <t>1</t>
    </r>
    <r>
      <rPr>
        <sz val="11"/>
        <color theme="1"/>
        <rFont val="等线"/>
        <family val="3"/>
        <charset val="134"/>
      </rPr>
      <t>、增加人员，应对员工长期休假；</t>
    </r>
    <r>
      <rPr>
        <sz val="11"/>
        <color theme="1"/>
        <rFont val="Arial Narrow"/>
        <family val="2"/>
      </rPr>
      <t>2</t>
    </r>
    <r>
      <rPr>
        <sz val="11"/>
        <color theme="1"/>
        <rFont val="等线"/>
        <family val="3"/>
        <charset val="134"/>
      </rPr>
      <t>、关键岗位储备至少</t>
    </r>
    <r>
      <rPr>
        <sz val="11"/>
        <color theme="1"/>
        <rFont val="Arial Narrow"/>
        <family val="2"/>
      </rPr>
      <t>2</t>
    </r>
    <r>
      <rPr>
        <sz val="11"/>
        <color theme="1"/>
        <rFont val="等线"/>
        <family val="3"/>
        <charset val="134"/>
      </rPr>
      <t>位备份人员</t>
    </r>
  </si>
  <si>
    <r>
      <rPr>
        <sz val="11"/>
        <color theme="1"/>
        <rFont val="等线"/>
        <family val="3"/>
        <charset val="134"/>
      </rPr>
      <t>通过流程管理改进减少缺陷数量</t>
    </r>
  </si>
  <si>
    <r>
      <rPr>
        <sz val="11"/>
        <color theme="1"/>
        <rFont val="等线"/>
        <family val="3"/>
        <charset val="134"/>
      </rPr>
      <t>机械手人员效率提升</t>
    </r>
    <r>
      <rPr>
        <sz val="11"/>
        <color theme="1"/>
        <rFont val="Arial Narrow"/>
        <family val="2"/>
      </rPr>
      <t>10%</t>
    </r>
    <phoneticPr fontId="3" type="noConversion"/>
  </si>
  <si>
    <r>
      <rPr>
        <sz val="11"/>
        <color theme="1"/>
        <rFont val="等线"/>
        <family val="3"/>
        <charset val="134"/>
      </rPr>
      <t>机械手人员效率提升</t>
    </r>
    <r>
      <rPr>
        <sz val="11"/>
        <color theme="1"/>
        <rFont val="Arial Narrow"/>
        <family val="2"/>
      </rPr>
      <t>10%</t>
    </r>
    <r>
      <rPr>
        <sz val="11"/>
        <color theme="1"/>
        <rFont val="等线"/>
        <family val="3"/>
        <charset val="134"/>
      </rPr>
      <t>，支持</t>
    </r>
    <r>
      <rPr>
        <sz val="11"/>
        <color theme="1"/>
        <rFont val="Arial Narrow"/>
        <family val="2"/>
      </rPr>
      <t>28</t>
    </r>
    <r>
      <rPr>
        <sz val="11"/>
        <color theme="1"/>
        <rFont val="等线"/>
        <family val="3"/>
        <charset val="134"/>
      </rPr>
      <t>台焊接</t>
    </r>
    <phoneticPr fontId="3" type="noConversion"/>
  </si>
  <si>
    <r>
      <rPr>
        <sz val="11"/>
        <color theme="1"/>
        <rFont val="等线"/>
        <family val="3"/>
        <charset val="134"/>
      </rPr>
      <t>提高</t>
    </r>
    <r>
      <rPr>
        <sz val="11"/>
        <color theme="1"/>
        <rFont val="Arial Narrow"/>
        <family val="2"/>
      </rPr>
      <t>CC</t>
    </r>
    <r>
      <rPr>
        <sz val="11"/>
        <color theme="1"/>
        <rFont val="等线"/>
        <family val="3"/>
        <charset val="134"/>
      </rPr>
      <t>拼点工位间隙控制精度，改善机械手焊接质量</t>
    </r>
  </si>
  <si>
    <r>
      <rPr>
        <sz val="11"/>
        <color theme="1"/>
        <rFont val="等线"/>
        <family val="3"/>
        <charset val="134"/>
      </rPr>
      <t>拼点工序的输出会影响机械手焊接质量</t>
    </r>
  </si>
  <si>
    <r>
      <rPr>
        <sz val="11"/>
        <color theme="1"/>
        <rFont val="等线"/>
        <family val="3"/>
        <charset val="134"/>
      </rPr>
      <t>拼点工序产能提升</t>
    </r>
  </si>
  <si>
    <r>
      <rPr>
        <sz val="11"/>
        <color theme="1"/>
        <rFont val="等线"/>
        <family val="3"/>
        <charset val="134"/>
      </rPr>
      <t>拼点工序</t>
    </r>
    <r>
      <rPr>
        <sz val="11"/>
        <color theme="1"/>
        <rFont val="Arial Narrow"/>
        <family val="2"/>
      </rPr>
      <t>5</t>
    </r>
    <r>
      <rPr>
        <sz val="11"/>
        <color theme="1"/>
        <rFont val="等线"/>
        <family val="3"/>
        <charset val="134"/>
      </rPr>
      <t>台工装对应多型号产品，受场地物料和行行车等条件限制有频繁换型和人员等待等等浪费</t>
    </r>
  </si>
  <si>
    <r>
      <rPr>
        <sz val="11"/>
        <color theme="1"/>
        <rFont val="等线"/>
        <family val="3"/>
        <charset val="134"/>
      </rPr>
      <t>清理工序工位减少</t>
    </r>
  </si>
  <si>
    <r>
      <rPr>
        <sz val="11"/>
        <color theme="1"/>
        <rFont val="等线"/>
        <family val="3"/>
        <charset val="134"/>
      </rPr>
      <t>将清理打磨工序与总焊合并有利工作效率提高和场地节省</t>
    </r>
  </si>
  <si>
    <r>
      <rPr>
        <sz val="11"/>
        <color theme="1"/>
        <rFont val="等线"/>
        <family val="3"/>
        <charset val="134"/>
      </rPr>
      <t>优化总拼质量改进</t>
    </r>
  </si>
  <si>
    <r>
      <rPr>
        <sz val="11"/>
        <color theme="1"/>
        <rFont val="等线"/>
        <family val="3"/>
        <charset val="134"/>
      </rPr>
      <t>管理总成拼点后质量，避免缺陷件流出</t>
    </r>
  </si>
  <si>
    <r>
      <t xml:space="preserve">336 </t>
    </r>
    <r>
      <rPr>
        <sz val="11"/>
        <color theme="1"/>
        <rFont val="等线"/>
        <family val="3"/>
        <charset val="134"/>
      </rPr>
      <t>中心支架外包焊接</t>
    </r>
    <phoneticPr fontId="3" type="noConversion"/>
  </si>
  <si>
    <r>
      <t xml:space="preserve">336 </t>
    </r>
    <r>
      <rPr>
        <sz val="11"/>
        <color theme="1"/>
        <rFont val="等线"/>
        <family val="3"/>
        <charset val="134"/>
      </rPr>
      <t>中心支架转由外包人员焊接，现有员工补充到总焊工位，缓解人力紧张</t>
    </r>
    <phoneticPr fontId="3" type="noConversion"/>
  </si>
  <si>
    <t>Projects</t>
    <phoneticPr fontId="6" type="noConversion"/>
  </si>
  <si>
    <t>William</t>
    <phoneticPr fontId="3" type="noConversion"/>
  </si>
  <si>
    <t>Objective management</t>
    <phoneticPr fontId="3" type="noConversion"/>
  </si>
  <si>
    <t>各区域EHS指标设定与分解（分解至VS, 网格负责人/安全员等）</t>
    <phoneticPr fontId="3" type="noConversion"/>
  </si>
  <si>
    <t>Culture promotion</t>
    <phoneticPr fontId="3" type="noConversion"/>
  </si>
  <si>
    <t>EHS 竞赛、闯关等文化提升项目</t>
    <phoneticPr fontId="3" type="noConversion"/>
  </si>
  <si>
    <t>Safety Process</t>
    <phoneticPr fontId="3" type="noConversion"/>
  </si>
  <si>
    <t>BIS推广与实施</t>
    <phoneticPr fontId="3" type="noConversion"/>
  </si>
  <si>
    <t>basic management</t>
    <phoneticPr fontId="3" type="noConversion"/>
  </si>
  <si>
    <t>5S 推广与实施</t>
    <phoneticPr fontId="3" type="noConversion"/>
  </si>
  <si>
    <t>安全专员/安全员/班组长</t>
    <phoneticPr fontId="3" type="noConversion"/>
  </si>
  <si>
    <t>培训计划和能力认证</t>
    <phoneticPr fontId="3" type="noConversion"/>
  </si>
  <si>
    <t>外包主管、外包员工，外包team leader</t>
    <phoneticPr fontId="3" type="noConversion"/>
  </si>
  <si>
    <t>外包工安全管理流程</t>
    <phoneticPr fontId="3" type="noConversion"/>
  </si>
  <si>
    <t>网格范围，角色，职责，奖惩</t>
    <phoneticPr fontId="3" type="noConversion"/>
  </si>
  <si>
    <t>EHS网格化管理实施（目标，职责，监督网格化）</t>
    <phoneticPr fontId="3" type="noConversion"/>
  </si>
  <si>
    <t>暴露问题，信息分享</t>
    <phoneticPr fontId="3" type="noConversion"/>
  </si>
  <si>
    <t>EHS 可视化</t>
    <phoneticPr fontId="3" type="noConversion"/>
  </si>
  <si>
    <t>控制、管理高风险点</t>
    <phoneticPr fontId="3" type="noConversion"/>
  </si>
  <si>
    <t>SFEMA-年度安全风险评估</t>
    <phoneticPr fontId="3" type="noConversion"/>
  </si>
  <si>
    <t>变化因素管理</t>
    <phoneticPr fontId="3" type="noConversion"/>
  </si>
  <si>
    <t>安全变更管理</t>
    <phoneticPr fontId="3" type="noConversion"/>
  </si>
  <si>
    <t>governance</t>
    <phoneticPr fontId="3" type="noConversion"/>
  </si>
  <si>
    <t>层级EHS巡查流程</t>
    <phoneticPr fontId="3" type="noConversion"/>
  </si>
  <si>
    <t>William</t>
  </si>
  <si>
    <t>Hazard Report</t>
  </si>
  <si>
    <t>重大隐患报告</t>
  </si>
  <si>
    <t>EHS-目标</t>
    <phoneticPr fontId="6" type="noConversion"/>
  </si>
  <si>
    <t>EHS-文化</t>
    <phoneticPr fontId="6" type="noConversion"/>
  </si>
  <si>
    <t>EHS-流程</t>
    <phoneticPr fontId="6" type="noConversion"/>
  </si>
  <si>
    <t>EHS-管理</t>
    <phoneticPr fontId="6" type="noConversion"/>
  </si>
  <si>
    <t>Pillar</t>
    <phoneticPr fontId="6" type="noConversion"/>
  </si>
  <si>
    <t>Labor efficiency</t>
  </si>
  <si>
    <t xml:space="preserve">True Lean application </t>
  </si>
  <si>
    <t>Smart fixtures / layout</t>
  </si>
  <si>
    <t>Factory logistics /layout</t>
  </si>
  <si>
    <t>TTI</t>
    <phoneticPr fontId="6" type="noConversion"/>
  </si>
  <si>
    <t>Start Date</t>
    <phoneticPr fontId="6" type="noConversion"/>
  </si>
  <si>
    <t>End Date</t>
    <phoneticPr fontId="6" type="noConversion"/>
  </si>
  <si>
    <t>Fab</t>
  </si>
  <si>
    <t>Imperative List</t>
  </si>
  <si>
    <t>EHS Excellence</t>
    <phoneticPr fontId="36" type="noConversion"/>
  </si>
  <si>
    <t>Organizational Capability</t>
    <phoneticPr fontId="36" type="noConversion"/>
  </si>
  <si>
    <t>Lean Transformation</t>
    <phoneticPr fontId="36" type="noConversion"/>
  </si>
  <si>
    <t>Intelligent Manufacturing</t>
    <phoneticPr fontId="36" type="noConversion"/>
  </si>
  <si>
    <t>Operating Efficiency</t>
    <phoneticPr fontId="36" type="noConversion"/>
  </si>
  <si>
    <t>Supply Excellence</t>
    <phoneticPr fontId="36" type="noConversion"/>
  </si>
  <si>
    <t>GX Execution</t>
    <phoneticPr fontId="36" type="noConversion"/>
  </si>
  <si>
    <t>Quality Excellence</t>
    <phoneticPr fontId="6" type="noConversion"/>
  </si>
  <si>
    <t>Jan</t>
    <phoneticPr fontId="3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</si>
  <si>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</si>
  <si>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</si>
  <si>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</si>
  <si>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</si>
  <si>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</si>
  <si>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</si>
  <si>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</si>
  <si>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</si>
  <si>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</si>
  <si>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</si>
  <si>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</si>
  <si>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突破性指标</t>
  </si>
  <si>
    <t>EI Engagement Index (%)</t>
    <phoneticPr fontId="6" type="noConversion"/>
  </si>
  <si>
    <t>N/A</t>
    <phoneticPr fontId="6" type="noConversion"/>
  </si>
  <si>
    <t>Defect Free%-Assy</t>
    <phoneticPr fontId="6" type="noConversion"/>
  </si>
  <si>
    <t>Missed defect (YE)- Assy</t>
    <phoneticPr fontId="6" type="noConversion"/>
  </si>
  <si>
    <t>Rework time per machine (minutes) -Assy</t>
    <phoneticPr fontId="6" type="noConversion"/>
  </si>
  <si>
    <t>RTY-QG1-Assy</t>
    <phoneticPr fontId="6" type="noConversion"/>
  </si>
  <si>
    <t>RTY-QG2-Assy</t>
    <phoneticPr fontId="6" type="noConversion"/>
  </si>
  <si>
    <t>SOL by day-Assy</t>
    <phoneticPr fontId="6" type="noConversion"/>
  </si>
  <si>
    <t>FOL  by day-Assy</t>
    <phoneticPr fontId="6" type="noConversion"/>
  </si>
  <si>
    <t>UPST-Assy(YE)</t>
    <phoneticPr fontId="6" type="noConversion"/>
  </si>
  <si>
    <t>Parts Shipping Performance %</t>
    <phoneticPr fontId="6" type="noConversion"/>
  </si>
  <si>
    <t>Capacity Prove Out-Assy</t>
    <phoneticPr fontId="6" type="noConversion"/>
  </si>
  <si>
    <t>30+5</t>
  </si>
  <si>
    <t>Efficiency improvement-Assy</t>
    <phoneticPr fontId="6" type="noConversion"/>
  </si>
  <si>
    <t>基础性指标</t>
    <phoneticPr fontId="3" type="noConversion"/>
  </si>
  <si>
    <t>1H90, 2H36</t>
  </si>
  <si>
    <t>90</t>
  </si>
  <si>
    <t>36</t>
  </si>
  <si>
    <r>
      <t>Achieve NPI projects requirement</t>
    </r>
    <r>
      <rPr>
        <sz val="15"/>
        <rFont val="宋体"/>
        <family val="2"/>
        <charset val="134"/>
      </rPr>
      <t>（</t>
    </r>
    <r>
      <rPr>
        <sz val="15"/>
        <rFont val="Arial Narrow"/>
        <family val="2"/>
      </rPr>
      <t>in smart goal, not in scorecard</t>
    </r>
    <r>
      <rPr>
        <sz val="15"/>
        <rFont val="宋体"/>
        <family val="2"/>
        <charset val="134"/>
      </rPr>
      <t>）</t>
    </r>
    <phoneticPr fontId="6" type="noConversion"/>
  </si>
  <si>
    <t>% flex labor of total HC -Fab</t>
    <phoneticPr fontId="6" type="noConversion"/>
  </si>
  <si>
    <t>Missed defect (YE)-Fab</t>
    <phoneticPr fontId="6" type="noConversion"/>
  </si>
  <si>
    <t>基础性指标</t>
  </si>
  <si>
    <t>SOL by day -Fab</t>
    <phoneticPr fontId="6" type="noConversion"/>
  </si>
  <si>
    <t>FOL by day - Fab</t>
    <phoneticPr fontId="6" type="noConversion"/>
  </si>
  <si>
    <t>UPST-Fab</t>
    <phoneticPr fontId="6" type="noConversion"/>
  </si>
  <si>
    <t>5S-Fab</t>
    <phoneticPr fontId="6" type="noConversion"/>
  </si>
  <si>
    <t>Capacity prove out-Fab</t>
    <phoneticPr fontId="6" type="noConversion"/>
  </si>
  <si>
    <t>31+3</t>
    <phoneticPr fontId="3" type="noConversion"/>
  </si>
  <si>
    <t>31+4</t>
    <phoneticPr fontId="3" type="noConversion"/>
  </si>
  <si>
    <t>32+5</t>
    <phoneticPr fontId="3" type="noConversion"/>
  </si>
  <si>
    <t>Efficiency improvement-Fab</t>
    <phoneticPr fontId="6" type="noConversion"/>
  </si>
  <si>
    <t>UPOT-Fab</t>
    <phoneticPr fontId="6" type="noConversion"/>
  </si>
  <si>
    <t>Budget VS Actual %-Fab</t>
    <phoneticPr fontId="6" type="noConversion"/>
  </si>
  <si>
    <t>±2%</t>
    <phoneticPr fontId="6" type="noConversion"/>
  </si>
  <si>
    <t>Missed defect (YE)-Paint</t>
    <phoneticPr fontId="6" type="noConversion"/>
  </si>
  <si>
    <t>% of zero touchup machine(YE)</t>
    <phoneticPr fontId="6" type="noConversion"/>
  </si>
  <si>
    <t>SOL by day -Pnt</t>
    <phoneticPr fontId="6" type="noConversion"/>
  </si>
  <si>
    <t>UPST-Pnt (YE)</t>
    <phoneticPr fontId="6" type="noConversion"/>
  </si>
  <si>
    <t>Capacity Prove out-Paint</t>
    <phoneticPr fontId="6" type="noConversion"/>
  </si>
  <si>
    <t>30+3</t>
  </si>
  <si>
    <t>31+4</t>
  </si>
  <si>
    <t>31+5</t>
  </si>
  <si>
    <t>30+2.7</t>
    <phoneticPr fontId="3" type="noConversion"/>
  </si>
  <si>
    <t>29+2</t>
    <phoneticPr fontId="3" type="noConversion"/>
  </si>
  <si>
    <t>Plan</t>
    <phoneticPr fontId="3" type="noConversion"/>
  </si>
  <si>
    <t>Actual</t>
    <phoneticPr fontId="3" type="noConversion"/>
  </si>
  <si>
    <t>Yearly Target</t>
    <phoneticPr fontId="3" type="noConversion"/>
  </si>
  <si>
    <t>Data provider</t>
    <phoneticPr fontId="3" type="noConversion"/>
  </si>
  <si>
    <t xml:space="preserve">Safety Recipe-YTD </t>
    <phoneticPr fontId="6" type="noConversion"/>
  </si>
  <si>
    <r>
      <t>ABBS</t>
    </r>
    <r>
      <rPr>
        <sz val="15"/>
        <color theme="1"/>
        <rFont val="Microsoft YaHei UI"/>
        <family val="2"/>
        <charset val="134"/>
      </rPr>
      <t>完成率</t>
    </r>
    <phoneticPr fontId="6" type="noConversion"/>
  </si>
  <si>
    <t>安全不符合项及时关闭率</t>
    <phoneticPr fontId="6" type="noConversion"/>
  </si>
  <si>
    <t>零中暑</t>
    <phoneticPr fontId="6" type="noConversion"/>
  </si>
  <si>
    <r>
      <t xml:space="preserve">PEE </t>
    </r>
    <r>
      <rPr>
        <sz val="15"/>
        <color theme="1"/>
        <rFont val="宋体"/>
        <family val="2"/>
        <charset val="134"/>
      </rPr>
      <t>佩戴巡查月度不符合项</t>
    </r>
    <phoneticPr fontId="6" type="noConversion"/>
  </si>
  <si>
    <r>
      <rPr>
        <sz val="15"/>
        <color theme="1"/>
        <rFont val="宋体"/>
        <family val="3"/>
        <charset val="134"/>
      </rPr>
      <t>厂界噪声达标</t>
    </r>
    <r>
      <rPr>
        <sz val="15"/>
        <color theme="1"/>
        <rFont val="Arial Narrow"/>
        <family val="2"/>
      </rPr>
      <t>100%</t>
    </r>
    <r>
      <rPr>
        <sz val="15"/>
        <color theme="1"/>
        <rFont val="宋体"/>
        <family val="2"/>
        <charset val="134"/>
      </rPr>
      <t>（无有效投诉）</t>
    </r>
    <phoneticPr fontId="6" type="noConversion"/>
  </si>
  <si>
    <t>环保巡查不符合项</t>
    <phoneticPr fontId="6" type="noConversion"/>
  </si>
  <si>
    <t># of loose &amp; leak in field (YE)</t>
    <phoneticPr fontId="6" type="noConversion"/>
  </si>
  <si>
    <t>UPOT-Assy</t>
    <phoneticPr fontId="6" type="noConversion"/>
  </si>
  <si>
    <t>Average OT by each person</t>
    <phoneticPr fontId="6" type="noConversion"/>
  </si>
  <si>
    <t>Total Variable Cost ($ rate per hour)</t>
    <phoneticPr fontId="6" type="noConversion"/>
  </si>
  <si>
    <t>OPACC ($M)</t>
    <phoneticPr fontId="6" type="noConversion"/>
  </si>
  <si>
    <t>Achieve NPI  target</t>
    <phoneticPr fontId="6" type="noConversion"/>
  </si>
  <si>
    <t>2021 Group Level Scorecard - Sam</t>
    <phoneticPr fontId="6" type="noConversion"/>
  </si>
  <si>
    <r>
      <rPr>
        <sz val="15"/>
        <color theme="1"/>
        <rFont val="Microsoft YaHei UI"/>
        <family val="2"/>
        <charset val="134"/>
      </rPr>
      <t>安全</t>
    </r>
    <r>
      <rPr>
        <sz val="15"/>
        <color theme="1"/>
        <rFont val="Arial Narrow"/>
        <family val="2"/>
      </rPr>
      <t xml:space="preserve">Missed </t>
    </r>
    <r>
      <rPr>
        <sz val="15"/>
        <color theme="1"/>
        <rFont val="Microsoft YaHei UI"/>
        <family val="2"/>
        <charset val="134"/>
      </rPr>
      <t>缺陷</t>
    </r>
    <r>
      <rPr>
        <sz val="15"/>
        <color theme="1"/>
        <rFont val="Arial Narrow"/>
        <family val="2"/>
      </rPr>
      <t>(Year End )-Fab</t>
    </r>
    <phoneticPr fontId="6" type="noConversion"/>
  </si>
  <si>
    <t>单部件碳弧气刨使用量（根）下降30%</t>
    <phoneticPr fontId="6" type="noConversion"/>
  </si>
  <si>
    <t>砂盘 KLINGSPOR CS561, D125, P40单部件使用量（片）下降30%</t>
    <phoneticPr fontId="6" type="noConversion"/>
  </si>
  <si>
    <t># of welding crack in field (YTD)</t>
    <phoneticPr fontId="6" type="noConversion"/>
  </si>
  <si>
    <t>Boom : UT FPY -L&amp;SLHEX</t>
    <phoneticPr fontId="6" type="noConversion"/>
  </si>
  <si>
    <t>Stick : UT FPY-LHEX</t>
    <phoneticPr fontId="6" type="noConversion"/>
  </si>
  <si>
    <t>Boom: PA FPY- LHEX</t>
    <phoneticPr fontId="6" type="noConversion"/>
  </si>
  <si>
    <t>Boom: PA FPY- SLHEX</t>
    <phoneticPr fontId="6" type="noConversion"/>
  </si>
  <si>
    <t>Stick:  PA FPY- LHEX</t>
    <phoneticPr fontId="6" type="noConversion"/>
  </si>
  <si>
    <t>Rework time per machine (minutes) -Fab</t>
    <phoneticPr fontId="6" type="noConversion"/>
  </si>
  <si>
    <t>DT welding quality pass yield</t>
    <phoneticPr fontId="6" type="noConversion"/>
  </si>
  <si>
    <t>STK robotic welding %-LHEX</t>
    <phoneticPr fontId="6" type="noConversion"/>
  </si>
  <si>
    <t>Average OT by each person(YE)</t>
    <phoneticPr fontId="6" type="noConversion"/>
  </si>
  <si>
    <t>% flex labor of total HC-Paint</t>
    <phoneticPr fontId="6" type="noConversion"/>
  </si>
  <si>
    <t>% of painting defects in field</t>
    <phoneticPr fontId="6" type="noConversion"/>
  </si>
  <si>
    <t>Rework time per machine (minutes) -Paint</t>
    <phoneticPr fontId="6" type="noConversion"/>
  </si>
  <si>
    <t>RTY-PDI-Pnt</t>
    <phoneticPr fontId="6" type="noConversion"/>
  </si>
  <si>
    <t>FOL by unit -Pnt</t>
    <phoneticPr fontId="6" type="noConversion"/>
  </si>
  <si>
    <t>Efficiency improvement-Pnt</t>
    <phoneticPr fontId="6" type="noConversion"/>
  </si>
  <si>
    <t>UPOT-Pnt</t>
    <phoneticPr fontId="6" type="noConversion"/>
  </si>
  <si>
    <r>
      <rPr>
        <sz val="15"/>
        <color theme="1"/>
        <rFont val="Microsoft YaHei UI"/>
        <family val="2"/>
        <charset val="134"/>
      </rPr>
      <t>安全</t>
    </r>
    <r>
      <rPr>
        <sz val="15"/>
        <color theme="1"/>
        <rFont val="Arial Narrow"/>
        <family val="2"/>
      </rPr>
      <t xml:space="preserve">Missed </t>
    </r>
    <r>
      <rPr>
        <sz val="15"/>
        <color theme="1"/>
        <rFont val="Microsoft YaHei UI"/>
        <family val="2"/>
        <charset val="134"/>
      </rPr>
      <t>缺陷</t>
    </r>
    <r>
      <rPr>
        <sz val="15"/>
        <color theme="1"/>
        <rFont val="Arial Narrow"/>
        <family val="2"/>
      </rPr>
      <t>(Year End )-Paint</t>
    </r>
    <phoneticPr fontId="6" type="noConversion"/>
  </si>
  <si>
    <t>环保巡查导致罚款或关停不符合项</t>
    <phoneticPr fontId="6" type="noConversion"/>
  </si>
  <si>
    <r>
      <t>RTO</t>
    </r>
    <r>
      <rPr>
        <sz val="15"/>
        <color theme="1"/>
        <rFont val="宋体"/>
        <family val="2"/>
        <charset val="134"/>
      </rPr>
      <t>设备正常开启</t>
    </r>
    <phoneticPr fontId="6" type="noConversion"/>
  </si>
  <si>
    <r>
      <t xml:space="preserve">VOC </t>
    </r>
    <r>
      <rPr>
        <sz val="15"/>
        <color theme="1"/>
        <rFont val="等线"/>
        <family val="2"/>
        <charset val="134"/>
      </rPr>
      <t>故障上报及时性</t>
    </r>
    <r>
      <rPr>
        <sz val="15"/>
        <color theme="1"/>
        <rFont val="Arial Narrow"/>
        <family val="2"/>
      </rPr>
      <t>&lt;1H</t>
    </r>
    <phoneticPr fontId="6" type="noConversion"/>
  </si>
  <si>
    <r>
      <rPr>
        <b/>
        <sz val="15"/>
        <color theme="1"/>
        <rFont val="等线"/>
        <family val="2"/>
      </rPr>
      <t>指标分类</t>
    </r>
    <r>
      <rPr>
        <b/>
        <sz val="15"/>
        <color theme="1"/>
        <rFont val="Arial Narrow"/>
        <family val="2"/>
      </rPr>
      <t>1</t>
    </r>
    <phoneticPr fontId="3" type="noConversion"/>
  </si>
  <si>
    <r>
      <rPr>
        <sz val="15"/>
        <color theme="1"/>
        <rFont val="等线"/>
        <family val="2"/>
        <charset val="134"/>
      </rPr>
      <t>职业噪声</t>
    </r>
    <r>
      <rPr>
        <sz val="15"/>
        <color theme="1"/>
        <rFont val="宋体"/>
        <family val="2"/>
        <charset val="134"/>
      </rPr>
      <t>禁忌人数</t>
    </r>
    <r>
      <rPr>
        <sz val="15"/>
        <color theme="1"/>
        <rFont val="Arial Narrow"/>
        <family val="2"/>
      </rPr>
      <t xml:space="preserve">YTD </t>
    </r>
    <r>
      <rPr>
        <sz val="15"/>
        <color theme="1"/>
        <rFont val="宋体"/>
        <family val="2"/>
        <charset val="134"/>
      </rPr>
      <t>值</t>
    </r>
    <r>
      <rPr>
        <sz val="15"/>
        <color theme="1"/>
        <rFont val="Arial Narrow"/>
        <family val="2"/>
      </rPr>
      <t>&lt;=</t>
    </r>
    <phoneticPr fontId="6" type="noConversion"/>
  </si>
  <si>
    <t># of operators OT &gt; 36H/M</t>
    <phoneticPr fontId="6" type="noConversion"/>
  </si>
  <si>
    <t>指标协调人：</t>
    <phoneticPr fontId="3" type="noConversion"/>
  </si>
  <si>
    <t>Wang Hongkuan</t>
    <phoneticPr fontId="3" type="noConversion"/>
  </si>
  <si>
    <t xml:space="preserve">Level2 , Level 3 增加 # of operators OT &gt; 36H/M </t>
    <phoneticPr fontId="3" type="noConversion"/>
  </si>
  <si>
    <t>删除</t>
    <phoneticPr fontId="3" type="noConversion"/>
  </si>
  <si>
    <t>OPD 指标</t>
    <phoneticPr fontId="3" type="noConversion"/>
  </si>
  <si>
    <t>增加</t>
    <phoneticPr fontId="3" type="noConversion"/>
  </si>
  <si>
    <t>30+5</t>
    <phoneticPr fontId="3" type="noConversion"/>
  </si>
  <si>
    <t>N/A</t>
    <phoneticPr fontId="3" type="noConversion"/>
  </si>
  <si>
    <t>Yang Liu</t>
    <phoneticPr fontId="3" type="noConversion"/>
  </si>
  <si>
    <t>Can Feng</t>
    <phoneticPr fontId="3" type="noConversion"/>
  </si>
  <si>
    <t>HR</t>
    <phoneticPr fontId="3" type="noConversion"/>
  </si>
  <si>
    <t>Danny Tian</t>
    <phoneticPr fontId="3" type="noConversion"/>
  </si>
  <si>
    <t>30+3</t>
    <phoneticPr fontId="3" type="noConversion"/>
  </si>
  <si>
    <t>30+2</t>
    <phoneticPr fontId="3" type="noConversion"/>
  </si>
  <si>
    <t>+-5%</t>
    <phoneticPr fontId="6" type="noConversion"/>
  </si>
  <si>
    <t>N/A</t>
    <phoneticPr fontId="3" type="noConversion"/>
  </si>
  <si>
    <t>Wang Hongkuan</t>
    <phoneticPr fontId="3" type="noConversion"/>
  </si>
  <si>
    <t>30+3</t>
    <phoneticPr fontId="3" type="noConversion"/>
  </si>
  <si>
    <t>N/A</t>
  </si>
  <si>
    <t>Qiu Ziheng</t>
  </si>
  <si>
    <t xml:space="preserve">Shen Vicky </t>
  </si>
  <si>
    <t>Shen Vicky</t>
  </si>
  <si>
    <t>Wang Hongkuan</t>
  </si>
  <si>
    <t>Ariel Wang</t>
  </si>
  <si>
    <t>2021 VS Level Scorecard - Boom</t>
    <phoneticPr fontId="6" type="noConversion"/>
  </si>
  <si>
    <t>2021 VS Level Scorecard - Stick</t>
    <phoneticPr fontId="6" type="noConversion"/>
  </si>
  <si>
    <t>2021 VS Level Scorecard - UF</t>
    <phoneticPr fontId="6" type="noConversion"/>
  </si>
  <si>
    <t>2021 VS Level Scorecard -SLHEX Structure Paint</t>
    <phoneticPr fontId="6" type="noConversion"/>
  </si>
  <si>
    <t>2021 VS Level Scorecard -LHEX Structure Paint</t>
    <phoneticPr fontId="6" type="noConversion"/>
  </si>
  <si>
    <t>2021 VS Level Scorecard -Machine Painting</t>
    <phoneticPr fontId="6" type="noConversion"/>
  </si>
  <si>
    <t>Sun Lisha</t>
  </si>
  <si>
    <t>Zheng Yang</t>
    <phoneticPr fontId="3" type="noConversion"/>
  </si>
  <si>
    <t>Zhao Song</t>
    <phoneticPr fontId="3" type="noConversion"/>
  </si>
  <si>
    <t>William Zhu</t>
    <phoneticPr fontId="3" type="noConversion"/>
  </si>
  <si>
    <t>Adam Yu</t>
    <phoneticPr fontId="3" type="noConversion"/>
  </si>
  <si>
    <t>±2%</t>
    <phoneticPr fontId="3" type="noConversion"/>
  </si>
  <si>
    <t>Yang Zheng</t>
    <phoneticPr fontId="3" type="noConversion"/>
  </si>
  <si>
    <t>Faye Xing</t>
  </si>
  <si>
    <t>+-5%</t>
  </si>
  <si>
    <t>Capacity Prove out-Paint-1shift</t>
  </si>
  <si>
    <t>YTD</t>
    <phoneticPr fontId="3" type="noConversion"/>
  </si>
  <si>
    <t>Boom: UT FPY (end)-LHEX</t>
  </si>
  <si>
    <t>TBD</t>
  </si>
  <si>
    <t>YTD</t>
  </si>
  <si>
    <t>±2%</t>
  </si>
  <si>
    <t xml:space="preserve">2021 VS Level Scorecard - SLHEX </t>
  </si>
  <si>
    <t xml:space="preserve">NA </t>
    <phoneticPr fontId="3" type="noConversion"/>
  </si>
  <si>
    <t>% of painting defects in field</t>
  </si>
  <si>
    <t>Average OT by each person</t>
  </si>
  <si>
    <r>
      <t>Achieve NPI projects requirement</t>
    </r>
    <r>
      <rPr>
        <sz val="15"/>
        <rFont val="宋体"/>
        <family val="2"/>
        <charset val="134"/>
      </rPr>
      <t>（</t>
    </r>
    <r>
      <rPr>
        <sz val="15"/>
        <rFont val="Arial Narrow"/>
        <family val="2"/>
      </rPr>
      <t>in smart goal, not in scorecard</t>
    </r>
    <r>
      <rPr>
        <sz val="15"/>
        <rFont val="宋体"/>
        <family val="2"/>
        <charset val="134"/>
      </rPr>
      <t>）</t>
    </r>
  </si>
  <si>
    <t>30+4</t>
  </si>
  <si>
    <t>Budget VS Actual %</t>
  </si>
  <si>
    <t>Orchid Zhang</t>
  </si>
  <si>
    <t xml:space="preserve">UPST-Pnt (YE) </t>
  </si>
  <si>
    <t>XXX</t>
    <phoneticPr fontId="3" type="noConversion"/>
  </si>
  <si>
    <t>2021 Group Level Scorecard - Jin Zhang</t>
    <phoneticPr fontId="6" type="noConversion"/>
  </si>
  <si>
    <t>ME</t>
  </si>
  <si>
    <t>P</t>
  </si>
  <si>
    <t>RIF</t>
  </si>
  <si>
    <t>LTCFR</t>
  </si>
  <si>
    <t>EI Engagement Index (%)</t>
  </si>
  <si>
    <t>Q</t>
  </si>
  <si>
    <t># of loose &amp; leak in field (YE)</t>
  </si>
  <si>
    <t># of welding crack in field (YTD)</t>
  </si>
  <si>
    <t>Rework time per machine (minutes) -Assy</t>
  </si>
  <si>
    <t>Rework time per machine (minutes) -Fab</t>
  </si>
  <si>
    <t>Rework time per machine (minutes) -Paint</t>
  </si>
  <si>
    <t>RTY-QG1-Assy</t>
  </si>
  <si>
    <t>RTY-QG2-Assy</t>
  </si>
  <si>
    <t>RTY-PDI-Pnt</t>
  </si>
  <si>
    <t>Boom : UT FPY -L&amp;SLHEX</t>
  </si>
  <si>
    <t>Boom: PA FPY- LHEX</t>
  </si>
  <si>
    <t>Boom: PA FPY- SLHEX</t>
  </si>
  <si>
    <t>Stick:  PA FPY- LHEX</t>
  </si>
  <si>
    <t>DT welding quality pass yield</t>
  </si>
  <si>
    <t>Mockup</t>
  </si>
  <si>
    <t>V</t>
  </si>
  <si>
    <t>SOL by day-Assy</t>
  </si>
  <si>
    <t>FOL  by day-Assy</t>
  </si>
  <si>
    <t>SOL by day -Pnt</t>
  </si>
  <si>
    <t>FOL by unit -Pnt</t>
  </si>
  <si>
    <t>UPST-Assy(YE)</t>
  </si>
  <si>
    <t>UPST-Fab</t>
  </si>
  <si>
    <t>UPST-Pnt (YE)</t>
  </si>
  <si>
    <t>Parts Shipping Performance %</t>
  </si>
  <si>
    <t>Robotic welding % in CC-LHEX</t>
  </si>
  <si>
    <t>C</t>
  </si>
  <si>
    <t>Capacity Prove Out-Assy</t>
  </si>
  <si>
    <t>Capacity prove out-Fab&amp;Paint</t>
  </si>
  <si>
    <t>Efficiency improvement-Assy</t>
  </si>
  <si>
    <t>Efficiency improvement-Fab</t>
  </si>
  <si>
    <t>Efficiency improvement-Pnt</t>
  </si>
  <si>
    <t>UPOT-Assy</t>
  </si>
  <si>
    <t>UPOT-Fab</t>
  </si>
  <si>
    <t>UPOT-Pnt</t>
  </si>
  <si>
    <t>Paint untilization rate</t>
  </si>
  <si>
    <t>OPACC ($M)</t>
  </si>
  <si>
    <t>2021 Group Level Scorecard - Jacob</t>
    <phoneticPr fontId="6" type="noConversion"/>
  </si>
  <si>
    <t>2021 Group Level Scorecard - Eric</t>
    <phoneticPr fontId="6" type="noConversion"/>
  </si>
  <si>
    <t>2021 Group Level Scorecard - Michael</t>
    <phoneticPr fontId="6" type="noConversion"/>
  </si>
  <si>
    <t>2021 Group Level Scorecard - Danniel</t>
    <phoneticPr fontId="6" type="noConversion"/>
  </si>
  <si>
    <t>ABBS</t>
  </si>
  <si>
    <t>Reduce arc gouging</t>
  </si>
  <si>
    <t>OPACC ($K)</t>
  </si>
  <si>
    <t>NA</t>
  </si>
  <si>
    <t>OPACC ($K)</t>
    <phoneticPr fontId="6" type="noConversion"/>
  </si>
  <si>
    <t>0.247</t>
    <phoneticPr fontId="3" type="noConversion"/>
  </si>
  <si>
    <t>±3%</t>
  </si>
  <si>
    <t>Boom : SLHEX</t>
    <phoneticPr fontId="6" type="noConversion"/>
  </si>
  <si>
    <t>Capacity Prove out-Paint</t>
  </si>
  <si>
    <t>45.75</t>
    <phoneticPr fontId="3" type="noConversion"/>
  </si>
  <si>
    <t>43.69</t>
    <phoneticPr fontId="3" type="noConversion"/>
  </si>
  <si>
    <t>46.56</t>
    <phoneticPr fontId="3" type="noConversion"/>
  </si>
  <si>
    <t>2.78</t>
    <phoneticPr fontId="3" type="noConversion"/>
  </si>
  <si>
    <t>34.69</t>
    <phoneticPr fontId="3" type="noConversion"/>
  </si>
  <si>
    <t>ME</t>
    <phoneticPr fontId="3" type="noConversion"/>
  </si>
  <si>
    <t>N/A</t>
    <phoneticPr fontId="3" type="noConversion"/>
  </si>
  <si>
    <t>30+2.1</t>
  </si>
  <si>
    <t>30+2.7</t>
  </si>
  <si>
    <t>11.7</t>
    <phoneticPr fontId="3" type="noConversion"/>
  </si>
  <si>
    <t>2021 Group Level Scorecard - Peter</t>
  </si>
  <si>
    <t>指标协调人：</t>
  </si>
  <si>
    <t>Wu Ying</t>
  </si>
  <si>
    <t>#</t>
  </si>
  <si>
    <t>区域</t>
  </si>
  <si>
    <t>PQVC</t>
  </si>
  <si>
    <r>
      <rPr>
        <b/>
        <sz val="15"/>
        <color theme="1"/>
        <rFont val="等线"/>
        <family val="2"/>
      </rPr>
      <t>指标分类</t>
    </r>
    <r>
      <rPr>
        <b/>
        <sz val="15"/>
        <color theme="1"/>
        <rFont val="Arial Narrow"/>
        <family val="2"/>
      </rPr>
      <t>1</t>
    </r>
  </si>
  <si>
    <r>
      <rPr>
        <b/>
        <sz val="15"/>
        <color theme="1"/>
        <rFont val="等线"/>
        <family val="2"/>
      </rPr>
      <t>指标名称</t>
    </r>
  </si>
  <si>
    <t>Data provider</t>
  </si>
  <si>
    <t>2020 Baseline</t>
  </si>
  <si>
    <t>Jan</t>
  </si>
  <si>
    <t>Assy</t>
  </si>
  <si>
    <t>Jerry Sun</t>
  </si>
  <si>
    <t>Plan</t>
  </si>
  <si>
    <t>Actual</t>
  </si>
  <si>
    <r>
      <rPr>
        <sz val="15"/>
        <color theme="1"/>
        <rFont val="等线"/>
        <family val="2"/>
        <charset val="134"/>
      </rPr>
      <t>突破性指标</t>
    </r>
  </si>
  <si>
    <t>% flex labor of total HC-Assy</t>
  </si>
  <si>
    <t>Ying Wu</t>
  </si>
  <si>
    <t xml:space="preserve">Safety Recipe-YTD </t>
  </si>
  <si>
    <t>Charles Dong</t>
  </si>
  <si>
    <r>
      <t>ABBS</t>
    </r>
    <r>
      <rPr>
        <sz val="15"/>
        <color theme="1"/>
        <rFont val="Microsoft YaHei UI"/>
        <family val="2"/>
        <charset val="134"/>
      </rPr>
      <t>完成率</t>
    </r>
  </si>
  <si>
    <t>Leo Li</t>
  </si>
  <si>
    <t>安全不符合项及时关闭率</t>
  </si>
  <si>
    <r>
      <rPr>
        <sz val="15"/>
        <color theme="1"/>
        <rFont val="Microsoft YaHei UI"/>
        <family val="2"/>
        <charset val="134"/>
      </rPr>
      <t>安全</t>
    </r>
    <r>
      <rPr>
        <sz val="15"/>
        <color theme="1"/>
        <rFont val="Arial Narrow"/>
        <family val="2"/>
      </rPr>
      <t xml:space="preserve">Missed </t>
    </r>
    <r>
      <rPr>
        <sz val="15"/>
        <color theme="1"/>
        <rFont val="Microsoft YaHei UI"/>
        <family val="2"/>
        <charset val="134"/>
      </rPr>
      <t>缺陷</t>
    </r>
    <r>
      <rPr>
        <sz val="15"/>
        <color theme="1"/>
        <rFont val="Arial Narrow"/>
        <family val="2"/>
      </rPr>
      <t xml:space="preserve">(Year End )-Assy </t>
    </r>
  </si>
  <si>
    <t>零中暑</t>
  </si>
  <si>
    <t>PPE 佩戴巡查月度不符合项</t>
  </si>
  <si>
    <r>
      <rPr>
        <sz val="15"/>
        <color theme="1"/>
        <rFont val="宋体"/>
        <family val="3"/>
        <charset val="134"/>
      </rPr>
      <t>厂界噪声达标</t>
    </r>
    <r>
      <rPr>
        <sz val="15"/>
        <color theme="1"/>
        <rFont val="Arial Narrow"/>
        <family val="2"/>
      </rPr>
      <t>100%</t>
    </r>
    <r>
      <rPr>
        <sz val="15"/>
        <color theme="1"/>
        <rFont val="宋体"/>
        <family val="2"/>
        <charset val="134"/>
      </rPr>
      <t>（无有效投诉）</t>
    </r>
  </si>
  <si>
    <t>环保巡查不符合项</t>
  </si>
  <si>
    <t>Defect Free%-Assy</t>
  </si>
  <si>
    <t>Missed defect (YE)- Assy</t>
  </si>
  <si>
    <t>Jackie Yao</t>
  </si>
  <si>
    <t>Leona Liu</t>
  </si>
  <si>
    <t>11</t>
  </si>
  <si>
    <t># of operators OT &gt; 36H/M</t>
  </si>
  <si>
    <t>0</t>
  </si>
  <si>
    <t>Total Variable Cost ($ rate per hour)</t>
  </si>
  <si>
    <t>6.7</t>
  </si>
  <si>
    <t>7.1</t>
  </si>
  <si>
    <t>6.5</t>
  </si>
  <si>
    <t>8.7</t>
  </si>
  <si>
    <t>8.4</t>
  </si>
  <si>
    <t>0.030</t>
  </si>
  <si>
    <t>0.049</t>
  </si>
  <si>
    <t>0.069</t>
  </si>
  <si>
    <t>0.093</t>
  </si>
  <si>
    <t>0.07</t>
  </si>
  <si>
    <t>0.050</t>
  </si>
  <si>
    <t>Achieve NPI  target</t>
  </si>
  <si>
    <r>
      <t>Achieve NPI projects requirement</t>
    </r>
    <r>
      <rPr>
        <b/>
        <sz val="15"/>
        <rFont val="宋体"/>
        <family val="2"/>
        <charset val="134"/>
      </rPr>
      <t>（</t>
    </r>
    <r>
      <rPr>
        <b/>
        <sz val="15"/>
        <rFont val="Arial Narrow"/>
        <family val="2"/>
      </rPr>
      <t>in smart goal, not in scorecard</t>
    </r>
    <r>
      <rPr>
        <b/>
        <sz val="15"/>
        <rFont val="宋体"/>
        <family val="2"/>
        <charset val="134"/>
      </rPr>
      <t>）</t>
    </r>
  </si>
  <si>
    <t>2021 VS Level Scorecard - LHEX Sub1</t>
  </si>
  <si>
    <t>LHEX- SUB1</t>
  </si>
  <si>
    <t>RIF(可记录伤害）</t>
  </si>
  <si>
    <t>LTCFR（损失工作日）</t>
  </si>
  <si>
    <t>% flex labor of total HC-Assy灵活用工</t>
  </si>
  <si>
    <t>Safety Recipe-YTD （安全季度评分）</t>
  </si>
  <si>
    <r>
      <t xml:space="preserve">PEE </t>
    </r>
    <r>
      <rPr>
        <sz val="15"/>
        <color theme="1"/>
        <rFont val="宋体"/>
        <family val="2"/>
        <charset val="134"/>
      </rPr>
      <t>佩戴巡查月度不符合项</t>
    </r>
  </si>
  <si>
    <t>UPOT-Assy（非计划加班）</t>
  </si>
  <si>
    <t>8</t>
  </si>
  <si>
    <t xml:space="preserve"> </t>
  </si>
  <si>
    <t xml:space="preserve"> 0.0007 </t>
  </si>
  <si>
    <t xml:space="preserve"> 0.0014 </t>
  </si>
  <si>
    <t xml:space="preserve"> 0.0030 </t>
  </si>
  <si>
    <t xml:space="preserve"> 0.0046 </t>
  </si>
  <si>
    <t xml:space="preserve"> 0.0062 </t>
  </si>
  <si>
    <t xml:space="preserve"> 0.0077 </t>
  </si>
  <si>
    <t xml:space="preserve"> 0.0124 </t>
  </si>
  <si>
    <t xml:space="preserve"> 0.0171 </t>
  </si>
  <si>
    <t xml:space="preserve"> 0.0218 </t>
  </si>
  <si>
    <t xml:space="preserve"> 0.0265 </t>
  </si>
  <si>
    <t xml:space="preserve"> 0.0313 </t>
  </si>
  <si>
    <t xml:space="preserve"> 0.0360 </t>
  </si>
  <si>
    <t xml:space="preserve"> BVVGB BGB BGBGBB VBB FVBVBB VBBB VGVVB B VVFFVB NB NVV BBB BVFVB BBVFVVB B V BVFFV BV VFFVVB VV VFFB  VVFFB VB B  VFFV BBB V VVFN BVCFVNJV CVN B BVB                                                                       VBV</t>
  </si>
  <si>
    <t>2021 VS Level Scorecard - LHEX Sub2</t>
  </si>
  <si>
    <t>LHEX- SUB2</t>
  </si>
  <si>
    <t xml:space="preserve"> 0.0001 </t>
  </si>
  <si>
    <t xml:space="preserve"> 0.0013 </t>
  </si>
  <si>
    <t xml:space="preserve"> 0.0015 </t>
  </si>
  <si>
    <t xml:space="preserve"> 0.0016 </t>
  </si>
  <si>
    <t xml:space="preserve"> 0.0031 </t>
  </si>
  <si>
    <t xml:space="preserve"> 0.0065 </t>
  </si>
  <si>
    <t xml:space="preserve"> 0.0099 </t>
  </si>
  <si>
    <t xml:space="preserve"> 0.0140 </t>
  </si>
  <si>
    <t xml:space="preserve"> 0.0181 </t>
  </si>
  <si>
    <t xml:space="preserve"> 0.0222 </t>
  </si>
  <si>
    <t xml:space="preserve"> 0.0262 </t>
  </si>
  <si>
    <t>2021 VS Level Scorecard - LHEX UF</t>
  </si>
  <si>
    <t>LHEX- UF</t>
  </si>
  <si>
    <t>1</t>
  </si>
  <si>
    <t xml:space="preserve"> 0.0037 </t>
  </si>
  <si>
    <t xml:space="preserve"> 0.0075 </t>
  </si>
  <si>
    <t xml:space="preserve"> 0.0123 </t>
  </si>
  <si>
    <t>2021 VS Level Scorecard - LHEX BF~Filling</t>
  </si>
  <si>
    <t>LHEX- BF</t>
  </si>
  <si>
    <t> </t>
  </si>
  <si>
    <t xml:space="preserve"> 0.0038 </t>
  </si>
  <si>
    <t xml:space="preserve"> 0.0045 </t>
  </si>
  <si>
    <t xml:space="preserve"> 0.0052 </t>
  </si>
  <si>
    <t xml:space="preserve"> 0.0059 </t>
  </si>
  <si>
    <t xml:space="preserve"> 0.0066 </t>
  </si>
  <si>
    <t xml:space="preserve"> 0.0073 </t>
  </si>
  <si>
    <t xml:space="preserve"> 0.0080 </t>
  </si>
  <si>
    <t>2021 VS Level Scorecard - LHEX Track - QCI</t>
  </si>
  <si>
    <t>LHEX- Front</t>
  </si>
  <si>
    <t xml:space="preserve"> 0.0024 </t>
  </si>
  <si>
    <t xml:space="preserve"> 0.0048 </t>
  </si>
  <si>
    <t xml:space="preserve"> 0.0072 </t>
  </si>
  <si>
    <t xml:space="preserve"> 0.0096 </t>
  </si>
  <si>
    <t xml:space="preserve"> 0.0119 </t>
  </si>
  <si>
    <t xml:space="preserve"> 0.0143 </t>
  </si>
  <si>
    <t xml:space="preserve"> 0.0167 </t>
  </si>
  <si>
    <t>0.001</t>
  </si>
  <si>
    <t>2021 VS Level Scorecard - SLHEX Sub&amp;UF</t>
  </si>
  <si>
    <t>SLHEX- 1</t>
  </si>
  <si>
    <t>18.5</t>
  </si>
  <si>
    <t xml:space="preserve"> 0.0004 </t>
  </si>
  <si>
    <t xml:space="preserve"> 0.0019 </t>
  </si>
  <si>
    <t xml:space="preserve"> 0.0039 </t>
  </si>
  <si>
    <t xml:space="preserve"> 0.0061 </t>
  </si>
  <si>
    <t xml:space="preserve"> 0.0084 </t>
  </si>
  <si>
    <t xml:space="preserve"> 0.0106 </t>
  </si>
  <si>
    <t xml:space="preserve"> 0.0128 </t>
  </si>
  <si>
    <t xml:space="preserve"> 0.0151 </t>
  </si>
  <si>
    <t xml:space="preserve"> 0.0173 </t>
  </si>
  <si>
    <t xml:space="preserve"> 0.0196 </t>
  </si>
  <si>
    <t>2021 VS Level Scorecard - SLHEX BF</t>
  </si>
  <si>
    <t>SLHEX- 2</t>
  </si>
  <si>
    <t xml:space="preserve"> 0.0003 </t>
  </si>
  <si>
    <t xml:space="preserve"> 0.0082 </t>
  </si>
  <si>
    <t xml:space="preserve"> 0.0371 </t>
  </si>
  <si>
    <t xml:space="preserve"> 0.0525 </t>
  </si>
  <si>
    <t xml:space="preserve"> 0.0678 </t>
  </si>
  <si>
    <t xml:space="preserve"> 0.1567 </t>
  </si>
  <si>
    <t xml:space="preserve"> 0.2363 </t>
  </si>
  <si>
    <t xml:space="preserve"> 0.3507 </t>
  </si>
  <si>
    <t xml:space="preserve"> 0.4200 </t>
  </si>
  <si>
    <t xml:space="preserve"> 0.5211 </t>
  </si>
  <si>
    <t xml:space="preserve"> 0.6171 </t>
  </si>
  <si>
    <t>No.</t>
    <phoneticPr fontId="9" type="noConversion"/>
  </si>
  <si>
    <t>Metrics Description</t>
  </si>
  <si>
    <t>Definition</t>
  </si>
  <si>
    <t>Formula</t>
  </si>
  <si>
    <t>Data Provider</t>
  </si>
  <si>
    <t>Comments</t>
  </si>
  <si>
    <t>% flex labor of total HC</t>
  </si>
  <si>
    <t>measure non CAT headcount % of total headcount</t>
    <phoneticPr fontId="9" type="noConversion"/>
  </si>
  <si>
    <t>(contractor# + Agency#)/(contractor# + Agency#+CAT Headcount#)</t>
    <phoneticPr fontId="9" type="noConversion"/>
  </si>
  <si>
    <t>Production line</t>
    <phoneticPr fontId="9" type="noConversion"/>
  </si>
  <si>
    <r>
      <t>ABBS</t>
    </r>
    <r>
      <rPr>
        <sz val="10"/>
        <color theme="1"/>
        <rFont val="Microsoft YaHei UI"/>
        <family val="2"/>
        <charset val="134"/>
      </rPr>
      <t>完成率</t>
    </r>
  </si>
  <si>
    <r>
      <rPr>
        <sz val="10"/>
        <color theme="1"/>
        <rFont val="Microsoft YaHei UI"/>
        <family val="2"/>
        <charset val="134"/>
      </rPr>
      <t>安全</t>
    </r>
    <r>
      <rPr>
        <sz val="10"/>
        <color theme="1"/>
        <rFont val="Arial Narrow"/>
        <family val="2"/>
      </rPr>
      <t xml:space="preserve">Missed </t>
    </r>
    <r>
      <rPr>
        <sz val="10"/>
        <color theme="1"/>
        <rFont val="Microsoft YaHei UI"/>
        <family val="2"/>
        <charset val="134"/>
      </rPr>
      <t>缺陷</t>
    </r>
    <r>
      <rPr>
        <sz val="10"/>
        <color theme="1"/>
        <rFont val="Arial Narrow"/>
        <family val="2"/>
      </rPr>
      <t>(Year End )-Paint</t>
    </r>
  </si>
  <si>
    <r>
      <t xml:space="preserve">PEE </t>
    </r>
    <r>
      <rPr>
        <sz val="10"/>
        <color theme="1"/>
        <rFont val="宋体"/>
        <family val="2"/>
        <charset val="134"/>
      </rPr>
      <t>佩戴巡查月度不符合项</t>
    </r>
  </si>
  <si>
    <r>
      <rPr>
        <sz val="10"/>
        <color theme="1"/>
        <rFont val="宋体"/>
        <family val="3"/>
        <charset val="134"/>
      </rPr>
      <t>厂界噪声达标</t>
    </r>
    <r>
      <rPr>
        <sz val="10"/>
        <color theme="1"/>
        <rFont val="Arial Narrow"/>
        <family val="2"/>
      </rPr>
      <t>100%</t>
    </r>
    <r>
      <rPr>
        <sz val="10"/>
        <color theme="1"/>
        <rFont val="宋体"/>
        <family val="2"/>
        <charset val="134"/>
      </rPr>
      <t>（无有效投诉）</t>
    </r>
  </si>
  <si>
    <r>
      <t>RTO</t>
    </r>
    <r>
      <rPr>
        <sz val="10"/>
        <color theme="1"/>
        <rFont val="宋体"/>
        <family val="2"/>
        <charset val="134"/>
      </rPr>
      <t>设备正常开启</t>
    </r>
  </si>
  <si>
    <r>
      <t xml:space="preserve">VOC </t>
    </r>
    <r>
      <rPr>
        <sz val="10"/>
        <color theme="1"/>
        <rFont val="等线"/>
        <family val="2"/>
        <charset val="134"/>
      </rPr>
      <t>故障上报及时性</t>
    </r>
    <r>
      <rPr>
        <sz val="10"/>
        <color theme="1"/>
        <rFont val="Arial Narrow"/>
        <family val="2"/>
      </rPr>
      <t>&lt;1H</t>
    </r>
  </si>
  <si>
    <t>32+4</t>
  </si>
  <si>
    <t>Lina Cai</t>
  </si>
  <si>
    <t>Olina Zhang</t>
  </si>
  <si>
    <t>N/A</t>
    <phoneticPr fontId="3" type="noConversion"/>
  </si>
  <si>
    <t>OPACC ($K)</t>
    <phoneticPr fontId="3" type="noConversion"/>
  </si>
  <si>
    <t> 32.93</t>
  </si>
  <si>
    <t> 36.27</t>
  </si>
  <si>
    <t>Shi Smith</t>
    <phoneticPr fontId="3" type="noConversion"/>
  </si>
  <si>
    <t>±2%</t>
    <phoneticPr fontId="3" type="noConversion"/>
  </si>
  <si>
    <t>Capacity prove out-CC Robot</t>
  </si>
  <si>
    <t>±4%</t>
  </si>
  <si>
    <t>2021 Group Level Scorecard - Ocean</t>
    <phoneticPr fontId="6" type="noConversion"/>
  </si>
  <si>
    <t>SWES AUDIT</t>
  </si>
  <si>
    <t>25+4</t>
  </si>
  <si>
    <t>26+4</t>
  </si>
  <si>
    <t>Group Level Scorecard</t>
  </si>
  <si>
    <t>指标分类1</t>
  </si>
  <si>
    <t>指标分类2</t>
  </si>
  <si>
    <t>公司级目标值</t>
  </si>
  <si>
    <r>
      <t>L</t>
    </r>
    <r>
      <rPr>
        <b/>
        <sz val="15"/>
        <color theme="1"/>
        <rFont val="等线"/>
        <family val="2"/>
      </rPr>
      <t>目标值</t>
    </r>
  </si>
  <si>
    <t>RIF - L&amp;SLHEX-Assy</t>
  </si>
  <si>
    <t>RIF - L&amp;SLHEX-Fab</t>
  </si>
  <si>
    <t xml:space="preserve">Paint </t>
  </si>
  <si>
    <t>RIF - L&amp;SLHex- Paint</t>
  </si>
  <si>
    <t>LTCFR-L&amp;SLHEX-Assy</t>
  </si>
  <si>
    <t>LTCFR-L&amp;SLHEX- Fab</t>
  </si>
  <si>
    <t>LTCFR-L&amp;SLHex -Paint</t>
  </si>
  <si>
    <t>EI</t>
  </si>
  <si>
    <t>EI Engagement Index (%)-L&amp;SLHEX -Paint</t>
  </si>
  <si>
    <t>GX Execution</t>
  </si>
  <si>
    <t>EI Engagement Index (%)-L&amp;SLHEX - Assy</t>
  </si>
  <si>
    <t>EI Engagement Index (%)-L&amp;SLHEX - Fab</t>
  </si>
  <si>
    <t>SWP</t>
  </si>
  <si>
    <t>% flex labor of total HC -Fab-L&amp;SLHEX</t>
  </si>
  <si>
    <t>--</t>
  </si>
  <si>
    <t>% flex labor of total HC-Assy-L&amp;SLHEX</t>
  </si>
  <si>
    <t>New Lean</t>
  </si>
  <si>
    <t>100%  new lean deployment- Assy-L&amp;SLHEX</t>
  </si>
  <si>
    <t>100%  new lean deployment-Fab-L&amp;SLHEX</t>
  </si>
  <si>
    <t>Field Defect</t>
  </si>
  <si>
    <t>Field painting defects-Pnt-L&amp;SLHEX</t>
  </si>
  <si>
    <t xml:space="preserve">Welding Crack Reduction in field-L&amp;SLHEX (Y total) </t>
  </si>
  <si>
    <t>Defect Free%-Assy-LHEX</t>
  </si>
  <si>
    <t>UT</t>
  </si>
  <si>
    <t>PA</t>
  </si>
  <si>
    <t>Boom(L&amp;SL): PA FPY- LHEX</t>
  </si>
  <si>
    <t>Boom(L&amp;SL): PA FPY- SLHEX</t>
  </si>
  <si>
    <t>BIQ-M</t>
  </si>
  <si>
    <t>Missed defect (YE) - Paint-L&amp;SLHEX</t>
  </si>
  <si>
    <t>Missed defect (YE)- Assy-L&amp;SLHEX</t>
  </si>
  <si>
    <t>Missed defect (YE)-Fab-L&amp;SL</t>
  </si>
  <si>
    <t>BIQ-Rework</t>
  </si>
  <si>
    <t>Rework time per machine (minutes) -Assy-L&amp;SLHEX</t>
  </si>
  <si>
    <t>Rework time per machine (minutes) -Paint-L&amp;SLHEX</t>
  </si>
  <si>
    <t>RTY</t>
  </si>
  <si>
    <t>RTY-QG1-Assy-LHEX</t>
  </si>
  <si>
    <t>RTY-QG2-Assy-LHEX</t>
  </si>
  <si>
    <t>DT</t>
  </si>
  <si>
    <t>Mockup-L&amp;SLHEX</t>
  </si>
  <si>
    <t>Defect Free%</t>
  </si>
  <si>
    <t>Defect Free% (before painting)</t>
  </si>
  <si>
    <t>OPD</t>
  </si>
  <si>
    <t>SOL</t>
  </si>
  <si>
    <t>SOL by day-Assy-L&amp;SLHEX</t>
  </si>
  <si>
    <t>SOL by day -Pnt-L&amp;SLHEX</t>
  </si>
  <si>
    <t>SOL by unit-Fab-L&amp;SLHEX</t>
  </si>
  <si>
    <t>SOL by day -Fab -L&amp;SLHEX</t>
  </si>
  <si>
    <t>FOL</t>
  </si>
  <si>
    <t>FOL  by day-Assy-L&amp;SLHEX</t>
  </si>
  <si>
    <t>FOL by unit -Pnt-L&amp;SLHEX</t>
  </si>
  <si>
    <t>FOL by day-Fab-L&amp;SLHEX</t>
  </si>
  <si>
    <t>FOL by unit-Fab-L&amp;SLHEX</t>
  </si>
  <si>
    <t>UPST</t>
  </si>
  <si>
    <t>UPST-Assy-L&amp;SLHEX(H/M, Year end)</t>
  </si>
  <si>
    <t>UPST-Fab-L&amp;SLHEX(H/M, Year end))</t>
  </si>
  <si>
    <r>
      <t>UPST-Pnt-L&amp;SLHEX</t>
    </r>
    <r>
      <rPr>
        <sz val="15"/>
        <color theme="1"/>
        <rFont val="等线"/>
        <family val="2"/>
        <charset val="134"/>
      </rPr>
      <t>（</t>
    </r>
    <r>
      <rPr>
        <sz val="15"/>
        <color theme="1"/>
        <rFont val="Arial Narrow"/>
        <family val="2"/>
      </rPr>
      <t>H/M, Year end))</t>
    </r>
  </si>
  <si>
    <t>OEE</t>
  </si>
  <si>
    <t>5S</t>
  </si>
  <si>
    <t>5S-Fab-L&amp;SLHEX</t>
  </si>
  <si>
    <t>Robotic welding %</t>
  </si>
  <si>
    <t>Parts Shipping</t>
  </si>
  <si>
    <t>Parts Shipping Performance %-L&amp;SLHEX</t>
  </si>
  <si>
    <t>Paint untilization</t>
  </si>
  <si>
    <t>Capacity</t>
  </si>
  <si>
    <t>Capacity Prove Out-Assy-LHEX</t>
  </si>
  <si>
    <t>Capacity prove out-Fab-L&amp;SLHEX</t>
  </si>
  <si>
    <t>Capacity Prove out-Paint-LHEX</t>
  </si>
  <si>
    <t>Efficiency</t>
  </si>
  <si>
    <t>Efficiency improvement-Assy-LHEX</t>
  </si>
  <si>
    <t>Efficiency improvement-Fab-LHEX&amp;SLHEX</t>
  </si>
  <si>
    <t>UPOT</t>
  </si>
  <si>
    <t>UPOT-Fab-L&amp;SLHEX</t>
  </si>
  <si>
    <t>Budget VS Actual</t>
  </si>
  <si>
    <t>Budget VS Actual %-Assy-LHEX</t>
  </si>
  <si>
    <t>+-2%</t>
  </si>
  <si>
    <t>Budget VS Actual %-Fab-L&amp;SLHEX</t>
  </si>
  <si>
    <t>OT</t>
  </si>
  <si>
    <t>OT compliance- Assy L&amp;SLHEX (year end)</t>
  </si>
  <si>
    <t>36/operator</t>
  </si>
  <si>
    <t>OT compliance- Fab LHEX (year end)</t>
  </si>
  <si>
    <t>OT compliance- Fab SLHEX (year end)</t>
  </si>
  <si>
    <t>OT compliance- Paint L&amp;SLHEX (year end)</t>
  </si>
  <si>
    <t>Hui Yang</t>
  </si>
  <si>
    <t>Cong Wang</t>
  </si>
  <si>
    <t>15+5</t>
  </si>
  <si>
    <t>Jun</t>
    <phoneticPr fontId="3" type="noConversion"/>
  </si>
  <si>
    <t>Danny Tian</t>
  </si>
  <si>
    <r>
      <rPr>
        <sz val="15"/>
        <rFont val="宋体"/>
        <family val="2"/>
        <charset val="134"/>
      </rPr>
      <t>纤维砂碟</t>
    </r>
    <r>
      <rPr>
        <sz val="15"/>
        <rFont val="Arial Narrow"/>
        <family val="2"/>
      </rPr>
      <t xml:space="preserve"> P36+</t>
    </r>
    <r>
      <rPr>
        <sz val="15"/>
        <rFont val="宋体"/>
        <family val="2"/>
        <charset val="134"/>
      </rPr>
      <t>，</t>
    </r>
    <r>
      <rPr>
        <sz val="15"/>
        <rFont val="Arial Narrow"/>
        <family val="2"/>
      </rPr>
      <t>5</t>
    </r>
    <r>
      <rPr>
        <sz val="15"/>
        <rFont val="宋体"/>
        <family val="2"/>
        <charset val="134"/>
      </rPr>
      <t>英寸，</t>
    </r>
    <r>
      <rPr>
        <sz val="15"/>
        <rFont val="Arial Narrow"/>
        <family val="2"/>
      </rPr>
      <t>3M 982C*TN500P</t>
    </r>
    <r>
      <rPr>
        <sz val="15"/>
        <rFont val="微软雅黑"/>
        <family val="2"/>
        <charset val="134"/>
      </rPr>
      <t>（片）下降</t>
    </r>
    <r>
      <rPr>
        <sz val="15"/>
        <rFont val="Arial Narrow"/>
        <family val="2"/>
      </rPr>
      <t>30%</t>
    </r>
  </si>
  <si>
    <t>2021 Group Level Scorecard -Sam Zhang</t>
    <phoneticPr fontId="6" type="noConversion"/>
  </si>
  <si>
    <t>37</t>
    <phoneticPr fontId="3" type="noConversion"/>
  </si>
  <si>
    <t>29</t>
    <phoneticPr fontId="3" type="noConversion"/>
  </si>
  <si>
    <t>28</t>
    <phoneticPr fontId="3" type="noConversion"/>
  </si>
  <si>
    <t>23</t>
    <phoneticPr fontId="3" type="noConversion"/>
  </si>
  <si>
    <r>
      <rPr>
        <sz val="15"/>
        <color theme="1"/>
        <rFont val="Microsoft YaHei UI"/>
        <family val="2"/>
        <charset val="134"/>
      </rPr>
      <t>安全</t>
    </r>
    <r>
      <rPr>
        <sz val="15"/>
        <color theme="1"/>
        <rFont val="Arial Narrow"/>
        <family val="2"/>
      </rPr>
      <t xml:space="preserve">Missed </t>
    </r>
    <r>
      <rPr>
        <sz val="15"/>
        <color theme="1"/>
        <rFont val="Microsoft YaHei UI"/>
        <family val="2"/>
        <charset val="134"/>
      </rPr>
      <t>缺陷</t>
    </r>
    <r>
      <rPr>
        <sz val="15"/>
        <color theme="1"/>
        <rFont val="Arial Narrow"/>
        <family val="2"/>
      </rPr>
      <t>(Year End )-Paint</t>
    </r>
  </si>
  <si>
    <r>
      <t>RTO</t>
    </r>
    <r>
      <rPr>
        <sz val="15"/>
        <color theme="1"/>
        <rFont val="宋体"/>
        <family val="2"/>
        <charset val="134"/>
      </rPr>
      <t>设备正常开启</t>
    </r>
  </si>
  <si>
    <r>
      <t xml:space="preserve">VOC </t>
    </r>
    <r>
      <rPr>
        <sz val="15"/>
        <color theme="1"/>
        <rFont val="等线"/>
        <family val="2"/>
        <charset val="134"/>
      </rPr>
      <t>故障上报及时性</t>
    </r>
    <r>
      <rPr>
        <sz val="15"/>
        <color theme="1"/>
        <rFont val="Arial Narrow"/>
        <family val="2"/>
      </rPr>
      <t>&lt;1H</t>
    </r>
  </si>
  <si>
    <t>DT welding quality pass yield--Robot</t>
  </si>
  <si>
    <t>30+4</t>
    <phoneticPr fontId="3" type="noConversion"/>
  </si>
  <si>
    <t>28+5</t>
  </si>
  <si>
    <t>26+5</t>
  </si>
  <si>
    <t>15+5</t>
    <phoneticPr fontId="3" type="noConversion"/>
  </si>
  <si>
    <t>基础性指标</t>
    <phoneticPr fontId="6" type="noConversion"/>
  </si>
  <si>
    <t>突破性指标</t>
    <phoneticPr fontId="6" type="noConversion"/>
  </si>
  <si>
    <r>
      <t>ABBS</t>
    </r>
    <r>
      <rPr>
        <sz val="14"/>
        <color theme="1"/>
        <rFont val="DengXian"/>
        <family val="3"/>
        <charset val="134"/>
      </rPr>
      <t>完成率</t>
    </r>
    <phoneticPr fontId="6" type="noConversion"/>
  </si>
  <si>
    <r>
      <rPr>
        <sz val="14"/>
        <color theme="1"/>
        <rFont val="DengXian"/>
        <family val="3"/>
        <charset val="134"/>
      </rPr>
      <t>安全Missed 缺陷(Year End )-Fab</t>
    </r>
    <phoneticPr fontId="6" type="noConversion"/>
  </si>
  <si>
    <r>
      <t xml:space="preserve">PEE </t>
    </r>
    <r>
      <rPr>
        <sz val="14"/>
        <color theme="1"/>
        <rFont val="DengXian"/>
        <family val="3"/>
        <charset val="134"/>
      </rPr>
      <t>佩戴巡查月度不符合项</t>
    </r>
    <phoneticPr fontId="6" type="noConversion"/>
  </si>
  <si>
    <r>
      <rPr>
        <sz val="14"/>
        <color theme="1"/>
        <rFont val="DengXian"/>
        <family val="3"/>
        <charset val="134"/>
      </rPr>
      <t>职业噪声禁忌人数YTD 值&lt;=</t>
    </r>
    <phoneticPr fontId="6" type="noConversion"/>
  </si>
  <si>
    <r>
      <rPr>
        <sz val="14"/>
        <color theme="1"/>
        <rFont val="DengXian"/>
        <family val="3"/>
        <charset val="134"/>
      </rPr>
      <t>厂界噪声达标100%（无有效投诉）</t>
    </r>
    <phoneticPr fontId="6" type="noConversion"/>
  </si>
  <si>
    <r>
      <rPr>
        <sz val="14"/>
        <color theme="1"/>
        <rFont val="新宋体"/>
        <family val="3"/>
        <charset val="134"/>
      </rPr>
      <t>突破性指标</t>
    </r>
  </si>
  <si>
    <t>UPST-UF</t>
    <phoneticPr fontId="6" type="noConversion"/>
  </si>
  <si>
    <t>Boom: PA DEFECTS LENGTH- SLHEX</t>
    <phoneticPr fontId="6" type="noConversion"/>
  </si>
  <si>
    <t>N/A</t>
    <phoneticPr fontId="3" type="noConversion"/>
  </si>
  <si>
    <t>33+4.5</t>
    <phoneticPr fontId="6" type="noConversion"/>
  </si>
  <si>
    <t>20+5</t>
    <phoneticPr fontId="3" type="noConversion"/>
  </si>
  <si>
    <t>30+4.5</t>
    <phoneticPr fontId="3" type="noConversion"/>
  </si>
  <si>
    <t>Ariel Wang</t>
    <phoneticPr fontId="3" type="noConversion"/>
  </si>
  <si>
    <t>33+4.5</t>
    <phoneticPr fontId="6" type="noConversion"/>
  </si>
  <si>
    <r>
      <t xml:space="preserve">PPE </t>
    </r>
    <r>
      <rPr>
        <sz val="15"/>
        <color theme="1"/>
        <rFont val="宋体"/>
        <family val="2"/>
        <charset val="134"/>
      </rPr>
      <t>佩戴巡查月度不符合项</t>
    </r>
    <phoneticPr fontId="6" type="noConversion"/>
  </si>
  <si>
    <t>李保平</t>
    <phoneticPr fontId="3" type="noConversion"/>
  </si>
  <si>
    <t>沈波</t>
    <phoneticPr fontId="3" type="noConversion"/>
  </si>
  <si>
    <t>邢菲菲</t>
    <phoneticPr fontId="3" type="noConversion"/>
  </si>
  <si>
    <t>魏小恒</t>
    <phoneticPr fontId="3" type="noConversion"/>
  </si>
  <si>
    <t>马浩</t>
    <phoneticPr fontId="3" type="noConversion"/>
  </si>
  <si>
    <t>姚峰和周百顺</t>
    <phoneticPr fontId="3" type="noConversion"/>
  </si>
  <si>
    <t>张震</t>
    <phoneticPr fontId="3" type="noConversion"/>
  </si>
  <si>
    <r>
      <t>ABBS</t>
    </r>
    <r>
      <rPr>
        <sz val="15"/>
        <rFont val="Microsoft YaHei UI"/>
        <family val="2"/>
        <charset val="134"/>
      </rPr>
      <t>完成率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</si>
</sst>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0.0%"/>
    <numFmt numFmtId="177" formatCode="0.00_ "/>
    <numFmt numFmtId="178" formatCode="0_ "/>
    <numFmt numFmtId="179" formatCode="0.0_ "/>
    <numFmt numFmtId="180" formatCode="0.0000"/>
    <numFmt numFmtId="181" formatCode="0.00_);[Red]\(0.00\)"/>
    <numFmt numFmtId="182" formatCode="0.0"/>
    <numFmt numFmtId="183" formatCode="0.000"/>
    <numFmt numFmtId="184" formatCode="0.000_ "/>
  </numFmts>
  <fonts count="8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i/>
      <sz val="11"/>
      <color rgb="FF000000"/>
      <name val="Arial Narrow"/>
      <family val="2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5"/>
      <color theme="1"/>
      <name val="新宋体"/>
      <family val="3"/>
      <charset val="134"/>
    </font>
    <font>
      <sz val="15"/>
      <name val="Arial Narrow"/>
      <family val="2"/>
    </font>
    <font>
      <b/>
      <sz val="15"/>
      <color theme="1"/>
      <name val="Arial Narrow"/>
      <family val="2"/>
    </font>
    <font>
      <sz val="15"/>
      <color theme="1"/>
      <name val="Arial Narrow"/>
      <family val="2"/>
    </font>
    <font>
      <b/>
      <sz val="15"/>
      <color theme="1"/>
      <name val="等线"/>
      <family val="2"/>
    </font>
    <font>
      <sz val="15"/>
      <color theme="1"/>
      <name val="等线"/>
      <family val="2"/>
      <charset val="134"/>
    </font>
    <font>
      <sz val="15"/>
      <color theme="1"/>
      <name val="宋体"/>
      <family val="2"/>
      <charset val="134"/>
    </font>
    <font>
      <b/>
      <sz val="15"/>
      <color theme="1"/>
      <name val="等线"/>
      <family val="2"/>
      <charset val="134"/>
    </font>
    <font>
      <sz val="15"/>
      <color theme="1"/>
      <name val="新宋体"/>
      <family val="3"/>
    </font>
    <font>
      <sz val="15"/>
      <name val="宋体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Arial Narrow"/>
      <family val="3"/>
    </font>
    <font>
      <b/>
      <sz val="20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等线"/>
      <family val="2"/>
      <scheme val="minor"/>
    </font>
    <font>
      <b/>
      <sz val="11"/>
      <color theme="1"/>
      <name val="Arial Narrow"/>
      <family val="2"/>
    </font>
    <font>
      <b/>
      <sz val="11"/>
      <color theme="1"/>
      <name val="等线"/>
      <family val="2"/>
    </font>
    <font>
      <b/>
      <sz val="11"/>
      <color theme="1"/>
      <name val="等线"/>
      <family val="2"/>
      <charset val="134"/>
    </font>
    <font>
      <sz val="11"/>
      <color theme="1"/>
      <name val="Microsoft YaHei UI"/>
      <family val="2"/>
      <charset val="134"/>
    </font>
    <font>
      <sz val="11"/>
      <name val="宋体"/>
      <family val="3"/>
      <charset val="134"/>
    </font>
    <font>
      <sz val="11"/>
      <name val="Arial Narrow"/>
      <family val="3"/>
      <charset val="134"/>
    </font>
    <font>
      <sz val="11"/>
      <color rgb="FF000000"/>
      <name val="Arial Narrow"/>
      <family val="2"/>
    </font>
    <font>
      <sz val="11"/>
      <color rgb="FF000000"/>
      <name val="新宋体"/>
      <family val="3"/>
      <charset val="134"/>
    </font>
    <font>
      <sz val="11"/>
      <color theme="1"/>
      <name val="新宋体"/>
      <family val="3"/>
      <charset val="134"/>
    </font>
    <font>
      <sz val="11"/>
      <color theme="1"/>
      <name val="等线"/>
      <family val="3"/>
      <charset val="134"/>
    </font>
    <font>
      <b/>
      <sz val="16"/>
      <color theme="0"/>
      <name val="等线"/>
      <family val="3"/>
      <charset val="134"/>
      <scheme val="minor"/>
    </font>
    <font>
      <sz val="10"/>
      <color theme="1"/>
      <name val="Calibri"/>
      <family val="2"/>
    </font>
    <font>
      <sz val="9"/>
      <name val="等线"/>
      <family val="3"/>
      <charset val="134"/>
      <scheme val="minor"/>
    </font>
    <font>
      <sz val="12"/>
      <color theme="1"/>
      <name val="Arial Narrow"/>
      <family val="2"/>
    </font>
    <font>
      <b/>
      <sz val="15"/>
      <name val="宋体"/>
      <family val="2"/>
      <charset val="134"/>
    </font>
    <font>
      <b/>
      <sz val="15"/>
      <name val="Arial Narrow"/>
      <family val="2"/>
    </font>
    <font>
      <sz val="15"/>
      <color theme="1"/>
      <name val="Microsoft YaHei UI"/>
      <family val="2"/>
      <charset val="134"/>
    </font>
    <font>
      <sz val="15"/>
      <color theme="1"/>
      <name val="宋体"/>
      <family val="3"/>
      <charset val="134"/>
    </font>
    <font>
      <b/>
      <sz val="20"/>
      <color theme="1"/>
      <name val="Arial Narrow"/>
      <family val="2"/>
    </font>
    <font>
      <sz val="16"/>
      <color theme="1"/>
      <name val="Arial Narrow"/>
      <family val="2"/>
    </font>
    <font>
      <b/>
      <sz val="15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5"/>
      <color theme="1"/>
      <name val="Arial Narrow"/>
      <family val="2"/>
      <charset val="134"/>
    </font>
    <font>
      <sz val="15"/>
      <name val="Arial Narrow"/>
      <family val="2"/>
    </font>
    <font>
      <sz val="9"/>
      <color indexed="81"/>
      <name val="Tahoma"/>
      <family val="2"/>
    </font>
    <font>
      <sz val="15"/>
      <color rgb="FF000000"/>
      <name val="Arial Narrow"/>
      <family val="2"/>
    </font>
    <font>
      <b/>
      <sz val="15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等线"/>
      <family val="2"/>
      <charset val="134"/>
      <scheme val="minor"/>
    </font>
    <font>
      <sz val="10"/>
      <name val="Arial Narrow"/>
      <family val="2"/>
    </font>
    <font>
      <sz val="10"/>
      <color theme="1"/>
      <name val="Microsoft YaHei UI"/>
      <family val="2"/>
      <charset val="134"/>
    </font>
    <font>
      <sz val="10"/>
      <color theme="1"/>
      <name val="Arial Narrow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  <font>
      <sz val="15"/>
      <name val="Arial Narrow"/>
      <family val="2"/>
    </font>
    <font>
      <sz val="11"/>
      <color theme="1"/>
      <name val="Arial Narrow"/>
      <family val="2"/>
      <charset val="134"/>
    </font>
    <font>
      <b/>
      <sz val="15"/>
      <color theme="1"/>
      <name val="Arial Narrow"/>
      <family val="3"/>
      <charset val="134"/>
    </font>
    <font>
      <b/>
      <sz val="15"/>
      <color theme="1"/>
      <name val="Arial Narrow"/>
      <family val="2"/>
      <charset val="134"/>
    </font>
    <font>
      <b/>
      <sz val="11"/>
      <color theme="1"/>
      <name val="Arial Narrow"/>
      <family val="2"/>
      <charset val="134"/>
    </font>
    <font>
      <sz val="15"/>
      <name val="Arial Narrow"/>
      <family val="2"/>
      <charset val="134"/>
    </font>
    <font>
      <b/>
      <sz val="11"/>
      <color theme="1"/>
      <name val="等线"/>
      <family val="2"/>
      <charset val="134"/>
      <scheme val="minor"/>
    </font>
    <font>
      <sz val="15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DengXian"/>
      <family val="3"/>
      <charset val="134"/>
    </font>
    <font>
      <sz val="14"/>
      <name val="DengXian"/>
      <family val="3"/>
      <charset val="134"/>
    </font>
    <font>
      <sz val="14"/>
      <name val="Arial Narrow"/>
      <family val="2"/>
    </font>
    <font>
      <sz val="14"/>
      <color theme="1"/>
      <name val="Arial Narrow"/>
      <family val="2"/>
    </font>
    <font>
      <sz val="14"/>
      <color theme="1"/>
      <name val="新宋体"/>
      <family val="3"/>
      <charset val="134"/>
    </font>
    <font>
      <sz val="15"/>
      <color theme="0"/>
      <name val="Arial Narrow"/>
      <family val="2"/>
    </font>
    <font>
      <b/>
      <sz val="15"/>
      <name val="Arial Narrow"/>
      <family val="2"/>
    </font>
    <font>
      <sz val="15"/>
      <name val="Arial Narrow"/>
      <family val="2"/>
    </font>
    <font>
      <b/>
      <sz val="15"/>
      <color theme="1"/>
      <name val="Arial Narrow"/>
      <family val="2"/>
    </font>
    <font>
      <sz val="15"/>
      <color rgb="FF000000"/>
      <name val="Arial Narrow"/>
      <family val="2"/>
    </font>
    <font>
      <sz val="15"/>
      <name val="Microsoft YaHei UI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/>
    <xf numFmtId="43" fontId="5" fillId="0" borderId="0" applyFont="0" applyFill="0" applyBorder="0" applyAlignment="0" applyProtection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9" fontId="8" fillId="4" borderId="1" xfId="1" applyFont="1" applyFill="1" applyBorder="1" applyAlignment="1">
      <alignment horizontal="left" vertical="center" wrapText="1"/>
    </xf>
    <xf numFmtId="178" fontId="8" fillId="4" borderId="1" xfId="0" applyNumberFormat="1" applyFont="1" applyFill="1" applyBorder="1" applyAlignment="1">
      <alignment horizontal="left" vertical="center" wrapText="1"/>
    </xf>
    <xf numFmtId="179" fontId="8" fillId="0" borderId="1" xfId="0" applyNumberFormat="1" applyFont="1" applyBorder="1" applyAlignment="1">
      <alignment horizontal="left" vertical="center" wrapText="1"/>
    </xf>
    <xf numFmtId="176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9" fontId="8" fillId="4" borderId="1" xfId="0" quotePrefix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left" vertical="center"/>
    </xf>
    <xf numFmtId="177" fontId="8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10" fontId="8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177" fontId="8" fillId="5" borderId="1" xfId="0" applyNumberFormat="1" applyFont="1" applyFill="1" applyBorder="1" applyAlignment="1">
      <alignment horizontal="left" vertical="center" wrapText="1"/>
    </xf>
    <xf numFmtId="177" fontId="8" fillId="5" borderId="1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9" fontId="8" fillId="5" borderId="1" xfId="1" applyFont="1" applyFill="1" applyBorder="1" applyAlignment="1">
      <alignment horizontal="left" vertical="center" wrapText="1"/>
    </xf>
    <xf numFmtId="178" fontId="8" fillId="5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>
      <alignment vertical="center"/>
    </xf>
    <xf numFmtId="0" fontId="17" fillId="5" borderId="1" xfId="0" applyFont="1" applyFill="1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9" fontId="8" fillId="0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/>
    </xf>
    <xf numFmtId="9" fontId="8" fillId="4" borderId="2" xfId="0" applyNumberFormat="1" applyFont="1" applyFill="1" applyBorder="1" applyAlignment="1">
      <alignment horizontal="center" vertical="center"/>
    </xf>
    <xf numFmtId="10" fontId="8" fillId="4" borderId="2" xfId="0" applyNumberFormat="1" applyFont="1" applyFill="1" applyBorder="1" applyAlignment="1">
      <alignment horizontal="center" vertical="center"/>
    </xf>
    <xf numFmtId="9" fontId="8" fillId="4" borderId="2" xfId="0" quotePrefix="1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177" fontId="22" fillId="4" borderId="1" xfId="0" applyNumberFormat="1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177" fontId="22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center" vertical="center"/>
    </xf>
    <xf numFmtId="177" fontId="29" fillId="0" borderId="1" xfId="0" applyNumberFormat="1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1" fillId="0" borderId="1" xfId="0" applyFont="1" applyBorder="1">
      <alignment vertical="center"/>
    </xf>
    <xf numFmtId="0" fontId="21" fillId="0" borderId="1" xfId="0" applyFont="1" applyBorder="1" applyAlignment="1">
      <alignment vertical="top" wrapText="1"/>
    </xf>
    <xf numFmtId="0" fontId="30" fillId="0" borderId="1" xfId="0" applyFont="1" applyBorder="1" applyAlignment="1">
      <alignment horizontal="left" vertical="center" wrapText="1" readingOrder="1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7" fontId="22" fillId="4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0" fontId="35" fillId="0" borderId="0" xfId="0" applyFont="1">
      <alignment vertical="center"/>
    </xf>
    <xf numFmtId="0" fontId="24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22" fillId="3" borderId="1" xfId="0" applyNumberFormat="1" applyFont="1" applyFill="1" applyBorder="1" applyAlignment="1">
      <alignment horizontal="left" vertical="center" wrapText="1"/>
    </xf>
    <xf numFmtId="177" fontId="22" fillId="9" borderId="1" xfId="0" applyNumberFormat="1" applyFont="1" applyFill="1" applyBorder="1" applyAlignment="1">
      <alignment horizontal="left" vertical="center" wrapText="1"/>
    </xf>
    <xf numFmtId="0" fontId="21" fillId="0" borderId="0" xfId="0" applyFont="1" applyAlignment="1"/>
    <xf numFmtId="0" fontId="37" fillId="0" borderId="0" xfId="0" applyFont="1">
      <alignment vertical="center"/>
    </xf>
    <xf numFmtId="0" fontId="24" fillId="0" borderId="0" xfId="0" applyFont="1" applyAlignment="1"/>
    <xf numFmtId="0" fontId="2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>
      <alignment vertical="center"/>
    </xf>
    <xf numFmtId="176" fontId="10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9" fontId="10" fillId="0" borderId="1" xfId="0" quotePrefix="1" applyNumberFormat="1" applyFont="1" applyFill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9" fontId="3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176" fontId="39" fillId="0" borderId="1" xfId="0" applyNumberFormat="1" applyFont="1" applyFill="1" applyBorder="1" applyAlignment="1">
      <alignment horizontal="center" vertical="center"/>
    </xf>
    <xf numFmtId="10" fontId="39" fillId="0" borderId="1" xfId="0" applyNumberFormat="1" applyFont="1" applyFill="1" applyBorder="1" applyAlignment="1">
      <alignment horizontal="center" vertical="center"/>
    </xf>
    <xf numFmtId="9" fontId="39" fillId="0" borderId="1" xfId="0" quotePrefix="1" applyNumberFormat="1" applyFont="1" applyFill="1" applyBorder="1" applyAlignment="1">
      <alignment horizontal="center" vertical="center"/>
    </xf>
    <xf numFmtId="177" fontId="39" fillId="0" borderId="1" xfId="0" applyNumberFormat="1" applyFont="1" applyFill="1" applyBorder="1" applyAlignment="1">
      <alignment horizontal="center" vertical="center"/>
    </xf>
    <xf numFmtId="181" fontId="8" fillId="0" borderId="1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43" fontId="43" fillId="0" borderId="1" xfId="3" applyFont="1" applyFill="1" applyBorder="1" applyAlignment="1"/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44" fillId="0" borderId="0" xfId="0" applyFont="1">
      <alignment vertical="center"/>
    </xf>
    <xf numFmtId="14" fontId="0" fillId="0" borderId="0" xfId="0" applyNumberFormat="1">
      <alignment vertical="center"/>
    </xf>
    <xf numFmtId="0" fontId="3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44" fillId="0" borderId="0" xfId="0" applyFont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9" fontId="10" fillId="11" borderId="1" xfId="0" applyNumberFormat="1" applyFont="1" applyFill="1" applyBorder="1" applyAlignment="1">
      <alignment horizontal="center" vertical="center"/>
    </xf>
    <xf numFmtId="176" fontId="10" fillId="11" borderId="1" xfId="0" applyNumberFormat="1" applyFont="1" applyFill="1" applyBorder="1" applyAlignment="1">
      <alignment horizontal="center" vertical="center"/>
    </xf>
    <xf numFmtId="10" fontId="10" fillId="11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9" fontId="8" fillId="12" borderId="1" xfId="0" applyNumberFormat="1" applyFont="1" applyFill="1" applyBorder="1" applyAlignment="1">
      <alignment horizontal="center" vertical="center"/>
    </xf>
    <xf numFmtId="9" fontId="10" fillId="12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>
      <alignment vertical="center"/>
    </xf>
    <xf numFmtId="176" fontId="8" fillId="12" borderId="1" xfId="0" applyNumberFormat="1" applyFont="1" applyFill="1" applyBorder="1" applyAlignment="1">
      <alignment horizontal="center" vertical="center"/>
    </xf>
    <xf numFmtId="176" fontId="10" fillId="12" borderId="1" xfId="0" applyNumberFormat="1" applyFont="1" applyFill="1" applyBorder="1" applyAlignment="1">
      <alignment horizontal="center" vertical="center"/>
    </xf>
    <xf numFmtId="9" fontId="10" fillId="12" borderId="1" xfId="0" applyNumberFormat="1" applyFont="1" applyFill="1" applyBorder="1">
      <alignment vertical="center"/>
    </xf>
    <xf numFmtId="181" fontId="8" fillId="12" borderId="1" xfId="0" applyNumberFormat="1" applyFont="1" applyFill="1" applyBorder="1" applyAlignment="1">
      <alignment horizontal="center" vertical="center"/>
    </xf>
    <xf numFmtId="10" fontId="8" fillId="12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>
      <alignment vertical="center"/>
    </xf>
    <xf numFmtId="176" fontId="10" fillId="9" borderId="1" xfId="0" applyNumberFormat="1" applyFont="1" applyFill="1" applyBorder="1" applyAlignment="1">
      <alignment horizontal="center" vertical="center"/>
    </xf>
    <xf numFmtId="9" fontId="10" fillId="9" borderId="1" xfId="0" applyNumberFormat="1" applyFont="1" applyFill="1" applyBorder="1">
      <alignment vertical="center"/>
    </xf>
    <xf numFmtId="9" fontId="8" fillId="9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9" fontId="10" fillId="11" borderId="1" xfId="0" applyNumberFormat="1" applyFont="1" applyFill="1" applyBorder="1">
      <alignment vertical="center"/>
    </xf>
    <xf numFmtId="10" fontId="8" fillId="9" borderId="1" xfId="0" applyNumberFormat="1" applyFont="1" applyFill="1" applyBorder="1" applyAlignment="1">
      <alignment horizontal="center" vertical="center"/>
    </xf>
    <xf numFmtId="178" fontId="10" fillId="12" borderId="1" xfId="0" applyNumberFormat="1" applyFont="1" applyFill="1" applyBorder="1" applyAlignment="1">
      <alignment horizontal="center" vertical="center"/>
    </xf>
    <xf numFmtId="179" fontId="10" fillId="12" borderId="1" xfId="0" applyNumberFormat="1" applyFont="1" applyFill="1" applyBorder="1" applyAlignment="1">
      <alignment horizontal="center" vertical="center"/>
    </xf>
    <xf numFmtId="10" fontId="8" fillId="12" borderId="1" xfId="0" applyNumberFormat="1" applyFont="1" applyFill="1" applyBorder="1" applyAlignment="1">
      <alignment horizontal="center" vertical="center"/>
    </xf>
    <xf numFmtId="9" fontId="8" fillId="12" borderId="1" xfId="0" quotePrefix="1" applyNumberFormat="1" applyFont="1" applyFill="1" applyBorder="1" applyAlignment="1">
      <alignment horizontal="center" vertical="center"/>
    </xf>
    <xf numFmtId="43" fontId="43" fillId="12" borderId="1" xfId="3" applyFont="1" applyFill="1" applyBorder="1" applyAlignment="1"/>
    <xf numFmtId="178" fontId="10" fillId="9" borderId="1" xfId="0" applyNumberFormat="1" applyFont="1" applyFill="1" applyBorder="1" applyAlignment="1">
      <alignment horizontal="center" vertical="center"/>
    </xf>
    <xf numFmtId="9" fontId="8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center" vertical="center"/>
    </xf>
    <xf numFmtId="1" fontId="10" fillId="9" borderId="1" xfId="0" applyNumberFormat="1" applyFont="1" applyFill="1" applyBorder="1" applyAlignment="1">
      <alignment horizontal="center" vertical="center"/>
    </xf>
    <xf numFmtId="1" fontId="8" fillId="9" borderId="1" xfId="0" applyNumberFormat="1" applyFont="1" applyFill="1" applyBorder="1" applyAlignment="1">
      <alignment horizontal="center" vertical="center"/>
    </xf>
    <xf numFmtId="179" fontId="8" fillId="9" borderId="1" xfId="0" applyNumberFormat="1" applyFont="1" applyFill="1" applyBorder="1" applyAlignment="1">
      <alignment horizontal="center" vertical="center"/>
    </xf>
    <xf numFmtId="9" fontId="8" fillId="9" borderId="1" xfId="0" quotePrefix="1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9" fontId="39" fillId="12" borderId="1" xfId="0" applyNumberFormat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9" fontId="9" fillId="12" borderId="1" xfId="0" applyNumberFormat="1" applyFont="1" applyFill="1" applyBorder="1" applyAlignment="1">
      <alignment horizontal="center" vertical="center"/>
    </xf>
    <xf numFmtId="176" fontId="39" fillId="12" borderId="1" xfId="0" applyNumberFormat="1" applyFont="1" applyFill="1" applyBorder="1" applyAlignment="1">
      <alignment horizontal="center" vertical="center"/>
    </xf>
    <xf numFmtId="10" fontId="39" fillId="12" borderId="1" xfId="0" applyNumberFormat="1" applyFont="1" applyFill="1" applyBorder="1" applyAlignment="1">
      <alignment horizontal="center" vertical="center"/>
    </xf>
    <xf numFmtId="10" fontId="10" fillId="12" borderId="1" xfId="0" applyNumberFormat="1" applyFont="1" applyFill="1" applyBorder="1" applyAlignment="1">
      <alignment horizontal="center" vertical="center"/>
    </xf>
    <xf numFmtId="9" fontId="39" fillId="12" borderId="1" xfId="0" quotePrefix="1" applyNumberFormat="1" applyFont="1" applyFill="1" applyBorder="1" applyAlignment="1">
      <alignment horizontal="center" vertical="center"/>
    </xf>
    <xf numFmtId="9" fontId="10" fillId="12" borderId="1" xfId="0" quotePrefix="1" applyNumberFormat="1" applyFont="1" applyFill="1" applyBorder="1" applyAlignment="1">
      <alignment horizontal="center" vertical="center"/>
    </xf>
    <xf numFmtId="49" fontId="10" fillId="12" borderId="1" xfId="0" quotePrefix="1" applyNumberFormat="1" applyFont="1" applyFill="1" applyBorder="1" applyAlignment="1">
      <alignment horizontal="center" vertical="center"/>
    </xf>
    <xf numFmtId="177" fontId="39" fillId="12" borderId="1" xfId="0" applyNumberFormat="1" applyFont="1" applyFill="1" applyBorder="1" applyAlignment="1">
      <alignment horizontal="center" vertical="center"/>
    </xf>
    <xf numFmtId="10" fontId="39" fillId="12" borderId="1" xfId="0" quotePrefix="1" applyNumberFormat="1" applyFont="1" applyFill="1" applyBorder="1" applyAlignment="1">
      <alignment horizontal="center" vertical="center"/>
    </xf>
    <xf numFmtId="177" fontId="39" fillId="12" borderId="1" xfId="0" quotePrefix="1" applyNumberFormat="1" applyFont="1" applyFill="1" applyBorder="1" applyAlignment="1">
      <alignment horizontal="center" vertical="center"/>
    </xf>
    <xf numFmtId="0" fontId="8" fillId="9" borderId="1" xfId="0" applyNumberFormat="1" applyFont="1" applyFill="1" applyBorder="1" applyAlignment="1">
      <alignment horizontal="center" vertical="center"/>
    </xf>
    <xf numFmtId="10" fontId="10" fillId="9" borderId="1" xfId="0" applyNumberFormat="1" applyFont="1" applyFill="1" applyBorder="1" applyAlignment="1">
      <alignment horizontal="center" vertical="center"/>
    </xf>
    <xf numFmtId="9" fontId="10" fillId="9" borderId="1" xfId="0" quotePrefix="1" applyNumberFormat="1" applyFont="1" applyFill="1" applyBorder="1" applyAlignment="1">
      <alignment horizontal="center" vertical="center"/>
    </xf>
    <xf numFmtId="0" fontId="10" fillId="12" borderId="1" xfId="0" applyNumberFormat="1" applyFont="1" applyFill="1" applyBorder="1" applyAlignment="1">
      <alignment horizontal="center" vertical="center"/>
    </xf>
    <xf numFmtId="0" fontId="49" fillId="12" borderId="1" xfId="0" applyFont="1" applyFill="1" applyBorder="1" applyAlignment="1">
      <alignment horizontal="center" vertical="top"/>
    </xf>
    <xf numFmtId="177" fontId="21" fillId="0" borderId="0" xfId="0" applyNumberFormat="1" applyFont="1">
      <alignment vertical="center"/>
    </xf>
    <xf numFmtId="0" fontId="50" fillId="12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top"/>
    </xf>
    <xf numFmtId="0" fontId="8" fillId="12" borderId="1" xfId="0" applyFont="1" applyFill="1" applyBorder="1" applyAlignment="1">
      <alignment horizontal="center" vertical="top"/>
    </xf>
    <xf numFmtId="0" fontId="10" fillId="9" borderId="1" xfId="0" applyFont="1" applyFill="1" applyBorder="1" applyAlignment="1">
      <alignment horizontal="center" vertical="top"/>
    </xf>
    <xf numFmtId="0" fontId="8" fillId="12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179" fontId="10" fillId="9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center"/>
    </xf>
    <xf numFmtId="0" fontId="10" fillId="0" borderId="1" xfId="0" applyNumberFormat="1" applyFont="1" applyFill="1" applyBorder="1" applyAlignment="1">
      <alignment vertical="center"/>
    </xf>
    <xf numFmtId="9" fontId="8" fillId="9" borderId="1" xfId="0" applyNumberFormat="1" applyFont="1" applyFill="1" applyBorder="1" applyAlignment="1">
      <alignment vertical="center"/>
    </xf>
    <xf numFmtId="9" fontId="8" fillId="0" borderId="1" xfId="0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vertical="center"/>
    </xf>
    <xf numFmtId="176" fontId="8" fillId="9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0" fontId="8" fillId="11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top"/>
    </xf>
    <xf numFmtId="9" fontId="52" fillId="13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52" fillId="9" borderId="1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9" fontId="10" fillId="0" borderId="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9" fontId="8" fillId="0" borderId="1" xfId="0" quotePrefix="1" applyNumberFormat="1" applyFont="1" applyBorder="1" applyAlignment="1">
      <alignment horizontal="center" vertical="center"/>
    </xf>
    <xf numFmtId="178" fontId="8" fillId="9" borderId="1" xfId="0" applyNumberFormat="1" applyFont="1" applyFill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left" vertical="center" wrapText="1"/>
    </xf>
    <xf numFmtId="49" fontId="9" fillId="0" borderId="1" xfId="0" quotePrefix="1" applyNumberFormat="1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0" fontId="52" fillId="14" borderId="1" xfId="0" applyFont="1" applyFill="1" applyBorder="1" applyAlignment="1">
      <alignment horizontal="center" vertical="center"/>
    </xf>
    <xf numFmtId="0" fontId="52" fillId="15" borderId="1" xfId="0" applyFont="1" applyFill="1" applyBorder="1" applyAlignment="1">
      <alignment horizontal="center" vertical="center"/>
    </xf>
    <xf numFmtId="0" fontId="52" fillId="16" borderId="1" xfId="0" applyFont="1" applyFill="1" applyBorder="1" applyAlignment="1">
      <alignment horizontal="center" vertical="center"/>
    </xf>
    <xf numFmtId="9" fontId="52" fillId="14" borderId="1" xfId="0" applyNumberFormat="1" applyFont="1" applyFill="1" applyBorder="1" applyAlignment="1">
      <alignment horizontal="center" vertical="center"/>
    </xf>
    <xf numFmtId="9" fontId="52" fillId="15" borderId="1" xfId="0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10" fontId="52" fillId="14" borderId="1" xfId="0" applyNumberFormat="1" applyFont="1" applyFill="1" applyBorder="1" applyAlignment="1">
      <alignment horizontal="center" vertical="center"/>
    </xf>
    <xf numFmtId="10" fontId="52" fillId="15" borderId="1" xfId="0" applyNumberFormat="1" applyFont="1" applyFill="1" applyBorder="1" applyAlignment="1">
      <alignment horizontal="center" vertical="center"/>
    </xf>
    <xf numFmtId="10" fontId="52" fillId="16" borderId="1" xfId="0" applyNumberFormat="1" applyFont="1" applyFill="1" applyBorder="1" applyAlignment="1">
      <alignment horizontal="center" vertical="center"/>
    </xf>
    <xf numFmtId="9" fontId="52" fillId="16" borderId="1" xfId="0" applyNumberFormat="1" applyFont="1" applyFill="1" applyBorder="1" applyAlignment="1">
      <alignment horizontal="center" vertical="center"/>
    </xf>
    <xf numFmtId="9" fontId="8" fillId="14" borderId="1" xfId="0" applyNumberFormat="1" applyFont="1" applyFill="1" applyBorder="1" applyAlignment="1">
      <alignment horizontal="center" vertical="center"/>
    </xf>
    <xf numFmtId="182" fontId="39" fillId="0" borderId="1" xfId="0" applyNumberFormat="1" applyFont="1" applyFill="1" applyBorder="1" applyAlignment="1">
      <alignment horizontal="center" vertical="center"/>
    </xf>
    <xf numFmtId="9" fontId="52" fillId="9" borderId="1" xfId="0" applyNumberFormat="1" applyFont="1" applyFill="1" applyBorder="1" applyAlignment="1">
      <alignment horizontal="center" vertical="center"/>
    </xf>
    <xf numFmtId="0" fontId="10" fillId="11" borderId="1" xfId="0" applyNumberFormat="1" applyFont="1" applyFill="1" applyBorder="1" applyAlignment="1">
      <alignment horizontal="center" vertical="center"/>
    </xf>
    <xf numFmtId="9" fontId="10" fillId="11" borderId="1" xfId="0" quotePrefix="1" applyNumberFormat="1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/>
    </xf>
    <xf numFmtId="0" fontId="8" fillId="12" borderId="1" xfId="0" quotePrefix="1" applyNumberFormat="1" applyFont="1" applyFill="1" applyBorder="1" applyAlignment="1">
      <alignment horizontal="center" vertical="center"/>
    </xf>
    <xf numFmtId="49" fontId="8" fillId="18" borderId="1" xfId="0" applyNumberFormat="1" applyFont="1" applyFill="1" applyBorder="1" applyAlignment="1">
      <alignment horizontal="center" vertical="center"/>
    </xf>
    <xf numFmtId="49" fontId="10" fillId="9" borderId="1" xfId="0" quotePrefix="1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9" fontId="39" fillId="9" borderId="1" xfId="0" applyNumberFormat="1" applyFont="1" applyFill="1" applyBorder="1" applyAlignment="1">
      <alignment horizontal="center" vertical="center"/>
    </xf>
    <xf numFmtId="9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39" fillId="12" borderId="1" xfId="0" applyNumberFormat="1" applyFont="1" applyFill="1" applyBorder="1" applyAlignment="1">
      <alignment horizontal="center" vertical="center"/>
    </xf>
    <xf numFmtId="49" fontId="8" fillId="18" borderId="1" xfId="0" quotePrefix="1" applyNumberFormat="1" applyFont="1" applyFill="1" applyBorder="1" applyAlignment="1">
      <alignment horizontal="center" vertical="center"/>
    </xf>
    <xf numFmtId="0" fontId="39" fillId="9" borderId="1" xfId="0" applyNumberFormat="1" applyFont="1" applyFill="1" applyBorder="1" applyAlignment="1">
      <alignment horizontal="center" vertical="center"/>
    </xf>
    <xf numFmtId="0" fontId="52" fillId="9" borderId="1" xfId="0" applyFont="1" applyFill="1" applyBorder="1" applyAlignment="1">
      <alignment horizontal="center" vertical="center"/>
    </xf>
    <xf numFmtId="9" fontId="53" fillId="12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1" borderId="1" xfId="0" applyNumberFormat="1" applyFont="1" applyFill="1" applyBorder="1" applyAlignment="1">
      <alignment horizontal="center" vertical="center"/>
    </xf>
    <xf numFmtId="176" fontId="39" fillId="9" borderId="1" xfId="0" applyNumberFormat="1" applyFont="1" applyFill="1" applyBorder="1" applyAlignment="1">
      <alignment horizontal="center" vertical="center"/>
    </xf>
    <xf numFmtId="176" fontId="39" fillId="11" borderId="1" xfId="0" applyNumberFormat="1" applyFont="1" applyFill="1" applyBorder="1" applyAlignment="1">
      <alignment horizontal="center" vertical="center"/>
    </xf>
    <xf numFmtId="9" fontId="39" fillId="11" borderId="1" xfId="0" applyNumberFormat="1" applyFont="1" applyFill="1" applyBorder="1" applyAlignment="1">
      <alignment horizontal="center" vertical="center"/>
    </xf>
    <xf numFmtId="10" fontId="39" fillId="9" borderId="1" xfId="0" applyNumberFormat="1" applyFont="1" applyFill="1" applyBorder="1" applyAlignment="1">
      <alignment horizontal="center" vertical="center"/>
    </xf>
    <xf numFmtId="9" fontId="39" fillId="9" borderId="1" xfId="0" quotePrefix="1" applyNumberFormat="1" applyFont="1" applyFill="1" applyBorder="1" applyAlignment="1">
      <alignment horizontal="center" vertical="center"/>
    </xf>
    <xf numFmtId="0" fontId="39" fillId="14" borderId="6" xfId="0" quotePrefix="1" applyNumberFormat="1" applyFont="1" applyFill="1" applyBorder="1" applyAlignment="1">
      <alignment horizontal="center" vertical="center" wrapText="1"/>
    </xf>
    <xf numFmtId="0" fontId="52" fillId="14" borderId="6" xfId="0" quotePrefix="1" applyNumberFormat="1" applyFont="1" applyFill="1" applyBorder="1" applyAlignment="1">
      <alignment horizontal="center" vertical="center" wrapText="1"/>
    </xf>
    <xf numFmtId="0" fontId="52" fillId="9" borderId="6" xfId="0" applyNumberFormat="1" applyFont="1" applyFill="1" applyBorder="1" applyAlignment="1">
      <alignment horizontal="center" vertical="center" wrapText="1"/>
    </xf>
    <xf numFmtId="0" fontId="52" fillId="0" borderId="6" xfId="0" quotePrefix="1" applyNumberFormat="1" applyFont="1" applyFill="1" applyBorder="1" applyAlignment="1">
      <alignment horizontal="center" vertical="center" wrapText="1"/>
    </xf>
    <xf numFmtId="0" fontId="39" fillId="14" borderId="6" xfId="0" applyNumberFormat="1" applyFont="1" applyFill="1" applyBorder="1" applyAlignment="1">
      <alignment horizontal="center" vertical="center" wrapText="1"/>
    </xf>
    <xf numFmtId="0" fontId="52" fillId="0" borderId="6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39" fillId="14" borderId="7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0" fontId="39" fillId="15" borderId="6" xfId="0" applyFont="1" applyFill="1" applyBorder="1" applyAlignment="1">
      <alignment horizontal="center" vertical="center" wrapText="1"/>
    </xf>
    <xf numFmtId="0" fontId="39" fillId="14" borderId="6" xfId="0" applyFont="1" applyFill="1" applyBorder="1" applyAlignment="1">
      <alignment horizontal="center" vertical="center" wrapText="1"/>
    </xf>
    <xf numFmtId="9" fontId="8" fillId="0" borderId="3" xfId="0" applyNumberFormat="1" applyFont="1" applyFill="1" applyBorder="1" applyAlignment="1">
      <alignment vertical="center" wrapText="1"/>
    </xf>
    <xf numFmtId="9" fontId="39" fillId="14" borderId="6" xfId="0" applyNumberFormat="1" applyFont="1" applyFill="1" applyBorder="1" applyAlignment="1">
      <alignment horizontal="center" vertical="center" wrapText="1"/>
    </xf>
    <xf numFmtId="0" fontId="8" fillId="14" borderId="6" xfId="0" applyNumberFormat="1" applyFont="1" applyFill="1" applyBorder="1" applyAlignment="1">
      <alignment horizontal="center" vertical="center" wrapText="1"/>
    </xf>
    <xf numFmtId="0" fontId="39" fillId="0" borderId="6" xfId="0" applyNumberFormat="1" applyFont="1" applyFill="1" applyBorder="1" applyAlignment="1">
      <alignment horizontal="center" vertical="center" wrapText="1"/>
    </xf>
    <xf numFmtId="9" fontId="39" fillId="15" borderId="6" xfId="0" applyNumberFormat="1" applyFont="1" applyFill="1" applyBorder="1" applyAlignment="1">
      <alignment horizontal="center" vertical="center" wrapText="1"/>
    </xf>
    <xf numFmtId="0" fontId="53" fillId="14" borderId="6" xfId="0" applyFont="1" applyFill="1" applyBorder="1" applyAlignment="1">
      <alignment horizontal="center" vertical="center" wrapText="1"/>
    </xf>
    <xf numFmtId="9" fontId="53" fillId="14" borderId="6" xfId="0" applyNumberFormat="1" applyFont="1" applyFill="1" applyBorder="1" applyAlignment="1">
      <alignment horizontal="center" vertical="center" wrapText="1"/>
    </xf>
    <xf numFmtId="9" fontId="53" fillId="15" borderId="6" xfId="0" applyNumberFormat="1" applyFont="1" applyFill="1" applyBorder="1" applyAlignment="1">
      <alignment horizontal="center" vertical="center" wrapText="1"/>
    </xf>
    <xf numFmtId="9" fontId="52" fillId="14" borderId="6" xfId="0" applyNumberFormat="1" applyFont="1" applyFill="1" applyBorder="1" applyAlignment="1">
      <alignment horizontal="center" vertical="center" wrapText="1"/>
    </xf>
    <xf numFmtId="9" fontId="52" fillId="15" borderId="6" xfId="0" applyNumberFormat="1" applyFont="1" applyFill="1" applyBorder="1" applyAlignment="1">
      <alignment horizontal="center" vertical="center" wrapText="1"/>
    </xf>
    <xf numFmtId="0" fontId="52" fillId="14" borderId="6" xfId="0" applyFont="1" applyFill="1" applyBorder="1" applyAlignment="1">
      <alignment horizontal="center" vertical="center" wrapText="1"/>
    </xf>
    <xf numFmtId="0" fontId="52" fillId="0" borderId="3" xfId="0" applyFont="1" applyFill="1" applyBorder="1" applyAlignment="1">
      <alignment vertical="center" wrapText="1"/>
    </xf>
    <xf numFmtId="0" fontId="53" fillId="0" borderId="6" xfId="0" applyFont="1" applyFill="1" applyBorder="1" applyAlignment="1">
      <alignment horizontal="center" vertical="center" wrapText="1"/>
    </xf>
    <xf numFmtId="0" fontId="52" fillId="0" borderId="6" xfId="0" applyFont="1" applyFill="1" applyBorder="1" applyAlignment="1">
      <alignment horizontal="center" vertical="center" wrapText="1"/>
    </xf>
    <xf numFmtId="0" fontId="53" fillId="15" borderId="6" xfId="0" applyFont="1" applyFill="1" applyBorder="1" applyAlignment="1">
      <alignment horizontal="center" vertical="center" wrapText="1"/>
    </xf>
    <xf numFmtId="0" fontId="52" fillId="15" borderId="6" xfId="0" applyFont="1" applyFill="1" applyBorder="1" applyAlignment="1">
      <alignment horizontal="center" vertical="center" wrapText="1"/>
    </xf>
    <xf numFmtId="9" fontId="53" fillId="0" borderId="3" xfId="0" applyNumberFormat="1" applyFont="1" applyFill="1" applyBorder="1" applyAlignment="1">
      <alignment vertical="center" wrapText="1"/>
    </xf>
    <xf numFmtId="0" fontId="52" fillId="11" borderId="6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6" borderId="6" xfId="0" applyNumberFormat="1" applyFont="1" applyFill="1" applyBorder="1" applyAlignment="1">
      <alignment horizontal="center" vertical="center" wrapText="1"/>
    </xf>
    <xf numFmtId="0" fontId="8" fillId="15" borderId="6" xfId="0" applyNumberFormat="1" applyFont="1" applyFill="1" applyBorder="1" applyAlignment="1">
      <alignment horizontal="center" vertical="center" wrapText="1"/>
    </xf>
    <xf numFmtId="0" fontId="39" fillId="15" borderId="6" xfId="0" applyNumberFormat="1" applyFont="1" applyFill="1" applyBorder="1" applyAlignment="1">
      <alignment horizontal="center" vertical="center" wrapText="1"/>
    </xf>
    <xf numFmtId="10" fontId="39" fillId="14" borderId="6" xfId="0" applyNumberFormat="1" applyFont="1" applyFill="1" applyBorder="1" applyAlignment="1">
      <alignment horizontal="center" vertical="center" wrapText="1"/>
    </xf>
    <xf numFmtId="10" fontId="52" fillId="14" borderId="6" xfId="0" applyNumberFormat="1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9" fontId="8" fillId="14" borderId="6" xfId="0" applyNumberFormat="1" applyFont="1" applyFill="1" applyBorder="1" applyAlignment="1">
      <alignment horizontal="center" vertical="center" wrapText="1"/>
    </xf>
    <xf numFmtId="10" fontId="39" fillId="15" borderId="6" xfId="0" applyNumberFormat="1" applyFont="1" applyFill="1" applyBorder="1" applyAlignment="1">
      <alignment horizontal="center" vertical="center" wrapText="1"/>
    </xf>
    <xf numFmtId="9" fontId="52" fillId="16" borderId="6" xfId="0" applyNumberFormat="1" applyFont="1" applyFill="1" applyBorder="1" applyAlignment="1">
      <alignment horizontal="center" vertical="center" wrapText="1"/>
    </xf>
    <xf numFmtId="183" fontId="39" fillId="14" borderId="6" xfId="0" quotePrefix="1" applyNumberFormat="1" applyFont="1" applyFill="1" applyBorder="1" applyAlignment="1">
      <alignment horizontal="center" vertical="center" wrapText="1"/>
    </xf>
    <xf numFmtId="0" fontId="52" fillId="9" borderId="6" xfId="0" quotePrefix="1" applyNumberFormat="1" applyFont="1" applyFill="1" applyBorder="1" applyAlignment="1">
      <alignment horizontal="center" vertical="center" wrapText="1"/>
    </xf>
    <xf numFmtId="0" fontId="39" fillId="14" borderId="6" xfId="0" applyNumberFormat="1" applyFont="1" applyFill="1" applyBorder="1" applyAlignment="1">
      <alignment vertical="center" wrapText="1"/>
    </xf>
    <xf numFmtId="0" fontId="52" fillId="14" borderId="6" xfId="0" quotePrefix="1" applyNumberFormat="1" applyFont="1" applyFill="1" applyBorder="1" applyAlignment="1">
      <alignment vertical="center" wrapText="1"/>
    </xf>
    <xf numFmtId="0" fontId="52" fillId="0" borderId="6" xfId="0" applyNumberFormat="1" applyFont="1" applyFill="1" applyBorder="1" applyAlignment="1">
      <alignment vertical="center" wrapText="1"/>
    </xf>
    <xf numFmtId="0" fontId="52" fillId="0" borderId="6" xfId="0" quotePrefix="1" applyNumberFormat="1" applyFont="1" applyFill="1" applyBorder="1" applyAlignment="1">
      <alignment vertical="center" wrapText="1"/>
    </xf>
    <xf numFmtId="9" fontId="8" fillId="18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9" fontId="10" fillId="18" borderId="1" xfId="0" applyNumberFormat="1" applyFont="1" applyFill="1" applyBorder="1" applyAlignment="1">
      <alignment horizontal="center" vertical="center"/>
    </xf>
    <xf numFmtId="10" fontId="54" fillId="11" borderId="6" xfId="0" applyNumberFormat="1" applyFont="1" applyFill="1" applyBorder="1" applyAlignment="1">
      <alignment horizontal="center" vertical="center" wrapText="1"/>
    </xf>
    <xf numFmtId="10" fontId="54" fillId="9" borderId="6" xfId="0" applyNumberFormat="1" applyFont="1" applyFill="1" applyBorder="1" applyAlignment="1">
      <alignment horizontal="center" vertical="center" wrapText="1"/>
    </xf>
    <xf numFmtId="49" fontId="8" fillId="12" borderId="1" xfId="0" quotePrefix="1" applyNumberFormat="1" applyFont="1" applyFill="1" applyBorder="1" applyAlignment="1">
      <alignment horizontal="center" vertical="center"/>
    </xf>
    <xf numFmtId="184" fontId="39" fillId="12" borderId="1" xfId="0" quotePrefix="1" applyNumberFormat="1" applyFont="1" applyFill="1" applyBorder="1" applyAlignment="1">
      <alignment horizontal="center" vertical="center"/>
    </xf>
    <xf numFmtId="184" fontId="39" fillId="0" borderId="1" xfId="0" applyNumberFormat="1" applyFont="1" applyFill="1" applyBorder="1" applyAlignment="1">
      <alignment horizontal="center" vertical="center"/>
    </xf>
    <xf numFmtId="9" fontId="52" fillId="0" borderId="1" xfId="0" applyNumberFormat="1" applyFont="1" applyFill="1" applyBorder="1" applyAlignment="1">
      <alignment horizontal="center" vertical="center"/>
    </xf>
    <xf numFmtId="176" fontId="39" fillId="0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55" fillId="3" borderId="1" xfId="0" applyFont="1" applyFill="1" applyBorder="1" applyAlignment="1">
      <alignment horizontal="left" vertical="center" wrapText="1"/>
    </xf>
    <xf numFmtId="0" fontId="5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>
      <alignment vertical="center"/>
    </xf>
    <xf numFmtId="0" fontId="56" fillId="0" borderId="1" xfId="0" applyFont="1" applyBorder="1" applyAlignment="1">
      <alignment vertical="center" wrapText="1"/>
    </xf>
    <xf numFmtId="177" fontId="57" fillId="0" borderId="1" xfId="0" applyNumberFormat="1" applyFont="1" applyFill="1" applyBorder="1" applyAlignment="1">
      <alignment horizontal="left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0" fontId="52" fillId="11" borderId="8" xfId="0" applyFont="1" applyFill="1" applyBorder="1">
      <alignment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0" fontId="10" fillId="9" borderId="1" xfId="0" applyNumberFormat="1" applyFont="1" applyFill="1" applyBorder="1" applyAlignment="1">
      <alignment vertical="center"/>
    </xf>
    <xf numFmtId="9" fontId="8" fillId="9" borderId="1" xfId="0" applyNumberFormat="1" applyFont="1" applyFill="1" applyBorder="1" applyAlignment="1">
      <alignment horizontal="center" vertical="top"/>
    </xf>
    <xf numFmtId="177" fontId="8" fillId="0" borderId="0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left" vertical="center" wrapText="1"/>
    </xf>
    <xf numFmtId="177" fontId="8" fillId="0" borderId="3" xfId="0" applyNumberFormat="1" applyFont="1" applyBorder="1" applyAlignment="1">
      <alignment horizontal="left" vertical="center" wrapText="1"/>
    </xf>
    <xf numFmtId="177" fontId="8" fillId="0" borderId="4" xfId="0" applyNumberFormat="1" applyFont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 wrapText="1"/>
    </xf>
    <xf numFmtId="177" fontId="8" fillId="0" borderId="4" xfId="0" applyNumberFormat="1" applyFont="1" applyBorder="1" applyAlignment="1">
      <alignment horizontal="center" vertical="center" wrapText="1"/>
    </xf>
    <xf numFmtId="0" fontId="8" fillId="9" borderId="1" xfId="0" applyNumberFormat="1" applyFont="1" applyFill="1" applyBorder="1" applyAlignment="1">
      <alignment vertical="center"/>
    </xf>
    <xf numFmtId="9" fontId="63" fillId="9" borderId="1" xfId="0" applyNumberFormat="1" applyFont="1" applyFill="1" applyBorder="1" applyAlignment="1">
      <alignment vertical="center"/>
    </xf>
    <xf numFmtId="176" fontId="63" fillId="9" borderId="1" xfId="0" applyNumberFormat="1" applyFont="1" applyFill="1" applyBorder="1" applyAlignment="1">
      <alignment horizontal="center" vertical="center"/>
    </xf>
    <xf numFmtId="0" fontId="63" fillId="11" borderId="1" xfId="0" applyFont="1" applyFill="1" applyBorder="1" applyAlignment="1">
      <alignment horizontal="center" vertical="center"/>
    </xf>
    <xf numFmtId="9" fontId="63" fillId="9" borderId="1" xfId="0" applyNumberFormat="1" applyFont="1" applyFill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 vertical="top"/>
    </xf>
    <xf numFmtId="0" fontId="64" fillId="0" borderId="0" xfId="0" applyFont="1">
      <alignment vertical="center"/>
    </xf>
    <xf numFmtId="0" fontId="65" fillId="2" borderId="1" xfId="0" applyFont="1" applyFill="1" applyBorder="1" applyAlignment="1">
      <alignment horizontal="center" vertical="top" wrapText="1"/>
    </xf>
    <xf numFmtId="0" fontId="66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67" fillId="0" borderId="0" xfId="0" applyFont="1" applyAlignment="1">
      <alignment vertical="top" wrapText="1"/>
    </xf>
    <xf numFmtId="0" fontId="0" fillId="0" borderId="1" xfId="0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49" fillId="0" borderId="1" xfId="0" applyFont="1" applyBorder="1">
      <alignment vertical="center"/>
    </xf>
    <xf numFmtId="0" fontId="17" fillId="5" borderId="1" xfId="0" applyFont="1" applyFill="1" applyBorder="1" applyAlignment="1">
      <alignment horizontal="center" vertical="top"/>
    </xf>
    <xf numFmtId="177" fontId="68" fillId="5" borderId="1" xfId="0" applyNumberFormat="1" applyFont="1" applyFill="1" applyBorder="1" applyAlignment="1">
      <alignment horizontal="left" vertical="top" wrapText="1"/>
    </xf>
    <xf numFmtId="0" fontId="68" fillId="0" borderId="2" xfId="0" applyFont="1" applyBorder="1" applyAlignment="1">
      <alignment horizontal="center" vertical="top"/>
    </xf>
    <xf numFmtId="0" fontId="68" fillId="4" borderId="1" xfId="0" applyFont="1" applyFill="1" applyBorder="1" applyAlignment="1">
      <alignment horizontal="center" vertical="top"/>
    </xf>
    <xf numFmtId="177" fontId="68" fillId="5" borderId="1" xfId="0" applyNumberFormat="1" applyFont="1" applyFill="1" applyBorder="1" applyAlignment="1">
      <alignment horizontal="left" vertical="top"/>
    </xf>
    <xf numFmtId="0" fontId="49" fillId="5" borderId="1" xfId="0" applyFont="1" applyFill="1" applyBorder="1" applyAlignment="1">
      <alignment horizontal="left" vertical="top"/>
    </xf>
    <xf numFmtId="0" fontId="68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177" fontId="68" fillId="4" borderId="1" xfId="0" applyNumberFormat="1" applyFont="1" applyFill="1" applyBorder="1" applyAlignment="1">
      <alignment horizontal="left" vertical="top" wrapText="1"/>
    </xf>
    <xf numFmtId="177" fontId="68" fillId="4" borderId="1" xfId="0" applyNumberFormat="1" applyFont="1" applyFill="1" applyBorder="1" applyAlignment="1">
      <alignment horizontal="left" vertical="top"/>
    </xf>
    <xf numFmtId="0" fontId="49" fillId="0" borderId="1" xfId="0" applyFont="1" applyBorder="1" applyAlignment="1">
      <alignment horizontal="left" vertical="top"/>
    </xf>
    <xf numFmtId="9" fontId="68" fillId="0" borderId="2" xfId="0" applyNumberFormat="1" applyFont="1" applyBorder="1" applyAlignment="1">
      <alignment horizontal="center" vertical="top"/>
    </xf>
    <xf numFmtId="9" fontId="68" fillId="0" borderId="1" xfId="0" applyNumberFormat="1" applyFont="1" applyBorder="1" applyAlignment="1">
      <alignment horizontal="center" vertical="top"/>
    </xf>
    <xf numFmtId="9" fontId="68" fillId="4" borderId="1" xfId="0" applyNumberFormat="1" applyFont="1" applyFill="1" applyBorder="1" applyAlignment="1">
      <alignment horizontal="center" vertical="top"/>
    </xf>
    <xf numFmtId="0" fontId="49" fillId="6" borderId="1" xfId="0" applyFont="1" applyFill="1" applyBorder="1">
      <alignment vertical="center"/>
    </xf>
    <xf numFmtId="9" fontId="68" fillId="5" borderId="1" xfId="0" applyNumberFormat="1" applyFont="1" applyFill="1" applyBorder="1" applyAlignment="1">
      <alignment horizontal="left" vertical="center" wrapText="1"/>
    </xf>
    <xf numFmtId="178" fontId="68" fillId="4" borderId="1" xfId="0" applyNumberFormat="1" applyFont="1" applyFill="1" applyBorder="1" applyAlignment="1">
      <alignment horizontal="left" vertical="top" wrapText="1"/>
    </xf>
    <xf numFmtId="177" fontId="68" fillId="0" borderId="1" xfId="0" applyNumberFormat="1" applyFont="1" applyBorder="1" applyAlignment="1">
      <alignment horizontal="left" vertical="top"/>
    </xf>
    <xf numFmtId="0" fontId="68" fillId="4" borderId="1" xfId="0" applyFont="1" applyFill="1" applyBorder="1">
      <alignment vertical="center"/>
    </xf>
    <xf numFmtId="176" fontId="68" fillId="4" borderId="1" xfId="0" applyNumberFormat="1" applyFont="1" applyFill="1" applyBorder="1" applyAlignment="1">
      <alignment horizontal="center" vertical="top"/>
    </xf>
    <xf numFmtId="178" fontId="68" fillId="5" borderId="1" xfId="0" applyNumberFormat="1" applyFont="1" applyFill="1" applyBorder="1" applyAlignment="1">
      <alignment horizontal="left" vertical="top" wrapText="1"/>
    </xf>
    <xf numFmtId="0" fontId="68" fillId="4" borderId="2" xfId="0" applyFont="1" applyFill="1" applyBorder="1" applyAlignment="1">
      <alignment horizontal="center" vertical="top"/>
    </xf>
    <xf numFmtId="0" fontId="49" fillId="4" borderId="2" xfId="0" applyFont="1" applyFill="1" applyBorder="1" applyAlignment="1">
      <alignment horizontal="center" vertical="top"/>
    </xf>
    <xf numFmtId="0" fontId="49" fillId="4" borderId="1" xfId="0" applyFont="1" applyFill="1" applyBorder="1" applyAlignment="1">
      <alignment horizontal="center" vertical="top"/>
    </xf>
    <xf numFmtId="179" fontId="68" fillId="0" borderId="1" xfId="0" applyNumberFormat="1" applyFont="1" applyBorder="1" applyAlignment="1">
      <alignment horizontal="left" vertical="top" wrapText="1"/>
    </xf>
    <xf numFmtId="176" fontId="68" fillId="0" borderId="2" xfId="0" applyNumberFormat="1" applyFont="1" applyBorder="1" applyAlignment="1">
      <alignment horizontal="center" vertical="top"/>
    </xf>
    <xf numFmtId="0" fontId="68" fillId="5" borderId="1" xfId="0" applyFont="1" applyFill="1" applyBorder="1">
      <alignment vertical="center"/>
    </xf>
    <xf numFmtId="9" fontId="68" fillId="4" borderId="1" xfId="0" applyNumberFormat="1" applyFont="1" applyFill="1" applyBorder="1" applyAlignment="1">
      <alignment horizontal="left" vertical="center" wrapText="1"/>
    </xf>
    <xf numFmtId="9" fontId="68" fillId="4" borderId="2" xfId="0" applyNumberFormat="1" applyFont="1" applyFill="1" applyBorder="1" applyAlignment="1">
      <alignment horizontal="center" vertical="top"/>
    </xf>
    <xf numFmtId="0" fontId="68" fillId="5" borderId="1" xfId="0" applyFont="1" applyFill="1" applyBorder="1" applyAlignment="1">
      <alignment horizontal="left" vertical="top"/>
    </xf>
    <xf numFmtId="10" fontId="68" fillId="4" borderId="2" xfId="0" applyNumberFormat="1" applyFont="1" applyFill="1" applyBorder="1" applyAlignment="1">
      <alignment horizontal="center" vertical="top"/>
    </xf>
    <xf numFmtId="10" fontId="68" fillId="4" borderId="1" xfId="0" applyNumberFormat="1" applyFont="1" applyFill="1" applyBorder="1" applyAlignment="1">
      <alignment horizontal="center" vertical="top"/>
    </xf>
    <xf numFmtId="9" fontId="68" fillId="4" borderId="2" xfId="0" quotePrefix="1" applyNumberFormat="1" applyFont="1" applyFill="1" applyBorder="1" applyAlignment="1">
      <alignment horizontal="center" vertical="top"/>
    </xf>
    <xf numFmtId="9" fontId="68" fillId="4" borderId="1" xfId="0" quotePrefix="1" applyNumberFormat="1" applyFont="1" applyFill="1" applyBorder="1" applyAlignment="1">
      <alignment horizontal="center" vertical="top"/>
    </xf>
    <xf numFmtId="0" fontId="69" fillId="5" borderId="1" xfId="0" applyFont="1" applyFill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177" fontId="8" fillId="0" borderId="4" xfId="0" applyNumberFormat="1" applyFont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9" fontId="10" fillId="0" borderId="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left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left" vertical="center" wrapText="1"/>
    </xf>
    <xf numFmtId="177" fontId="8" fillId="0" borderId="4" xfId="0" applyNumberFormat="1" applyFont="1" applyBorder="1" applyAlignment="1">
      <alignment horizontal="center" vertical="center" wrapText="1"/>
    </xf>
    <xf numFmtId="9" fontId="10" fillId="0" borderId="1" xfId="0" applyNumberFormat="1" applyFont="1" applyBorder="1">
      <alignment vertical="center"/>
    </xf>
    <xf numFmtId="0" fontId="8" fillId="12" borderId="1" xfId="0" applyFont="1" applyFill="1" applyBorder="1">
      <alignment vertical="center"/>
    </xf>
    <xf numFmtId="181" fontId="8" fillId="0" borderId="1" xfId="0" applyNumberFormat="1" applyFont="1" applyBorder="1" applyAlignment="1">
      <alignment horizontal="center" vertical="center"/>
    </xf>
    <xf numFmtId="10" fontId="52" fillId="9" borderId="1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1" fillId="0" borderId="11" xfId="0" applyNumberFormat="1" applyFont="1" applyFill="1" applyBorder="1" applyAlignment="1" applyProtection="1">
      <alignment horizontal="right" wrapText="1"/>
    </xf>
    <xf numFmtId="0" fontId="71" fillId="0" borderId="11" xfId="0" applyNumberFormat="1" applyFont="1" applyFill="1" applyBorder="1" applyAlignment="1" applyProtection="1">
      <alignment wrapText="1"/>
    </xf>
    <xf numFmtId="14" fontId="71" fillId="0" borderId="11" xfId="0" applyNumberFormat="1" applyFont="1" applyFill="1" applyBorder="1" applyAlignment="1" applyProtection="1">
      <alignment horizontal="right" wrapText="1"/>
    </xf>
    <xf numFmtId="0" fontId="72" fillId="0" borderId="11" xfId="0" applyNumberFormat="1" applyFont="1" applyFill="1" applyBorder="1" applyAlignment="1" applyProtection="1">
      <alignment wrapText="1"/>
    </xf>
    <xf numFmtId="0" fontId="73" fillId="0" borderId="0" xfId="0" applyNumberFormat="1" applyFont="1" applyFill="1" applyBorder="1" applyAlignment="1" applyProtection="1"/>
    <xf numFmtId="177" fontId="76" fillId="0" borderId="4" xfId="0" applyNumberFormat="1" applyFont="1" applyBorder="1" applyAlignment="1">
      <alignment horizontal="center" vertical="center" wrapText="1"/>
    </xf>
    <xf numFmtId="177" fontId="76" fillId="0" borderId="3" xfId="0" applyNumberFormat="1" applyFont="1" applyBorder="1" applyAlignment="1">
      <alignment horizontal="center" vertical="center" wrapText="1"/>
    </xf>
    <xf numFmtId="0" fontId="76" fillId="12" borderId="1" xfId="0" applyFont="1" applyFill="1" applyBorder="1" applyAlignment="1">
      <alignment horizontal="center" vertical="center"/>
    </xf>
    <xf numFmtId="0" fontId="76" fillId="9" borderId="1" xfId="0" applyFont="1" applyFill="1" applyBorder="1" applyAlignment="1">
      <alignment horizontal="center" vertical="center"/>
    </xf>
    <xf numFmtId="9" fontId="76" fillId="12" borderId="1" xfId="0" applyNumberFormat="1" applyFont="1" applyFill="1" applyBorder="1" applyAlignment="1">
      <alignment horizontal="center" vertical="center"/>
    </xf>
    <xf numFmtId="9" fontId="76" fillId="0" borderId="1" xfId="0" applyNumberFormat="1" applyFont="1" applyBorder="1" applyAlignment="1">
      <alignment horizontal="center" vertical="center"/>
    </xf>
    <xf numFmtId="9" fontId="76" fillId="0" borderId="1" xfId="0" applyNumberFormat="1" applyFont="1" applyFill="1" applyBorder="1" applyAlignment="1">
      <alignment horizontal="center" vertical="center"/>
    </xf>
    <xf numFmtId="9" fontId="77" fillId="12" borderId="1" xfId="0" applyNumberFormat="1" applyFont="1" applyFill="1" applyBorder="1" applyAlignment="1">
      <alignment horizontal="center" vertical="center"/>
    </xf>
    <xf numFmtId="9" fontId="76" fillId="9" borderId="1" xfId="0" applyNumberFormat="1" applyFont="1" applyFill="1" applyBorder="1" applyAlignment="1">
      <alignment horizontal="center" vertical="center"/>
    </xf>
    <xf numFmtId="9" fontId="77" fillId="9" borderId="1" xfId="0" applyNumberFormat="1" applyFont="1" applyFill="1" applyBorder="1" applyAlignment="1">
      <alignment horizontal="center" vertical="center"/>
    </xf>
    <xf numFmtId="0" fontId="77" fillId="12" borderId="1" xfId="0" applyFont="1" applyFill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77" fillId="11" borderId="1" xfId="0" applyFont="1" applyFill="1" applyBorder="1" applyAlignment="1">
      <alignment horizontal="center" vertical="center"/>
    </xf>
    <xf numFmtId="0" fontId="77" fillId="0" borderId="1" xfId="0" applyFont="1" applyFill="1" applyBorder="1" applyAlignment="1">
      <alignment horizontal="center" vertical="center"/>
    </xf>
    <xf numFmtId="0" fontId="77" fillId="9" borderId="1" xfId="0" applyFont="1" applyFill="1" applyBorder="1" applyAlignment="1">
      <alignment horizontal="center" vertical="center"/>
    </xf>
    <xf numFmtId="178" fontId="77" fillId="9" borderId="1" xfId="0" applyNumberFormat="1" applyFont="1" applyFill="1" applyBorder="1" applyAlignment="1">
      <alignment horizontal="center" vertical="center"/>
    </xf>
    <xf numFmtId="178" fontId="77" fillId="12" borderId="1" xfId="0" applyNumberFormat="1" applyFont="1" applyFill="1" applyBorder="1" applyAlignment="1">
      <alignment horizontal="center" vertical="center"/>
    </xf>
    <xf numFmtId="179" fontId="77" fillId="12" borderId="1" xfId="0" applyNumberFormat="1" applyFont="1" applyFill="1" applyBorder="1" applyAlignment="1">
      <alignment horizontal="center" vertical="center"/>
    </xf>
    <xf numFmtId="179" fontId="77" fillId="9" borderId="1" xfId="0" applyNumberFormat="1" applyFont="1" applyFill="1" applyBorder="1" applyAlignment="1">
      <alignment horizontal="center" vertical="center"/>
    </xf>
    <xf numFmtId="179" fontId="77" fillId="11" borderId="1" xfId="0" applyNumberFormat="1" applyFont="1" applyFill="1" applyBorder="1" applyAlignment="1">
      <alignment horizontal="center" vertical="center"/>
    </xf>
    <xf numFmtId="1" fontId="77" fillId="11" borderId="1" xfId="0" applyNumberFormat="1" applyFont="1" applyFill="1" applyBorder="1" applyAlignment="1">
      <alignment horizontal="center" vertical="center"/>
    </xf>
    <xf numFmtId="176" fontId="77" fillId="12" borderId="1" xfId="0" applyNumberFormat="1" applyFont="1" applyFill="1" applyBorder="1" applyAlignment="1">
      <alignment horizontal="center" vertical="center"/>
    </xf>
    <xf numFmtId="176" fontId="77" fillId="11" borderId="1" xfId="0" applyNumberFormat="1" applyFont="1" applyFill="1" applyBorder="1" applyAlignment="1">
      <alignment horizontal="center" vertical="center"/>
    </xf>
    <xf numFmtId="9" fontId="77" fillId="11" borderId="1" xfId="0" applyNumberFormat="1" applyFont="1" applyFill="1" applyBorder="1" applyAlignment="1">
      <alignment horizontal="center" vertical="center"/>
    </xf>
    <xf numFmtId="1" fontId="76" fillId="9" borderId="1" xfId="0" applyNumberFormat="1" applyFont="1" applyFill="1" applyBorder="1" applyAlignment="1">
      <alignment horizontal="center" vertical="center"/>
    </xf>
    <xf numFmtId="1" fontId="77" fillId="9" borderId="1" xfId="0" applyNumberFormat="1" applyFont="1" applyFill="1" applyBorder="1" applyAlignment="1">
      <alignment horizontal="center" vertical="center"/>
    </xf>
    <xf numFmtId="176" fontId="77" fillId="9" borderId="1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left" vertical="center" wrapText="1"/>
    </xf>
    <xf numFmtId="177" fontId="8" fillId="0" borderId="3" xfId="0" applyNumberFormat="1" applyFont="1" applyBorder="1" applyAlignment="1">
      <alignment horizontal="left" vertical="center" wrapText="1"/>
    </xf>
    <xf numFmtId="177" fontId="8" fillId="0" borderId="4" xfId="0" applyNumberFormat="1" applyFont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9" fontId="79" fillId="11" borderId="1" xfId="0" applyNumberFormat="1" applyFont="1" applyFill="1" applyBorder="1" applyAlignment="1">
      <alignment horizontal="center" vertical="top"/>
    </xf>
    <xf numFmtId="2" fontId="8" fillId="9" borderId="1" xfId="0" applyNumberFormat="1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0" fontId="59" fillId="19" borderId="1" xfId="7" applyFont="1" applyFill="1" applyBorder="1"/>
    <xf numFmtId="0" fontId="59" fillId="19" borderId="1" xfId="8" applyFont="1" applyFill="1" applyBorder="1"/>
    <xf numFmtId="0" fontId="80" fillId="12" borderId="1" xfId="0" applyFont="1" applyFill="1" applyBorder="1" applyAlignment="1">
      <alignment horizontal="center" vertical="center"/>
    </xf>
    <xf numFmtId="9" fontId="80" fillId="12" borderId="1" xfId="0" applyNumberFormat="1" applyFont="1" applyFill="1" applyBorder="1" applyAlignment="1">
      <alignment horizontal="center" vertical="center"/>
    </xf>
    <xf numFmtId="9" fontId="81" fillId="0" borderId="1" xfId="0" applyNumberFormat="1" applyFont="1" applyFill="1" applyBorder="1" applyAlignment="1">
      <alignment horizontal="center" vertical="center"/>
    </xf>
    <xf numFmtId="0" fontId="82" fillId="12" borderId="1" xfId="0" applyFont="1" applyFill="1" applyBorder="1" applyAlignment="1">
      <alignment horizontal="center" vertical="center"/>
    </xf>
    <xf numFmtId="0" fontId="83" fillId="9" borderId="1" xfId="0" applyFont="1" applyFill="1" applyBorder="1" applyAlignment="1">
      <alignment horizontal="center" vertical="center"/>
    </xf>
    <xf numFmtId="0" fontId="80" fillId="9" borderId="1" xfId="0" applyFont="1" applyFill="1" applyBorder="1" applyAlignment="1">
      <alignment horizontal="center" vertical="center"/>
    </xf>
    <xf numFmtId="9" fontId="80" fillId="0" borderId="0" xfId="0" applyNumberFormat="1" applyFont="1" applyFill="1" applyBorder="1" applyAlignment="1">
      <alignment horizontal="center" vertical="top"/>
    </xf>
    <xf numFmtId="9" fontId="81" fillId="0" borderId="0" xfId="0" applyNumberFormat="1" applyFont="1" applyFill="1" applyBorder="1" applyAlignment="1">
      <alignment horizontal="center" vertical="top"/>
    </xf>
    <xf numFmtId="0" fontId="68" fillId="12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4" fillId="8" borderId="0" xfId="0" applyFont="1" applyFill="1" applyAlignment="1">
      <alignment horizontal="center" vertical="center"/>
    </xf>
    <xf numFmtId="0" fontId="34" fillId="9" borderId="0" xfId="0" applyFont="1" applyFill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left" vertical="center" wrapText="1"/>
    </xf>
    <xf numFmtId="177" fontId="8" fillId="0" borderId="3" xfId="0" applyNumberFormat="1" applyFont="1" applyFill="1" applyBorder="1" applyAlignment="1">
      <alignment horizontal="left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3" xfId="0" applyNumberFormat="1" applyFont="1" applyFill="1" applyBorder="1" applyAlignment="1">
      <alignment horizontal="center" vertical="center" wrapText="1"/>
    </xf>
    <xf numFmtId="177" fontId="8" fillId="3" borderId="4" xfId="0" applyNumberFormat="1" applyFont="1" applyFill="1" applyBorder="1" applyAlignment="1">
      <alignment horizontal="left" vertical="center" wrapText="1"/>
    </xf>
    <xf numFmtId="177" fontId="8" fillId="3" borderId="3" xfId="0" applyNumberFormat="1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left" vertical="center" wrapText="1"/>
    </xf>
    <xf numFmtId="177" fontId="8" fillId="0" borderId="3" xfId="0" applyNumberFormat="1" applyFont="1" applyBorder="1" applyAlignment="1">
      <alignment horizontal="left" vertical="center" wrapText="1"/>
    </xf>
    <xf numFmtId="177" fontId="8" fillId="0" borderId="4" xfId="0" applyNumberFormat="1" applyFont="1" applyBorder="1" applyAlignment="1">
      <alignment horizontal="center" vertical="center" wrapText="1"/>
    </xf>
    <xf numFmtId="177" fontId="8" fillId="0" borderId="3" xfId="0" applyNumberFormat="1" applyFont="1" applyBorder="1" applyAlignment="1">
      <alignment horizontal="center" vertical="center" wrapText="1"/>
    </xf>
    <xf numFmtId="0" fontId="74" fillId="0" borderId="4" xfId="0" applyFont="1" applyBorder="1" applyAlignment="1">
      <alignment horizontal="center" vertical="center"/>
    </xf>
    <xf numFmtId="0" fontId="74" fillId="0" borderId="3" xfId="0" applyFont="1" applyBorder="1" applyAlignment="1">
      <alignment horizontal="center" vertical="center"/>
    </xf>
    <xf numFmtId="177" fontId="75" fillId="0" borderId="4" xfId="0" applyNumberFormat="1" applyFont="1" applyBorder="1" applyAlignment="1">
      <alignment horizontal="left" vertical="center" wrapText="1"/>
    </xf>
    <xf numFmtId="177" fontId="75" fillId="0" borderId="3" xfId="0" applyNumberFormat="1" applyFont="1" applyBorder="1" applyAlignment="1">
      <alignment horizontal="left" vertical="center" wrapText="1"/>
    </xf>
    <xf numFmtId="177" fontId="76" fillId="0" borderId="4" xfId="0" applyNumberFormat="1" applyFont="1" applyBorder="1" applyAlignment="1">
      <alignment horizontal="center" vertical="center" wrapText="1"/>
    </xf>
    <xf numFmtId="177" fontId="76" fillId="0" borderId="3" xfId="0" applyNumberFormat="1" applyFont="1" applyBorder="1" applyAlignment="1">
      <alignment horizontal="center" vertical="center" wrapText="1"/>
    </xf>
    <xf numFmtId="0" fontId="77" fillId="0" borderId="4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177" fontId="76" fillId="0" borderId="4" xfId="0" applyNumberFormat="1" applyFont="1" applyBorder="1" applyAlignment="1">
      <alignment horizontal="left" vertical="center" wrapText="1"/>
    </xf>
    <xf numFmtId="177" fontId="76" fillId="0" borderId="3" xfId="0" applyNumberFormat="1" applyFont="1" applyBorder="1" applyAlignment="1">
      <alignment horizontal="left" vertical="center" wrapText="1"/>
    </xf>
    <xf numFmtId="177" fontId="8" fillId="0" borderId="9" xfId="0" applyNumberFormat="1" applyFont="1" applyFill="1" applyBorder="1" applyAlignment="1">
      <alignment horizontal="left" vertical="center" wrapText="1"/>
    </xf>
    <xf numFmtId="177" fontId="8" fillId="0" borderId="10" xfId="0" applyNumberFormat="1" applyFont="1" applyFill="1" applyBorder="1" applyAlignment="1">
      <alignment horizontal="left" vertical="center" wrapText="1"/>
    </xf>
    <xf numFmtId="9" fontId="10" fillId="0" borderId="4" xfId="0" applyNumberFormat="1" applyFont="1" applyFill="1" applyBorder="1" applyAlignment="1">
      <alignment horizontal="center" vertical="center"/>
    </xf>
  </cellXfs>
  <cellStyles count="9">
    <cellStyle name="Normal 2" xfId="2" xr:uid="{CEFD8375-5DD0-42D2-BE2F-306D29BBDD7B}"/>
    <cellStyle name="百分比" xfId="1" builtinId="5"/>
    <cellStyle name="常规" xfId="0" builtinId="0"/>
    <cellStyle name="常规 11 3 2" xfId="6" xr:uid="{DAF21436-E7B8-4304-8384-758123EA4650}"/>
    <cellStyle name="常规 11 5" xfId="8" xr:uid="{5B2C6630-251B-4089-B0A8-8092E5A1E17F}"/>
    <cellStyle name="常规 12 4" xfId="5" xr:uid="{12CAA8B8-B67D-4E4A-B27E-EB984F6C9E85}"/>
    <cellStyle name="常规 13" xfId="4" xr:uid="{87A5869D-F8F7-4420-99B9-496D1C3CA738}"/>
    <cellStyle name="常规 21" xfId="7" xr:uid="{D58C2C3C-861E-4FE6-A9B9-8982020A0508}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26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Operations\L&#21378;&#25151;&#21306;&#22495;&#20844;&#20849;&#25991;&#20214;\2021%20L%20&#21378;&#25151;&#25112;&#30053;&#20998;&#35299;\Final%20output\Fab\Fab%20%20%20&#25112;&#30053;&#20998;&#35299;&#35752;&#35770;&#25991;&#2021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o/AppData/Local/Microsoft/Windows/INetCache/Content.Outlook/8E7CF9Q5/Assy%20%20%20&#25112;&#30053;&#20998;&#35299;&#35752;&#35770;&#25991;&#20214;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c625g0cf/Desktop/Lean%20Scorecard-L%20Fa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tions\L&#21378;&#25151;&#21306;&#22495;&#20844;&#20849;&#25991;&#20214;\2021%20L%20&#21378;&#25151;&#25112;&#30053;&#20998;&#35299;\scorecard\Level%203%20&amp;VS%20scorecar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nez/Desktop/Level%203%20&amp;VS%20scorecard%20-%20ERI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PRT\Lean%20Review\Lean%20Scorecard-L%20F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I-Imperative projec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I-Imperative projects"/>
      <sheetName val="Level 2-Dt"/>
      <sheetName val="Level 3-GL"/>
      <sheetName val="Assy-VS"/>
      <sheetName val="example"/>
      <sheetName val="Assy-VS-update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"/>
      <sheetName val="summary"/>
      <sheetName val="BIQ TOOL"/>
      <sheetName val="LF-图"/>
      <sheetName val="BIQ Merics图"/>
      <sheetName val="每月质量stand down"/>
      <sheetName val="OEE"/>
      <sheetName val="Sheet2"/>
      <sheetName val="中文版例子"/>
      <sheetName val="backup"/>
    </sheetNames>
    <sheetDataSet>
      <sheetData sheetId="0" refreshError="1"/>
      <sheetData sheetId="1" refreshError="1">
        <row r="3">
          <cell r="F3">
            <v>49</v>
          </cell>
          <cell r="G3">
            <v>35</v>
          </cell>
          <cell r="H3">
            <v>48</v>
          </cell>
        </row>
        <row r="8">
          <cell r="F8">
            <v>8.6999999999999993</v>
          </cell>
          <cell r="G8">
            <v>3.5</v>
          </cell>
          <cell r="H8">
            <v>4.9000000000000004</v>
          </cell>
        </row>
        <row r="11">
          <cell r="F11">
            <v>528</v>
          </cell>
          <cell r="G11">
            <v>296</v>
          </cell>
          <cell r="H11">
            <v>248</v>
          </cell>
        </row>
        <row r="63">
          <cell r="F63">
            <v>0.88</v>
          </cell>
          <cell r="G63">
            <v>0.92500000000000004</v>
          </cell>
          <cell r="H63">
            <v>0.92500000000000004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3&amp;VS-Assy"/>
      <sheetName val="L3&amp;VS-Pain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生产总监指标Summary"/>
      <sheetName val="old"/>
      <sheetName val=" changes"/>
      <sheetName val="L3&amp;VS-Assy"/>
      <sheetName val="L3&amp;VS-Fab"/>
      <sheetName val="L3&amp;VS-Paint"/>
      <sheetName val="L3&amp;L4ME"/>
    </sheetNames>
    <sheetDataSet>
      <sheetData sheetId="0"/>
      <sheetData sheetId="1"/>
      <sheetData sheetId="2"/>
      <sheetData sheetId="3"/>
      <sheetData sheetId="4">
        <row r="204">
          <cell r="H204" t="str">
            <v>N/A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N/A</v>
          </cell>
          <cell r="M204" t="str">
            <v>N/A</v>
          </cell>
          <cell r="N204" t="str">
            <v>N/A</v>
          </cell>
          <cell r="O204" t="str">
            <v>N/A</v>
          </cell>
          <cell r="P204" t="str">
            <v>N/A</v>
          </cell>
          <cell r="Q204" t="str">
            <v>N/A</v>
          </cell>
          <cell r="R204" t="str">
            <v>N/A</v>
          </cell>
          <cell r="S204" t="str">
            <v>N/A</v>
          </cell>
          <cell r="T204" t="str">
            <v>N/A</v>
          </cell>
        </row>
        <row r="214">
          <cell r="H214">
            <v>42</v>
          </cell>
          <cell r="I214">
            <v>3.5</v>
          </cell>
          <cell r="J214">
            <v>3.5</v>
          </cell>
          <cell r="K214">
            <v>3.5</v>
          </cell>
          <cell r="L214">
            <v>3.5</v>
          </cell>
          <cell r="M214">
            <v>3.5</v>
          </cell>
          <cell r="N214">
            <v>3.5</v>
          </cell>
          <cell r="O214">
            <v>3.5</v>
          </cell>
          <cell r="P214">
            <v>3.5</v>
          </cell>
          <cell r="Q214">
            <v>3.5</v>
          </cell>
          <cell r="R214">
            <v>3.5</v>
          </cell>
          <cell r="S214">
            <v>3.5</v>
          </cell>
          <cell r="T214">
            <v>3.5</v>
          </cell>
        </row>
        <row r="215">
          <cell r="H215">
            <v>44</v>
          </cell>
          <cell r="I215">
            <v>10</v>
          </cell>
          <cell r="J215">
            <v>6</v>
          </cell>
          <cell r="K215">
            <v>9</v>
          </cell>
          <cell r="L215">
            <v>19</v>
          </cell>
        </row>
        <row r="224">
          <cell r="H224">
            <v>0.99</v>
          </cell>
          <cell r="I224">
            <v>0.99</v>
          </cell>
          <cell r="J224">
            <v>0.99</v>
          </cell>
          <cell r="K224">
            <v>0.99</v>
          </cell>
          <cell r="L224">
            <v>0.99</v>
          </cell>
          <cell r="M224">
            <v>0.99</v>
          </cell>
          <cell r="N224">
            <v>0.99</v>
          </cell>
          <cell r="O224">
            <v>0.99</v>
          </cell>
          <cell r="P224">
            <v>0.99</v>
          </cell>
          <cell r="Q224">
            <v>0.99</v>
          </cell>
          <cell r="R224">
            <v>0.99</v>
          </cell>
          <cell r="S224">
            <v>0.99</v>
          </cell>
          <cell r="T224">
            <v>0.99</v>
          </cell>
        </row>
        <row r="225">
          <cell r="H225">
            <v>0.99</v>
          </cell>
          <cell r="I225">
            <v>0.99</v>
          </cell>
          <cell r="J225">
            <v>0.99</v>
          </cell>
          <cell r="K225">
            <v>1</v>
          </cell>
          <cell r="L225">
            <v>1</v>
          </cell>
        </row>
        <row r="226">
          <cell r="H226">
            <v>354</v>
          </cell>
          <cell r="I226">
            <v>354</v>
          </cell>
          <cell r="J226">
            <v>354</v>
          </cell>
          <cell r="K226">
            <v>354</v>
          </cell>
          <cell r="L226">
            <v>354</v>
          </cell>
          <cell r="M226">
            <v>354</v>
          </cell>
          <cell r="N226">
            <v>354</v>
          </cell>
          <cell r="O226">
            <v>354</v>
          </cell>
          <cell r="P226">
            <v>354</v>
          </cell>
          <cell r="Q226">
            <v>354</v>
          </cell>
          <cell r="R226">
            <v>354</v>
          </cell>
          <cell r="S226">
            <v>354</v>
          </cell>
          <cell r="T226">
            <v>354</v>
          </cell>
        </row>
        <row r="227">
          <cell r="H227">
            <v>22</v>
          </cell>
          <cell r="I227">
            <v>85</v>
          </cell>
          <cell r="J227">
            <v>39</v>
          </cell>
          <cell r="K227">
            <v>14</v>
          </cell>
          <cell r="L227">
            <v>22</v>
          </cell>
        </row>
        <row r="228">
          <cell r="H228">
            <v>0.85</v>
          </cell>
          <cell r="I228">
            <v>0.85</v>
          </cell>
          <cell r="J228">
            <v>0.85</v>
          </cell>
          <cell r="K228">
            <v>0.85</v>
          </cell>
          <cell r="L228">
            <v>0.85</v>
          </cell>
          <cell r="M228">
            <v>0.85</v>
          </cell>
          <cell r="N228">
            <v>0.85</v>
          </cell>
          <cell r="O228">
            <v>0.85</v>
          </cell>
          <cell r="P228">
            <v>0.85</v>
          </cell>
          <cell r="Q228">
            <v>0.85</v>
          </cell>
          <cell r="R228">
            <v>0.85</v>
          </cell>
          <cell r="S228">
            <v>0.85</v>
          </cell>
          <cell r="T228">
            <v>0.85</v>
          </cell>
        </row>
        <row r="229">
          <cell r="H229">
            <v>0.89</v>
          </cell>
          <cell r="I229">
            <v>0.9</v>
          </cell>
          <cell r="J229">
            <v>0.91</v>
          </cell>
          <cell r="K229">
            <v>0.89</v>
          </cell>
          <cell r="L229">
            <v>0.89</v>
          </cell>
        </row>
      </sheetData>
      <sheetData sheetId="5">
        <row r="200"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</row>
        <row r="201"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"/>
      <sheetName val="summary"/>
      <sheetName val="BIQ TOOL"/>
      <sheetName val="LF-图"/>
      <sheetName val="BIQ Merics图"/>
      <sheetName val="每月质量stand down"/>
      <sheetName val="OEE"/>
      <sheetName val="Sheet2"/>
      <sheetName val="中文版例子"/>
      <sheetName val="backup"/>
    </sheetNames>
    <sheetDataSet>
      <sheetData sheetId="0"/>
      <sheetData sheetId="1">
        <row r="8">
          <cell r="F8">
            <v>19</v>
          </cell>
          <cell r="G8">
            <v>17</v>
          </cell>
          <cell r="H8">
            <v>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o Ma" id="{3CD84C1F-3847-462C-B022-9BD7E3FED761}" userId="S::hao.ma@cat.com::6840ff50-0108-476b-ba1f-831f492ed4b0" providerId="AD"/>
</personList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63" Type="http://schemas.openxmlformats.org/officeDocument/2006/relationships/revisionLog" Target="revisionLog63.xml"/><Relationship Id="rId84" Type="http://schemas.openxmlformats.org/officeDocument/2006/relationships/revisionLog" Target="revisionLog83.xml"/><Relationship Id="rId138" Type="http://schemas.openxmlformats.org/officeDocument/2006/relationships/revisionLog" Target="revisionLog137.xml"/><Relationship Id="rId159" Type="http://schemas.openxmlformats.org/officeDocument/2006/relationships/revisionLog" Target="revisionLog158.xml"/><Relationship Id="rId170" Type="http://schemas.openxmlformats.org/officeDocument/2006/relationships/revisionLog" Target="revisionLog169.xml"/><Relationship Id="rId191" Type="http://schemas.openxmlformats.org/officeDocument/2006/relationships/revisionLog" Target="revisionLog190.xml"/><Relationship Id="rId205" Type="http://schemas.openxmlformats.org/officeDocument/2006/relationships/revisionLog" Target="revisionLog204.xml"/><Relationship Id="rId226" Type="http://schemas.openxmlformats.org/officeDocument/2006/relationships/revisionLog" Target="revisionLog225.xml"/><Relationship Id="rId107" Type="http://schemas.openxmlformats.org/officeDocument/2006/relationships/revisionLog" Target="revisionLog106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53" Type="http://schemas.openxmlformats.org/officeDocument/2006/relationships/revisionLog" Target="revisionLog53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7.xml"/><Relationship Id="rId149" Type="http://schemas.openxmlformats.org/officeDocument/2006/relationships/revisionLog" Target="revisionLog148.xml"/><Relationship Id="rId5" Type="http://schemas.openxmlformats.org/officeDocument/2006/relationships/revisionLog" Target="revisionLog5.xml"/><Relationship Id="rId95" Type="http://schemas.openxmlformats.org/officeDocument/2006/relationships/revisionLog" Target="revisionLog94.xml"/><Relationship Id="rId160" Type="http://schemas.openxmlformats.org/officeDocument/2006/relationships/revisionLog" Target="revisionLog159.xml"/><Relationship Id="rId181" Type="http://schemas.openxmlformats.org/officeDocument/2006/relationships/revisionLog" Target="revisionLog180.xml"/><Relationship Id="rId216" Type="http://schemas.openxmlformats.org/officeDocument/2006/relationships/revisionLog" Target="revisionLog215.xml"/><Relationship Id="rId211" Type="http://schemas.openxmlformats.org/officeDocument/2006/relationships/revisionLog" Target="revisionLog210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2.xml"/><Relationship Id="rId118" Type="http://schemas.openxmlformats.org/officeDocument/2006/relationships/revisionLog" Target="revisionLog117.xml"/><Relationship Id="rId134" Type="http://schemas.openxmlformats.org/officeDocument/2006/relationships/revisionLog" Target="revisionLog133.xml"/><Relationship Id="rId139" Type="http://schemas.openxmlformats.org/officeDocument/2006/relationships/revisionLog" Target="revisionLog138.xml"/><Relationship Id="rId80" Type="http://schemas.openxmlformats.org/officeDocument/2006/relationships/revisionLog" Target="revisionLog80.xml"/><Relationship Id="rId85" Type="http://schemas.openxmlformats.org/officeDocument/2006/relationships/revisionLog" Target="revisionLog84.xml"/><Relationship Id="rId150" Type="http://schemas.openxmlformats.org/officeDocument/2006/relationships/revisionLog" Target="revisionLog149.xml"/><Relationship Id="rId155" Type="http://schemas.openxmlformats.org/officeDocument/2006/relationships/revisionLog" Target="revisionLog154.xml"/><Relationship Id="rId171" Type="http://schemas.openxmlformats.org/officeDocument/2006/relationships/revisionLog" Target="revisionLog170.xml"/><Relationship Id="rId176" Type="http://schemas.openxmlformats.org/officeDocument/2006/relationships/revisionLog" Target="revisionLog175.xml"/><Relationship Id="rId192" Type="http://schemas.openxmlformats.org/officeDocument/2006/relationships/revisionLog" Target="revisionLog191.xml"/><Relationship Id="rId197" Type="http://schemas.openxmlformats.org/officeDocument/2006/relationships/revisionLog" Target="revisionLog196.xml"/><Relationship Id="rId206" Type="http://schemas.openxmlformats.org/officeDocument/2006/relationships/revisionLog" Target="revisionLog205.xml"/><Relationship Id="rId227" Type="http://schemas.openxmlformats.org/officeDocument/2006/relationships/revisionLog" Target="revisionLog226.xml"/><Relationship Id="rId201" Type="http://schemas.openxmlformats.org/officeDocument/2006/relationships/revisionLog" Target="revisionLog200.xml"/><Relationship Id="rId222" Type="http://schemas.openxmlformats.org/officeDocument/2006/relationships/revisionLog" Target="revisionLog221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2.xml"/><Relationship Id="rId108" Type="http://schemas.openxmlformats.org/officeDocument/2006/relationships/revisionLog" Target="revisionLog107.xml"/><Relationship Id="rId124" Type="http://schemas.openxmlformats.org/officeDocument/2006/relationships/revisionLog" Target="revisionLog123.xml"/><Relationship Id="rId129" Type="http://schemas.openxmlformats.org/officeDocument/2006/relationships/revisionLog" Target="revisionLog128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0.xml"/><Relationship Id="rId96" Type="http://schemas.openxmlformats.org/officeDocument/2006/relationships/revisionLog" Target="revisionLog95.xml"/><Relationship Id="rId140" Type="http://schemas.openxmlformats.org/officeDocument/2006/relationships/revisionLog" Target="revisionLog139.xml"/><Relationship Id="rId145" Type="http://schemas.openxmlformats.org/officeDocument/2006/relationships/revisionLog" Target="revisionLog144.xml"/><Relationship Id="rId161" Type="http://schemas.openxmlformats.org/officeDocument/2006/relationships/revisionLog" Target="revisionLog160.xml"/><Relationship Id="rId166" Type="http://schemas.openxmlformats.org/officeDocument/2006/relationships/revisionLog" Target="revisionLog165.xml"/><Relationship Id="rId182" Type="http://schemas.openxmlformats.org/officeDocument/2006/relationships/revisionLog" Target="revisionLog181.xml"/><Relationship Id="rId187" Type="http://schemas.openxmlformats.org/officeDocument/2006/relationships/revisionLog" Target="revisionLog186.xml"/><Relationship Id="rId217" Type="http://schemas.openxmlformats.org/officeDocument/2006/relationships/revisionLog" Target="revisionLog216.xml"/><Relationship Id="rId6" Type="http://schemas.openxmlformats.org/officeDocument/2006/relationships/revisionLog" Target="revisionLog6.xml"/><Relationship Id="rId212" Type="http://schemas.openxmlformats.org/officeDocument/2006/relationships/revisionLog" Target="revisionLog211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3.xml"/><Relationship Id="rId119" Type="http://schemas.openxmlformats.org/officeDocument/2006/relationships/revisionLog" Target="revisionLog118.xml"/><Relationship Id="rId44" Type="http://schemas.openxmlformats.org/officeDocument/2006/relationships/revisionLog" Target="revisionLog44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81" Type="http://schemas.openxmlformats.org/officeDocument/2006/relationships/revisionLog" Target="revisionLog1.xml"/><Relationship Id="rId86" Type="http://schemas.openxmlformats.org/officeDocument/2006/relationships/revisionLog" Target="revisionLog85.xml"/><Relationship Id="rId130" Type="http://schemas.openxmlformats.org/officeDocument/2006/relationships/revisionLog" Target="revisionLog129.xml"/><Relationship Id="rId135" Type="http://schemas.openxmlformats.org/officeDocument/2006/relationships/revisionLog" Target="revisionLog134.xml"/><Relationship Id="rId151" Type="http://schemas.openxmlformats.org/officeDocument/2006/relationships/revisionLog" Target="revisionLog150.xml"/><Relationship Id="rId156" Type="http://schemas.openxmlformats.org/officeDocument/2006/relationships/revisionLog" Target="revisionLog155.xml"/><Relationship Id="rId177" Type="http://schemas.openxmlformats.org/officeDocument/2006/relationships/revisionLog" Target="revisionLog176.xml"/><Relationship Id="rId198" Type="http://schemas.openxmlformats.org/officeDocument/2006/relationships/revisionLog" Target="revisionLog197.xml"/><Relationship Id="rId172" Type="http://schemas.openxmlformats.org/officeDocument/2006/relationships/revisionLog" Target="revisionLog171.xml"/><Relationship Id="rId193" Type="http://schemas.openxmlformats.org/officeDocument/2006/relationships/revisionLog" Target="revisionLog192.xml"/><Relationship Id="rId202" Type="http://schemas.openxmlformats.org/officeDocument/2006/relationships/revisionLog" Target="revisionLog201.xml"/><Relationship Id="rId207" Type="http://schemas.openxmlformats.org/officeDocument/2006/relationships/revisionLog" Target="revisionLog206.xml"/><Relationship Id="rId223" Type="http://schemas.openxmlformats.org/officeDocument/2006/relationships/revisionLog" Target="revisionLog222.xml"/><Relationship Id="rId228" Type="http://schemas.openxmlformats.org/officeDocument/2006/relationships/revisionLog" Target="revisionLog227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8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6.xml"/><Relationship Id="rId104" Type="http://schemas.openxmlformats.org/officeDocument/2006/relationships/revisionLog" Target="revisionLog103.xml"/><Relationship Id="rId120" Type="http://schemas.openxmlformats.org/officeDocument/2006/relationships/revisionLog" Target="revisionLog119.xml"/><Relationship Id="rId125" Type="http://schemas.openxmlformats.org/officeDocument/2006/relationships/revisionLog" Target="revisionLog124.xml"/><Relationship Id="rId141" Type="http://schemas.openxmlformats.org/officeDocument/2006/relationships/revisionLog" Target="revisionLog140.xml"/><Relationship Id="rId146" Type="http://schemas.openxmlformats.org/officeDocument/2006/relationships/revisionLog" Target="revisionLog145.xml"/><Relationship Id="rId167" Type="http://schemas.openxmlformats.org/officeDocument/2006/relationships/revisionLog" Target="revisionLog166.xml"/><Relationship Id="rId188" Type="http://schemas.openxmlformats.org/officeDocument/2006/relationships/revisionLog" Target="revisionLog187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1.xml"/><Relationship Id="rId162" Type="http://schemas.openxmlformats.org/officeDocument/2006/relationships/revisionLog" Target="revisionLog161.xml"/><Relationship Id="rId183" Type="http://schemas.openxmlformats.org/officeDocument/2006/relationships/revisionLog" Target="revisionLog182.xml"/><Relationship Id="rId213" Type="http://schemas.openxmlformats.org/officeDocument/2006/relationships/revisionLog" Target="revisionLog212.xml"/><Relationship Id="rId218" Type="http://schemas.openxmlformats.org/officeDocument/2006/relationships/revisionLog" Target="revisionLog217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6.xml"/><Relationship Id="rId110" Type="http://schemas.openxmlformats.org/officeDocument/2006/relationships/revisionLog" Target="revisionLog109.xml"/><Relationship Id="rId115" Type="http://schemas.openxmlformats.org/officeDocument/2006/relationships/revisionLog" Target="revisionLog114.xml"/><Relationship Id="rId131" Type="http://schemas.openxmlformats.org/officeDocument/2006/relationships/revisionLog" Target="revisionLog130.xml"/><Relationship Id="rId136" Type="http://schemas.openxmlformats.org/officeDocument/2006/relationships/revisionLog" Target="revisionLog135.xml"/><Relationship Id="rId157" Type="http://schemas.openxmlformats.org/officeDocument/2006/relationships/revisionLog" Target="revisionLog156.xml"/><Relationship Id="rId178" Type="http://schemas.openxmlformats.org/officeDocument/2006/relationships/revisionLog" Target="revisionLog17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1.xml"/><Relationship Id="rId152" Type="http://schemas.openxmlformats.org/officeDocument/2006/relationships/revisionLog" Target="revisionLog151.xml"/><Relationship Id="rId173" Type="http://schemas.openxmlformats.org/officeDocument/2006/relationships/revisionLog" Target="revisionLog172.xml"/><Relationship Id="rId194" Type="http://schemas.openxmlformats.org/officeDocument/2006/relationships/revisionLog" Target="revisionLog193.xml"/><Relationship Id="rId199" Type="http://schemas.openxmlformats.org/officeDocument/2006/relationships/revisionLog" Target="revisionLog198.xml"/><Relationship Id="rId203" Type="http://schemas.openxmlformats.org/officeDocument/2006/relationships/revisionLog" Target="revisionLog202.xml"/><Relationship Id="rId208" Type="http://schemas.openxmlformats.org/officeDocument/2006/relationships/revisionLog" Target="revisionLog207.xml"/><Relationship Id="rId229" Type="http://schemas.openxmlformats.org/officeDocument/2006/relationships/revisionLog" Target="revisionLog228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3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99.xml"/><Relationship Id="rId105" Type="http://schemas.openxmlformats.org/officeDocument/2006/relationships/revisionLog" Target="revisionLog104.xml"/><Relationship Id="rId126" Type="http://schemas.openxmlformats.org/officeDocument/2006/relationships/revisionLog" Target="revisionLog125.xml"/><Relationship Id="rId147" Type="http://schemas.openxmlformats.org/officeDocument/2006/relationships/revisionLog" Target="revisionLog146.xml"/><Relationship Id="rId168" Type="http://schemas.openxmlformats.org/officeDocument/2006/relationships/revisionLog" Target="revisionLog167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2.xml"/><Relationship Id="rId98" Type="http://schemas.openxmlformats.org/officeDocument/2006/relationships/revisionLog" Target="revisionLog97.xml"/><Relationship Id="rId121" Type="http://schemas.openxmlformats.org/officeDocument/2006/relationships/revisionLog" Target="revisionLog120.xml"/><Relationship Id="rId142" Type="http://schemas.openxmlformats.org/officeDocument/2006/relationships/revisionLog" Target="revisionLog141.xml"/><Relationship Id="rId163" Type="http://schemas.openxmlformats.org/officeDocument/2006/relationships/revisionLog" Target="revisionLog162.xml"/><Relationship Id="rId184" Type="http://schemas.openxmlformats.org/officeDocument/2006/relationships/revisionLog" Target="revisionLog183.xml"/><Relationship Id="rId189" Type="http://schemas.openxmlformats.org/officeDocument/2006/relationships/revisionLog" Target="revisionLog188.xml"/><Relationship Id="rId219" Type="http://schemas.openxmlformats.org/officeDocument/2006/relationships/revisionLog" Target="revisionLog218.xml"/><Relationship Id="rId3" Type="http://schemas.openxmlformats.org/officeDocument/2006/relationships/revisionLog" Target="revisionLog3.xml"/><Relationship Id="rId214" Type="http://schemas.openxmlformats.org/officeDocument/2006/relationships/revisionLog" Target="revisionLog21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115.xml"/><Relationship Id="rId137" Type="http://schemas.openxmlformats.org/officeDocument/2006/relationships/revisionLog" Target="revisionLog136.xml"/><Relationship Id="rId158" Type="http://schemas.openxmlformats.org/officeDocument/2006/relationships/revisionLog" Target="revisionLog15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2.xml"/><Relationship Id="rId88" Type="http://schemas.openxmlformats.org/officeDocument/2006/relationships/revisionLog" Target="revisionLog87.xml"/><Relationship Id="rId111" Type="http://schemas.openxmlformats.org/officeDocument/2006/relationships/revisionLog" Target="revisionLog110.xml"/><Relationship Id="rId132" Type="http://schemas.openxmlformats.org/officeDocument/2006/relationships/revisionLog" Target="revisionLog131.xml"/><Relationship Id="rId153" Type="http://schemas.openxmlformats.org/officeDocument/2006/relationships/revisionLog" Target="revisionLog152.xml"/><Relationship Id="rId174" Type="http://schemas.openxmlformats.org/officeDocument/2006/relationships/revisionLog" Target="revisionLog173.xml"/><Relationship Id="rId179" Type="http://schemas.openxmlformats.org/officeDocument/2006/relationships/revisionLog" Target="revisionLog178.xml"/><Relationship Id="rId195" Type="http://schemas.openxmlformats.org/officeDocument/2006/relationships/revisionLog" Target="revisionLog194.xml"/><Relationship Id="rId209" Type="http://schemas.openxmlformats.org/officeDocument/2006/relationships/revisionLog" Target="revisionLog208.xml"/><Relationship Id="rId190" Type="http://schemas.openxmlformats.org/officeDocument/2006/relationships/revisionLog" Target="revisionLog189.xml"/><Relationship Id="rId204" Type="http://schemas.openxmlformats.org/officeDocument/2006/relationships/revisionLog" Target="revisionLog203.xml"/><Relationship Id="rId220" Type="http://schemas.openxmlformats.org/officeDocument/2006/relationships/revisionLog" Target="revisionLog219.xml"/><Relationship Id="rId225" Type="http://schemas.openxmlformats.org/officeDocument/2006/relationships/revisionLog" Target="revisionLog224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5.xml"/><Relationship Id="rId127" Type="http://schemas.openxmlformats.org/officeDocument/2006/relationships/revisionLog" Target="revisionLog12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94" Type="http://schemas.openxmlformats.org/officeDocument/2006/relationships/revisionLog" Target="revisionLog93.xml"/><Relationship Id="rId99" Type="http://schemas.openxmlformats.org/officeDocument/2006/relationships/revisionLog" Target="revisionLog98.xml"/><Relationship Id="rId101" Type="http://schemas.openxmlformats.org/officeDocument/2006/relationships/revisionLog" Target="revisionLog100.xml"/><Relationship Id="rId122" Type="http://schemas.openxmlformats.org/officeDocument/2006/relationships/revisionLog" Target="revisionLog121.xml"/><Relationship Id="rId143" Type="http://schemas.openxmlformats.org/officeDocument/2006/relationships/revisionLog" Target="revisionLog142.xml"/><Relationship Id="rId148" Type="http://schemas.openxmlformats.org/officeDocument/2006/relationships/revisionLog" Target="revisionLog147.xml"/><Relationship Id="rId164" Type="http://schemas.openxmlformats.org/officeDocument/2006/relationships/revisionLog" Target="revisionLog163.xml"/><Relationship Id="rId169" Type="http://schemas.openxmlformats.org/officeDocument/2006/relationships/revisionLog" Target="revisionLog168.xml"/><Relationship Id="rId185" Type="http://schemas.openxmlformats.org/officeDocument/2006/relationships/revisionLog" Target="revisionLog18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80" Type="http://schemas.openxmlformats.org/officeDocument/2006/relationships/revisionLog" Target="revisionLog179.xml"/><Relationship Id="rId210" Type="http://schemas.openxmlformats.org/officeDocument/2006/relationships/revisionLog" Target="revisionLog209.xml"/><Relationship Id="rId215" Type="http://schemas.openxmlformats.org/officeDocument/2006/relationships/revisionLog" Target="revisionLog214.xml"/><Relationship Id="rId26" Type="http://schemas.openxmlformats.org/officeDocument/2006/relationships/revisionLog" Target="revisionLog26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8.xml"/><Relationship Id="rId112" Type="http://schemas.openxmlformats.org/officeDocument/2006/relationships/revisionLog" Target="revisionLog111.xml"/><Relationship Id="rId133" Type="http://schemas.openxmlformats.org/officeDocument/2006/relationships/revisionLog" Target="revisionLog132.xml"/><Relationship Id="rId154" Type="http://schemas.openxmlformats.org/officeDocument/2006/relationships/revisionLog" Target="revisionLog153.xml"/><Relationship Id="rId175" Type="http://schemas.openxmlformats.org/officeDocument/2006/relationships/revisionLog" Target="revisionLog174.xml"/><Relationship Id="rId196" Type="http://schemas.openxmlformats.org/officeDocument/2006/relationships/revisionLog" Target="revisionLog195.xml"/><Relationship Id="rId200" Type="http://schemas.openxmlformats.org/officeDocument/2006/relationships/revisionLog" Target="revisionLog199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0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1.xml"/><Relationship Id="rId123" Type="http://schemas.openxmlformats.org/officeDocument/2006/relationships/revisionLog" Target="revisionLog122.xml"/><Relationship Id="rId144" Type="http://schemas.openxmlformats.org/officeDocument/2006/relationships/revisionLog" Target="revisionLog143.xml"/><Relationship Id="rId90" Type="http://schemas.openxmlformats.org/officeDocument/2006/relationships/revisionLog" Target="revisionLog89.xml"/><Relationship Id="rId165" Type="http://schemas.openxmlformats.org/officeDocument/2006/relationships/revisionLog" Target="revisionLog164.xml"/><Relationship Id="rId186" Type="http://schemas.openxmlformats.org/officeDocument/2006/relationships/revisionLog" Target="revisionLog18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913C260-A624-43F9-8530-8D782F4D813F}" diskRevisions="1" revisionId="6284" version="229">
  <header guid="{57DFF6BB-6FFB-451A-A962-632B6420C129}" dateTime="2021-07-19T10:17:17" maxSheetId="10" userName="Can Feng" r:id="rId2" minRId="1" maxRId="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ACF858E-130E-42FD-AD90-5E018545BC3B}" dateTime="2021-07-20T08:10:13" maxSheetId="10" userName="Zhiling Shi" r:id="rId3" minRId="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1EC4DB9-2A8F-465B-A562-CF5B31128DA0}" dateTime="2021-07-20T12:29:41" maxSheetId="10" userName="Song Zhao" r:id="rId4" minRId="20" maxRId="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E43DA3E-A886-4E9D-B1B8-FD70ECBD553E}" dateTime="2021-07-20T15:00:44" maxSheetId="10" userName="Song Zhao" r:id="rId5" minRId="40" maxRId="6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5FE740E-48B1-4B6B-A82B-DABFB9857E03}" dateTime="2021-08-03T13:44:39" maxSheetId="10" userName="Xu Ding" r:id="rId6" minRId="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B0B2706-08F0-4D26-958E-CEE2497F532D}" dateTime="2021-08-03T13:50:18" maxSheetId="10" userName="Xu Ding" r:id="rId7" minRId="70" maxRId="1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6ACC2E9-3088-440E-BBCE-5C69ABE37DE6}" dateTime="2021-08-03T14:00:02" maxSheetId="10" userName="Xu Ding" r:id="rId8" minRId="135" maxRId="1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36A5D85-0944-40B9-BECC-D4426F31A645}" dateTime="2021-08-03T16:54:14" maxSheetId="10" userName="William Zhu" r:id="rId9" minRId="165" maxRId="24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56FEF5C-C60D-49FE-BF89-6EF797B7A6B7}" dateTime="2021-08-03T18:07:59" maxSheetId="10" userName="Zixin Dong" r:id="rId10" minRId="258" maxRId="26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CEF5DED-9E8A-4C66-B6CB-B2ED055F8427}" dateTime="2021-08-05T10:00:16" maxSheetId="10" userName="Zhiling Shi" r:id="rId11" minRId="269" maxRId="2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DF6AEAE-8477-4855-8CE2-DF92A2F61AEE}" dateTime="2021-08-05T10:02:52" maxSheetId="10" userName="Zhiling Shi" r:id="rId12" minRId="2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4D59F4C-1CD7-4F24-A134-CA5AF6D946E3}" dateTime="2021-08-05T10:09:14" maxSheetId="10" userName="Zhiling Shi" r:id="rId13" minRId="290" maxRId="31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F95BCF8-B250-4DAC-9885-6ABCE3A26BC2}" dateTime="2021-08-05T10:09:26" maxSheetId="10" userName="Zhiling Shi" r:id="rId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7B8232E-7C53-47A5-BD9D-7ECB3B9265A6}" dateTime="2021-08-05T10:11:06" maxSheetId="10" userName="Zhiling Shi" r:id="rId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0BE6281-E59A-48C9-AC12-A58861DE4F6A}" dateTime="2021-08-05T11:27:53" maxSheetId="10" userName="Zhiling Shi" r:id="rId16" minRId="319" maxRId="32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7B387B3-F5E2-4D34-8B6D-7B7BFB84DCDA}" dateTime="2021-08-05T11:34:12" maxSheetId="10" userName="Zhiling Shi" r:id="rId17" minRId="329" maxRId="3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493FFC8-F068-4A18-9553-95D6DDF2537C}" dateTime="2021-08-05T11:37:36" maxSheetId="10" userName="Zhiling Shi" r:id="rId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B43B838-BAF8-4AE3-BF70-11AD84780DE3}" dateTime="2021-08-05T13:13:02" maxSheetId="10" userName="Zhiling Shi" r:id="rId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9B23565-EC3A-4FBA-9FE3-5FB3318D5CC7}" dateTime="2021-08-05T13:14:38" maxSheetId="10" userName="Zhiling Shi" r:id="rId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A2D0410-06BD-40F2-BEDF-5540D1E5A720}" dateTime="2021-08-05T15:25:02" maxSheetId="10" userName="Maxwell Wu" r:id="rId21" minRId="352" maxRId="39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64FBF59-C143-4EDC-8CEB-D70144AD576F}" dateTime="2021-08-05T15:59:39" maxSheetId="10" userName="Xu Ding" r:id="rId22" minRId="403" maxRId="41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65E508E-E0A9-4488-9FC2-99446EC460B6}" dateTime="2021-08-05T16:16:52" maxSheetId="10" userName="Xu Ding" r:id="rId23" minRId="418" maxRId="5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DCB0E71-0A37-4440-9863-E3EAD2E13E01}" dateTime="2021-08-05T16:28:34" maxSheetId="10" userName="Zixin Dong" r:id="rId24" minRId="564" maxRId="6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7B0DD5A-E12A-4266-B3A0-2F31553B17CE}" dateTime="2021-08-05T18:14:52" maxSheetId="10" userName="Yang Zheng" r:id="rId25" minRId="635" maxRId="7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CCE32F9-61E9-4072-B552-00C5E01167EB}" dateTime="2021-08-06T07:32:41" maxSheetId="10" userName="Yang Liu" r:id="rId26" minRId="713" maxRId="8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5A2CA1-7111-4620-B29B-D9368A4CB95D}" dateTime="2021-08-06T08:11:22" maxSheetId="10" userName="Can Feng" r:id="rId27" minRId="813" maxRId="8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D7D6E2C-787D-402B-9509-7E53E30CFEDA}" dateTime="2021-08-06T08:13:27" maxSheetId="10" userName="Can Feng" r:id="rId28" minRId="837" maxRId="8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89643F5-3D40-450F-B523-BA1CA875B7DC}" dateTime="2021-08-06T08:14:26" maxSheetId="10" userName="Can Feng" r:id="rId29" minRId="868" maxRId="8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356A15F-D9C7-40C6-9BCC-DC99C1BEF7EE}" dateTime="2021-08-06T08:16:37" maxSheetId="10" userName="Can Feng" r:id="rId30" minRId="890" maxRId="90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B26D1E2-7463-4EBF-886E-BC057E249BC4}" dateTime="2021-08-06T08:17:01" maxSheetId="10" userName="Yang Liu" r:id="rId31" minRId="908" maxRId="91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6E24F4B-B3BB-4EA8-A8CA-A93E60588A7C}" dateTime="2021-08-06T08:19:33" maxSheetId="10" userName="Yang Liu" r:id="rId32" minRId="921" maxRId="9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4AA496D-7DF5-40E6-9042-E4379C14C989}" dateTime="2021-08-06T08:19:38" maxSheetId="10" userName="Can Feng" r:id="rId33" minRId="939" maxRId="9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40B0A91-E7DB-4F92-B1D5-88E173FAA225}" dateTime="2021-08-06T10:06:01" maxSheetId="10" userName="Jiashen Hou" r:id="rId34" minRId="942" maxRId="9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9AD52CE-8955-4A71-A398-2FECEE4EF4D8}" dateTime="2021-08-06T10:13:35" maxSheetId="10" userName="Jiashen Hou" r:id="rId35" minRId="99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D3184AC-5249-4C18-898B-CF7A1F278A9C}" dateTime="2021-08-06T13:01:24" maxSheetId="10" userName="Can Feng" r:id="rId36" minRId="1004" maxRId="10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0A774F9-E8EA-4F49-B386-9C0B6CD1EBD3}" dateTime="2021-08-06T13:09:58" maxSheetId="10" userName="Can Feng" r:id="rId37" minRId="1025" maxRId="10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581202F-881B-4DC5-B96F-DDD061A44AD5}" dateTime="2021-08-06T13:10:37" maxSheetId="10" userName="Can Feng" r:id="rId38" minRId="1043" maxRId="10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2F58297-83CC-4D92-99DF-2C75D02C02C8}" dateTime="2021-08-06T13:52:10" maxSheetId="10" userName="Can Feng" r:id="rId39" minRId="1051" maxRId="105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ABEA729-B106-414C-88D3-86B08D7E8F52}" dateTime="2021-08-06T14:38:48" maxSheetId="10" userName="Can Feng" r:id="rId40" minRId="1054" maxRId="10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EA733E2-810D-4240-BFFD-43DCC59954E4}" dateTime="2021-08-06T16:16:30" maxSheetId="10" userName="Can Feng" r:id="rId41" minRId="1065" maxRId="10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AA2E06C-5274-49C4-91AB-6C150716FF13}" dateTime="2021-08-06T16:28:08" maxSheetId="10" userName="Can Feng" r:id="rId42" minRId="1067" maxRId="10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0F292E7-019A-4D3F-A904-F4BBE3F09FFF}" dateTime="2021-08-06T19:02:53" maxSheetId="10" userName="Zhixu Zhao" r:id="rId43" minRId="1069" maxRId="10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E920FA4-061B-4EC5-91E4-D42F9422D621}" dateTime="2021-08-06T19:05:12" maxSheetId="10" userName="Zhixu Zhao" r:id="rId44" minRId="1097" maxRId="11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5F35FE9-97F0-4705-9ED6-DB46918F4023}" dateTime="2021-08-09T19:16:29" maxSheetId="10" userName="Song Zhao" r:id="rId45" minRId="1117" maxRId="116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61F7F1D-625C-4F42-9951-467843AA611B}" dateTime="2021-08-10T07:54:53" maxSheetId="10" userName="Xiaoqiang Jia" r:id="rId46" minRId="1166" maxRId="11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81B045A-D9E7-4291-9CC0-6D66E59F5D00}" dateTime="2021-08-10T08:28:46" maxSheetId="10" userName="Xiaoqiang Jia" r:id="rId47" minRId="1182" maxRId="11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A3EE305-438B-45EF-A361-3F46A722268C}" dateTime="2021-08-10T09:19:35" maxSheetId="10" userName="Liz Wang" r:id="rId48" minRId="1189" maxRId="18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9AE3EC8-7E26-4FA4-A540-17CE3D4C2006}" dateTime="2021-08-10T09:32:00" maxSheetId="11" userName="Liz Wang" r:id="rId49" minRId="1842" maxRId="2394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7C852B20-5FCF-45E0-BA16-734C2CB02A36}" dateTime="2021-08-10T10:54:47" maxSheetId="11" userName="Song Zhao" r:id="rId50" minRId="2402" maxRId="2406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671A01FE-ED64-4F37-AE62-FACDA32EAE34}" dateTime="2021-08-10T13:32:41" maxSheetId="11" userName="Cong Wang" r:id="rId5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BCA0B752-7903-454C-87D7-8E6FB3FA9CFB}" dateTime="2021-08-10T13:36:35" maxSheetId="11" userName="Cong Wang" r:id="rId52" minRId="2415" maxRId="2472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57EE42B1-4FEF-495E-B0A0-8E9AA3B1975B}" dateTime="2021-08-10T13:41:46" maxSheetId="11" userName="Cong Wang" r:id="rId53" minRId="2473" maxRId="2526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D39F98D0-BBC2-45A3-AF0E-1B21ECFE3917}" dateTime="2021-08-10T13:49:31" maxSheetId="11" userName="Cong Wang" r:id="rId54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21830BB9-6D83-42FC-B63E-F1C97A25DEB8}" dateTime="2021-08-10T13:54:20" maxSheetId="11" userName="Cong Wang" r:id="rId55" minRId="2543" maxRId="254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62FB714F-8C03-4CDF-A256-41E62D9F58B1}" dateTime="2021-08-10T14:34:08" maxSheetId="11" userName="Cong Wang" r:id="rId56" minRId="2553" maxRId="258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692EBBEE-E9F1-46AA-8B27-BF54D854109D}" dateTime="2021-08-10T14:48:55" maxSheetId="11" userName="Cong Wang" r:id="rId57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2E3CED58-535C-4C4A-B3DC-A22D10BB92B8}" dateTime="2021-08-10T14:57:09" maxSheetId="11" userName="Cong Wang" r:id="rId58" minRId="2590" maxRId="259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7400F7B0-5AEF-4123-BA66-50B2BBA50E89}" dateTime="2021-08-10T15:06:48" maxSheetId="11" userName="Cong Wang" r:id="rId59" minRId="2592" maxRId="259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6ACF1ADD-E133-45E9-B456-D6897A0F1ADA}" dateTime="2021-08-10T15:17:55" maxSheetId="11" userName="Cong Wang" r:id="rId60" minRId="2600" maxRId="260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60F50325-A873-40CC-A1BF-41D9B53921EB}" dateTime="2021-08-10T15:22:37" maxSheetId="11" userName="Cong Wang" r:id="rId61" minRId="2606" maxRId="2607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2622FB40-A138-46FE-9778-B4DDDBD70561}" dateTime="2021-08-10T16:05:32" maxSheetId="11" userName="Danny Tian" r:id="rId62" minRId="2608" maxRId="261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EBB39580-BED7-4C92-AE32-6F389D707A69}" dateTime="2021-08-10T16:58:44" maxSheetId="11" userName="Danny Tian" r:id="rId63" minRId="261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EA6B911F-724F-4CA8-B59E-1B895DAE0891}" dateTime="2021-08-11T07:50:17" maxSheetId="11" userName="Cong Wang" r:id="rId64" minRId="2620" maxRId="262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FC08F074-EEAE-4F12-8643-BC1726871A73}" dateTime="2021-08-11T08:05:03" maxSheetId="11" userName="Cong Wang" r:id="rId65" minRId="2626" maxRId="2628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4F9CD708-87F8-454C-862C-ED24F61B6C1C}" dateTime="2021-08-11T08:09:51" maxSheetId="11" userName="Cong Wang" r:id="rId66" minRId="2629" maxRId="2630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7D24568D-3CCE-4BB1-9A98-17D4CD9BFB3A}" dateTime="2021-08-11T08:16:30" maxSheetId="11" userName="Cong Wang" r:id="rId67" minRId="263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EC78BD5B-CC4C-4C11-8661-11681571547D}" dateTime="2021-08-11T08:54:29" maxSheetId="11" userName="Danny Tian" r:id="rId68" minRId="2640" maxRId="2642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A3897F8F-5BE1-451B-BFA1-6458A5683775}" dateTime="2021-08-11T08:57:05" maxSheetId="11" userName="Danny Tian" r:id="rId69" minRId="264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3B9D1840-948E-43DE-AE56-88FD20E84149}" dateTime="2021-08-11T09:25:28" maxSheetId="11" userName="Cong Wang" r:id="rId70" minRId="2644" maxRId="264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3BF2F3B6-0F60-4E8D-B02A-6622408E47F1}" dateTime="2021-08-11T09:51:29" maxSheetId="11" userName="Cong Wang" r:id="rId71" minRId="2650" maxRId="265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6CFCE200-AC89-4C76-A7FC-F44C83209957}" dateTime="2021-08-11T09:51:58" maxSheetId="11" userName="Cong Wang" r:id="rId72" minRId="2654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9565A29E-5872-486D-B23F-87463AF0B93B}" dateTime="2021-08-11T12:22:19" maxSheetId="11" userName="Danny Tian" r:id="rId73" minRId="2655" maxRId="2670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841C1CA9-68B3-44AD-B848-C9C0C279C7BD}" dateTime="2021-08-11T12:24:41" maxSheetId="11" userName="Danny Tian" r:id="rId74" minRId="267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6348A188-0B4C-4C5E-BA82-A6DA489C0F50}" dateTime="2021-08-11T12:24:58" maxSheetId="11" userName="Danny Tian" r:id="rId75" minRId="2672" maxRId="267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DC7E4C70-D61E-4000-A794-B1FD4063BB9D}" dateTime="2021-08-11T13:51:54" maxSheetId="11" userName="Cong Wang" r:id="rId76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465E1A06-00AB-430C-98CC-EC88DB32411B}" dateTime="2021-08-11T18:55:33" maxSheetId="11" userName="Quanzhuang Li" r:id="rId77" minRId="2682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8D722C66-CC2B-42AB-9F77-BEB5B3498176}" dateTime="2021-08-11T18:59:52" maxSheetId="11" userName="Quanzhuang Li" r:id="rId78" minRId="2691" maxRId="2698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C0772632-0062-4D04-A507-AB8B84BE6B86}" dateTime="2021-08-12T08:51:49" maxSheetId="11" userName="Jisen Zhang" r:id="rId79" minRId="269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A63415D7-0DF2-433A-9A65-94BE0B18F951}" dateTime="2021-08-12T10:53:20" maxSheetId="11" userName="Jisen Zhang" r:id="rId80" minRId="2708" maxRId="273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1398D400-0970-46CB-8FFD-A0C8EC2EC492}" dateTime="2021-08-23T09:53:07" maxSheetId="11" userName="Liz Wang" r:id="rId8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6A5F4D60-37B4-45A1-8E5A-A79C9D4F3024}" dateTime="2021-08-30T17:20:56" maxSheetId="11" userName="Xuelei Gao" r:id="rId82" minRId="2743" maxRId="2752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F2988EAC-BA6F-4B1C-8A16-D292993B6757}" dateTime="2021-08-30T17:24:39" maxSheetId="11" userName="Xuelei Gao" r:id="rId8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49575D9F-4143-4A65-B10C-E32F91E66305}" dateTime="2021-08-30T18:35:46" maxSheetId="11" userName="Liz Wang" r:id="rId84" minRId="2760" maxRId="282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512A530C-204B-4B9F-BD40-71E4A2E2A40E}" dateTime="2021-08-30T18:42:17" maxSheetId="11" userName="Liz Wang" r:id="rId8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FBD4211D-BEC3-47CD-B2C0-D1CADDEE5518}" dateTime="2021-08-30T20:17:53" maxSheetId="11" userName="Zhengwei Lu" r:id="rId86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1861D8ED-F616-4BF3-9B31-0DB6EA801435}" dateTime="2021-08-31T13:11:06" maxSheetId="11" userName="Xu Ding" r:id="rId87" minRId="2851" maxRId="293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C0583EC8-F37F-4CD9-AF60-6F70AA1201F5}" dateTime="2021-08-31T13:22:28" maxSheetId="11" userName="Xu Ding" r:id="rId88" minRId="2943" maxRId="2994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4F3EA155-86AA-4ADA-98A9-0B9B38E20D3C}" dateTime="2021-08-31T13:26:33" maxSheetId="11" userName="Xu Ding" r:id="rId89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FB71C8F3-7E68-4EAA-94AC-52A4767DA37D}" dateTime="2021-08-31T13:47:56" maxSheetId="11" userName="Ying Wu" r:id="rId90" minRId="3009" maxRId="3137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F0ECAC45-94C6-45AD-9744-23BD346A66D7}" dateTime="2021-08-31T14:15:00" maxSheetId="11" userName="Ying Wu" r:id="rId91" minRId="3138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2DAF41CA-C808-498F-96CD-89F7D9C07EA9}" dateTime="2021-08-31T17:50:10" maxSheetId="11" userName="Xu Ding" r:id="rId92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CF03ECD4-CD82-4CC9-B93A-0F80B37A828B}" dateTime="2021-09-01T08:31:29" maxSheetId="11" userName="Zhiling Shi" r:id="rId93" minRId="3153" maxRId="3154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34ED642C-E2D8-4F94-A488-8CABD8080E06}" dateTime="2021-09-01T08:54:40" maxSheetId="11" userName="Zhiling Shi" r:id="rId94" minRId="3162" maxRId="317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192B041B-4545-4482-B587-99F7A6981371}" dateTime="2021-09-01T08:58:26" maxSheetId="11" userName="Zhiling Shi" r:id="rId95" minRId="3179" maxRId="318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1F781B9F-EF80-4FCD-8B42-183DEA8FE585}" dateTime="2021-09-01T09:04:29" maxSheetId="11" userName="Zhiling Shi" r:id="rId96" minRId="319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547E2042-4DB6-4A38-B33F-2B1393683FC4}" dateTime="2021-09-01T15:10:37" maxSheetId="11" userName="Zhiling Shi" r:id="rId97" minRId="3192" maxRId="321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F47609B6-3386-4F7F-B577-20314A1F5EF5}" dateTime="2021-09-01T15:13:13" maxSheetId="11" userName="Zhiling Shi" r:id="rId98" minRId="322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1C933E24-7B83-4DEC-AA5F-974F47E318F3}" dateTime="2021-09-01T15:19:04" maxSheetId="11" userName="Zhiling Shi" r:id="rId99" minRId="3222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3A248032-0C95-4AF4-B7E7-964E777FBD09}" dateTime="2021-09-01T15:20:43" maxSheetId="11" userName="Zhiling Shi" r:id="rId100" minRId="3223" maxRId="3224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E69DFC40-8E1D-4B82-AA17-35DF07D932B6}" dateTime="2021-09-01T15:21:46" maxSheetId="11" userName="Zhiling Shi" r:id="rId101" minRId="3225" maxRId="3228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C1398686-C157-4E07-BAD5-35D51C59EDDD}" dateTime="2021-09-02T07:56:24" maxSheetId="11" userName="Xu Ding" r:id="rId102" minRId="3229" maxRId="355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87B10311-6566-407E-9D62-7DD324F177A3}" dateTime="2021-09-02T08:01:15" maxSheetId="11" userName="Xu Ding" r:id="rId103" minRId="3559" maxRId="3718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275D9E99-477D-4CF2-B087-A6469734C9F1}" dateTime="2021-09-02T08:07:05" maxSheetId="11" userName="Xu Ding" r:id="rId104" minRId="3726" maxRId="3876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41A47928-AB1C-4343-AD4F-08E5FE85E6D6}" dateTime="2021-09-02T08:07:55" maxSheetId="11" userName="Xu Ding" r:id="rId105" minRId="3877" maxRId="3892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62A515B1-F7E4-4D16-85AC-D69FECB32E9C}" dateTime="2021-09-02T08:11:37" maxSheetId="11" userName="Xu Ding" r:id="rId106" minRId="389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5A85C06A-8878-49DB-BD14-FAC18ABDCA41}" dateTime="2021-09-02T10:42:14" maxSheetId="11" userName="Ying Wu" r:id="rId107" minRId="3894" maxRId="389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1C95CCD9-0DB3-4FD1-9663-AD3B512B3E68}" dateTime="2021-09-02T10:42:37" maxSheetId="11" userName="Ying Wu" r:id="rId108" minRId="3903" maxRId="3904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8D2DD559-9FB4-49B4-AD62-1A18D2DF8BA7}" dateTime="2021-09-02T15:40:43" maxSheetId="11" userName="Cong Wang" r:id="rId109" minRId="3905" maxRId="3907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B8101020-5B4A-47DE-87B5-0EC63D198B8D}" dateTime="2021-09-02T15:42:06" maxSheetId="11" userName="Cong Wang" r:id="rId110" minRId="3916" maxRId="392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BBEEBC39-AB4C-4900-A448-686756DB5A9B}" dateTime="2021-09-02T15:43:06" maxSheetId="11" userName="Cong Wang" r:id="rId11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AF77BBF4-6075-4308-8680-335778046F68}" dateTime="2021-09-02T16:02:20" maxSheetId="11" userName="Cong Wang" r:id="rId112" minRId="3926" maxRId="3932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DCD498B4-62C1-4E99-8C1F-6FC0E8636B4E}" dateTime="2021-09-02T16:03:38" maxSheetId="11" userName="Cong Wang" r:id="rId113" minRId="3933" maxRId="3938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1D150701-1206-47C6-8CFC-C310CE51F1A2}" dateTime="2021-09-02T16:04:58" maxSheetId="11" userName="Cong Wang" r:id="rId114" minRId="3939" maxRId="3940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BEBFC0C8-5436-4226-B6D6-8AC332A7542B}" dateTime="2021-09-02T16:07:49" maxSheetId="11" userName="Cong Wang" r:id="rId115" minRId="3941" maxRId="3946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A46131AF-3BA1-4E5C-A328-4D9DD68EE7EC}" dateTime="2021-09-02T16:12:29" maxSheetId="11" userName="Cong Wang" r:id="rId116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4918E3BC-AFF7-42E6-B1E8-B8D277E7F8F1}" dateTime="2021-09-02T16:13:41" maxSheetId="11" userName="Cong Wang" r:id="rId117" minRId="3947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CE0F6B92-40CD-494F-BC1E-BE0102DF6589}" dateTime="2021-09-02T16:29:30" maxSheetId="11" userName="Cong Wang" r:id="rId118" minRId="3948" maxRId="3951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70CDE387-9280-44F7-9A1B-64835702DF50}" dateTime="2021-09-02T16:30:38" maxSheetId="11" userName="Cong Wang" r:id="rId119" minRId="3952" maxRId="3953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008E5319-4D77-435D-BA36-E9A0C0AA01D1}" dateTime="2021-09-02T16:31:04" maxSheetId="11" userName="Cong Wang" r:id="rId120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93687DF7-5A7D-4812-8F43-A42A0227AB13}" dateTime="2021-09-02T16:31:46" maxSheetId="11" userName="Cong Wang" r:id="rId121" minRId="3954" maxRId="395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C60C5BD1-F31C-4FFB-A580-1ECF7BD49353}" dateTime="2021-09-02T17:29:36" maxSheetId="11" userName="Song Zhao" r:id="rId122" minRId="3956" maxRId="3980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5CCD16A5-4425-481E-9CFC-574CF219A341}" dateTime="2021-09-02T17:49:02" maxSheetId="11" userName="Song Zhao" r:id="rId123" minRId="3989" maxRId="4005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7728C5CD-A3C7-4C71-A14E-10C0A8883BC0}" dateTime="2021-09-02T17:54:44" maxSheetId="11" userName="Song Zhao" r:id="rId124" minRId="4006" maxRId="4010">
    <sheetIdMap count="10">
      <sheetId val="1"/>
      <sheetId val="2"/>
      <sheetId val="3"/>
      <sheetId val="4"/>
      <sheetId val="5"/>
      <sheetId val="6"/>
      <sheetId val="7"/>
      <sheetId val="8"/>
      <sheetId val="10"/>
      <sheetId val="9"/>
    </sheetIdMap>
  </header>
  <header guid="{916FBEE8-34D8-4CDD-8E98-DFE513C093A3}" dateTime="2021-09-02T18:09:23" maxSheetId="12" userName="Cong Wang" r:id="rId125" minRId="4011" maxRId="4012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644F50D4-5E32-4889-BBA9-21143E83A943}" dateTime="2021-09-02T18:12:52" maxSheetId="12" userName="Song Zhao" r:id="rId126" minRId="4013" maxRId="4031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BCFFB461-067E-46DD-BA8D-241261827550}" dateTime="2021-09-03T06:13:37" maxSheetId="12" userName="Dapeng Yu" r:id="rId12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E79C4B8F-9861-47D8-914D-3B0A12B05894}" dateTime="2021-09-03T07:44:43" maxSheetId="12" userName="Zhiling Shi" r:id="rId128" minRId="4032" maxRId="4034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55F66ABC-5039-4756-A3F1-47BD52CE2AFB}" dateTime="2021-09-03T08:00:53" maxSheetId="12" userName="Zhiling Shi" r:id="rId129" minRId="4035" maxRId="403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5FDF22C6-9C1F-43AC-A693-22CAB7F7D965}" dateTime="2021-09-03T08:01:28" maxSheetId="12" userName="Zhiling Shi" r:id="rId130" minRId="403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27844638-7A51-412D-81F4-97A399DD1A7D}" dateTime="2021-09-03T09:07:05" maxSheetId="12" userName="Danny Tian" r:id="rId131" minRId="4040" maxRId="404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2AFB382C-F047-48D0-8596-6994E1EA02FD}" dateTime="2021-09-03T09:08:29" maxSheetId="12" userName="Danny Tian" r:id="rId132" minRId="4055" maxRId="405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0E4780E0-7768-4A0B-9E83-5E320F8B2285}" dateTime="2021-09-03T09:42:37" maxSheetId="12" userName="Song Zhao" r:id="rId133" minRId="405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7CFE74B3-F1DD-411F-99A5-A20592EC9CCE}" dateTime="2021-09-03T10:34:59" maxSheetId="12" userName="Can Feng" r:id="rId134" minRId="4058" maxRId="4104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5C17481D-FACB-49F7-8438-42DAF020288A}" dateTime="2021-09-03T10:43:53" maxSheetId="12" userName="Can Feng" r:id="rId135" minRId="4112" maxRId="412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EC9A6B1E-0982-4658-93E7-A2277A5EA1BE}" dateTime="2021-09-03T10:50:48" maxSheetId="12" userName="Can Feng" r:id="rId13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B1D9BEF7-B624-4854-8769-285998F466B7}" dateTime="2021-09-03T12:44:28" maxSheetId="12" userName="Can Feng" r:id="rId137" minRId="4135" maxRId="414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FF297F78-370A-4B7E-BBD7-507DA4426F3E}" dateTime="2021-09-03T16:07:20" maxSheetId="12" userName="Cong Wang" r:id="rId138" minRId="4156" maxRId="419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7B8215B-02A1-48C2-AE7E-528E3F0FE1EE}" dateTime="2021-09-03T16:08:17" maxSheetId="12" userName="Cong Wang" r:id="rId139" minRId="4199" maxRId="420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7A66D80-B579-4C3B-8CB8-949AC7B05869}" dateTime="2021-09-03T16:10:47" maxSheetId="12" userName="Cong Wang" r:id="rId140" minRId="4208" maxRId="420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6DC66C8-D6E4-47D3-A006-9404A136DACE}" dateTime="2021-09-03T19:22:28" maxSheetId="12" userName="Cong Wang" r:id="rId141" minRId="4210" maxRId="4212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C5C5191E-38DA-4347-90DE-18330CEFDA80}" dateTime="2021-09-04T13:27:47" maxSheetId="12" userName="Zixin Dong" r:id="rId142" minRId="4213" maxRId="431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3EFD59B8-A106-420D-A32F-643326D82C97}" dateTime="2021-09-04T16:38:43" maxSheetId="12" userName="Zixin Dong" r:id="rId143" minRId="4311" maxRId="4341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9E45CD5B-BCE6-4F27-AB36-F35ADF2A444C}" dateTime="2021-09-06T08:00:52" maxSheetId="12" userName="Zhiling Shi" r:id="rId144" minRId="4342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F395483E-D009-43D6-968F-751C0C1A7B7A}" dateTime="2021-09-06T08:02:55" maxSheetId="12" userName="Zhiling Shi" r:id="rId145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E1DC1D36-C1B6-46EA-B65A-6A59B9675FDF}" dateTime="2021-09-08T14:21:58" maxSheetId="12" userName="Zhiling Shi" r:id="rId146" minRId="435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35B330BD-134E-4710-A18E-15B100649521}" dateTime="2021-09-09T12:38:03" maxSheetId="12" userName="Jisen Zhang" r:id="rId147" minRId="4365" maxRId="437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FA2AAB2A-6221-47FA-A56A-B66222D8B5E1}" dateTime="2021-09-13T08:21:52" maxSheetId="12" userName="Zhiling Shi" r:id="rId148" minRId="437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B1EF363B-49B3-46CF-91E7-A2740D67AED0}" dateTime="2021-09-13T15:15:23" maxSheetId="12" userName="Xu Ding" r:id="rId149" minRId="4385" maxRId="439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CE10F27-105E-47B3-BA49-F8069EE1BB3B}" dateTime="2021-09-13T15:22:15" maxSheetId="12" userName="Xu Ding" r:id="rId150" minRId="4401" maxRId="4405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29294337-7EFB-4F52-BBE4-84C40F9F28ED}" dateTime="2021-09-13T15:26:29" maxSheetId="12" userName="Xu Ding" r:id="rId151" minRId="4406" maxRId="440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D7B0266-92F0-4D59-A16F-EE193181B75E}" dateTime="2021-09-14T10:16:29" maxSheetId="12" userName="Zhiling Shi" r:id="rId152" minRId="440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3C034C26-E857-494A-BC7B-37B42D1FC5E8}" dateTime="2021-09-15T11:44:14" maxSheetId="12" userName="Ying Wu" r:id="rId153" minRId="441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B1304C02-32F8-49A7-BFB5-219026AB6CD5}" dateTime="2021-09-17T08:51:31" maxSheetId="12" userName="Jisen Zhang" r:id="rId154" minRId="4424" maxRId="445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026AC0D-5650-4EA0-9370-2D15FF64B510}" dateTime="2021-09-17T09:42:49" maxSheetId="12" userName="Jisen Zhang" r:id="rId155" minRId="4462" maxRId="446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B8B8337-0860-499F-8BF3-C875CD18FCFE}" dateTime="2021-09-18T10:27:27" maxSheetId="12" userName="Jiashen Hou" r:id="rId156" minRId="4468" maxRId="4472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110081F-3504-4024-90AC-37238220FB32}" dateTime="2021-09-18T10:28:11" maxSheetId="12" userName="Jiashen Hou" r:id="rId15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EE68CDE5-9868-4A49-A34C-DC4AEAC9FFBB}" dateTime="2021-10-04T15:59:06" maxSheetId="12" userName="Quanzhuang Li" r:id="rId158" minRId="4487" maxRId="448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CAC87551-8DBF-4635-9D66-33E26F746732}" dateTime="2021-10-04T16:01:01" maxSheetId="12" userName="Quanzhuang Li" r:id="rId159" minRId="4498" maxRId="450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4CB021A5-F618-4339-88C8-458F9B26ECDF}" dateTime="2021-10-08T11:48:13" maxSheetId="12" userName="Zhiling Shi" r:id="rId160" minRId="4501" maxRId="451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93A86BE4-E399-4169-A73D-A55BD663C501}" dateTime="2021-10-08T11:56:48" maxSheetId="12" userName="Zhiling Shi" r:id="rId161" minRId="4521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6EC07E08-31FA-4CE3-B77D-ED940606B012}" dateTime="2021-10-08T12:15:19" maxSheetId="12" userName="Zhiling Shi" r:id="rId162" minRId="4522" maxRId="452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94E54E3E-9F6B-4701-BA27-5B35095114DD}" dateTime="2021-10-08T12:28:27" maxSheetId="12" userName="Zhiling Shi" r:id="rId163" minRId="4527" maxRId="452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B37D6DB8-EFF5-4670-8ABA-72477DA652A8}" dateTime="2021-10-08T12:40:58" maxSheetId="12" userName="Zhiling Shi" r:id="rId164" minRId="4530" maxRId="453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C234951A-1E52-49DF-A836-2C34E12219ED}" dateTime="2021-10-08T12:47:07" maxSheetId="12" userName="Zhiling Shi" r:id="rId165" minRId="4539" maxRId="454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B6AD6B5F-4BF0-4E86-B0A0-4FCB1A4580A8}" dateTime="2021-10-08T12:47:26" maxSheetId="12" userName="Zhiling Shi" r:id="rId166" minRId="454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BBCE6B92-C0ED-4598-A304-C1AB998B78F0}" dateTime="2021-10-08T12:48:41" maxSheetId="12" userName="Zhiling Shi" r:id="rId167" minRId="455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4E0AD76F-0D31-4A30-A8B2-1625E4712766}" dateTime="2021-10-08T12:54:15" maxSheetId="12" userName="Zhiling Shi" r:id="rId168" minRId="4551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A7A7F49-876B-48DD-9D58-ECDA4EDCC538}" dateTime="2021-10-08T13:02:08" maxSheetId="12" userName="Zhiling Shi" r:id="rId169" minRId="4552" maxRId="4555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276C0EB5-FC7A-4177-AB29-3977EC9DEB1E}" dateTime="2021-10-08T13:14:28" maxSheetId="12" userName="Zhiling Shi" r:id="rId17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5ABD8499-3D47-453D-A864-42C55A028D3A}" dateTime="2021-10-09T07:50:52" maxSheetId="12" userName="Zhiling Shi" r:id="rId171" minRId="4563" maxRId="4564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37DA6176-EE13-47D2-8CA5-8BA8768A8EF1}" dateTime="2021-10-09T11:50:06" maxSheetId="12" userName="Zhiling Shi" r:id="rId172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43D0B6AB-EE60-4A03-8AF9-3112191EF669}" dateTime="2021-10-10T16:35:46" maxSheetId="12" userName="Quanzhuang Li" r:id="rId173" minRId="4579" maxRId="458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792C953-0506-47C4-905F-927E9E5808B9}" dateTime="2021-10-10T16:36:47" maxSheetId="12" userName="Quanzhuang Li" r:id="rId174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F11597F3-8F60-43FE-B34C-2A20423097CC}" dateTime="2021-10-11T08:19:22" maxSheetId="12" userName="Cong Wang" r:id="rId175" minRId="4605" maxRId="460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53F4A4D9-99EF-4283-9E65-85E26301A74A}" dateTime="2021-10-11T09:29:27" maxSheetId="12" userName="Cong Wang" r:id="rId176" minRId="4617" maxRId="463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997EA0DE-E56F-4323-8A66-F523F11F478F}" dateTime="2021-10-11T09:29:55" maxSheetId="12" userName="Cong Wang" r:id="rId17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617AAF50-C658-4FEC-8B79-7469981DA487}" dateTime="2021-10-11T09:36:56" maxSheetId="12" userName="Cong Wang" r:id="rId178" minRId="4637" maxRId="463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E0D0FB8A-EC6C-430C-BAC5-9E3C53BC381E}" dateTime="2021-10-11T09:39:21" maxSheetId="12" userName="Danny Tian" r:id="rId179" minRId="4639" maxRId="464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4206B8C5-1FE2-4D54-B099-0D432F01AEED}" dateTime="2021-10-12T13:01:56" maxSheetId="12" userName="Ying Wu" r:id="rId180" minRId="4648" maxRId="467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D3B720DE-83E3-4846-B7CC-6D0EE6841811}" dateTime="2021-10-12T13:16:56" maxSheetId="12" userName="Ying Wu" r:id="rId181" minRId="467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B6494B73-A6A1-4F6E-A05A-047F1E448B21}" dateTime="2021-10-13T16:03:01" maxSheetId="12" userName="Yang Liu" r:id="rId182" minRId="4687" maxRId="4695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6CA2368F-2A27-4804-B6B0-7291F8BABBAD}" dateTime="2021-10-14T15:58:07" maxSheetId="12" userName="Yang Liu" r:id="rId18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9051D69C-B744-45BD-A703-5E2A842C9822}" dateTime="2021-10-20T16:20:27" maxSheetId="12" userName="Maxwell Wu" r:id="rId184" minRId="4711" maxRId="473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CCB8E79-4BF1-464B-B0CC-AF7F959A4EDE}" dateTime="2021-10-26T12:50:58" maxSheetId="12" userName="Zhiling Shi" r:id="rId185" minRId="4741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C9454D94-83D6-4BD9-A4DC-2B8FCAE300A2}" dateTime="2021-10-26T12:51:34" maxSheetId="12" userName="Zhiling Shi" r:id="rId186" minRId="474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DA19021-F5ED-4122-BC97-3E87666F0330}" dateTime="2021-11-04T09:44:42" maxSheetId="12" userName="Ying Wu" r:id="rId187" minRId="4750" maxRId="492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322C34E5-BAD7-426F-A790-A172405FCC0F}" dateTime="2021-11-04T09:45:19" maxSheetId="12" userName="Ying Wu" r:id="rId188" minRId="4931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5DA4808-4E25-483E-AEA7-BEA4684C6173}" dateTime="2021-11-04T09:46:33" maxSheetId="12" userName="Ying Wu" r:id="rId189" minRId="4932" maxRId="4935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7641B666-DDEC-49AD-AD5F-F73EF908983C}" dateTime="2021-11-04T09:47:15" maxSheetId="12" userName="Ying Wu" r:id="rId190" minRId="493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224CAB39-3706-4D08-AFC0-66BCEF89DFF0}" dateTime="2021-11-05T12:11:43" maxSheetId="12" userName="Zhiling Shi" r:id="rId191" minRId="4937" maxRId="4941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D5446437-0376-4007-981E-2724A3B1B3F2}" dateTime="2021-11-05T12:25:04" maxSheetId="12" userName="Zhiling Shi" r:id="rId192" minRId="4949" maxRId="4955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50006D47-E023-47B9-8A7B-5D91945E660D}" dateTime="2021-11-05T12:43:23" maxSheetId="12" userName="Zhiling Shi" r:id="rId193" minRId="4956" maxRId="496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594F0855-B661-451B-BA01-20D1239FAADE}" dateTime="2021-11-05T12:59:26" maxSheetId="12" userName="Zhiling Shi" r:id="rId194" minRId="4968" maxRId="497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D2F23CA7-9789-47C9-BF1B-B8FD695077D0}" dateTime="2021-11-05T13:01:10" maxSheetId="12" userName="Zhiling Shi" r:id="rId195" minRId="4971" maxRId="497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069860D-4251-45DB-81E8-5B4A20ED486B}" dateTime="2021-11-05T13:01:52" maxSheetId="12" userName="Zhiling Shi" r:id="rId196" minRId="4974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2CD3AA1D-7C6F-4405-814E-F5CD12306B3B}" dateTime="2021-11-05T13:05:28" maxSheetId="12" userName="Zhiling Shi" r:id="rId197" minRId="4975" maxRId="497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81D71CB-1396-4471-BE8D-C897CDE59735}" dateTime="2021-11-05T13:27:11" maxSheetId="12" userName="Zhiling Shi" r:id="rId198" minRId="4979" maxRId="4984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84446BB-07B4-4A5D-8811-AB8101AF8A17}" dateTime="2021-11-09T08:26:41" maxSheetId="12" userName="Zhiling Shi" r:id="rId199" minRId="4985" maxRId="499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03AF03FD-D118-4563-A4D2-9C2BED613BDB}" dateTime="2021-11-09T08:27:04" maxSheetId="12" userName="Zhiling Shi" r:id="rId200" minRId="499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15D378B1-A48C-4C46-8C46-612DB3471DDF}" dateTime="2021-11-09T09:49:13" maxSheetId="12" userName="Ying Wu" r:id="rId201" minRId="4999" maxRId="510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0CE52DB-A8CF-4DD1-85AD-4A4295B0E972}" dateTime="2021-11-09T09:56:31" maxSheetId="12" userName="Ying Wu" r:id="rId202" minRId="5108" maxRId="5402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69630FEA-E240-4D07-AC69-E08F35784512}" dateTime="2021-11-09T10:10:40" maxSheetId="12" userName="Ying Wu" r:id="rId203" minRId="5403" maxRId="5745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C622A3E6-6471-46CD-B19E-BE4C0C97DA55}" dateTime="2021-11-09T10:14:16" maxSheetId="12" userName="Ying Wu" r:id="rId204" minRId="574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16086EA3-A5ED-4F67-8D54-537A78BD8A5F}" dateTime="2021-11-09T10:18:18" maxSheetId="12" userName="Ying Wu" r:id="rId205" minRId="5747" maxRId="574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4572A72C-46B5-47D8-8CCA-1A79E96ED22F}" dateTime="2021-11-09T10:49:22" maxSheetId="12" userName="Leo Li" r:id="rId206" minRId="5750" maxRId="578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32B03574-EB38-446E-8AFE-A90D50B67BF0}" dateTime="2021-11-09T13:05:12" maxSheetId="12" userName="Leo Li" r:id="rId207" minRId="5791" maxRId="579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466D0B71-4A13-4F1A-9DD0-32E2C3AFF2F1}" dateTime="2021-11-09T13:36:28" maxSheetId="12" userName="Bo Shen" r:id="rId208" minRId="5797" maxRId="5902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5D7FC01-43BB-45FF-9AF9-4B394CE3ECE7}" dateTime="2021-11-10T10:40:52" maxSheetId="12" userName="Feifei Xing" r:id="rId209" minRId="5910" maxRId="595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4E59E57F-4183-4669-973A-56BE56EEF54B}" dateTime="2021-11-10T10:44:47" maxSheetId="12" userName="Xiaoheng Wei" r:id="rId210" minRId="5961" maxRId="596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EB992BEA-9015-46CF-9F1E-19B03FC47A0D}" dateTime="2021-11-10T12:56:50" maxSheetId="12" userName="Xiaoheng Wei" r:id="rId211" minRId="5977" maxRId="598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95842E5A-178C-4F8F-86B3-C9C76B583FD1}" dateTime="2021-11-11T09:21:38" maxSheetId="12" userName="Jisen Zhang" r:id="rId212" minRId="5981" maxRId="598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54E09EED-CC82-41F9-AC2E-B09685ADDFFD}" dateTime="2021-11-12T07:30:49" maxSheetId="12" userName="Ying Wu" r:id="rId213" minRId="599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5AFBBBCB-5079-452F-AE4C-18DBFBFB6783}" dateTime="2021-11-12T10:06:29" maxSheetId="12" userName="Zhiling Shi" r:id="rId214" minRId="6006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1C57AB3-3549-493B-A26A-D63B7842F255}" dateTime="2021-11-12T11:22:39" maxSheetId="12" userName="Jisen Zhang" r:id="rId215" minRId="6014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123CB6CD-713D-45EE-9AB8-F6B65C72D854}" dateTime="2021-11-12T13:07:18" maxSheetId="12" userName="Smith Shi" r:id="rId216" minRId="6015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80C4027F-D1B2-404F-A4FB-4832D46AC50F}" dateTime="2021-11-19T13:22:49" maxSheetId="12" userName="Zhiling Shi" r:id="rId217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EAAE4D81-366B-4DFA-BBD4-4711A1DC33B3}" dateTime="2021-11-22T22:26:08" maxSheetId="12" userName="William Zhu" r:id="rId218" minRId="6031" maxRId="6032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3FCB45ED-2079-4CE8-BB7E-5D528D7B5B68}" dateTime="2021-11-22T22:33:11" maxSheetId="12" userName="William Zhu" r:id="rId219" minRId="6041" maxRId="6188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F3ABB0C9-3960-4825-B682-91A50B7D6759}" dateTime="2021-11-22T22:34:13" maxSheetId="12" userName="William Zhu" r:id="rId220" minRId="6197" maxRId="620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C7FAAD76-499C-4726-B596-BCBDAA08C6EF}" dateTime="2021-11-22T22:40:22" maxSheetId="12" userName="William Zhu" r:id="rId221" minRId="6201" maxRId="6211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C8BC462E-4163-40AC-86CB-C930AEBD624A}" dateTime="2021-11-22T22:40:43" maxSheetId="12" userName="William Zhu" r:id="rId222" minRId="6220" maxRId="6221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D396CDAF-258C-401F-86BF-02EEAAF1027F}" dateTime="2021-11-22T22:45:14" maxSheetId="12" userName="William Zhu" r:id="rId223" minRId="6222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DEF355E4-6790-49B2-9271-3CA4F3D7D8CD}" dateTime="2021-11-22T22:51:41" maxSheetId="12" userName="William Zhu" r:id="rId224" minRId="622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1D42CA8A-071D-42BF-8435-44CA56934D5D}" dateTime="2021-11-22T22:59:13" maxSheetId="12" userName="William Zhu" r:id="rId225" minRId="6224" maxRId="6225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AF334843-4C6E-4C0E-A533-47040FBDFD0E}" dateTime="2021-11-22T23:02:24" maxSheetId="12" userName="William Zhu" r:id="rId226" minRId="6226" maxRId="624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6D6D28CD-4C14-4823-A915-D794375DFB97}" dateTime="2021-11-22T23:04:36" maxSheetId="12" userName="William Zhu" r:id="rId227" minRId="6250" maxRId="6263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E537A00B-3B41-44B8-BE98-960C59C59EFE}" dateTime="2021-11-23T13:43:36" maxSheetId="12" userName="Tao Huang" r:id="rId228" minRId="6264" maxRId="6270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  <header guid="{F913C260-A624-43F9-8530-8D782F4D813F}" dateTime="2021-11-23T13:51:01" maxSheetId="12" userName="Tao Huang" r:id="rId229">
    <sheetIdMap count="11">
      <sheetId val="1"/>
      <sheetId val="2"/>
      <sheetId val="3"/>
      <sheetId val="4"/>
      <sheetId val="5"/>
      <sheetId val="6"/>
      <sheetId val="7"/>
      <sheetId val="8"/>
      <sheetId val="11"/>
      <sheetId val="10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5D4878-F58C-47DB-B7CC-7218EE39B84A}" action="delete"/>
  <rdn rId="0" localSheetId="1" customView="1" name="Z_385D4878_F58C_47DB_B7CC_7218EE39B84A_.wvu.FilterData" hidden="1" oldHidden="1">
    <formula>old生产总监指标Summary!$B$3:$H$71</formula>
    <oldFormula>old生产总监指标Summary!$B$3:$H$71</oldFormula>
  </rdn>
  <rdn rId="0" localSheetId="2" customView="1" name="Z_385D4878_F58C_47DB_B7CC_7218EE39B84A_.wvu.FilterData" hidden="1" oldHidden="1">
    <formula>old!$J$3:$R$117</formula>
    <oldFormula>old!$J$3:$R$117</oldFormula>
  </rdn>
  <rdn rId="0" localSheetId="4" customView="1" name="Z_385D4878_F58C_47DB_B7CC_7218EE39B84A_.wvu.FilterData" hidden="1" oldHidden="1">
    <formula>'L3&amp;VS-Assy'!$B$3:$E$65</formula>
    <oldFormula>'L3&amp;VS-Assy'!$B$3:$E$65</oldFormula>
  </rdn>
  <rdn rId="0" localSheetId="5" customView="1" name="Z_385D4878_F58C_47DB_B7CC_7218EE39B84A_.wvu.FilterData" hidden="1" oldHidden="1">
    <formula>'L3&amp;VS-Fab 1st half year'!$B$3:$H$87</formula>
    <oldFormula>'L3&amp;VS-Fab 1st half year'!$B$3:$H$87</oldFormula>
  </rdn>
  <rdn rId="0" localSheetId="6" customView="1" name="Z_385D4878_F58C_47DB_B7CC_7218EE39B84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385D4878_F58C_47DB_B7CC_7218EE39B84A_.wvu.FilterData" hidden="1" oldHidden="1">
    <formula>'L3&amp;VS-Fab  2nd half year'!$B$3:$H$87</formula>
    <oldFormula>'L3&amp;VS-Fab  2nd half year'!$B$3:$H$87</oldFormula>
  </rdn>
  <rdn rId="0" localSheetId="7" customView="1" name="Z_385D4878_F58C_47DB_B7CC_7218EE39B84A_.wvu.FilterData" hidden="1" oldHidden="1">
    <formula>'L3&amp;VS-Paint'!$B$3:$H$65</formula>
    <oldFormula>'L3&amp;VS-Paint'!$B$3:$H$65</oldFormula>
  </rdn>
  <rcv guid="{385D4878-F58C-47DB-B7CC-7218EE39B84A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5">
    <nc r="N393">
      <v>22</v>
    </nc>
  </rcc>
  <rcc rId="259" sId="5">
    <nc r="O393">
      <v>24</v>
    </nc>
  </rcc>
  <rfmt sheetId="5" sqref="N393:O393" start="0" length="2147483647">
    <dxf>
      <font>
        <color rgb="FFFF0000"/>
      </font>
    </dxf>
  </rfmt>
  <rfmt sheetId="5" sqref="N393:O393" start="0" length="2147483647">
    <dxf/>
  </rfmt>
  <rfmt sheetId="5" sqref="N393:O393">
    <dxf>
      <fill>
        <patternFill patternType="solid">
          <bgColor rgb="FFFF0000"/>
        </patternFill>
      </fill>
    </dxf>
  </rfmt>
  <rfmt sheetId="5" sqref="N393:O393" start="0" length="2147483647">
    <dxf>
      <font>
        <color auto="1"/>
      </font>
    </dxf>
  </rfmt>
  <rcc rId="260" sId="5" odxf="1" dxf="1">
    <nc r="N39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61" sId="5" odxf="1" dxf="1">
    <nc r="O39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dn rId="0" localSheetId="1" customView="1" name="Z_025BE910_DA78_4480_8826_F7F1E7118AED_.wvu.FilterData" hidden="1" oldHidden="1">
    <formula>old生产总监指标Summary!$B$3:$H$71</formula>
  </rdn>
  <rdn rId="0" localSheetId="2" customView="1" name="Z_025BE910_DA78_4480_8826_F7F1E7118AED_.wvu.FilterData" hidden="1" oldHidden="1">
    <formula>old!$J$3:$R$117</formula>
  </rdn>
  <rdn rId="0" localSheetId="4" customView="1" name="Z_025BE910_DA78_4480_8826_F7F1E7118AED_.wvu.FilterData" hidden="1" oldHidden="1">
    <formula>'L3&amp;VS-Assy'!$B$3:$E$65</formula>
  </rdn>
  <rdn rId="0" localSheetId="5" customView="1" name="Z_025BE910_DA78_4480_8826_F7F1E7118AED_.wvu.FilterData" hidden="1" oldHidden="1">
    <formula>'L3&amp;VS-Fab 1st half year'!$B$3:$H$87</formula>
  </rdn>
  <rdn rId="0" localSheetId="6" customView="1" name="Z_025BE910_DA78_4480_8826_F7F1E7118AED_.wvu.Rows" hidden="1" oldHidden="1">
    <formula>'L3&amp;VS-Fab  2nd half year'!$8:$11,'L3&amp;VS-Fab  2nd half year'!$18:$19,'L3&amp;VS-Fab  2nd half year'!$22:$23</formula>
  </rdn>
  <rdn rId="0" localSheetId="6" customView="1" name="Z_025BE910_DA78_4480_8826_F7F1E7118AED_.wvu.FilterData" hidden="1" oldHidden="1">
    <formula>'L3&amp;VS-Fab  2nd half year'!$B$3:$H$87</formula>
  </rdn>
  <rdn rId="0" localSheetId="7" customView="1" name="Z_025BE910_DA78_4480_8826_F7F1E7118AED_.wvu.FilterData" hidden="1" oldHidden="1">
    <formula>'L3&amp;VS-Paint'!$B$3:$H$65</formula>
  </rdn>
  <rcv guid="{025BE910-DA78-4480-8826-F7F1E7118AED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5" sId="7" odxf="1" dxf="1">
    <nc r="P192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26" sId="7">
    <nc r="P204" t="inlineStr">
      <is>
        <t>TBD</t>
      </is>
    </nc>
  </rcc>
  <rcc rId="3227" sId="7" odxf="1" dxf="1">
    <nc r="P206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28" sId="7" numFmtId="13">
    <nc r="P228">
      <v>1</v>
    </nc>
  </rcc>
  <rfmt sheetId="7" sqref="P228">
    <dxf>
      <fill>
        <patternFill patternType="solid">
          <bgColor rgb="FF00B050"/>
        </patternFill>
      </fill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9" sId="8" odxf="1" dxf="1" numFmtId="13">
    <nc r="N108">
      <v>0.15</v>
    </nc>
    <odxf>
      <numFmt numFmtId="0" formatCode="General"/>
    </odxf>
    <ndxf>
      <numFmt numFmtId="13" formatCode="0%"/>
    </ndxf>
  </rcc>
  <rfmt sheetId="8" sqref="N108">
    <dxf>
      <fill>
        <patternFill patternType="solid">
          <bgColor rgb="FF00B050"/>
        </patternFill>
      </fill>
    </dxf>
  </rfmt>
  <rcc rId="3230" sId="8">
    <oc r="H4">
      <f>'Z:\Operations\L厂房区域公共文件\2021 L 厂房战略分解\scorecard\[Level 3 &amp;VS scorecard.xlsx]L3&amp;VS-Assy'!H4</f>
    </oc>
    <nc r="H4">
      <f>H97</f>
    </nc>
  </rcc>
  <rcc rId="3231" sId="8">
    <oc r="I4">
      <f>'Z:\Operations\L厂房区域公共文件\2021 L 厂房战略分解\scorecard\[Level 3 &amp;VS scorecard.xlsx]L3&amp;VS-Assy'!I4</f>
    </oc>
    <nc r="I4">
      <f>I97</f>
    </nc>
  </rcc>
  <rcc rId="3232" sId="8">
    <oc r="J4">
      <f>'Z:\Operations\L厂房区域公共文件\2021 L 厂房战略分解\scorecard\[Level 3 &amp;VS scorecard.xlsx]L3&amp;VS-Assy'!J4</f>
    </oc>
    <nc r="J4">
      <f>J97</f>
    </nc>
  </rcc>
  <rcc rId="3233" sId="8">
    <oc r="K4">
      <f>'Z:\Operations\L厂房区域公共文件\2021 L 厂房战略分解\scorecard\[Level 3 &amp;VS scorecard.xlsx]L3&amp;VS-Assy'!K4</f>
    </oc>
    <nc r="K4">
      <f>K97</f>
    </nc>
  </rcc>
  <rcc rId="3234" sId="8">
    <oc r="L4">
      <f>'Z:\Operations\L厂房区域公共文件\2021 L 厂房战略分解\scorecard\[Level 3 &amp;VS scorecard.xlsx]L3&amp;VS-Assy'!L4</f>
    </oc>
    <nc r="L4">
      <f>L97</f>
    </nc>
  </rcc>
  <rcc rId="3235" sId="8">
    <oc r="M4">
      <f>'Z:\Operations\L厂房区域公共文件\2021 L 厂房战略分解\scorecard\[Level 3 &amp;VS scorecard.xlsx]L3&amp;VS-Assy'!M4</f>
    </oc>
    <nc r="M4">
      <f>M97</f>
    </nc>
  </rcc>
  <rcc rId="3236" sId="8">
    <oc r="N4">
      <f>'Z:\Operations\L厂房区域公共文件\2021 L 厂房战略分解\scorecard\[Level 3 &amp;VS scorecard.xlsx]L3&amp;VS-Assy'!N4</f>
    </oc>
    <nc r="N4">
      <f>N97</f>
    </nc>
  </rcc>
  <rcc rId="3237" sId="8">
    <oc r="O4">
      <f>'Z:\Operations\L厂房区域公共文件\2021 L 厂房战略分解\scorecard\[Level 3 &amp;VS scorecard.xlsx]L3&amp;VS-Assy'!O4</f>
    </oc>
    <nc r="O4">
      <f>O97</f>
    </nc>
  </rcc>
  <rcc rId="3238" sId="8">
    <oc r="P4">
      <f>'Z:\Operations\L厂房区域公共文件\2021 L 厂房战略分解\scorecard\[Level 3 &amp;VS scorecard.xlsx]L3&amp;VS-Assy'!P4</f>
    </oc>
    <nc r="P4">
      <f>P97</f>
    </nc>
  </rcc>
  <rcc rId="3239" sId="8">
    <oc r="Q4">
      <f>'Z:\Operations\L厂房区域公共文件\2021 L 厂房战略分解\scorecard\[Level 3 &amp;VS scorecard.xlsx]L3&amp;VS-Assy'!Q4</f>
    </oc>
    <nc r="Q4">
      <f>Q97</f>
    </nc>
  </rcc>
  <rcc rId="3240" sId="8">
    <oc r="R4">
      <f>'Z:\Operations\L厂房区域公共文件\2021 L 厂房战略分解\scorecard\[Level 3 &amp;VS scorecard.xlsx]L3&amp;VS-Assy'!R4</f>
    </oc>
    <nc r="R4">
      <f>R97</f>
    </nc>
  </rcc>
  <rcc rId="3241" sId="8">
    <oc r="S4">
      <f>'Z:\Operations\L厂房区域公共文件\2021 L 厂房战略分解\scorecard\[Level 3 &amp;VS scorecard.xlsx]L3&amp;VS-Assy'!S4</f>
    </oc>
    <nc r="S4">
      <f>S97</f>
    </nc>
  </rcc>
  <rcc rId="3242" sId="8">
    <oc r="T4">
      <f>'Z:\Operations\L厂房区域公共文件\2021 L 厂房战略分解\scorecard\[Level 3 &amp;VS scorecard.xlsx]L3&amp;VS-Assy'!T4</f>
    </oc>
    <nc r="T4">
      <f>T97</f>
    </nc>
  </rcc>
  <rcc rId="3243" sId="8" odxf="1" dxf="1">
    <oc r="H5">
      <f>'Z:\Operations\L厂房区域公共文件\2021 L 厂房战略分解\scorecard\[Level 3 &amp;VS scorecard.xlsx]L3&amp;VS-Assy'!H5</f>
    </oc>
    <nc r="H5">
      <f>H98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44" sId="8" odxf="1" dxf="1">
    <oc r="I5">
      <f>'Z:\Operations\L厂房区域公共文件\2021 L 厂房战略分解\scorecard\[Level 3 &amp;VS scorecard.xlsx]L3&amp;VS-Assy'!I5</f>
    </oc>
    <nc r="I5">
      <f>I98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45" sId="8" odxf="1" dxf="1">
    <oc r="J5">
      <f>'Z:\Operations\L厂房区域公共文件\2021 L 厂房战略分解\scorecard\[Level 3 &amp;VS scorecard.xlsx]L3&amp;VS-Assy'!J5</f>
    </oc>
    <nc r="J5">
      <f>J98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46" sId="8" odxf="1" dxf="1">
    <oc r="K5">
      <f>'Z:\Operations\L厂房区域公共文件\2021 L 厂房战略分解\scorecard\[Level 3 &amp;VS scorecard.xlsx]L3&amp;VS-Assy'!K5</f>
    </oc>
    <nc r="K5">
      <f>K98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47" sId="8" odxf="1" dxf="1">
    <oc r="L5">
      <f>'Z:\Operations\L厂房区域公共文件\2021 L 厂房战略分解\scorecard\[Level 3 &amp;VS scorecard.xlsx]L3&amp;VS-Assy'!L5</f>
    </oc>
    <nc r="L5">
      <f>L98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48" sId="8" odxf="1" dxf="1">
    <oc r="M5">
      <f>'Z:\Operations\L厂房区域公共文件\2021 L 厂房战略分解\scorecard\[Level 3 &amp;VS scorecard.xlsx]L3&amp;VS-Assy'!M5</f>
    </oc>
    <nc r="M5">
      <f>M98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49" sId="8" odxf="1" dxf="1">
    <oc r="N5">
      <f>'Z:\Operations\L厂房区域公共文件\2021 L 厂房战略分解\scorecard\[Level 3 &amp;VS scorecard.xlsx]L3&amp;VS-Assy'!N5</f>
    </oc>
    <nc r="N5">
      <f>N98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50" sId="8" odxf="1" dxf="1">
    <nc r="O5">
      <f>O98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51" sId="8" odxf="1" dxf="1">
    <nc r="P5">
      <f>P98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fmt sheetId="8" sqref="Q5" start="0" length="0">
    <dxf>
      <fill>
        <patternFill patternType="solid">
          <bgColor theme="7" tint="0.79998168889431442"/>
        </patternFill>
      </fill>
    </dxf>
  </rfmt>
  <rfmt sheetId="8" sqref="R5" start="0" length="0">
    <dxf>
      <fill>
        <patternFill patternType="solid">
          <bgColor theme="7" tint="0.79998168889431442"/>
        </patternFill>
      </fill>
    </dxf>
  </rfmt>
  <rfmt sheetId="8" sqref="S5" start="0" length="0">
    <dxf>
      <fill>
        <patternFill patternType="solid">
          <bgColor theme="7" tint="0.79998168889431442"/>
        </patternFill>
      </fill>
    </dxf>
  </rfmt>
  <rfmt sheetId="8" sqref="T5" start="0" length="0">
    <dxf>
      <fill>
        <patternFill patternType="solid">
          <bgColor theme="7" tint="0.79998168889431442"/>
        </patternFill>
      </fill>
    </dxf>
  </rfmt>
  <rcc rId="3252" sId="8">
    <oc r="H6">
      <v>0</v>
    </oc>
    <nc r="H6">
      <f>H99</f>
    </nc>
  </rcc>
  <rcc rId="3253" sId="8">
    <oc r="I6">
      <v>0</v>
    </oc>
    <nc r="I6">
      <f>I99</f>
    </nc>
  </rcc>
  <rcc rId="3254" sId="8">
    <oc r="J6">
      <v>0</v>
    </oc>
    <nc r="J6">
      <f>J99</f>
    </nc>
  </rcc>
  <rcc rId="3255" sId="8">
    <oc r="K6">
      <v>0</v>
    </oc>
    <nc r="K6">
      <f>K99</f>
    </nc>
  </rcc>
  <rcc rId="3256" sId="8">
    <oc r="L6">
      <v>0</v>
    </oc>
    <nc r="L6">
      <f>L99</f>
    </nc>
  </rcc>
  <rcc rId="3257" sId="8">
    <oc r="M6">
      <v>0</v>
    </oc>
    <nc r="M6">
      <f>M99</f>
    </nc>
  </rcc>
  <rcc rId="3258" sId="8">
    <oc r="N6">
      <v>0</v>
    </oc>
    <nc r="N6">
      <f>N99</f>
    </nc>
  </rcc>
  <rcc rId="3259" sId="8">
    <oc r="O6">
      <v>0</v>
    </oc>
    <nc r="O6">
      <f>O99</f>
    </nc>
  </rcc>
  <rcc rId="3260" sId="8">
    <oc r="P6">
      <v>0</v>
    </oc>
    <nc r="P6">
      <f>P99</f>
    </nc>
  </rcc>
  <rcc rId="3261" sId="8">
    <oc r="Q6">
      <v>0</v>
    </oc>
    <nc r="Q6">
      <f>Q99</f>
    </nc>
  </rcc>
  <rcc rId="3262" sId="8">
    <oc r="R6">
      <v>0</v>
    </oc>
    <nc r="R6">
      <f>R99</f>
    </nc>
  </rcc>
  <rcc rId="3263" sId="8">
    <oc r="S6">
      <v>0</v>
    </oc>
    <nc r="S6">
      <f>S99</f>
    </nc>
  </rcc>
  <rcc rId="3264" sId="8">
    <oc r="T6">
      <v>0</v>
    </oc>
    <nc r="T6">
      <f>T99</f>
    </nc>
  </rcc>
  <rcc rId="3265" sId="8" odxf="1" dxf="1">
    <oc r="H7">
      <v>0</v>
    </oc>
    <nc r="H7">
      <f>H100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66" sId="8" odxf="1" dxf="1">
    <oc r="I7">
      <v>0</v>
    </oc>
    <nc r="I7">
      <f>I100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267" sId="8" odxf="1" dxf="1">
    <oc r="J7">
      <v>0</v>
    </oc>
    <nc r="J7">
      <f>J100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268" sId="8" odxf="1" dxf="1">
    <oc r="K7">
      <v>0</v>
    </oc>
    <nc r="K7">
      <f>K100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269" sId="8" odxf="1" dxf="1">
    <oc r="L7">
      <v>0</v>
    </oc>
    <nc r="L7">
      <f>L100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270" sId="8" odxf="1" dxf="1">
    <oc r="M7">
      <v>0</v>
    </oc>
    <nc r="M7">
      <f>M100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271" sId="8" odxf="1" dxf="1">
    <oc r="N7">
      <v>0</v>
    </oc>
    <nc r="N7">
      <f>N100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272" sId="8" odxf="1" dxf="1">
    <nc r="O7">
      <f>O100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273" sId="8" odxf="1" dxf="1">
    <nc r="P7">
      <f>P100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fmt sheetId="8" sqref="Q7" start="0" length="0">
    <dxf>
      <fill>
        <patternFill patternType="solid">
          <bgColor theme="7" tint="0.79998168889431442"/>
        </patternFill>
      </fill>
    </dxf>
  </rfmt>
  <rfmt sheetId="8" sqref="R7" start="0" length="0">
    <dxf>
      <fill>
        <patternFill patternType="solid">
          <bgColor theme="7" tint="0.79998168889431442"/>
        </patternFill>
      </fill>
    </dxf>
  </rfmt>
  <rfmt sheetId="8" sqref="S7" start="0" length="0">
    <dxf>
      <fill>
        <patternFill patternType="solid">
          <bgColor theme="7" tint="0.79998168889431442"/>
        </patternFill>
      </fill>
    </dxf>
  </rfmt>
  <rfmt sheetId="8" sqref="T7" start="0" length="0">
    <dxf>
      <fill>
        <patternFill patternType="solid">
          <bgColor theme="7" tint="0.79998168889431442"/>
        </patternFill>
      </fill>
    </dxf>
  </rfmt>
  <rfmt sheetId="8" sqref="H5:P5">
    <dxf>
      <fill>
        <patternFill>
          <bgColor rgb="FF00B050"/>
        </patternFill>
      </fill>
    </dxf>
  </rfmt>
  <rfmt sheetId="8" sqref="H7:P7">
    <dxf>
      <fill>
        <patternFill>
          <bgColor rgb="FF00B050"/>
        </patternFill>
      </fill>
    </dxf>
  </rfmt>
  <rcc rId="3274" sId="8" numFmtId="13">
    <oc r="I8" t="inlineStr">
      <is>
        <t>N/A</t>
        <phoneticPr fontId="9" type="noConversion"/>
      </is>
    </oc>
    <nc r="I8">
      <v>0.95</v>
    </nc>
  </rcc>
  <rcc rId="3275" sId="8" numFmtId="13">
    <oc r="J8" t="inlineStr">
      <is>
        <t>N/A</t>
        <phoneticPr fontId="9" type="noConversion"/>
      </is>
    </oc>
    <nc r="J8">
      <v>0.95</v>
    </nc>
  </rcc>
  <rcc rId="3276" sId="8" numFmtId="13">
    <oc r="K8" t="inlineStr">
      <is>
        <t>N/A</t>
        <phoneticPr fontId="9" type="noConversion"/>
      </is>
    </oc>
    <nc r="K8">
      <v>0.95</v>
    </nc>
  </rcc>
  <rcc rId="3277" sId="8" numFmtId="13">
    <oc r="L8" t="inlineStr">
      <is>
        <t>N/A</t>
        <phoneticPr fontId="9" type="noConversion"/>
      </is>
    </oc>
    <nc r="L8">
      <v>0.95</v>
    </nc>
  </rcc>
  <rcc rId="3278" sId="8" numFmtId="13">
    <oc r="M8" t="inlineStr">
      <is>
        <t>N/A</t>
      </is>
    </oc>
    <nc r="M8">
      <v>0.95</v>
    </nc>
  </rcc>
  <rcc rId="3279" sId="8" odxf="1" dxf="1" numFmtId="13">
    <nc r="N8">
      <v>0.95</v>
    </nc>
    <odxf>
      <numFmt numFmtId="0" formatCode="General"/>
    </odxf>
    <ndxf>
      <numFmt numFmtId="13" formatCode="0%"/>
    </ndxf>
  </rcc>
  <rcc rId="3280" sId="8" odxf="1" dxf="1" numFmtId="13">
    <nc r="O8">
      <v>0.95</v>
    </nc>
    <odxf>
      <numFmt numFmtId="0" formatCode="General"/>
    </odxf>
    <ndxf>
      <numFmt numFmtId="13" formatCode="0%"/>
    </ndxf>
  </rcc>
  <rcc rId="3281" sId="8" odxf="1" dxf="1" numFmtId="13">
    <nc r="P8">
      <v>0.95</v>
    </nc>
    <odxf>
      <numFmt numFmtId="0" formatCode="General"/>
    </odxf>
    <ndxf>
      <numFmt numFmtId="13" formatCode="0%"/>
    </ndxf>
  </rcc>
  <rcc rId="3282" sId="8" odxf="1" dxf="1" numFmtId="13">
    <nc r="Q8">
      <v>0.95</v>
    </nc>
    <odxf>
      <numFmt numFmtId="0" formatCode="General"/>
    </odxf>
    <ndxf>
      <numFmt numFmtId="13" formatCode="0%"/>
    </ndxf>
  </rcc>
  <rcc rId="3283" sId="8" odxf="1" dxf="1" numFmtId="13">
    <nc r="R8">
      <v>0.95</v>
    </nc>
    <odxf>
      <numFmt numFmtId="0" formatCode="General"/>
    </odxf>
    <ndxf>
      <numFmt numFmtId="13" formatCode="0%"/>
    </ndxf>
  </rcc>
  <rcc rId="3284" sId="8" odxf="1" dxf="1" numFmtId="13">
    <nc r="S8">
      <v>0.95</v>
    </nc>
    <odxf>
      <numFmt numFmtId="0" formatCode="General"/>
    </odxf>
    <ndxf>
      <numFmt numFmtId="13" formatCode="0%"/>
    </ndxf>
  </rcc>
  <rcc rId="3285" sId="8" odxf="1" dxf="1" numFmtId="13">
    <nc r="T8">
      <v>0.95</v>
    </nc>
    <odxf>
      <numFmt numFmtId="0" formatCode="General"/>
    </odxf>
    <ndxf>
      <numFmt numFmtId="13" formatCode="0%"/>
    </ndxf>
  </rcc>
  <rcc rId="3286" sId="8" odxf="1" dxf="1">
    <nc r="N9" t="inlineStr">
      <is>
        <t>N/A</t>
      </is>
    </nc>
    <odxf>
      <numFmt numFmtId="0" formatCode="General"/>
    </odxf>
    <ndxf>
      <numFmt numFmtId="13" formatCode="0%"/>
    </ndxf>
  </rcc>
  <rcc rId="3287" sId="8" odxf="1" dxf="1">
    <nc r="O9" t="inlineStr">
      <is>
        <t>N/A</t>
        <phoneticPr fontId="6" type="noConversion"/>
      </is>
    </nc>
    <odxf>
      <numFmt numFmtId="0" formatCode="General"/>
    </odxf>
    <ndxf>
      <numFmt numFmtId="13" formatCode="0%"/>
    </ndxf>
  </rcc>
  <rcc rId="3288" sId="8" odxf="1" dxf="1" numFmtId="13">
    <nc r="O11">
      <v>1</v>
    </nc>
    <odxf>
      <numFmt numFmtId="0" formatCode="General"/>
    </odxf>
    <ndxf>
      <numFmt numFmtId="13" formatCode="0%"/>
    </ndxf>
  </rcc>
  <rcc rId="3289" sId="8" odxf="1" dxf="1" numFmtId="13">
    <nc r="P11">
      <v>1</v>
    </nc>
    <odxf>
      <numFmt numFmtId="0" formatCode="General"/>
    </odxf>
    <ndxf>
      <numFmt numFmtId="13" formatCode="0%"/>
    </ndxf>
  </rcc>
  <rfmt sheetId="8" sqref="M15" start="0" length="0">
    <dxf>
      <font>
        <sz val="15"/>
        <color auto="1"/>
        <name val="Arial Narrow"/>
        <scheme val="none"/>
      </font>
      <fill>
        <patternFill>
          <bgColor rgb="FF00B050"/>
        </patternFill>
      </fill>
    </dxf>
  </rfmt>
  <rfmt sheetId="8" sqref="N15" start="0" length="0">
    <dxf>
      <font>
        <sz val="15"/>
        <color auto="1"/>
        <name val="Arial Narrow"/>
        <scheme val="none"/>
      </font>
    </dxf>
  </rfmt>
  <rcc rId="3290" sId="8" odxf="1" dxf="1">
    <nc r="O15">
      <v>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291" sId="8" odxf="1" dxf="1">
    <nc r="N15">
      <v>0</v>
    </nc>
    <ndxf>
      <fill>
        <patternFill>
          <bgColor rgb="FF00B050"/>
        </patternFill>
      </fill>
    </ndxf>
  </rcc>
  <rfmt sheetId="8" sqref="M15" start="0" length="0">
    <dxf>
      <fill>
        <patternFill>
          <bgColor rgb="FFFF0000"/>
        </patternFill>
      </fill>
    </dxf>
  </rfmt>
  <rcc rId="3292" sId="8">
    <oc r="H15">
      <f>SUM(I15:T15)</f>
    </oc>
    <nc r="H15">
      <v>19</v>
    </nc>
  </rcc>
  <rcc rId="3293" sId="8">
    <oc r="H12">
      <f>'Z:\Operations\L厂房区域公共文件\2021 L 厂房战略分解\scorecard\[Level 3 &amp;VS scorecard.xlsx]L3&amp;VS-Assy'!H28</f>
    </oc>
    <nc r="H12">
      <v>4</v>
    </nc>
  </rcc>
  <rcc rId="3294" sId="8" odxf="1" dxf="1">
    <oc r="I12">
      <f>'Z:\Operations\L厂房区域公共文件\2021 L 厂房战略分解\scorecard\[Level 3 &amp;VS scorecard.xlsx]L3&amp;VS-Assy'!I28</f>
    </oc>
    <nc r="I12">
      <v>16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295" sId="8" odxf="1" dxf="1">
    <oc r="J12">
      <f>'Z:\Operations\L厂房区域公共文件\2021 L 厂房战略分解\scorecard\[Level 3 &amp;VS scorecard.xlsx]L3&amp;VS-Assy'!J28</f>
    </oc>
    <nc r="J12">
      <v>16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296" sId="8" odxf="1" dxf="1">
    <oc r="K12">
      <f>'Z:\Operations\L厂房区域公共文件\2021 L 厂房战略分解\scorecard\[Level 3 &amp;VS scorecard.xlsx]L3&amp;VS-Assy'!K28</f>
    </oc>
    <nc r="K12">
      <v>16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297" sId="8" odxf="1" dxf="1">
    <oc r="L12">
      <f>'Z:\Operations\L厂房区域公共文件\2021 L 厂房战略分解\scorecard\[Level 3 &amp;VS scorecard.xlsx]L3&amp;VS-Assy'!L28</f>
    </oc>
    <nc r="L12">
      <v>12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298" sId="8" odxf="1" dxf="1">
    <oc r="M12">
      <f>'Z:\Operations\L厂房区域公共文件\2021 L 厂房战略分解\scorecard\[Level 3 &amp;VS scorecard.xlsx]L3&amp;VS-Assy'!M28</f>
    </oc>
    <nc r="M12">
      <v>12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299" sId="8" odxf="1" dxf="1">
    <oc r="N12">
      <f>'Z:\Operations\L厂房区域公共文件\2021 L 厂房战略分解\scorecard\[Level 3 &amp;VS scorecard.xlsx]L3&amp;VS-Assy'!N28</f>
    </oc>
    <nc r="N12">
      <v>12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00" sId="8" odxf="1" dxf="1">
    <oc r="O12">
      <f>'Z:\Operations\L厂房区域公共文件\2021 L 厂房战略分解\scorecard\[Level 3 &amp;VS scorecard.xlsx]L3&amp;VS-Assy'!O28</f>
    </oc>
    <nc r="O12">
      <v>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01" sId="8" odxf="1" dxf="1">
    <oc r="P12">
      <f>'Z:\Operations\L厂房区域公共文件\2021 L 厂房战略分解\scorecard\[Level 3 &amp;VS scorecard.xlsx]L3&amp;VS-Assy'!P28</f>
    </oc>
    <nc r="P12">
      <v>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02" sId="8">
    <oc r="H13">
      <f>'Z:\Operations\L厂房区域公共文件\2021 L 厂房战略分解\scorecard\[Level 3 &amp;VS scorecard.xlsx]L3&amp;VS-Assy'!H29</f>
    </oc>
    <nc r="H13">
      <v>21</v>
    </nc>
  </rcc>
  <rcc rId="3303" sId="8" odxf="1" dxf="1">
    <oc r="I13">
      <f>'Z:\Operations\L厂房区域公共文件\2021 L 厂房战略分解\scorecard\[Level 3 &amp;VS scorecard.xlsx]L3&amp;VS-Assy'!I29</f>
    </oc>
    <nc r="I13">
      <v>10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04" sId="8" odxf="1" dxf="1">
    <oc r="J13">
      <f>'Z:\Operations\L厂房区域公共文件\2021 L 厂房战略分解\scorecard\[Level 3 &amp;VS scorecard.xlsx]L3&amp;VS-Assy'!J29</f>
    </oc>
    <nc r="J13">
      <v>4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05" sId="8" odxf="1" dxf="1">
    <oc r="K13">
      <f>'Z:\Operations\L厂房区域公共文件\2021 L 厂房战略分解\scorecard\[Level 3 &amp;VS scorecard.xlsx]L3&amp;VS-Assy'!K29</f>
    </oc>
    <nc r="K13">
      <v>13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06" sId="8" odxf="1" dxf="1">
    <oc r="L13">
      <f>'Z:\Operations\L厂房区域公共文件\2021 L 厂房战略分解\scorecard\[Level 3 &amp;VS scorecard.xlsx]L3&amp;VS-Assy'!L29</f>
    </oc>
    <nc r="L13">
      <v>12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07" sId="8" odxf="1" dxf="1">
    <oc r="M13">
      <f>'Z:\Operations\L厂房区域公共文件\2021 L 厂房战略分解\scorecard\[Level 3 &amp;VS scorecard.xlsx]L3&amp;VS-Assy'!M29</f>
    </oc>
    <nc r="M13">
      <v>21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308" sId="8" odxf="1" dxf="1">
    <oc r="N13">
      <f>'Z:\Operations\L厂房区域公共文件\2021 L 厂房战略分解\scorecard\[Level 3 &amp;VS scorecard.xlsx]L3&amp;VS-Assy'!N29</f>
    </oc>
    <nc r="N13">
      <v>19</v>
    </nc>
    <odxf>
      <font>
        <b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</odxf>
    <ndxf>
      <font>
        <b val="0"/>
        <sz val="15"/>
        <color rgb="FF000000"/>
        <name val="Arial Narrow"/>
        <scheme val="none"/>
      </font>
      <fill>
        <patternFill patternType="solid">
          <fgColor rgb="FF000000"/>
          <bgColor rgb="FFFF0000"/>
        </patternFill>
      </fill>
    </ndxf>
  </rcc>
  <rcc rId="3309" sId="8" odxf="1" dxf="1">
    <nc r="O13">
      <v>11</v>
    </nc>
    <odxf>
      <font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FF0000"/>
        </patternFill>
      </fill>
    </ndxf>
  </rcc>
  <rcc rId="3310" sId="8" odxf="1" dxf="1">
    <nc r="P13">
      <v>3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11" sId="8">
    <oc r="H16">
      <f>'Z:\Operations\L厂房区域公共文件\2021 L 厂房战略分解\scorecard\[Level 3 &amp;VS scorecard.xlsx]L3&amp;VS-Paint'!H32</f>
    </oc>
    <nc r="H16">
      <v>10</v>
    </nc>
  </rcc>
  <rcc rId="3312" sId="8" odxf="1" dxf="1">
    <oc r="I16">
      <f>'Z:\Operations\L厂房区域公共文件\2021 L 厂房战略分解\scorecard\[Level 3 &amp;VS scorecard.xlsx]L3&amp;VS-Paint'!I32</f>
    </oc>
    <nc r="I16">
      <v>11</v>
    </nc>
    <ndxf>
      <font>
        <sz val="15"/>
        <color auto="1"/>
        <name val="Arial Narrow"/>
        <scheme val="none"/>
      </font>
    </ndxf>
  </rcc>
  <rcc rId="3313" sId="8" odxf="1" dxf="1">
    <oc r="J16">
      <f>'Z:\Operations\L厂房区域公共文件\2021 L 厂房战略分解\scorecard\[Level 3 &amp;VS scorecard.xlsx]L3&amp;VS-Paint'!J32</f>
    </oc>
    <nc r="J16">
      <v>11</v>
    </nc>
    <ndxf>
      <font>
        <sz val="15"/>
        <color auto="1"/>
        <name val="Arial Narrow"/>
        <scheme val="none"/>
      </font>
    </ndxf>
  </rcc>
  <rcc rId="3314" sId="8" odxf="1" dxf="1">
    <oc r="K16">
      <f>'Z:\Operations\L厂房区域公共文件\2021 L 厂房战略分解\scorecard\[Level 3 &amp;VS scorecard.xlsx]L3&amp;VS-Paint'!K32</f>
    </oc>
    <nc r="K16">
      <v>11</v>
    </nc>
    <ndxf>
      <font>
        <sz val="15"/>
        <color auto="1"/>
        <name val="Arial Narrow"/>
        <scheme val="none"/>
      </font>
    </ndxf>
  </rcc>
  <rcc rId="3315" sId="8" odxf="1" dxf="1">
    <oc r="L16">
      <f>'Z:\Operations\L厂房区域公共文件\2021 L 厂房战略分解\scorecard\[Level 3 &amp;VS scorecard.xlsx]L3&amp;VS-Paint'!L32</f>
    </oc>
    <nc r="L16">
      <v>11</v>
    </nc>
    <ndxf>
      <font>
        <sz val="15"/>
        <color auto="1"/>
        <name val="Arial Narrow"/>
        <scheme val="none"/>
      </font>
    </ndxf>
  </rcc>
  <rcc rId="3316" sId="8" odxf="1" dxf="1">
    <oc r="M16">
      <f>'Z:\Operations\L厂房区域公共文件\2021 L 厂房战略分解\scorecard\[Level 3 &amp;VS scorecard.xlsx]L3&amp;VS-Paint'!M32</f>
    </oc>
    <nc r="M16">
      <v>11</v>
    </nc>
    <ndxf>
      <font>
        <sz val="15"/>
        <color auto="1"/>
        <name val="Arial Narrow"/>
        <scheme val="none"/>
      </font>
    </ndxf>
  </rcc>
  <rcc rId="3317" sId="8" odxf="1" dxf="1">
    <oc r="N16">
      <f>'Z:\Operations\L厂房区域公共文件\2021 L 厂房战略分解\scorecard\[Level 3 &amp;VS scorecard.xlsx]L3&amp;VS-Paint'!N32</f>
    </oc>
    <nc r="N16">
      <v>11</v>
    </nc>
    <ndxf>
      <font>
        <sz val="15"/>
        <color auto="1"/>
        <name val="Arial Narrow"/>
        <scheme val="none"/>
      </font>
    </ndxf>
  </rcc>
  <rcc rId="3318" sId="8" odxf="1" dxf="1">
    <oc r="O16">
      <f>'Z:\Operations\L厂房区域公共文件\2021 L 厂房战略分解\scorecard\[Level 3 &amp;VS scorecard.xlsx]L3&amp;VS-Paint'!O32</f>
    </oc>
    <nc r="O16">
      <v>10</v>
    </nc>
    <ndxf>
      <font>
        <sz val="15"/>
        <color auto="1"/>
        <name val="Arial Narrow"/>
        <scheme val="none"/>
      </font>
      <alignment horizontal="general" vertical="center"/>
    </ndxf>
  </rcc>
  <rcc rId="3319" sId="8" odxf="1" dxf="1">
    <oc r="P16">
      <f>'Z:\Operations\L厂房区域公共文件\2021 L 厂房战略分解\scorecard\[Level 3 &amp;VS scorecard.xlsx]L3&amp;VS-Paint'!P32</f>
    </oc>
    <nc r="P16">
      <v>10</v>
    </nc>
    <ndxf>
      <font>
        <sz val="15"/>
        <color auto="1"/>
        <name val="Arial Narrow"/>
        <scheme val="none"/>
      </font>
      <alignment horizontal="general" vertical="center"/>
    </ndxf>
  </rcc>
  <rcc rId="3320" sId="8">
    <oc r="H17">
      <f>'Z:\Operations\L厂房区域公共文件\2021 L 厂房战略分解\scorecard\[Level 3 &amp;VS scorecard.xlsx]L3&amp;VS-Paint'!H33</f>
    </oc>
    <nc r="H17">
      <v>9</v>
    </nc>
  </rcc>
  <rcc rId="3321" sId="8" odxf="1" dxf="1">
    <oc r="I17">
      <f>'Z:\Operations\L厂房区域公共文件\2021 L 厂房战略分解\scorecard\[Level 3 &amp;VS scorecard.xlsx]L3&amp;VS-Paint'!I33</f>
    </oc>
    <nc r="I17">
      <v>16</v>
    </nc>
    <ndxf>
      <fill>
        <patternFill>
          <bgColor rgb="FFFF0000"/>
        </patternFill>
      </fill>
    </ndxf>
  </rcc>
  <rcc rId="3322" sId="8" odxf="1" dxf="1">
    <oc r="J17">
      <f>'Z:\Operations\L厂房区域公共文件\2021 L 厂房战略分解\scorecard\[Level 3 &amp;VS scorecard.xlsx]L3&amp;VS-Paint'!J33</f>
    </oc>
    <nc r="J17">
      <v>8</v>
    </nc>
    <ndxf>
      <alignment horizontal="general" vertical="center"/>
    </ndxf>
  </rcc>
  <rcc rId="3323" sId="8" odxf="1" dxf="1">
    <oc r="K17">
      <f>'Z:\Operations\L厂房区域公共文件\2021 L 厂房战略分解\scorecard\[Level 3 &amp;VS scorecard.xlsx]L3&amp;VS-Paint'!K33</f>
    </oc>
    <nc r="K17">
      <v>8</v>
    </nc>
    <ndxf>
      <alignment horizontal="general" vertical="center"/>
    </ndxf>
  </rcc>
  <rcc rId="3324" sId="8" odxf="1" dxf="1">
    <oc r="L17">
      <f>'Z:\Operations\L厂房区域公共文件\2021 L 厂房战略分解\scorecard\[Level 3 &amp;VS scorecard.xlsx]L3&amp;VS-Paint'!L33</f>
    </oc>
    <nc r="L17">
      <v>9</v>
    </nc>
    <ndxf>
      <alignment horizontal="general" vertical="center"/>
    </ndxf>
  </rcc>
  <rcc rId="3325" sId="8" odxf="1" dxf="1">
    <oc r="M17">
      <f>'Z:\Operations\L厂房区域公共文件\2021 L 厂房战略分解\scorecard\[Level 3 &amp;VS scorecard.xlsx]L3&amp;VS-Paint'!M33</f>
    </oc>
    <nc r="M17">
      <v>6</v>
    </nc>
    <ndxf>
      <font>
        <sz val="15"/>
        <color auto="1"/>
        <name val="Arial Narrow"/>
        <scheme val="none"/>
      </font>
      <fill>
        <patternFill>
          <bgColor rgb="FF00B050"/>
        </patternFill>
      </fill>
      <alignment horizontal="general" vertical="center"/>
    </ndxf>
  </rcc>
  <rcc rId="3326" sId="8" odxf="1" dxf="1">
    <oc r="N17">
      <f>'Z:\Operations\L厂房区域公共文件\2021 L 厂房战略分解\scorecard\[Level 3 &amp;VS scorecard.xlsx]L3&amp;VS-Paint'!N33</f>
    </oc>
    <nc r="N17">
      <v>6</v>
    </nc>
    <ndxf>
      <font>
        <sz val="15"/>
        <color auto="1"/>
        <name val="Arial Narrow"/>
        <scheme val="none"/>
      </font>
      <fill>
        <patternFill>
          <bgColor rgb="FF00B050"/>
        </patternFill>
      </fill>
      <alignment horizontal="general" vertical="center"/>
    </ndxf>
  </rcc>
  <rcc rId="3327" sId="8" odxf="1" dxf="1">
    <nc r="O17">
      <v>7</v>
    </nc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328" sId="8" odxf="1" dxf="1">
    <nc r="P17">
      <v>3</v>
    </nc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329" sId="8">
    <oc r="H18">
      <f>'Z:\Operations\L厂房区域公共文件\2021 L 厂房战略分解\scorecard\[Level 3 &amp;VS scorecard.xlsx]L3&amp;VS-Assy'!H34</f>
    </oc>
    <nc r="H18">
      <v>4</v>
    </nc>
  </rcc>
  <rcc rId="3330" sId="8" odxf="1" dxf="1">
    <oc r="I18">
      <f>'Z:\Operations\L厂房区域公共文件\2021 L 厂房战略分解\scorecard\[Level 3 &amp;VS scorecard.xlsx]L3&amp;VS-Assy'!I34</f>
    </oc>
    <nc r="I18">
      <v>4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31" sId="8" odxf="1" dxf="1">
    <oc r="J18">
      <f>'Z:\Operations\L厂房区域公共文件\2021 L 厂房战略分解\scorecard\[Level 3 &amp;VS scorecard.xlsx]L3&amp;VS-Assy'!J34</f>
    </oc>
    <nc r="J18">
      <v>4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32" sId="8" odxf="1" dxf="1">
    <oc r="K18">
      <f>'Z:\Operations\L厂房区域公共文件\2021 L 厂房战略分解\scorecard\[Level 3 &amp;VS scorecard.xlsx]L3&amp;VS-Assy'!K34</f>
    </oc>
    <nc r="K18">
      <v>4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33" sId="8" odxf="1" dxf="1">
    <oc r="L18">
      <f>'Z:\Operations\L厂房区域公共文件\2021 L 厂房战略分解\scorecard\[Level 3 &amp;VS scorecard.xlsx]L3&amp;VS-Assy'!L34</f>
    </oc>
    <nc r="L18">
      <v>4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34" sId="8" odxf="1" dxf="1">
    <oc r="M18">
      <f>'Z:\Operations\L厂房区域公共文件\2021 L 厂房战略分解\scorecard\[Level 3 &amp;VS scorecard.xlsx]L3&amp;VS-Assy'!M34</f>
    </oc>
    <nc r="M18">
      <v>4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35" sId="8" odxf="1" dxf="1">
    <oc r="N18">
      <f>'Z:\Operations\L厂房区域公共文件\2021 L 厂房战略分解\scorecard\[Level 3 &amp;VS scorecard.xlsx]L3&amp;VS-Assy'!N34</f>
    </oc>
    <nc r="N18">
      <v>4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36" sId="8" odxf="1" dxf="1">
    <oc r="O18">
      <f>'Z:\Operations\L厂房区域公共文件\2021 L 厂房战略分解\scorecard\[Level 3 &amp;VS scorecard.xlsx]L3&amp;VS-Assy'!O34</f>
    </oc>
    <nc r="O18">
      <v>3.5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37" sId="8" odxf="1" dxf="1">
    <oc r="P18">
      <f>'Z:\Operations\L厂房区域公共文件\2021 L 厂房战略分解\scorecard\[Level 3 &amp;VS scorecard.xlsx]L3&amp;VS-Assy'!P34</f>
    </oc>
    <nc r="P18">
      <v>3.5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338" sId="8">
    <oc r="H19">
      <f>'Z:\Operations\L厂房区域公共文件\2021 L 厂房战略分解\scorecard\[Level 3 &amp;VS scorecard.xlsx]L3&amp;VS-Assy'!H35</f>
    </oc>
    <nc r="H19">
      <v>2</v>
    </nc>
  </rcc>
  <rcc rId="3339" sId="8" odxf="1" dxf="1">
    <oc r="I19">
      <f>'Z:\Operations\L厂房区域公共文件\2021 L 厂房战略分解\scorecard\[Level 3 &amp;VS scorecard.xlsx]L3&amp;VS-Assy'!I35</f>
    </oc>
    <nc r="I19">
      <v>1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40" sId="8" odxf="1" dxf="1">
    <oc r="J19">
      <f>'Z:\Operations\L厂房区域公共文件\2021 L 厂房战略分解\scorecard\[Level 3 &amp;VS scorecard.xlsx]L3&amp;VS-Assy'!J35</f>
    </oc>
    <nc r="J19">
      <v>2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41" sId="8" odxf="1" dxf="1">
    <oc r="K19">
      <f>'Z:\Operations\L厂房区域公共文件\2021 L 厂房战略分解\scorecard\[Level 3 &amp;VS scorecard.xlsx]L3&amp;VS-Assy'!K35</f>
    </oc>
    <nc r="K19">
      <v>3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42" sId="8" odxf="1" dxf="1">
    <oc r="L19">
      <f>'Z:\Operations\L厂房区域公共文件\2021 L 厂房战略分解\scorecard\[Level 3 &amp;VS scorecard.xlsx]L3&amp;VS-Assy'!L35</f>
    </oc>
    <nc r="L19">
      <v>3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43" sId="8" odxf="1" dxf="1">
    <oc r="M19">
      <f>'Z:\Operations\L厂房区域公共文件\2021 L 厂房战略分解\scorecard\[Level 3 &amp;VS scorecard.xlsx]L3&amp;VS-Assy'!M35</f>
    </oc>
    <nc r="M19">
      <v>2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44" sId="8" odxf="1" dxf="1">
    <oc r="N19">
      <f>'Z:\Operations\L厂房区域公共文件\2021 L 厂房战略分解\scorecard\[Level 3 &amp;VS scorecard.xlsx]L3&amp;VS-Assy'!N35</f>
    </oc>
    <nc r="N19">
      <v>2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45" sId="8" odxf="1" dxf="1">
    <nc r="O19">
      <v>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346" sId="8" odxf="1" dxf="1">
    <nc r="P19">
      <v>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347" sId="8">
    <oc r="H20">
      <f>#REF!</f>
    </oc>
    <nc r="H20">
      <v>10</v>
    </nc>
  </rcc>
  <rcc rId="3348" sId="8" odxf="1" dxf="1">
    <oc r="I20">
      <f>#REF!</f>
    </oc>
    <nc r="I20">
      <v>16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349" sId="8" odxf="1" dxf="1">
    <oc r="J20">
      <f>#REF!</f>
    </oc>
    <nc r="J20">
      <v>16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350" sId="8" odxf="1" dxf="1">
    <oc r="K20">
      <f>#REF!</f>
    </oc>
    <nc r="K20">
      <v>16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351" sId="8" odxf="1" dxf="1">
    <oc r="L20">
      <f>#REF!</f>
    </oc>
    <nc r="L20">
      <v>14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352" sId="8" odxf="1" dxf="1">
    <oc r="M20">
      <f>#REF!</f>
    </oc>
    <nc r="M20">
      <v>14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353" sId="8" odxf="1" dxf="1">
    <oc r="N20">
      <f>#REF!</f>
    </oc>
    <nc r="N20">
      <v>14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354" sId="8" odxf="1" dxf="1">
    <oc r="O20">
      <f>#REF!</f>
    </oc>
    <nc r="O20">
      <v>12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355" sId="8">
    <oc r="H21">
      <f>AVERAGE(I21:T21)</f>
    </oc>
    <nc r="H21">
      <f>M21</f>
    </nc>
  </rcc>
  <rcc rId="3356" sId="8">
    <oc r="I21">
      <f>'X:\RPRT\Lean Review\[Lean Scorecard-L Fab.xlsx]summary'!$F$8</f>
    </oc>
    <nc r="I21">
      <f>'C:\Users\zc625g0cf\Desktop\[Lean Scorecard-L Fab.xlsx]summary'!$F$8</f>
    </nc>
  </rcc>
  <rcc rId="3357" sId="8">
    <oc r="J21">
      <f>'X:\RPRT\Lean Review\[Lean Scorecard-L Fab.xlsx]summary'!$G$8</f>
    </oc>
    <nc r="J21">
      <f>'C:\Users\zc625g0cf\Desktop\[Lean Scorecard-L Fab.xlsx]summary'!$G$8</f>
    </nc>
  </rcc>
  <rcc rId="3358" sId="8">
    <oc r="K21">
      <f>'X:\RPRT\Lean Review\[Lean Scorecard-L Fab.xlsx]summary'!$H$8</f>
    </oc>
    <nc r="K21">
      <f>'C:\Users\zc625g0cf\Desktop\[Lean Scorecard-L Fab.xlsx]summary'!$H$8</f>
    </nc>
  </rcc>
  <rfmt sheetId="8" sqref="M21" start="0" length="0">
    <dxf>
      <font>
        <sz val="15"/>
        <color auto="1"/>
        <name val="Arial Narrow"/>
        <scheme val="none"/>
      </font>
    </dxf>
  </rfmt>
  <rcc rId="3359" sId="8" odxf="1" dxf="1">
    <nc r="N21">
      <v>11.4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60" sId="8" odxf="1" dxf="1">
    <nc r="O21">
      <v>3.3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61" sId="8">
    <oc r="H22">
      <f>'Z:\Operations\L厂房区域公共文件\2021 L 厂房战略分解\scorecard\[Level 3 &amp;VS scorecard.xlsx]L3&amp;VS-Paint'!H36</f>
    </oc>
    <nc r="H22">
      <v>60</v>
    </nc>
  </rcc>
  <rcc rId="3362" sId="8" odxf="1" dxf="1">
    <oc r="I22">
      <f>'Z:\Operations\L厂房区域公共文件\2021 L 厂房战略分解\scorecard\[Level 3 &amp;VS scorecard.xlsx]L3&amp;VS-Paint'!I36</f>
    </oc>
    <nc r="I22">
      <v>90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363" sId="8" odxf="1" dxf="1">
    <oc r="J22">
      <f>'Z:\Operations\L厂房区域公共文件\2021 L 厂房战略分解\scorecard\[Level 3 &amp;VS scorecard.xlsx]L3&amp;VS-Paint'!J36</f>
    </oc>
    <nc r="J22">
      <v>90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364" sId="8" odxf="1" dxf="1">
    <oc r="K22">
      <f>'Z:\Operations\L厂房区域公共文件\2021 L 厂房战略分解\scorecard\[Level 3 &amp;VS scorecard.xlsx]L3&amp;VS-Paint'!K36</f>
    </oc>
    <nc r="K22">
      <v>90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365" sId="8" odxf="1" dxf="1">
    <oc r="L22">
      <f>'Z:\Operations\L厂房区域公共文件\2021 L 厂房战略分解\scorecard\[Level 3 &amp;VS scorecard.xlsx]L3&amp;VS-Paint'!L36</f>
    </oc>
    <nc r="L22">
      <v>80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366" sId="8" odxf="1" dxf="1">
    <oc r="M22">
      <f>'Z:\Operations\L厂房区域公共文件\2021 L 厂房战略分解\scorecard\[Level 3 &amp;VS scorecard.xlsx]L3&amp;VS-Paint'!M36</f>
    </oc>
    <nc r="M22">
      <v>80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367" sId="8" odxf="1" dxf="1">
    <oc r="N22">
      <f>'Z:\Operations\L厂房区域公共文件\2021 L 厂房战略分解\scorecard\[Level 3 &amp;VS scorecard.xlsx]L3&amp;VS-Paint'!N36</f>
    </oc>
    <nc r="N22">
      <v>80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368" sId="8" odxf="1" dxf="1">
    <oc r="O22">
      <f>'Z:\Operations\L厂房区域公共文件\2021 L 厂房战略分解\scorecard\[Level 3 &amp;VS scorecard.xlsx]L3&amp;VS-Paint'!O36</f>
    </oc>
    <nc r="O22">
      <v>70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369" sId="8" odxf="1" dxf="1">
    <oc r="P22">
      <f>'Z:\Operations\L厂房区域公共文件\2021 L 厂房战略分解\scorecard\[Level 3 &amp;VS scorecard.xlsx]L3&amp;VS-Paint'!P36</f>
    </oc>
    <nc r="P22">
      <v>70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370" sId="8">
    <oc r="H23">
      <f>'Z:\Operations\L厂房区域公共文件\2021 L 厂房战略分解\scorecard\[Level 3 &amp;VS scorecard.xlsx]L3&amp;VS-Paint'!H37</f>
    </oc>
    <nc r="H23">
      <v>77</v>
    </nc>
  </rcc>
  <rcc rId="3371" sId="8" odxf="1" dxf="1">
    <oc r="I23">
      <f>'Z:\Operations\L厂房区域公共文件\2021 L 厂房战略分解\scorecard\[Level 3 &amp;VS scorecard.xlsx]L3&amp;VS-Paint'!I37</f>
    </oc>
    <nc r="I23">
      <v>89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72" sId="8" odxf="1" dxf="1">
    <oc r="J23">
      <f>'Z:\Operations\L厂房区域公共文件\2021 L 厂房战略分解\scorecard\[Level 3 &amp;VS scorecard.xlsx]L3&amp;VS-Paint'!J37</f>
    </oc>
    <nc r="J23">
      <v>81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373" sId="8" odxf="1" dxf="1">
    <oc r="K23">
      <f>'Z:\Operations\L厂房区域公共文件\2021 L 厂房战略分解\scorecard\[Level 3 &amp;VS scorecard.xlsx]L3&amp;VS-Paint'!K37</f>
    </oc>
    <nc r="K23">
      <v>77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374" sId="8" odxf="1" dxf="1">
    <oc r="L23">
      <f>'Z:\Operations\L厂房区域公共文件\2021 L 厂房战略分解\scorecard\[Level 3 &amp;VS scorecard.xlsx]L3&amp;VS-Paint'!L37</f>
    </oc>
    <nc r="L23">
      <v>77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375" sId="8" odxf="1" dxf="1">
    <oc r="M23">
      <f>'Z:\Operations\L厂房区域公共文件\2021 L 厂房战略分解\scorecard\[Level 3 &amp;VS scorecard.xlsx]L3&amp;VS-Paint'!M37</f>
    </oc>
    <nc r="M23">
      <v>76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376" sId="8" odxf="1" dxf="1">
    <oc r="N23">
      <f>'Z:\Operations\L厂房区域公共文件\2021 L 厂房战略分解\scorecard\[Level 3 &amp;VS scorecard.xlsx]L3&amp;VS-Paint'!N37</f>
    </oc>
    <nc r="N23">
      <v>76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377" sId="8" odxf="1" dxf="1">
    <nc r="O23">
      <v>69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378" sId="8" odxf="1" dxf="1">
    <nc r="P23">
      <v>69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mt sheetId="8" cell="L23" guid="{00000000-0000-0000-0000-000000000000}" action="delete" author="Zhiling Shi"/>
  <rfmt sheetId="8" sqref="M24" start="0" length="0">
    <dxf>
      <font>
        <b val="0"/>
        <sz val="15"/>
        <color auto="1"/>
        <name val="Arial Narrow"/>
        <scheme val="none"/>
      </font>
    </dxf>
  </rfmt>
  <rcc rId="3379" sId="8" numFmtId="14">
    <oc r="H25">
      <f>'Z:\Operations\L厂房区域公共文件\2021 L 厂房战略分解\scorecard\[Level 3 &amp;VS scorecard.xlsx]L3&amp;VS-Assy'!H37</f>
    </oc>
    <nc r="H25">
      <v>0.95499999999999996</v>
    </nc>
  </rcc>
  <rcc rId="3380" sId="8" odxf="1" dxf="1" numFmtId="14">
    <oc r="I25">
      <f>'Z:\Operations\L厂房区域公共文件\2021 L 厂房战略分解\scorecard\[Level 3 &amp;VS scorecard.xlsx]L3&amp;VS-Assy'!I37</f>
    </oc>
    <nc r="I25">
      <v>0.96599999999999997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cc rId="3381" sId="8" odxf="1" dxf="1" numFmtId="14">
    <oc r="J25">
      <f>'Z:\Operations\L厂房区域公共文件\2021 L 厂房战略分解\scorecard\[Level 3 &amp;VS scorecard.xlsx]L3&amp;VS-Assy'!J37</f>
    </oc>
    <nc r="J25">
      <v>0.98299999999999998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cc rId="3382" sId="8" odxf="1" dxf="1" numFmtId="14">
    <oc r="K25">
      <f>'Z:\Operations\L厂房区域公共文件\2021 L 厂房战略分解\scorecard\[Level 3 &amp;VS scorecard.xlsx]L3&amp;VS-Assy'!K37</f>
    </oc>
    <nc r="K25">
      <v>0.97299999999999998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cc rId="3383" sId="8" odxf="1" dxf="1" numFmtId="14">
    <oc r="L25">
      <f>'Z:\Operations\L厂房区域公共文件\2021 L 厂房战略分解\scorecard\[Level 3 &amp;VS scorecard.xlsx]L3&amp;VS-Assy'!L37</f>
    </oc>
    <nc r="L25">
      <v>0.95899999999999996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cc rId="3384" sId="8" odxf="1" dxf="1" numFmtId="14">
    <oc r="M25">
      <f>'Z:\Operations\L厂房区域公共文件\2021 L 厂房战略分解\scorecard\[Level 3 &amp;VS scorecard.xlsx]L3&amp;VS-Assy'!M37</f>
    </oc>
    <nc r="M25">
      <v>0.95699999999999996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385" sId="8" odxf="1" dxf="1" numFmtId="14">
    <oc r="N25">
      <f>'Z:\Operations\L厂房区域公共文件\2021 L 厂房战略分解\scorecard\[Level 3 &amp;VS scorecard.xlsx]L3&amp;VS-Assy'!N37</f>
    </oc>
    <nc r="N25">
      <v>0.95399999999999996</v>
    </nc>
    <odxf>
      <font>
        <b/>
        <sz val="15"/>
        <color auto="1"/>
        <name val="Arial Narrow"/>
        <scheme val="none"/>
      </font>
      <numFmt numFmtId="165" formatCode="0.0%"/>
      <fill>
        <patternFill patternType="none">
          <bgColor indexed="65"/>
        </patternFill>
      </fill>
    </odxf>
    <ndxf>
      <font>
        <b val="0"/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3386" sId="8" odxf="1" dxf="1" numFmtId="14">
    <nc r="O25">
      <v>0.96499999999999997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fmt sheetId="8" sqref="M26" start="0" length="0">
    <dxf>
      <font>
        <b val="0"/>
        <sz val="15"/>
        <color auto="1"/>
        <name val="Arial Narrow"/>
        <scheme val="none"/>
      </font>
    </dxf>
  </rfmt>
  <rcc rId="3387" sId="8" numFmtId="14">
    <oc r="H27">
      <f>'Z:\Operations\L厂房区域公共文件\2021 L 厂房战略分解\scorecard\[Level 3 &amp;VS scorecard.xlsx]L3&amp;VS-Assy'!H39</f>
    </oc>
    <nc r="H27">
      <v>0.95499999999999996</v>
    </nc>
  </rcc>
  <rcc rId="3388" sId="8" odxf="1" dxf="1" numFmtId="14">
    <oc r="I27">
      <f>'Z:\Operations\L厂房区域公共文件\2021 L 厂房战略分解\scorecard\[Level 3 &amp;VS scorecard.xlsx]L3&amp;VS-Assy'!I39</f>
    </oc>
    <nc r="I27">
      <v>0.92800000000000005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389" sId="8" odxf="1" dxf="1" numFmtId="14">
    <oc r="J27">
      <f>'Z:\Operations\L厂房区域公共文件\2021 L 厂房战略分解\scorecard\[Level 3 &amp;VS scorecard.xlsx]L3&amp;VS-Assy'!J39</f>
    </oc>
    <nc r="J27">
      <v>0.93200000000000005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390" sId="8" odxf="1" dxf="1" numFmtId="14">
    <oc r="K27">
      <f>'Z:\Operations\L厂房区域公共文件\2021 L 厂房战略分解\scorecard\[Level 3 &amp;VS scorecard.xlsx]L3&amp;VS-Assy'!K39</f>
    </oc>
    <nc r="K27">
      <v>0.92600000000000005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391" sId="8" odxf="1" dxf="1" numFmtId="14">
    <oc r="L27">
      <f>'Z:\Operations\L厂房区域公共文件\2021 L 厂房战略分解\scorecard\[Level 3 &amp;VS scorecard.xlsx]L3&amp;VS-Assy'!L39</f>
    </oc>
    <nc r="L27">
      <v>0.93500000000000005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392" sId="8" odxf="1" dxf="1" numFmtId="14">
    <oc r="M27">
      <f>'Z:\Operations\L厂房区域公共文件\2021 L 厂房战略分解\scorecard\[Level 3 &amp;VS scorecard.xlsx]L3&amp;VS-Assy'!M39</f>
    </oc>
    <nc r="M27">
      <v>0.94699999999999995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393" sId="8" odxf="1" dxf="1" numFmtId="14">
    <oc r="N27">
      <f>'Z:\Operations\L厂房区域公共文件\2021 L 厂房战略分解\scorecard\[Level 3 &amp;VS scorecard.xlsx]L3&amp;VS-Assy'!N39</f>
    </oc>
    <nc r="N27">
      <v>0.95099999999999996</v>
    </nc>
    <odxf>
      <font>
        <b/>
        <sz val="15"/>
        <color auto="1"/>
        <name val="Arial Narrow"/>
        <scheme val="none"/>
      </font>
      <numFmt numFmtId="165" formatCode="0.0%"/>
      <fill>
        <patternFill patternType="none">
          <fgColor indexed="64"/>
          <bgColor indexed="65"/>
        </patternFill>
      </fill>
    </odxf>
    <ndxf>
      <font>
        <b val="0"/>
        <sz val="15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</ndxf>
  </rcc>
  <rcc rId="3394" sId="8" odxf="1" dxf="1" numFmtId="14">
    <nc r="O27">
      <v>0.97199999999999998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fmt sheetId="8" sqref="M28" start="0" length="0">
    <dxf>
      <font>
        <sz val="15"/>
        <color auto="1"/>
        <name val="Arial Narrow"/>
        <scheme val="none"/>
      </font>
    </dxf>
  </rfmt>
  <rcc rId="3395" sId="8" numFmtId="14">
    <oc r="H29">
      <f>'Z:\Operations\L厂房区域公共文件\2021 L 厂房战略分解\scorecard\[Level 3 &amp;VS scorecard.xlsx]L3&amp;VS-Paint'!H39</f>
    </oc>
    <nc r="H29">
      <v>0.995</v>
    </nc>
  </rcc>
  <rcc rId="3396" sId="8" numFmtId="14">
    <oc r="I29">
      <f>'Z:\Operations\L厂房区域公共文件\2021 L 厂房战略分解\scorecard\[Level 3 &amp;VS scorecard.xlsx]L3&amp;VS-Paint'!I39</f>
    </oc>
    <nc r="I29">
      <v>0.99</v>
    </nc>
  </rcc>
  <rcc rId="3397" sId="8" numFmtId="14">
    <oc r="J29">
      <f>'Z:\Operations\L厂房区域公共文件\2021 L 厂房战略分解\scorecard\[Level 3 &amp;VS scorecard.xlsx]L3&amp;VS-Paint'!J39</f>
    </oc>
    <nc r="J29">
      <v>0.996</v>
    </nc>
  </rcc>
  <rcc rId="3398" sId="8" numFmtId="14">
    <oc r="K29">
      <f>'Z:\Operations\L厂房区域公共文件\2021 L 厂房战略分解\scorecard\[Level 3 &amp;VS scorecard.xlsx]L3&amp;VS-Paint'!K39</f>
    </oc>
    <nc r="K29">
      <v>0.99399999999999999</v>
    </nc>
  </rcc>
  <rcc rId="3399" sId="8" numFmtId="14">
    <oc r="L29">
      <f>'Z:\Operations\L厂房区域公共文件\2021 L 厂房战略分解\scorecard\[Level 3 &amp;VS scorecard.xlsx]L3&amp;VS-Paint'!L39</f>
    </oc>
    <nc r="L29">
      <v>0.995</v>
    </nc>
  </rcc>
  <rcc rId="3400" sId="8" numFmtId="14">
    <oc r="M29">
      <f>'Z:\Operations\L厂房区域公共文件\2021 L 厂房战略分解\scorecard\[Level 3 &amp;VS scorecard.xlsx]L3&amp;VS-Paint'!M39</f>
    </oc>
    <nc r="M29">
      <v>0.996</v>
    </nc>
  </rcc>
  <rcc rId="3401" sId="8" numFmtId="14">
    <oc r="N29">
      <f>'Z:\Operations\L厂房区域公共文件\2021 L 厂房战略分解\scorecard\[Level 3 &amp;VS scorecard.xlsx]L3&amp;VS-Paint'!N39</f>
    </oc>
    <nc r="N29">
      <v>0.99299999999999999</v>
    </nc>
  </rcc>
  <rcc rId="3402" sId="8" odxf="1" dxf="1" numFmtId="14">
    <nc r="O29">
      <v>0.98699999999999999</v>
    </nc>
    <odxf>
      <numFmt numFmtId="0" formatCode="General"/>
      <fill>
        <patternFill patternType="none">
          <bgColor indexed="65"/>
        </patternFill>
      </fill>
    </odxf>
    <ndxf>
      <numFmt numFmtId="165" formatCode="0.0%"/>
      <fill>
        <patternFill patternType="solid">
          <bgColor rgb="FF00B050"/>
        </patternFill>
      </fill>
    </ndxf>
  </rcc>
  <rcc rId="3403" sId="8" odxf="1" dxf="1" numFmtId="14">
    <nc r="P29">
      <v>1</v>
    </nc>
    <odxf>
      <numFmt numFmtId="0" formatCode="General"/>
      <fill>
        <patternFill patternType="none">
          <bgColor indexed="65"/>
        </patternFill>
      </fill>
    </odxf>
    <ndxf>
      <numFmt numFmtId="165" formatCode="0.0%"/>
      <fill>
        <patternFill patternType="solid">
          <bgColor rgb="FF00B050"/>
        </patternFill>
      </fill>
    </ndxf>
  </rcc>
  <rcc rId="3404" sId="8">
    <oc r="H30">
      <f>#REF!</f>
    </oc>
    <nc r="H30">
      <f>H111</f>
    </nc>
  </rcc>
  <rcc rId="3405" sId="8">
    <oc r="I30">
      <f>#REF!</f>
    </oc>
    <nc r="I30">
      <f>I111</f>
    </nc>
  </rcc>
  <rcc rId="3406" sId="8">
    <oc r="J30">
      <f>#REF!</f>
    </oc>
    <nc r="J30">
      <f>J111</f>
    </nc>
  </rcc>
  <rcc rId="3407" sId="8">
    <oc r="K30">
      <f>#REF!</f>
    </oc>
    <nc r="K30">
      <f>K111</f>
    </nc>
  </rcc>
  <rcc rId="3408" sId="8">
    <oc r="L30">
      <f>#REF!</f>
    </oc>
    <nc r="L30">
      <f>L111</f>
    </nc>
  </rcc>
  <rcc rId="3409" sId="8">
    <oc r="M30">
      <f>#REF!</f>
    </oc>
    <nc r="M30">
      <f>M111</f>
    </nc>
  </rcc>
  <rcc rId="3410" sId="8">
    <oc r="N30">
      <f>#REF!</f>
    </oc>
    <nc r="N30">
      <f>N111</f>
    </nc>
  </rcc>
  <rcc rId="3411" sId="8">
    <oc r="O30">
      <f>#REF!</f>
    </oc>
    <nc r="O30">
      <f>O111</f>
    </nc>
  </rcc>
  <rcc rId="3412" sId="8">
    <oc r="P30">
      <f>#REF!</f>
    </oc>
    <nc r="P30">
      <f>P111</f>
    </nc>
  </rcc>
  <rcc rId="3413" sId="8">
    <oc r="Q30">
      <f>#REF!</f>
    </oc>
    <nc r="Q30">
      <f>Q111</f>
    </nc>
  </rcc>
  <rcc rId="3414" sId="8">
    <oc r="R30">
      <f>#REF!</f>
    </oc>
    <nc r="R30">
      <f>R111</f>
    </nc>
  </rcc>
  <rcc rId="3415" sId="8">
    <oc r="S30">
      <f>#REF!</f>
    </oc>
    <nc r="S30">
      <f>S111</f>
    </nc>
  </rcc>
  <rcc rId="3416" sId="8">
    <oc r="T30">
      <f>#REF!</f>
    </oc>
    <nc r="T30">
      <f>T111</f>
    </nc>
  </rcc>
  <rcc rId="3417" sId="8" odxf="1" dxf="1">
    <oc r="H31">
      <f>#REF!</f>
    </oc>
    <nc r="H31">
      <f>H112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418" sId="8" odxf="1" dxf="1">
    <oc r="I31">
      <f>#REF!</f>
    </oc>
    <nc r="I31">
      <f>I112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419" sId="8" odxf="1" dxf="1">
    <oc r="J31">
      <f>#REF!</f>
    </oc>
    <nc r="J31">
      <f>J112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420" sId="8" odxf="1" dxf="1">
    <oc r="K31">
      <f>#REF!</f>
    </oc>
    <nc r="K31">
      <f>K112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421" sId="8" odxf="1" dxf="1">
    <oc r="L31">
      <f>#REF!</f>
    </oc>
    <nc r="L31">
      <f>L112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422" sId="8" odxf="1" dxf="1">
    <oc r="M31">
      <f>#REF!</f>
    </oc>
    <nc r="M31">
      <f>M112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423" sId="8" odxf="1" dxf="1">
    <oc r="N31">
      <f>#REF!</f>
    </oc>
    <nc r="N31">
      <f>N112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424" sId="8" odxf="1" dxf="1">
    <nc r="O31">
      <f>O112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fmt sheetId="8" sqref="P31" start="0" length="0">
    <dxf>
      <numFmt numFmtId="13" formatCode="0%"/>
      <fill>
        <patternFill patternType="solid">
          <bgColor theme="7" tint="0.79998168889431442"/>
        </patternFill>
      </fill>
    </dxf>
  </rfmt>
  <rfmt sheetId="8" sqref="Q31" start="0" length="0">
    <dxf>
      <numFmt numFmtId="13" formatCode="0%"/>
      <fill>
        <patternFill patternType="solid">
          <bgColor theme="7" tint="0.79998168889431442"/>
        </patternFill>
      </fill>
    </dxf>
  </rfmt>
  <rfmt sheetId="8" sqref="R31" start="0" length="0">
    <dxf>
      <numFmt numFmtId="13" formatCode="0%"/>
      <fill>
        <patternFill patternType="solid">
          <bgColor theme="7" tint="0.79998168889431442"/>
        </patternFill>
      </fill>
    </dxf>
  </rfmt>
  <rfmt sheetId="8" sqref="S31" start="0" length="0">
    <dxf>
      <numFmt numFmtId="13" formatCode="0%"/>
      <fill>
        <patternFill patternType="solid">
          <bgColor theme="7" tint="0.79998168889431442"/>
        </patternFill>
      </fill>
    </dxf>
  </rfmt>
  <rfmt sheetId="8" sqref="T31" start="0" length="0">
    <dxf>
      <numFmt numFmtId="13" formatCode="0%"/>
      <fill>
        <patternFill patternType="solid">
          <bgColor theme="7" tint="0.79998168889431442"/>
        </patternFill>
      </fill>
    </dxf>
  </rfmt>
  <rcc rId="3425" sId="8" odxf="1" dxf="1">
    <oc r="H32">
      <f>#REF!</f>
    </oc>
    <nc r="H32">
      <f>H113</f>
    </nc>
    <odxf>
      <numFmt numFmtId="165" formatCode="0.0%"/>
    </odxf>
    <ndxf>
      <numFmt numFmtId="13" formatCode="0%"/>
    </ndxf>
  </rcc>
  <rcc rId="3426" sId="8" odxf="1" dxf="1">
    <oc r="I32">
      <f>#REF!</f>
    </oc>
    <nc r="I32">
      <f>I113</f>
    </nc>
    <odxf>
      <numFmt numFmtId="165" formatCode="0.0%"/>
    </odxf>
    <ndxf>
      <numFmt numFmtId="13" formatCode="0%"/>
    </ndxf>
  </rcc>
  <rcc rId="3427" sId="8" odxf="1" dxf="1">
    <oc r="J32">
      <f>#REF!</f>
    </oc>
    <nc r="J32">
      <f>J113</f>
    </nc>
    <odxf>
      <numFmt numFmtId="165" formatCode="0.0%"/>
    </odxf>
    <ndxf>
      <numFmt numFmtId="13" formatCode="0%"/>
    </ndxf>
  </rcc>
  <rcc rId="3428" sId="8" odxf="1" dxf="1">
    <oc r="K32">
      <f>#REF!</f>
    </oc>
    <nc r="K32">
      <f>K113</f>
    </nc>
    <odxf>
      <numFmt numFmtId="165" formatCode="0.0%"/>
    </odxf>
    <ndxf>
      <numFmt numFmtId="13" formatCode="0%"/>
    </ndxf>
  </rcc>
  <rcc rId="3429" sId="8" odxf="1" dxf="1">
    <oc r="L32">
      <f>#REF!</f>
    </oc>
    <nc r="L32">
      <f>L113</f>
    </nc>
    <odxf>
      <numFmt numFmtId="165" formatCode="0.0%"/>
    </odxf>
    <ndxf>
      <numFmt numFmtId="13" formatCode="0%"/>
    </ndxf>
  </rcc>
  <rcc rId="3430" sId="8" odxf="1" dxf="1">
    <oc r="M32">
      <f>#REF!</f>
    </oc>
    <nc r="M32">
      <f>M113</f>
    </nc>
    <odxf>
      <numFmt numFmtId="165" formatCode="0.0%"/>
    </odxf>
    <ndxf>
      <numFmt numFmtId="13" formatCode="0%"/>
    </ndxf>
  </rcc>
  <rcc rId="3431" sId="8" odxf="1" dxf="1">
    <oc r="N32">
      <f>#REF!</f>
    </oc>
    <nc r="N32">
      <f>N113</f>
    </nc>
    <odxf>
      <numFmt numFmtId="165" formatCode="0.0%"/>
    </odxf>
    <ndxf>
      <numFmt numFmtId="13" formatCode="0%"/>
    </ndxf>
  </rcc>
  <rcc rId="3432" sId="8" odxf="1" dxf="1">
    <oc r="O32">
      <f>#REF!</f>
    </oc>
    <nc r="O32">
      <f>O113</f>
    </nc>
    <odxf>
      <numFmt numFmtId="165" formatCode="0.0%"/>
    </odxf>
    <ndxf>
      <numFmt numFmtId="13" formatCode="0%"/>
    </ndxf>
  </rcc>
  <rcc rId="3433" sId="8" odxf="1" dxf="1">
    <oc r="P32">
      <f>#REF!</f>
    </oc>
    <nc r="P32">
      <f>P113</f>
    </nc>
    <odxf>
      <numFmt numFmtId="165" formatCode="0.0%"/>
    </odxf>
    <ndxf>
      <numFmt numFmtId="13" formatCode="0%"/>
    </ndxf>
  </rcc>
  <rcc rId="3434" sId="8" odxf="1" dxf="1">
    <oc r="Q32">
      <f>#REF!</f>
    </oc>
    <nc r="Q32">
      <f>Q113</f>
    </nc>
    <odxf>
      <numFmt numFmtId="165" formatCode="0.0%"/>
    </odxf>
    <ndxf>
      <numFmt numFmtId="13" formatCode="0%"/>
    </ndxf>
  </rcc>
  <rcc rId="3435" sId="8" odxf="1" dxf="1">
    <oc r="R32">
      <f>#REF!</f>
    </oc>
    <nc r="R32">
      <f>R113</f>
    </nc>
    <odxf>
      <numFmt numFmtId="165" formatCode="0.0%"/>
    </odxf>
    <ndxf>
      <numFmt numFmtId="13" formatCode="0%"/>
    </ndxf>
  </rcc>
  <rcc rId="3436" sId="8" odxf="1" dxf="1">
    <oc r="S32">
      <f>#REF!</f>
    </oc>
    <nc r="S32">
      <f>S113</f>
    </nc>
    <odxf>
      <numFmt numFmtId="165" formatCode="0.0%"/>
    </odxf>
    <ndxf>
      <numFmt numFmtId="13" formatCode="0%"/>
    </ndxf>
  </rcc>
  <rcc rId="3437" sId="8" odxf="1" dxf="1">
    <oc r="T32">
      <f>#REF!</f>
    </oc>
    <nc r="T32">
      <f>T113</f>
    </nc>
    <odxf>
      <numFmt numFmtId="165" formatCode="0.0%"/>
    </odxf>
    <ndxf>
      <numFmt numFmtId="13" formatCode="0%"/>
    </ndxf>
  </rcc>
  <rcc rId="3438" sId="8" odxf="1" dxf="1">
    <oc r="H33">
      <f>#REF!</f>
    </oc>
    <nc r="H33">
      <f>H114</f>
    </nc>
    <odxf>
      <numFmt numFmtId="165" formatCode="0.0%"/>
      <fill>
        <patternFill>
          <bgColor rgb="FFFF0000"/>
        </patternFill>
      </fill>
    </odxf>
    <ndxf>
      <numFmt numFmtId="13" formatCode="0%"/>
      <fill>
        <patternFill>
          <bgColor theme="7" tint="0.79998168889431442"/>
        </patternFill>
      </fill>
    </ndxf>
  </rcc>
  <rcc rId="3439" sId="8" odxf="1" dxf="1">
    <oc r="I33">
      <f>#REF!</f>
    </oc>
    <nc r="I33">
      <f>I114</f>
    </nc>
    <odxf>
      <numFmt numFmtId="165" formatCode="0.0%"/>
      <fill>
        <patternFill>
          <bgColor rgb="FFFF0000"/>
        </patternFill>
      </fill>
    </odxf>
    <ndxf>
      <numFmt numFmtId="13" formatCode="0%"/>
      <fill>
        <patternFill>
          <bgColor theme="7" tint="0.79998168889431442"/>
        </patternFill>
      </fill>
    </ndxf>
  </rcc>
  <rcc rId="3440" sId="8" odxf="1" dxf="1">
    <oc r="J33">
      <f>#REF!</f>
    </oc>
    <nc r="J33">
      <f>J114</f>
    </nc>
    <odxf>
      <numFmt numFmtId="165" formatCode="0.0%"/>
      <fill>
        <patternFill>
          <bgColor rgb="FF00B050"/>
        </patternFill>
      </fill>
    </odxf>
    <ndxf>
      <numFmt numFmtId="13" formatCode="0%"/>
      <fill>
        <patternFill>
          <bgColor theme="7" tint="0.79998168889431442"/>
        </patternFill>
      </fill>
    </ndxf>
  </rcc>
  <rcc rId="3441" sId="8" odxf="1" dxf="1">
    <oc r="K33">
      <f>#REF!</f>
    </oc>
    <nc r="K33">
      <f>K114</f>
    </nc>
    <odxf>
      <numFmt numFmtId="165" formatCode="0.0%"/>
      <fill>
        <patternFill>
          <bgColor rgb="FF00B050"/>
        </patternFill>
      </fill>
    </odxf>
    <ndxf>
      <numFmt numFmtId="13" formatCode="0%"/>
      <fill>
        <patternFill>
          <bgColor theme="7" tint="0.79998168889431442"/>
        </patternFill>
      </fill>
    </ndxf>
  </rcc>
  <rcc rId="3442" sId="8" odxf="1" dxf="1">
    <oc r="L33">
      <f>#REF!</f>
    </oc>
    <nc r="L33">
      <f>L114</f>
    </nc>
    <odxf>
      <numFmt numFmtId="165" formatCode="0.0%"/>
      <fill>
        <patternFill>
          <bgColor rgb="FFFF0000"/>
        </patternFill>
      </fill>
    </odxf>
    <ndxf>
      <numFmt numFmtId="13" formatCode="0%"/>
      <fill>
        <patternFill>
          <bgColor theme="7" tint="0.79998168889431442"/>
        </patternFill>
      </fill>
    </ndxf>
  </rcc>
  <rcc rId="3443" sId="8" odxf="1" dxf="1">
    <oc r="M33">
      <f>#REF!</f>
    </oc>
    <nc r="M33">
      <f>M114</f>
    </nc>
    <odxf>
      <numFmt numFmtId="165" formatCode="0.0%"/>
      <fill>
        <patternFill>
          <bgColor rgb="FFFF0000"/>
        </patternFill>
      </fill>
    </odxf>
    <ndxf>
      <numFmt numFmtId="13" formatCode="0%"/>
      <fill>
        <patternFill>
          <bgColor theme="7" tint="0.79998168889431442"/>
        </patternFill>
      </fill>
    </ndxf>
  </rcc>
  <rcc rId="3444" sId="8" odxf="1" dxf="1">
    <oc r="N33">
      <f>#REF!</f>
    </oc>
    <nc r="N33">
      <f>N114</f>
    </nc>
    <odxf>
      <numFmt numFmtId="165" formatCode="0.0%"/>
      <fill>
        <patternFill>
          <bgColor rgb="FFFF0000"/>
        </patternFill>
      </fill>
    </odxf>
    <ndxf>
      <numFmt numFmtId="13" formatCode="0%"/>
      <fill>
        <patternFill>
          <bgColor theme="7" tint="0.79998168889431442"/>
        </patternFill>
      </fill>
    </ndxf>
  </rcc>
  <rcc rId="3445" sId="8" odxf="1" dxf="1">
    <nc r="O33">
      <f>O114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fmt sheetId="8" sqref="P33" start="0" length="0">
    <dxf>
      <numFmt numFmtId="13" formatCode="0%"/>
      <fill>
        <patternFill patternType="solid">
          <bgColor theme="7" tint="0.79998168889431442"/>
        </patternFill>
      </fill>
    </dxf>
  </rfmt>
  <rfmt sheetId="8" sqref="Q33" start="0" length="0">
    <dxf>
      <numFmt numFmtId="13" formatCode="0%"/>
      <fill>
        <patternFill patternType="solid">
          <bgColor theme="7" tint="0.79998168889431442"/>
        </patternFill>
      </fill>
    </dxf>
  </rfmt>
  <rfmt sheetId="8" sqref="R33" start="0" length="0">
    <dxf>
      <numFmt numFmtId="13" formatCode="0%"/>
      <fill>
        <patternFill patternType="solid">
          <bgColor theme="7" tint="0.79998168889431442"/>
        </patternFill>
      </fill>
    </dxf>
  </rfmt>
  <rfmt sheetId="8" sqref="S33" start="0" length="0">
    <dxf>
      <numFmt numFmtId="13" formatCode="0%"/>
      <fill>
        <patternFill patternType="solid">
          <bgColor theme="7" tint="0.79998168889431442"/>
        </patternFill>
      </fill>
    </dxf>
  </rfmt>
  <rfmt sheetId="8" sqref="T33" start="0" length="0">
    <dxf>
      <numFmt numFmtId="13" formatCode="0%"/>
      <fill>
        <patternFill patternType="solid">
          <bgColor theme="7" tint="0.79998168889431442"/>
        </patternFill>
      </fill>
    </dxf>
  </rfmt>
  <rcc rId="3446" sId="8">
    <oc r="H34">
      <f>#REF!</f>
    </oc>
    <nc r="H34">
      <f>H115</f>
    </nc>
  </rcc>
  <rcc rId="3447" sId="8" odxf="1" dxf="1" numFmtId="13">
    <oc r="I34">
      <v>0.7</v>
    </oc>
    <nc r="I34">
      <f>I115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48" sId="8" odxf="1" dxf="1" numFmtId="13">
    <oc r="J34">
      <v>0.7</v>
    </oc>
    <nc r="J34">
      <f>J115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49" sId="8" odxf="1" dxf="1" numFmtId="13">
    <oc r="K34">
      <v>0.7</v>
    </oc>
    <nc r="K34">
      <f>K115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50" sId="8" odxf="1" dxf="1" numFmtId="13">
    <oc r="L34">
      <v>0.7</v>
    </oc>
    <nc r="L34">
      <f>L115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51" sId="8" numFmtId="13">
    <oc r="M34">
      <v>0.7</v>
    </oc>
    <nc r="M34">
      <f>M115</f>
    </nc>
  </rcc>
  <rcc rId="3452" sId="8" odxf="1" dxf="1" numFmtId="13">
    <oc r="N34">
      <v>0.7</v>
    </oc>
    <nc r="N34">
      <f>N115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53" sId="8" odxf="1" dxf="1" numFmtId="13">
    <oc r="O34">
      <v>0.7</v>
    </oc>
    <nc r="O34">
      <f>O115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54" sId="8" odxf="1" dxf="1" numFmtId="13">
    <oc r="P34">
      <v>0.7</v>
    </oc>
    <nc r="P34">
      <f>P115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55" sId="8" odxf="1" dxf="1" numFmtId="13">
    <oc r="Q34">
      <v>0.7</v>
    </oc>
    <nc r="Q34">
      <f>Q115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56" sId="8" numFmtId="13">
    <oc r="R34">
      <v>0.7</v>
    </oc>
    <nc r="R34">
      <f>R115</f>
    </nc>
  </rcc>
  <rcc rId="3457" sId="8" odxf="1" dxf="1" numFmtId="13">
    <oc r="S34">
      <v>0.7</v>
    </oc>
    <nc r="S34">
      <f>S115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58" sId="8" odxf="1" dxf="1" numFmtId="13">
    <oc r="T34">
      <v>0.7</v>
    </oc>
    <nc r="T34">
      <f>T115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59" sId="8" odxf="1" dxf="1" numFmtId="13">
    <oc r="H35">
      <v>0.37719999999999998</v>
    </oc>
    <nc r="H35">
      <f>H116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460" sId="8" odxf="1" dxf="1" numFmtId="13">
    <oc r="I35">
      <v>0.35</v>
    </oc>
    <nc r="I35">
      <f>I116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3461" sId="8" odxf="1" dxf="1" numFmtId="13">
    <oc r="J35">
      <v>0.39</v>
    </oc>
    <nc r="J35">
      <f>J116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3462" sId="8" odxf="1" dxf="1" numFmtId="13">
    <oc r="K35">
      <v>0.39</v>
    </oc>
    <nc r="K35">
      <f>K116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3463" sId="8" odxf="1" dxf="1" numFmtId="13">
    <oc r="L35">
      <v>0.44840000000000002</v>
    </oc>
    <nc r="L35">
      <f>L116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3464" sId="8" odxf="1" dxf="1" numFmtId="13">
    <oc r="M35">
      <v>0.39</v>
    </oc>
    <nc r="M35">
      <f>M116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465" sId="8" odxf="1" dxf="1" numFmtId="13">
    <oc r="N35">
      <v>0.39</v>
    </oc>
    <nc r="N35">
      <f>N116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466" sId="8" odxf="1" dxf="1">
    <nc r="O35">
      <f>O116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fmt sheetId="8" sqref="P35" start="0" length="0">
    <dxf>
      <numFmt numFmtId="13" formatCode="0%"/>
      <fill>
        <patternFill patternType="solid">
          <bgColor theme="7" tint="0.79998168889431442"/>
        </patternFill>
      </fill>
    </dxf>
  </rfmt>
  <rfmt sheetId="8" sqref="Q35" start="0" length="0">
    <dxf>
      <numFmt numFmtId="13" formatCode="0%"/>
      <fill>
        <patternFill patternType="solid">
          <bgColor theme="7" tint="0.79998168889431442"/>
        </patternFill>
      </fill>
    </dxf>
  </rfmt>
  <rfmt sheetId="8" sqref="R35" start="0" length="0">
    <dxf>
      <numFmt numFmtId="13" formatCode="0%"/>
      <fill>
        <patternFill patternType="solid">
          <bgColor theme="7" tint="0.79998168889431442"/>
        </patternFill>
      </fill>
    </dxf>
  </rfmt>
  <rfmt sheetId="8" sqref="S35" start="0" length="0">
    <dxf>
      <numFmt numFmtId="13" formatCode="0%"/>
      <fill>
        <patternFill patternType="solid">
          <bgColor theme="7" tint="0.79998168889431442"/>
        </patternFill>
      </fill>
    </dxf>
  </rfmt>
  <rfmt sheetId="8" sqref="T35" start="0" length="0">
    <dxf>
      <numFmt numFmtId="13" formatCode="0%"/>
      <fill>
        <patternFill patternType="solid">
          <bgColor theme="7" tint="0.79998168889431442"/>
        </patternFill>
      </fill>
    </dxf>
  </rfmt>
  <rcc rId="3467" sId="8" numFmtId="13">
    <oc r="H36">
      <v>0.8</v>
    </oc>
    <nc r="H36">
      <f>H117</f>
    </nc>
  </rcc>
  <rcc rId="3468" sId="8" odxf="1" dxf="1" numFmtId="13">
    <oc r="I36">
      <v>0.8</v>
    </oc>
    <nc r="I36">
      <f>I117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69" sId="8" odxf="1" dxf="1" numFmtId="13">
    <oc r="J36">
      <v>0.8</v>
    </oc>
    <nc r="J36">
      <f>J117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70" sId="8" odxf="1" dxf="1" numFmtId="13">
    <oc r="K36">
      <v>0.8</v>
    </oc>
    <nc r="K36">
      <f>K117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71" sId="8" odxf="1" dxf="1" numFmtId="13">
    <oc r="L36">
      <v>0.8</v>
    </oc>
    <nc r="L36">
      <f>L117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72" sId="8" numFmtId="13">
    <oc r="M36">
      <v>0.8</v>
    </oc>
    <nc r="M36">
      <f>M117</f>
    </nc>
  </rcc>
  <rcc rId="3473" sId="8" odxf="1" dxf="1" numFmtId="13">
    <oc r="N36">
      <v>0.8</v>
    </oc>
    <nc r="N36">
      <f>N117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74" sId="8" odxf="1" dxf="1" numFmtId="13">
    <oc r="O36">
      <v>0.8</v>
    </oc>
    <nc r="O36">
      <f>O117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75" sId="8" odxf="1" dxf="1" numFmtId="13">
    <oc r="P36">
      <v>0.8</v>
    </oc>
    <nc r="P36">
      <f>P117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76" sId="8" odxf="1" dxf="1" numFmtId="13">
    <oc r="Q36">
      <v>0.8</v>
    </oc>
    <nc r="Q36">
      <f>Q117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77" sId="8" numFmtId="13">
    <oc r="R36">
      <v>0.8</v>
    </oc>
    <nc r="R36">
      <f>R117</f>
    </nc>
  </rcc>
  <rcc rId="3478" sId="8" odxf="1" dxf="1" numFmtId="13">
    <oc r="S36">
      <v>0.8</v>
    </oc>
    <nc r="S36">
      <f>S117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79" sId="8" odxf="1" dxf="1" numFmtId="13">
    <oc r="T36">
      <v>0.8</v>
    </oc>
    <nc r="T36">
      <f>T117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3480" sId="8" odxf="1" dxf="1" numFmtId="13">
    <oc r="H37">
      <v>0.69940000000000002</v>
    </oc>
    <nc r="H37">
      <f>H118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481" sId="8" odxf="1" dxf="1" numFmtId="13">
    <oc r="I37">
      <v>0.71640000000000004</v>
    </oc>
    <nc r="I37">
      <f>I118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3482" sId="8" odxf="1" dxf="1" numFmtId="13">
    <oc r="J37">
      <v>0.65090000000000003</v>
    </oc>
    <nc r="J37">
      <f>J118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3483" sId="8" odxf="1" dxf="1" numFmtId="13">
    <oc r="K37">
      <v>0.72109999999999996</v>
    </oc>
    <nc r="K37">
      <f>K118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3484" sId="8" odxf="1" dxf="1" numFmtId="13">
    <oc r="L37">
      <v>0.78469999999999995</v>
    </oc>
    <nc r="L37">
      <f>L118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3485" sId="8" odxf="1" dxf="1" numFmtId="13">
    <oc r="M37">
      <v>0.81</v>
    </oc>
    <nc r="M37">
      <f>M118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486" sId="8" odxf="1" dxf="1">
    <oc r="N37">
      <f>#REF!</f>
    </oc>
    <nc r="N37">
      <f>N118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487" sId="8" odxf="1" dxf="1">
    <nc r="O37">
      <f>O118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fmt sheetId="8" sqref="P37" start="0" length="0">
    <dxf>
      <numFmt numFmtId="13" formatCode="0%"/>
      <fill>
        <patternFill patternType="solid">
          <bgColor theme="7" tint="0.79998168889431442"/>
        </patternFill>
      </fill>
    </dxf>
  </rfmt>
  <rfmt sheetId="8" sqref="Q37" start="0" length="0">
    <dxf>
      <numFmt numFmtId="13" formatCode="0%"/>
      <fill>
        <patternFill patternType="solid">
          <bgColor theme="7" tint="0.79998168889431442"/>
        </patternFill>
      </fill>
    </dxf>
  </rfmt>
  <rfmt sheetId="8" sqref="R37" start="0" length="0">
    <dxf>
      <numFmt numFmtId="13" formatCode="0%"/>
      <fill>
        <patternFill patternType="solid">
          <bgColor theme="7" tint="0.79998168889431442"/>
        </patternFill>
      </fill>
    </dxf>
  </rfmt>
  <rfmt sheetId="8" sqref="S37" start="0" length="0">
    <dxf>
      <numFmt numFmtId="13" formatCode="0%"/>
      <fill>
        <patternFill patternType="solid">
          <bgColor theme="7" tint="0.79998168889431442"/>
        </patternFill>
      </fill>
    </dxf>
  </rfmt>
  <rfmt sheetId="8" sqref="T37" start="0" length="0">
    <dxf>
      <numFmt numFmtId="13" formatCode="0%"/>
      <fill>
        <patternFill patternType="solid">
          <bgColor theme="7" tint="0.79998168889431442"/>
        </patternFill>
      </fill>
    </dxf>
  </rfmt>
  <rcc rId="3488" sId="8">
    <oc r="H38">
      <f>#REF!</f>
    </oc>
    <nc r="H38">
      <f>H119</f>
    </nc>
  </rcc>
  <rcc rId="3489" sId="8">
    <oc r="I38">
      <f>#REF!</f>
    </oc>
    <nc r="I38">
      <f>I119</f>
    </nc>
  </rcc>
  <rcc rId="3490" sId="8">
    <oc r="J38">
      <f>#REF!</f>
    </oc>
    <nc r="J38">
      <f>J119</f>
    </nc>
  </rcc>
  <rcc rId="3491" sId="8">
    <oc r="K38">
      <f>#REF!</f>
    </oc>
    <nc r="K38">
      <f>K119</f>
    </nc>
  </rcc>
  <rcc rId="3492" sId="8">
    <oc r="L38">
      <f>#REF!</f>
    </oc>
    <nc r="L38">
      <f>L119</f>
    </nc>
  </rcc>
  <rcc rId="3493" sId="8">
    <oc r="M38">
      <f>#REF!</f>
    </oc>
    <nc r="M38">
      <f>M119</f>
    </nc>
  </rcc>
  <rcc rId="3494" sId="8">
    <oc r="N38">
      <f>#REF!</f>
    </oc>
    <nc r="N38">
      <f>N119</f>
    </nc>
  </rcc>
  <rcc rId="3495" sId="8">
    <oc r="O38">
      <f>#REF!</f>
    </oc>
    <nc r="O38">
      <f>O119</f>
    </nc>
  </rcc>
  <rcc rId="3496" sId="8">
    <oc r="P38">
      <f>#REF!</f>
    </oc>
    <nc r="P38">
      <f>P119</f>
    </nc>
  </rcc>
  <rcc rId="3497" sId="8">
    <oc r="Q38">
      <f>#REF!</f>
    </oc>
    <nc r="Q38">
      <f>Q119</f>
    </nc>
  </rcc>
  <rcc rId="3498" sId="8">
    <oc r="R38">
      <f>#REF!</f>
    </oc>
    <nc r="R38">
      <f>R119</f>
    </nc>
  </rcc>
  <rcc rId="3499" sId="8">
    <oc r="S38">
      <f>#REF!</f>
    </oc>
    <nc r="S38">
      <f>S119</f>
    </nc>
  </rcc>
  <rcc rId="3500" sId="8">
    <oc r="T38">
      <f>#REF!</f>
    </oc>
    <nc r="T38">
      <f>T119</f>
    </nc>
  </rcc>
  <rcc rId="3501" sId="8" odxf="1" dxf="1">
    <oc r="H39">
      <f>#REF!</f>
    </oc>
    <nc r="H39">
      <f>H120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02" sId="8" odxf="1" dxf="1">
    <oc r="I39">
      <f>#REF!</f>
    </oc>
    <nc r="I39">
      <f>I120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03" sId="8" odxf="1" dxf="1">
    <oc r="J39">
      <f>#REF!</f>
    </oc>
    <nc r="J39">
      <f>J120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04" sId="8" odxf="1" dxf="1">
    <oc r="K39">
      <f>#REF!</f>
    </oc>
    <nc r="K39">
      <f>K120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05" sId="8" odxf="1" dxf="1">
    <oc r="L39">
      <f>#REF!</f>
    </oc>
    <nc r="L39">
      <f>L120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06" sId="8" odxf="1" dxf="1">
    <oc r="M39">
      <f>#REF!</f>
    </oc>
    <nc r="M39">
      <f>M120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07" sId="8" odxf="1" dxf="1">
    <oc r="N39">
      <f>#REF!</f>
    </oc>
    <nc r="N39">
      <f>N120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08" sId="8" odxf="1" dxf="1">
    <nc r="O39">
      <f>O120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fmt sheetId="8" sqref="P39" start="0" length="0">
    <dxf>
      <numFmt numFmtId="13" formatCode="0%"/>
      <fill>
        <patternFill patternType="solid">
          <bgColor theme="7" tint="0.79998168889431442"/>
        </patternFill>
      </fill>
    </dxf>
  </rfmt>
  <rfmt sheetId="8" sqref="Q39" start="0" length="0">
    <dxf>
      <numFmt numFmtId="13" formatCode="0%"/>
      <fill>
        <patternFill patternType="solid">
          <bgColor theme="7" tint="0.79998168889431442"/>
        </patternFill>
      </fill>
    </dxf>
  </rfmt>
  <rfmt sheetId="8" sqref="R39" start="0" length="0">
    <dxf>
      <numFmt numFmtId="13" formatCode="0%"/>
      <fill>
        <patternFill patternType="solid">
          <bgColor theme="7" tint="0.79998168889431442"/>
        </patternFill>
      </fill>
    </dxf>
  </rfmt>
  <rfmt sheetId="8" sqref="S39" start="0" length="0">
    <dxf>
      <numFmt numFmtId="13" formatCode="0%"/>
      <fill>
        <patternFill patternType="solid">
          <bgColor theme="7" tint="0.79998168889431442"/>
        </patternFill>
      </fill>
    </dxf>
  </rfmt>
  <rfmt sheetId="8" sqref="T39" start="0" length="0">
    <dxf>
      <numFmt numFmtId="13" formatCode="0%"/>
      <fill>
        <patternFill patternType="solid">
          <bgColor theme="7" tint="0.79998168889431442"/>
        </patternFill>
      </fill>
    </dxf>
  </rfmt>
  <rcc rId="3509" sId="8">
    <oc r="H40">
      <f>#REF!</f>
    </oc>
    <nc r="H40">
      <f>H121</f>
    </nc>
  </rcc>
  <rcc rId="3510" sId="8">
    <oc r="I40">
      <f>#REF!</f>
    </oc>
    <nc r="I40">
      <f>I121</f>
    </nc>
  </rcc>
  <rcc rId="3511" sId="8">
    <oc r="J40">
      <f>#REF!</f>
    </oc>
    <nc r="J40">
      <f>J121</f>
    </nc>
  </rcc>
  <rcc rId="3512" sId="8">
    <oc r="K40">
      <f>#REF!</f>
    </oc>
    <nc r="K40">
      <f>K121</f>
    </nc>
  </rcc>
  <rcc rId="3513" sId="8">
    <oc r="L40">
      <f>#REF!</f>
    </oc>
    <nc r="L40">
      <f>L121</f>
    </nc>
  </rcc>
  <rcc rId="3514" sId="8">
    <oc r="M40">
      <f>#REF!</f>
    </oc>
    <nc r="M40">
      <f>M121</f>
    </nc>
  </rcc>
  <rcc rId="3515" sId="8">
    <oc r="N40">
      <f>#REF!</f>
    </oc>
    <nc r="N40">
      <f>N121</f>
    </nc>
  </rcc>
  <rcc rId="3516" sId="8">
    <oc r="O40">
      <f>#REF!</f>
    </oc>
    <nc r="O40">
      <f>O121</f>
    </nc>
  </rcc>
  <rcc rId="3517" sId="8">
    <oc r="P40">
      <f>#REF!</f>
    </oc>
    <nc r="P40">
      <f>P121</f>
    </nc>
  </rcc>
  <rcc rId="3518" sId="8">
    <oc r="Q40">
      <f>#REF!</f>
    </oc>
    <nc r="Q40">
      <f>Q121</f>
    </nc>
  </rcc>
  <rcc rId="3519" sId="8">
    <oc r="R40">
      <f>#REF!</f>
    </oc>
    <nc r="R40">
      <f>R121</f>
    </nc>
  </rcc>
  <rcc rId="3520" sId="8">
    <oc r="S40">
      <f>#REF!</f>
    </oc>
    <nc r="S40">
      <f>S121</f>
    </nc>
  </rcc>
  <rcc rId="3521" sId="8">
    <oc r="T40">
      <f>#REF!</f>
    </oc>
    <nc r="T40">
      <f>T121</f>
    </nc>
  </rcc>
  <rcc rId="3522" sId="8" odxf="1" dxf="1">
    <oc r="H41">
      <f>#REF!</f>
    </oc>
    <nc r="H41">
      <f>H122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23" sId="8" odxf="1" dxf="1">
    <oc r="I41">
      <f>#REF!</f>
    </oc>
    <nc r="I41">
      <f>I122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24" sId="8" odxf="1" dxf="1">
    <oc r="J41">
      <f>#REF!</f>
    </oc>
    <nc r="J41">
      <f>J122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25" sId="8" odxf="1" dxf="1">
    <oc r="K41">
      <f>#REF!</f>
    </oc>
    <nc r="K41">
      <f>K122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26" sId="8" odxf="1" dxf="1">
    <oc r="L41">
      <f>#REF!</f>
    </oc>
    <nc r="L41">
      <f>L122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27" sId="8" odxf="1" dxf="1">
    <oc r="M41">
      <f>#REF!</f>
    </oc>
    <nc r="M41">
      <f>M122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28" sId="8" odxf="1" dxf="1">
    <oc r="N41">
      <f>#REF!</f>
    </oc>
    <nc r="N41">
      <f>N122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29" sId="8" odxf="1" dxf="1">
    <nc r="O41">
      <f>O122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fmt sheetId="8" sqref="P41" start="0" length="0">
    <dxf>
      <numFmt numFmtId="13" formatCode="0%"/>
      <fill>
        <patternFill patternType="solid">
          <bgColor theme="7" tint="0.79998168889431442"/>
        </patternFill>
      </fill>
    </dxf>
  </rfmt>
  <rfmt sheetId="8" sqref="Q41" start="0" length="0">
    <dxf>
      <numFmt numFmtId="13" formatCode="0%"/>
      <fill>
        <patternFill patternType="solid">
          <bgColor theme="7" tint="0.79998168889431442"/>
        </patternFill>
      </fill>
    </dxf>
  </rfmt>
  <rfmt sheetId="8" sqref="R41" start="0" length="0">
    <dxf>
      <numFmt numFmtId="13" formatCode="0%"/>
      <fill>
        <patternFill patternType="solid">
          <bgColor theme="7" tint="0.79998168889431442"/>
        </patternFill>
      </fill>
    </dxf>
  </rfmt>
  <rfmt sheetId="8" sqref="S41" start="0" length="0">
    <dxf>
      <numFmt numFmtId="13" formatCode="0%"/>
      <fill>
        <patternFill patternType="solid">
          <bgColor theme="7" tint="0.79998168889431442"/>
        </patternFill>
      </fill>
    </dxf>
  </rfmt>
  <rfmt sheetId="8" sqref="T41" start="0" length="0">
    <dxf>
      <numFmt numFmtId="13" formatCode="0%"/>
      <fill>
        <patternFill patternType="solid">
          <bgColor theme="7" tint="0.79998168889431442"/>
        </patternFill>
      </fill>
    </dxf>
  </rfmt>
  <rcc rId="3530" sId="8">
    <oc r="H42">
      <f>#REF!</f>
    </oc>
    <nc r="H42">
      <f>H123</f>
    </nc>
  </rcc>
  <rcc rId="3531" sId="8">
    <oc r="I42">
      <f>#REF!</f>
    </oc>
    <nc r="I42">
      <f>I123</f>
    </nc>
  </rcc>
  <rcc rId="3532" sId="8">
    <oc r="J42">
      <f>#REF!</f>
    </oc>
    <nc r="J42">
      <f>J123</f>
    </nc>
  </rcc>
  <rcc rId="3533" sId="8">
    <oc r="K42">
      <f>#REF!</f>
    </oc>
    <nc r="K42">
      <f>K123</f>
    </nc>
  </rcc>
  <rcc rId="3534" sId="8">
    <oc r="L42">
      <f>#REF!</f>
    </oc>
    <nc r="L42">
      <f>L123</f>
    </nc>
  </rcc>
  <rcc rId="3535" sId="8">
    <oc r="M42">
      <f>#REF!</f>
    </oc>
    <nc r="M42">
      <f>M123</f>
    </nc>
  </rcc>
  <rcc rId="3536" sId="8">
    <oc r="N42">
      <f>#REF!</f>
    </oc>
    <nc r="N42">
      <f>N123</f>
    </nc>
  </rcc>
  <rcc rId="3537" sId="8">
    <oc r="O42">
      <f>#REF!</f>
    </oc>
    <nc r="O42">
      <f>O123</f>
    </nc>
  </rcc>
  <rcc rId="3538" sId="8">
    <oc r="P42">
      <f>#REF!</f>
    </oc>
    <nc r="P42">
      <f>P123</f>
    </nc>
  </rcc>
  <rcc rId="3539" sId="8">
    <oc r="Q42">
      <f>#REF!</f>
    </oc>
    <nc r="Q42">
      <f>Q123</f>
    </nc>
  </rcc>
  <rcc rId="3540" sId="8">
    <oc r="R42">
      <f>#REF!</f>
    </oc>
    <nc r="R42">
      <f>R123</f>
    </nc>
  </rcc>
  <rcc rId="3541" sId="8">
    <oc r="S42">
      <f>#REF!</f>
    </oc>
    <nc r="S42">
      <f>S123</f>
    </nc>
  </rcc>
  <rcc rId="3542" sId="8">
    <oc r="T42">
      <f>#REF!</f>
    </oc>
    <nc r="T42">
      <f>T123</f>
    </nc>
  </rcc>
  <rcc rId="3543" sId="8" odxf="1" dxf="1">
    <oc r="H43">
      <f>#REF!</f>
    </oc>
    <nc r="H43">
      <f>H124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44" sId="8" odxf="1" dxf="1">
    <oc r="I43">
      <f>#REF!</f>
    </oc>
    <nc r="I43">
      <f>I124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45" sId="8" odxf="1" dxf="1">
    <oc r="J43">
      <f>#REF!</f>
    </oc>
    <nc r="J43">
      <f>J124</f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3546" sId="8" odxf="1" dxf="1">
    <oc r="K43">
      <f>#REF!</f>
    </oc>
    <nc r="K43">
      <f>K124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47" sId="8" odxf="1" dxf="1">
    <oc r="L43">
      <f>#REF!</f>
    </oc>
    <nc r="L43">
      <f>L124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48" sId="8" odxf="1" dxf="1">
    <oc r="M43">
      <f>#REF!</f>
    </oc>
    <nc r="M43">
      <f>M124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49" sId="8" odxf="1" dxf="1">
    <oc r="N43">
      <f>#REF!</f>
    </oc>
    <nc r="N43">
      <f>N124</f>
    </nc>
    <odxf>
      <fill>
        <patternFill>
          <bgColor rgb="FF00B050"/>
        </patternFill>
      </fill>
    </odxf>
    <ndxf>
      <fill>
        <patternFill>
          <bgColor theme="7" tint="0.79998168889431442"/>
        </patternFill>
      </fill>
    </ndxf>
  </rcc>
  <rcc rId="3550" sId="8" odxf="1" dxf="1">
    <nc r="O43">
      <f>O124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fmt sheetId="8" sqref="P43" start="0" length="0">
    <dxf>
      <numFmt numFmtId="13" formatCode="0%"/>
      <fill>
        <patternFill patternType="solid">
          <bgColor theme="7" tint="0.79998168889431442"/>
        </patternFill>
      </fill>
    </dxf>
  </rfmt>
  <rfmt sheetId="8" sqref="Q43" start="0" length="0">
    <dxf>
      <numFmt numFmtId="13" formatCode="0%"/>
      <fill>
        <patternFill patternType="solid">
          <bgColor theme="7" tint="0.79998168889431442"/>
        </patternFill>
      </fill>
    </dxf>
  </rfmt>
  <rfmt sheetId="8" sqref="R43" start="0" length="0">
    <dxf>
      <numFmt numFmtId="13" formatCode="0%"/>
      <fill>
        <patternFill patternType="solid">
          <bgColor theme="7" tint="0.79998168889431442"/>
        </patternFill>
      </fill>
    </dxf>
  </rfmt>
  <rfmt sheetId="8" sqref="S43" start="0" length="0">
    <dxf>
      <numFmt numFmtId="13" formatCode="0%"/>
      <fill>
        <patternFill patternType="solid">
          <bgColor theme="7" tint="0.79998168889431442"/>
        </patternFill>
      </fill>
    </dxf>
  </rfmt>
  <rfmt sheetId="8" sqref="T43" start="0" length="0">
    <dxf>
      <numFmt numFmtId="13" formatCode="0%"/>
      <fill>
        <patternFill patternType="solid">
          <bgColor theme="7" tint="0.79998168889431442"/>
        </patternFill>
      </fill>
    </dxf>
  </rfmt>
  <rcc rId="3551" sId="8" numFmtId="13">
    <nc r="N47">
      <v>1</v>
    </nc>
  </rcc>
  <rfmt sheetId="8" sqref="N47">
    <dxf>
      <fill>
        <patternFill patternType="solid">
          <bgColor rgb="FF00B050"/>
        </patternFill>
      </fill>
    </dxf>
  </rfmt>
  <rcmt sheetId="8" cell="L23" guid="{BE90EC33-DB62-4B1C-BDC5-7DE7E9B1BB56}" author="Zhiling Shi" newLength="18"/>
  <rcv guid="{BA400C7C-46A6-490E-A221-F389469378D8}" action="delete"/>
  <rdn rId="0" localSheetId="1" customView="1" name="Z_BA400C7C_46A6_490E_A221_F389469378D8_.wvu.FilterData" hidden="1" oldHidden="1">
    <formula>old生产总监指标Summary!$B$3:$H$71</formula>
    <oldFormula>old生产总监指标Summary!$B$3:$H$71</oldFormula>
  </rdn>
  <rdn rId="0" localSheetId="2" customView="1" name="Z_BA400C7C_46A6_490E_A221_F389469378D8_.wvu.FilterData" hidden="1" oldHidden="1">
    <formula>old!$J$3:$R$117</formula>
    <oldFormula>old!$J$3:$R$117</oldFormula>
  </rdn>
  <rdn rId="0" localSheetId="4" customView="1" name="Z_BA400C7C_46A6_490E_A221_F389469378D8_.wvu.FilterData" hidden="1" oldHidden="1">
    <formula>'L3&amp;VS-Assy'!$B$3:$E$65</formula>
    <oldFormula>'L3&amp;VS-Assy'!$B$3:$E$65</oldFormula>
  </rdn>
  <rdn rId="0" localSheetId="5" customView="1" name="Z_BA400C7C_46A6_490E_A221_F389469378D8_.wvu.FilterData" hidden="1" oldHidden="1">
    <formula>'L3&amp;VS-Fab 1st half year'!$B$3:$H$87</formula>
    <oldFormula>'L3&amp;VS-Fab 1st half year'!$B$3:$H$87</oldFormula>
  </rdn>
  <rdn rId="0" localSheetId="6" customView="1" name="Z_BA400C7C_46A6_490E_A221_F389469378D8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BA400C7C_46A6_490E_A221_F389469378D8_.wvu.FilterData" hidden="1" oldHidden="1">
    <formula>'L3&amp;VS-Fab  2nd half year'!$B$3:$H$87</formula>
    <oldFormula>'L3&amp;VS-Fab  2nd half year'!$B$3:$H$87</oldFormula>
  </rdn>
  <rdn rId="0" localSheetId="7" customView="1" name="Z_BA400C7C_46A6_490E_A221_F389469378D8_.wvu.FilterData" hidden="1" oldHidden="1">
    <formula>'L3&amp;VS-Paint'!$B$3:$H$65</formula>
    <oldFormula>'L3&amp;VS-Paint'!$B$3:$H$65</oldFormula>
  </rdn>
  <rcv guid="{BA400C7C-46A6-490E-A221-F389469378D8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9" sId="8" numFmtId="13">
    <oc r="H48">
      <f>'Z:\Operations\L厂房区域公共文件\2021 L 厂房战略分解\scorecard\[Level 3 &amp;VS scorecard.xlsx]L3&amp;VS-Assy'!H40</f>
    </oc>
    <nc r="H48">
      <v>0.99</v>
    </nc>
  </rcc>
  <rcc rId="3560" sId="8" odxf="1" dxf="1" numFmtId="13">
    <oc r="I48">
      <f>'Z:\Operations\L厂房区域公共文件\2021 L 厂房战略分解\scorecard\[Level 3 &amp;VS scorecard.xlsx]L3&amp;VS-Assy'!I40</f>
    </oc>
    <nc r="I48">
      <v>0.99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61" sId="8" odxf="1" dxf="1" numFmtId="13">
    <oc r="J48">
      <f>'Z:\Operations\L厂房区域公共文件\2021 L 厂房战略分解\scorecard\[Level 3 &amp;VS scorecard.xlsx]L3&amp;VS-Assy'!J40</f>
    </oc>
    <nc r="J48">
      <v>0.99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62" sId="8" odxf="1" dxf="1" numFmtId="13">
    <oc r="K48">
      <f>'Z:\Operations\L厂房区域公共文件\2021 L 厂房战略分解\scorecard\[Level 3 &amp;VS scorecard.xlsx]L3&amp;VS-Assy'!K40</f>
    </oc>
    <nc r="K48">
      <v>0.99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63" sId="8" odxf="1" dxf="1" numFmtId="13">
    <oc r="L48">
      <f>'Z:\Operations\L厂房区域公共文件\2021 L 厂房战略分解\scorecard\[Level 3 &amp;VS scorecard.xlsx]L3&amp;VS-Assy'!L40</f>
    </oc>
    <nc r="L48">
      <v>0.99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64" sId="8" odxf="1" dxf="1" numFmtId="13">
    <oc r="M48">
      <f>'Z:\Operations\L厂房区域公共文件\2021 L 厂房战略分解\scorecard\[Level 3 &amp;VS scorecard.xlsx]L3&amp;VS-Assy'!M40</f>
    </oc>
    <nc r="M48">
      <v>0.99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65" sId="8" odxf="1" dxf="1" numFmtId="13">
    <oc r="N48">
      <f>'Z:\Operations\L厂房区域公共文件\2021 L 厂房战略分解\scorecard\[Level 3 &amp;VS scorecard.xlsx]L3&amp;VS-Assy'!N40</f>
    </oc>
    <nc r="N48">
      <v>0.99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66" sId="8" odxf="1" dxf="1" numFmtId="13">
    <oc r="O48">
      <f>'Z:\Operations\L厂房区域公共文件\2021 L 厂房战略分解\scorecard\[Level 3 &amp;VS scorecard.xlsx]L3&amp;VS-Assy'!O40</f>
    </oc>
    <nc r="O48">
      <v>0.99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67" sId="8" odxf="1" dxf="1" numFmtId="13">
    <oc r="P48">
      <f>'Z:\Operations\L厂房区域公共文件\2021 L 厂房战略分解\scorecard\[Level 3 &amp;VS scorecard.xlsx]L3&amp;VS-Assy'!P40</f>
    </oc>
    <nc r="P48">
      <v>0.99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68" sId="8" numFmtId="13">
    <oc r="H49">
      <f>'Z:\Operations\L厂房区域公共文件\2021 L 厂房战略分解\scorecard\[Level 3 &amp;VS scorecard.xlsx]L3&amp;VS-Assy'!H41</f>
    </oc>
    <nc r="H49">
      <v>0.99</v>
    </nc>
  </rcc>
  <rcc rId="3569" sId="8" odxf="1" dxf="1" numFmtId="13">
    <oc r="I49">
      <f>'Z:\Operations\L厂房区域公共文件\2021 L 厂房战略分解\scorecard\[Level 3 &amp;VS scorecard.xlsx]L3&amp;VS-Assy'!I41</f>
    </oc>
    <nc r="I49">
      <v>0.94799999999999995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570" sId="8" odxf="1" dxf="1" numFmtId="13">
    <oc r="J49">
      <f>'Z:\Operations\L厂房区域公共文件\2021 L 厂房战略分解\scorecard\[Level 3 &amp;VS scorecard.xlsx]L3&amp;VS-Assy'!J41</f>
    </oc>
    <nc r="J49">
      <v>0.98699999999999999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571" sId="8" odxf="1" dxf="1" numFmtId="13">
    <oc r="K49">
      <f>'Z:\Operations\L厂房区域公共文件\2021 L 厂房战略分解\scorecard\[Level 3 &amp;VS scorecard.xlsx]L3&amp;VS-Assy'!K41</f>
    </oc>
    <nc r="K49">
      <v>0.99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572" sId="8" odxf="1" dxf="1" numFmtId="13">
    <oc r="L49">
      <f>'Z:\Operations\L厂房区域公共文件\2021 L 厂房战略分解\scorecard\[Level 3 &amp;VS scorecard.xlsx]L3&amp;VS-Assy'!L41</f>
    </oc>
    <nc r="L49">
      <v>0.98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573" sId="8" odxf="1" dxf="1" numFmtId="13">
    <oc r="M49">
      <f>'Z:\Operations\L厂房区域公共文件\2021 L 厂房战略分解\scorecard\[Level 3 &amp;VS scorecard.xlsx]L3&amp;VS-Assy'!M41</f>
    </oc>
    <nc r="M49">
      <v>0.97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574" sId="8" odxf="1" dxf="1" numFmtId="13">
    <oc r="N49">
      <f>'Z:\Operations\L厂房区域公共文件\2021 L 厂房战略分解\scorecard\[Level 3 &amp;VS scorecard.xlsx]L3&amp;VS-Assy'!N41</f>
    </oc>
    <nc r="N49">
      <v>0.98</v>
    </nc>
    <odxf>
      <font>
        <b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</odxf>
    <ndxf>
      <font>
        <b val="0"/>
        <sz val="15"/>
        <color rgb="FF000000"/>
        <name val="Arial Narrow"/>
        <scheme val="none"/>
      </font>
      <fill>
        <patternFill patternType="solid">
          <fgColor rgb="FF000000"/>
          <bgColor rgb="FFFF0000"/>
        </patternFill>
      </fill>
    </ndxf>
  </rcc>
  <rcc rId="3575" sId="8" odxf="1" dxf="1" numFmtId="13">
    <nc r="O49">
      <v>0.98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fgColor indexed="64"/>
          <bgColor indexed="65"/>
        </patternFill>
      </fill>
    </odxf>
    <ndxf>
      <font>
        <sz val="15"/>
        <color rgb="FF000000"/>
        <name val="Arial Narrow"/>
        <scheme val="none"/>
      </font>
      <numFmt numFmtId="13" formatCode="0%"/>
      <fill>
        <patternFill patternType="solid">
          <fgColor rgb="FF000000"/>
          <bgColor rgb="FFFF0000"/>
        </patternFill>
      </fill>
    </ndxf>
  </rcc>
  <rcc rId="3576" sId="8" odxf="1" dxf="1" numFmtId="13">
    <nc r="P49">
      <v>1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3577" sId="8" numFmtId="13">
    <oc r="H50">
      <f>'Z:\Operations\L厂房区域公共文件\2021 L 厂房战略分解\scorecard\[Level 3 &amp;VS scorecard.xlsx]L3&amp;VS-Assy'!H42</f>
    </oc>
    <nc r="H50">
      <v>0.98</v>
    </nc>
  </rcc>
  <rcc rId="3578" sId="8" odxf="1" dxf="1" numFmtId="13">
    <oc r="I50">
      <f>'Z:\Operations\L厂房区域公共文件\2021 L 厂房战略分解\scorecard\[Level 3 &amp;VS scorecard.xlsx]L3&amp;VS-Assy'!I42</f>
    </oc>
    <nc r="I50">
      <v>0.98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79" sId="8" odxf="1" dxf="1" numFmtId="13">
    <oc r="J50">
      <f>'Z:\Operations\L厂房区域公共文件\2021 L 厂房战略分解\scorecard\[Level 3 &amp;VS scorecard.xlsx]L3&amp;VS-Assy'!J42</f>
    </oc>
    <nc r="J50">
      <v>0.98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80" sId="8" odxf="1" dxf="1" numFmtId="13">
    <oc r="K50">
      <f>'Z:\Operations\L厂房区域公共文件\2021 L 厂房战略分解\scorecard\[Level 3 &amp;VS scorecard.xlsx]L3&amp;VS-Assy'!K42</f>
    </oc>
    <nc r="K50">
      <v>0.98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81" sId="8" odxf="1" dxf="1" numFmtId="13">
    <oc r="L50">
      <f>'Z:\Operations\L厂房区域公共文件\2021 L 厂房战略分解\scorecard\[Level 3 &amp;VS scorecard.xlsx]L3&amp;VS-Assy'!L42</f>
    </oc>
    <nc r="L50">
      <v>0.98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82" sId="8" odxf="1" dxf="1" numFmtId="13">
    <oc r="M50">
      <f>'Z:\Operations\L厂房区域公共文件\2021 L 厂房战略分解\scorecard\[Level 3 &amp;VS scorecard.xlsx]L3&amp;VS-Assy'!M42</f>
    </oc>
    <nc r="M50">
      <v>0.98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83" sId="8" odxf="1" dxf="1" numFmtId="13">
    <oc r="N50">
      <f>'Z:\Operations\L厂房区域公共文件\2021 L 厂房战略分解\scorecard\[Level 3 &amp;VS scorecard.xlsx]L3&amp;VS-Assy'!N42</f>
    </oc>
    <nc r="N50">
      <v>0.98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84" sId="8" odxf="1" dxf="1" numFmtId="13">
    <oc r="O50">
      <f>'Z:\Operations\L厂房区域公共文件\2021 L 厂房战略分解\scorecard\[Level 3 &amp;VS scorecard.xlsx]L3&amp;VS-Assy'!O42</f>
    </oc>
    <nc r="O50">
      <v>0.98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85" sId="8" odxf="1" dxf="1" numFmtId="13">
    <oc r="P50">
      <f>'Z:\Operations\L厂房区域公共文件\2021 L 厂房战略分解\scorecard\[Level 3 &amp;VS scorecard.xlsx]L3&amp;VS-Assy'!P42</f>
    </oc>
    <nc r="P50">
      <v>0.98</v>
    </nc>
    <odxf>
      <font>
        <b/>
        <sz val="15"/>
        <color auto="1"/>
        <name val="Arial Narrow"/>
        <scheme val="none"/>
      </font>
    </odxf>
    <ndxf>
      <font>
        <b val="0"/>
        <sz val="15"/>
        <color auto="1"/>
        <name val="Arial Narrow"/>
        <scheme val="none"/>
      </font>
    </ndxf>
  </rcc>
  <rcc rId="3586" sId="8" numFmtId="13">
    <oc r="H51">
      <f>'Z:\Operations\L厂房区域公共文件\2021 L 厂房战略分解\scorecard\[Level 3 &amp;VS scorecard.xlsx]L3&amp;VS-Assy'!H43</f>
    </oc>
    <nc r="H51">
      <v>0.98</v>
    </nc>
  </rcc>
  <rcc rId="3587" sId="8" odxf="1" dxf="1" numFmtId="13">
    <oc r="I51">
      <f>'Z:\Operations\L厂房区域公共文件\2021 L 厂房战略分解\scorecard\[Level 3 &amp;VS scorecard.xlsx]L3&amp;VS-Assy'!I43</f>
    </oc>
    <nc r="I51">
      <v>1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588" sId="8" odxf="1" dxf="1" numFmtId="13">
    <oc r="J51">
      <f>'Z:\Operations\L厂房区域公共文件\2021 L 厂房战略分解\scorecard\[Level 3 &amp;VS scorecard.xlsx]L3&amp;VS-Assy'!J43</f>
    </oc>
    <nc r="J51">
      <v>1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589" sId="8" odxf="1" dxf="1" numFmtId="13">
    <oc r="K51">
      <f>'Z:\Operations\L厂房区域公共文件\2021 L 厂房战略分解\scorecard\[Level 3 &amp;VS scorecard.xlsx]L3&amp;VS-Assy'!K43</f>
    </oc>
    <nc r="K51">
      <v>1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590" sId="8" odxf="1" dxf="1" numFmtId="13">
    <oc r="L51">
      <f>'Z:\Operations\L厂房区域公共文件\2021 L 厂房战略分解\scorecard\[Level 3 &amp;VS scorecard.xlsx]L3&amp;VS-Assy'!L43</f>
    </oc>
    <nc r="L51">
      <v>1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591" sId="8" odxf="1" dxf="1" numFmtId="13">
    <oc r="M51">
      <f>'Z:\Operations\L厂房区域公共文件\2021 L 厂房战略分解\scorecard\[Level 3 &amp;VS scorecard.xlsx]L3&amp;VS-Assy'!M43</f>
    </oc>
    <nc r="M51">
      <v>1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592" sId="8" odxf="1" dxf="1" numFmtId="13">
    <oc r="N51">
      <f>'Z:\Operations\L厂房区域公共文件\2021 L 厂房战略分解\scorecard\[Level 3 &amp;VS scorecard.xlsx]L3&amp;VS-Assy'!N43</f>
    </oc>
    <nc r="N51">
      <v>1</v>
    </nc>
    <o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593" sId="8" odxf="1" dxf="1" numFmtId="13">
    <nc r="O51">
      <v>1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3594" sId="8" odxf="1" dxf="1" numFmtId="13">
    <nc r="P51">
      <v>1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3595" sId="8" numFmtId="13">
    <oc r="H52">
      <f>'Z:\Operations\L厂房区域公共文件\2021 L 厂房战略分解\scorecard\[Level 3 &amp;VS scorecard.xlsx]L3&amp;VS-Paint'!H42</f>
    </oc>
    <nc r="H52">
      <v>0.98</v>
    </nc>
  </rcc>
  <rcc rId="3596" sId="8" numFmtId="13">
    <oc r="I52">
      <f>'Z:\Operations\L厂房区域公共文件\2021 L 厂房战略分解\scorecard\[Level 3 &amp;VS scorecard.xlsx]L3&amp;VS-Paint'!I42</f>
    </oc>
    <nc r="I52">
      <v>0.98</v>
    </nc>
  </rcc>
  <rcc rId="3597" sId="8" numFmtId="13">
    <oc r="J52">
      <f>'Z:\Operations\L厂房区域公共文件\2021 L 厂房战略分解\scorecard\[Level 3 &amp;VS scorecard.xlsx]L3&amp;VS-Paint'!J42</f>
    </oc>
    <nc r="J52">
      <v>0.98</v>
    </nc>
  </rcc>
  <rcc rId="3598" sId="8" numFmtId="13">
    <oc r="K52">
      <f>'Z:\Operations\L厂房区域公共文件\2021 L 厂房战略分解\scorecard\[Level 3 &amp;VS scorecard.xlsx]L3&amp;VS-Paint'!K42</f>
    </oc>
    <nc r="K52">
      <v>0.98</v>
    </nc>
  </rcc>
  <rcc rId="3599" sId="8" numFmtId="13">
    <oc r="L52">
      <f>'Z:\Operations\L厂房区域公共文件\2021 L 厂房战略分解\scorecard\[Level 3 &amp;VS scorecard.xlsx]L3&amp;VS-Paint'!L42</f>
    </oc>
    <nc r="L52">
      <v>0.98</v>
    </nc>
  </rcc>
  <rcc rId="3600" sId="8" numFmtId="13">
    <oc r="M52">
      <f>'Z:\Operations\L厂房区域公共文件\2021 L 厂房战略分解\scorecard\[Level 3 &amp;VS scorecard.xlsx]L3&amp;VS-Paint'!M42</f>
    </oc>
    <nc r="M52">
      <v>0.98</v>
    </nc>
  </rcc>
  <rcc rId="3601" sId="8" numFmtId="13">
    <oc r="N52">
      <f>'Z:\Operations\L厂房区域公共文件\2021 L 厂房战略分解\scorecard\[Level 3 &amp;VS scorecard.xlsx]L3&amp;VS-Paint'!N42</f>
    </oc>
    <nc r="N52">
      <v>0.98</v>
    </nc>
  </rcc>
  <rcc rId="3602" sId="8" numFmtId="13">
    <oc r="O52">
      <f>'Z:\Operations\L厂房区域公共文件\2021 L 厂房战略分解\scorecard\[Level 3 &amp;VS scorecard.xlsx]L3&amp;VS-Paint'!O42</f>
    </oc>
    <nc r="O52">
      <v>0.98</v>
    </nc>
  </rcc>
  <rcc rId="3603" sId="8" numFmtId="13">
    <oc r="P52">
      <f>'Z:\Operations\L厂房区域公共文件\2021 L 厂房战略分解\scorecard\[Level 3 &amp;VS scorecard.xlsx]L3&amp;VS-Paint'!P42</f>
    </oc>
    <nc r="P52">
      <v>0.98</v>
    </nc>
  </rcc>
  <rcc rId="3604" sId="8" odxf="1" dxf="1" numFmtId="13">
    <oc r="H53">
      <f>'Z:\Operations\L厂房区域公共文件\2021 L 厂房战略分解\scorecard\[Level 3 &amp;VS scorecard.xlsx]L3&amp;VS-Paint'!H43</f>
    </oc>
    <nc r="H5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05" sId="8" odxf="1" dxf="1" numFmtId="13">
    <oc r="I53">
      <f>'Z:\Operations\L厂房区域公共文件\2021 L 厂房战略分解\scorecard\[Level 3 &amp;VS scorecard.xlsx]L3&amp;VS-Paint'!I43</f>
    </oc>
    <nc r="I53">
      <v>0.996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06" sId="8" odxf="1" dxf="1" numFmtId="13">
    <oc r="J53">
      <f>'Z:\Operations\L厂房区域公共文件\2021 L 厂房战略分解\scorecard\[Level 3 &amp;VS scorecard.xlsx]L3&amp;VS-Paint'!J43</f>
    </oc>
    <nc r="J5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07" sId="8" odxf="1" dxf="1" numFmtId="13">
    <oc r="K53">
      <f>'Z:\Operations\L厂房区域公共文件\2021 L 厂房战略分解\scorecard\[Level 3 &amp;VS scorecard.xlsx]L3&amp;VS-Paint'!K43</f>
    </oc>
    <nc r="K5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08" sId="8" odxf="1" dxf="1" numFmtId="13">
    <oc r="L53">
      <f>'Z:\Operations\L厂房区域公共文件\2021 L 厂房战略分解\scorecard\[Level 3 &amp;VS scorecard.xlsx]L3&amp;VS-Paint'!L43</f>
    </oc>
    <nc r="L5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09" sId="8" odxf="1" dxf="1" numFmtId="13">
    <oc r="M53">
      <f>'Z:\Operations\L厂房区域公共文件\2021 L 厂房战略分解\scorecard\[Level 3 &amp;VS scorecard.xlsx]L3&amp;VS-Paint'!M43</f>
    </oc>
    <nc r="M5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10" sId="8" odxf="1" dxf="1" numFmtId="13">
    <oc r="N53">
      <f>'Z:\Operations\L厂房区域公共文件\2021 L 厂房战略分解\scorecard\[Level 3 &amp;VS scorecard.xlsx]L3&amp;VS-Paint'!N43</f>
    </oc>
    <nc r="N53">
      <v>0.995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11" sId="8" odxf="1" dxf="1" numFmtId="13">
    <nc r="O53">
      <v>1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fmt sheetId="8" sqref="P53" start="0" length="0">
    <dxf>
      <numFmt numFmtId="13" formatCode="0%"/>
    </dxf>
  </rfmt>
  <rcc rId="3612" sId="8" numFmtId="13">
    <oc r="H54">
      <f>'Z:\Operations\L厂房区域公共文件\2021 L 厂房战略分解\scorecard\[Level 3 &amp;VS scorecard.xlsx]L3&amp;VS-Paint'!H44</f>
    </oc>
    <nc r="H54">
      <v>0.99</v>
    </nc>
  </rcc>
  <rcc rId="3613" sId="8" numFmtId="13">
    <oc r="I54">
      <f>'Z:\Operations\L厂房区域公共文件\2021 L 厂房战略分解\scorecard\[Level 3 &amp;VS scorecard.xlsx]L3&amp;VS-Paint'!I44</f>
    </oc>
    <nc r="I54">
      <v>0.99</v>
    </nc>
  </rcc>
  <rcc rId="3614" sId="8" numFmtId="13">
    <oc r="J54">
      <f>'Z:\Operations\L厂房区域公共文件\2021 L 厂房战略分解\scorecard\[Level 3 &amp;VS scorecard.xlsx]L3&amp;VS-Paint'!J44</f>
    </oc>
    <nc r="J54">
      <v>0.99</v>
    </nc>
  </rcc>
  <rcc rId="3615" sId="8" numFmtId="13">
    <oc r="K54">
      <f>'Z:\Operations\L厂房区域公共文件\2021 L 厂房战略分解\scorecard\[Level 3 &amp;VS scorecard.xlsx]L3&amp;VS-Paint'!K44</f>
    </oc>
    <nc r="K54">
      <v>0.99</v>
    </nc>
  </rcc>
  <rcc rId="3616" sId="8" numFmtId="13">
    <oc r="L54">
      <f>'Z:\Operations\L厂房区域公共文件\2021 L 厂房战略分解\scorecard\[Level 3 &amp;VS scorecard.xlsx]L3&amp;VS-Paint'!L44</f>
    </oc>
    <nc r="L54">
      <v>0.99</v>
    </nc>
  </rcc>
  <rcc rId="3617" sId="8" numFmtId="13">
    <oc r="M54">
      <f>'Z:\Operations\L厂房区域公共文件\2021 L 厂房战略分解\scorecard\[Level 3 &amp;VS scorecard.xlsx]L3&amp;VS-Paint'!M44</f>
    </oc>
    <nc r="M54">
      <v>0.99</v>
    </nc>
  </rcc>
  <rcc rId="3618" sId="8" numFmtId="13">
    <oc r="N54">
      <f>'Z:\Operations\L厂房区域公共文件\2021 L 厂房战略分解\scorecard\[Level 3 &amp;VS scorecard.xlsx]L3&amp;VS-Paint'!N44</f>
    </oc>
    <nc r="N54">
      <v>0.99</v>
    </nc>
  </rcc>
  <rcc rId="3619" sId="8" numFmtId="13">
    <oc r="O54">
      <f>'Z:\Operations\L厂房区域公共文件\2021 L 厂房战略分解\scorecard\[Level 3 &amp;VS scorecard.xlsx]L3&amp;VS-Paint'!O44</f>
    </oc>
    <nc r="O54">
      <v>0.99</v>
    </nc>
  </rcc>
  <rcc rId="3620" sId="8" numFmtId="13">
    <oc r="P54">
      <f>'Z:\Operations\L厂房区域公共文件\2021 L 厂房战略分解\scorecard\[Level 3 &amp;VS scorecard.xlsx]L3&amp;VS-Paint'!P44</f>
    </oc>
    <nc r="P54">
      <v>0.99</v>
    </nc>
  </rcc>
  <rcc rId="3621" sId="8" odxf="1" dxf="1" numFmtId="13">
    <oc r="H55">
      <f>'Z:\Operations\L厂房区域公共文件\2021 L 厂房战略分解\scorecard\[Level 3 &amp;VS scorecard.xlsx]L3&amp;VS-Paint'!H45</f>
    </oc>
    <nc r="H5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22" sId="8" odxf="1" dxf="1" numFmtId="13">
    <oc r="I55">
      <f>'Z:\Operations\L厂房区域公共文件\2021 L 厂房战略分解\scorecard\[Level 3 &amp;VS scorecard.xlsx]L3&amp;VS-Paint'!I45</f>
    </oc>
    <nc r="I55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23" sId="8" odxf="1" dxf="1" numFmtId="13">
    <oc r="J55">
      <f>'Z:\Operations\L厂房区域公共文件\2021 L 厂房战略分解\scorecard\[Level 3 &amp;VS scorecard.xlsx]L3&amp;VS-Paint'!J45</f>
    </oc>
    <nc r="J55">
      <v>0.99399999999999999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24" sId="8" odxf="1" dxf="1" numFmtId="13">
    <oc r="K55">
      <f>'Z:\Operations\L厂房区域公共文件\2021 L 厂房战略分解\scorecard\[Level 3 &amp;VS scorecard.xlsx]L3&amp;VS-Paint'!K45</f>
    </oc>
    <nc r="K5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25" sId="8" odxf="1" dxf="1" numFmtId="13">
    <oc r="L55">
      <f>'Z:\Operations\L厂房区域公共文件\2021 L 厂房战略分解\scorecard\[Level 3 &amp;VS scorecard.xlsx]L3&amp;VS-Paint'!L45</f>
    </oc>
    <nc r="L5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26" sId="8" odxf="1" dxf="1" numFmtId="13">
    <oc r="M55">
      <f>'Z:\Operations\L厂房区域公共文件\2021 L 厂房战略分解\scorecard\[Level 3 &amp;VS scorecard.xlsx]L3&amp;VS-Paint'!M45</f>
    </oc>
    <nc r="M55">
      <v>0.98899999999999999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27" sId="8" odxf="1" dxf="1" numFmtId="13">
    <oc r="N55">
      <f>'Z:\Operations\L厂房区域公共文件\2021 L 厂房战略分解\scorecard\[Level 3 &amp;VS scorecard.xlsx]L3&amp;VS-Paint'!N45</f>
    </oc>
    <nc r="N55">
      <v>0.996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628" sId="8" odxf="1" dxf="1" numFmtId="13">
    <nc r="O55">
      <v>0.995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3629" sId="8" odxf="1" dxf="1" numFmtId="13">
    <nc r="P55">
      <v>0.995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fmt sheetId="8" sqref="I56" start="0" length="0">
    <dxf>
      <font>
        <sz val="15"/>
        <color auto="1"/>
        <name val="Arial Narrow"/>
        <scheme val="none"/>
      </font>
    </dxf>
  </rfmt>
  <rfmt sheetId="8" sqref="J56" start="0" length="0">
    <dxf>
      <font>
        <sz val="15"/>
        <color auto="1"/>
        <name val="Arial Narrow"/>
        <scheme val="none"/>
      </font>
      <alignment horizontal="general" vertical="center"/>
    </dxf>
  </rfmt>
  <rfmt sheetId="8" sqref="K56" start="0" length="0">
    <dxf>
      <font>
        <sz val="15"/>
        <color auto="1"/>
        <name val="Arial Narrow"/>
        <scheme val="none"/>
      </font>
      <alignment horizontal="general" vertical="center"/>
    </dxf>
  </rfmt>
  <rfmt sheetId="8" sqref="L56" start="0" length="0">
    <dxf>
      <font>
        <sz val="15"/>
        <color auto="1"/>
        <name val="Arial Narrow"/>
        <scheme val="none"/>
      </font>
      <alignment horizontal="general" vertical="center"/>
    </dxf>
  </rfmt>
  <rfmt sheetId="8" sqref="M56" start="0" length="0">
    <dxf>
      <font>
        <sz val="15"/>
        <color auto="1"/>
        <name val="Arial Narrow"/>
        <scheme val="none"/>
      </font>
      <alignment horizontal="general" vertical="center"/>
    </dxf>
  </rfmt>
  <rfmt sheetId="8" sqref="N56" start="0" length="0">
    <dxf>
      <font>
        <sz val="15"/>
        <color auto="1"/>
        <name val="Arial Narrow"/>
        <scheme val="none"/>
      </font>
      <alignment horizontal="general" vertical="center"/>
    </dxf>
  </rfmt>
  <rfmt sheetId="8" sqref="O56" start="0" length="0">
    <dxf>
      <font>
        <sz val="15"/>
        <color auto="1"/>
        <name val="Arial Narrow"/>
        <scheme val="none"/>
      </font>
      <alignment horizontal="general" vertical="center"/>
    </dxf>
  </rfmt>
  <rfmt sheetId="8" sqref="P56" start="0" length="0">
    <dxf>
      <font>
        <sz val="15"/>
        <color auto="1"/>
        <name val="Arial Narrow"/>
        <scheme val="none"/>
      </font>
      <alignment horizontal="general" vertical="center"/>
    </dxf>
  </rfmt>
  <rcc rId="3630" sId="8" odxf="1" dxf="1">
    <oc r="H56">
      <f>'Z:\Operations\L厂房区域公共文件\2021 L 厂房战略分解\scorecard\[Level 3 &amp;VS scorecard.xlsx]L3&amp;VS-Assy'!H44</f>
    </oc>
    <nc r="H56"/>
    <ndxf>
      <font>
        <b/>
        <sz val="15"/>
        <color auto="1"/>
        <name val="Arial Narrow"/>
        <scheme val="none"/>
      </font>
    </ndxf>
  </rcc>
  <rcc rId="3631" sId="8" odxf="1" dxf="1">
    <oc r="I56">
      <f>'Z:\Operations\L厂房区域公共文件\2021 L 厂房战略分解\scorecard\[Level 3 &amp;VS scorecard.xlsx]L3&amp;VS-Assy'!I44</f>
    </oc>
    <nc r="I56">
      <v>1350</v>
    </nc>
    <ndxf>
      <font>
        <b/>
        <sz val="15"/>
        <color auto="1"/>
        <name val="Arial Narrow"/>
        <scheme val="none"/>
      </font>
    </ndxf>
  </rcc>
  <rcc rId="3632" sId="8" odxf="1" dxf="1">
    <oc r="J56">
      <f>'Z:\Operations\L厂房区域公共文件\2021 L 厂房战略分解\scorecard\[Level 3 &amp;VS scorecard.xlsx]L3&amp;VS-Assy'!J44</f>
    </oc>
    <nc r="J56">
      <v>2600</v>
    </nc>
    <ndxf>
      <alignment horizontal="center" vertical="top"/>
    </ndxf>
  </rcc>
  <rcc rId="3633" sId="8" odxf="1" dxf="1">
    <oc r="K56">
      <f>'Z:\Operations\L厂房区域公共文件\2021 L 厂房战略分解\scorecard\[Level 3 &amp;VS scorecard.xlsx]L3&amp;VS-Assy'!K44</f>
    </oc>
    <nc r="K56">
      <v>2500</v>
    </nc>
    <ndxf>
      <alignment horizontal="center" vertical="top"/>
    </ndxf>
  </rcc>
  <rcc rId="3634" sId="8" odxf="1" dxf="1">
    <oc r="L56">
      <f>'Z:\Operations\L厂房区域公共文件\2021 L 厂房战略分解\scorecard\[Level 3 &amp;VS scorecard.xlsx]L3&amp;VS-Assy'!L44</f>
    </oc>
    <nc r="L56">
      <v>2400</v>
    </nc>
    <ndxf>
      <alignment horizontal="center" vertical="top"/>
    </ndxf>
  </rcc>
  <rcc rId="3635" sId="8" odxf="1" dxf="1">
    <oc r="M56">
      <f>'Z:\Operations\L厂房区域公共文件\2021 L 厂房战略分解\scorecard\[Level 3 &amp;VS scorecard.xlsx]L3&amp;VS-Assy'!M44</f>
    </oc>
    <nc r="M56">
      <v>2300</v>
    </nc>
    <ndxf>
      <alignment horizontal="center" vertical="top"/>
    </ndxf>
  </rcc>
  <rcc rId="3636" sId="8" odxf="1" dxf="1">
    <oc r="N56">
      <f>'Z:\Operations\L厂房区域公共文件\2021 L 厂房战略分解\scorecard\[Level 3 &amp;VS scorecard.xlsx]L3&amp;VS-Assy'!N44</f>
    </oc>
    <nc r="N56">
      <v>2200</v>
    </nc>
    <ndxf>
      <alignment horizontal="center" vertical="top"/>
    </ndxf>
  </rcc>
  <rcc rId="3637" sId="8" odxf="1" dxf="1">
    <oc r="O56">
      <f>'Z:\Operations\L厂房区域公共文件\2021 L 厂房战略分解\scorecard\[Level 3 &amp;VS scorecard.xlsx]L3&amp;VS-Assy'!O44</f>
    </oc>
    <nc r="O56">
      <v>2100</v>
    </nc>
    <ndxf>
      <alignment horizontal="center" vertical="top"/>
    </ndxf>
  </rcc>
  <rcc rId="3638" sId="8" odxf="1" dxf="1">
    <oc r="P56">
      <f>'Z:\Operations\L厂房区域公共文件\2021 L 厂房战略分解\scorecard\[Level 3 &amp;VS scorecard.xlsx]L3&amp;VS-Assy'!P44</f>
    </oc>
    <nc r="P56">
      <v>2000</v>
    </nc>
    <ndxf>
      <alignment horizontal="center" vertical="top"/>
    </ndxf>
  </rcc>
  <rcc rId="3639" sId="8" odxf="1" dxf="1">
    <oc r="Q56">
      <f>'Z:\Operations\L厂房区域公共文件\2021 L 厂房战略分解\scorecard\[Level 3 &amp;VS scorecard.xlsx]L3&amp;VS-Assy'!Q44</f>
    </oc>
    <nc r="Q56">
      <v>1900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40" sId="8" odxf="1" dxf="1">
    <oc r="H57">
      <f>'Z:\Operations\L厂房区域公共文件\2021 L 厂房战略分解\scorecard\[Level 3 &amp;VS scorecard.xlsx]L3&amp;VS-Assy'!H45</f>
    </oc>
    <nc r="H57">
      <v>2618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641" sId="8" odxf="1" dxf="1">
    <oc r="I57">
      <f>'Z:\Operations\L厂房区域公共文件\2021 L 厂房战略分解\scorecard\[Level 3 &amp;VS scorecard.xlsx]L3&amp;VS-Assy'!I45</f>
    </oc>
    <nc r="I57">
      <v>1350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642" sId="8" odxf="1" dxf="1">
    <oc r="J57">
      <f>'Z:\Operations\L厂房区域公共文件\2021 L 厂房战略分解\scorecard\[Level 3 &amp;VS scorecard.xlsx]L3&amp;VS-Assy'!J45</f>
    </oc>
    <nc r="J57">
      <v>4391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643" sId="8" odxf="1" dxf="1">
    <oc r="K57">
      <f>'Z:\Operations\L厂房区域公共文件\2021 L 厂房战略分解\scorecard\[Level 3 &amp;VS scorecard.xlsx]L3&amp;VS-Assy'!K45</f>
    </oc>
    <nc r="K57">
      <v>1368.52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44" sId="8" odxf="1" dxf="1">
    <oc r="L57">
      <f>'Z:\Operations\L厂房区域公共文件\2021 L 厂房战略分解\scorecard\[Level 3 &amp;VS scorecard.xlsx]L3&amp;VS-Assy'!L45</f>
    </oc>
    <nc r="L57">
      <v>1981.18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45" sId="8" odxf="1" dxf="1">
    <oc r="M57">
      <f>'Z:\Operations\L厂房区域公共文件\2021 L 厂房战略分解\scorecard\[Level 3 &amp;VS scorecard.xlsx]L3&amp;VS-Assy'!M45</f>
    </oc>
    <nc r="M57">
      <v>2064.67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46" sId="8" odxf="1" dxf="1">
    <oc r="N57">
      <f>'Z:\Operations\L厂房区域公共文件\2021 L 厂房战略分解\scorecard\[Level 3 &amp;VS scorecard.xlsx]L3&amp;VS-Assy'!N45</f>
    </oc>
    <nc r="N57">
      <v>3077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647" sId="8" odxf="1" dxf="1">
    <nc r="O57">
      <v>1741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cc rId="3648" sId="8" odxf="1" dxf="1">
    <nc r="P57">
      <v>2126</v>
    </nc>
    <odxf>
      <font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FF0000"/>
        </patternFill>
      </fill>
    </ndxf>
  </rcc>
  <rcc rId="3649" sId="8" odxf="1" dxf="1">
    <nc r="Q57">
      <v>1001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cc rId="3650" sId="8">
    <oc r="H60">
      <f>'Z:\Operations\L厂房区域公共文件\2021 L 厂房战略分解\scorecard\[Level 3 &amp;VS scorecard.xlsx]L3&amp;VS-Paint'!H46</f>
    </oc>
    <nc r="H60">
      <v>100</v>
    </nc>
  </rcc>
  <rcc rId="3651" sId="8" odxf="1" dxf="1">
    <oc r="I60">
      <f>'Z:\Operations\L厂房区域公共文件\2021 L 厂房战略分解\scorecard\[Level 3 &amp;VS scorecard.xlsx]L3&amp;VS-Paint'!I46</f>
    </oc>
    <nc r="I60">
      <v>100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52" sId="8" odxf="1" dxf="1">
    <oc r="J60">
      <f>'Z:\Operations\L厂房区域公共文件\2021 L 厂房战略分解\scorecard\[Level 3 &amp;VS scorecard.xlsx]L3&amp;VS-Paint'!J46</f>
    </oc>
    <nc r="J60">
      <v>100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653" sId="8" odxf="1" dxf="1">
    <oc r="K60">
      <f>'Z:\Operations\L厂房区域公共文件\2021 L 厂房战略分解\scorecard\[Level 3 &amp;VS scorecard.xlsx]L3&amp;VS-Paint'!K46</f>
    </oc>
    <nc r="K60">
      <v>100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654" sId="8" odxf="1" dxf="1">
    <oc r="L60">
      <f>'Z:\Operations\L厂房区域公共文件\2021 L 厂房战略分解\scorecard\[Level 3 &amp;VS scorecard.xlsx]L3&amp;VS-Paint'!L46</f>
    </oc>
    <nc r="L60">
      <v>100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655" sId="8" odxf="1" dxf="1">
    <oc r="M60">
      <f>'Z:\Operations\L厂房区域公共文件\2021 L 厂房战略分解\scorecard\[Level 3 &amp;VS scorecard.xlsx]L3&amp;VS-Paint'!M46</f>
    </oc>
    <nc r="M60">
      <v>100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656" sId="8" odxf="1" dxf="1">
    <oc r="N60">
      <f>'Z:\Operations\L厂房区域公共文件\2021 L 厂房战略分解\scorecard\[Level 3 &amp;VS scorecard.xlsx]L3&amp;VS-Paint'!N46</f>
    </oc>
    <nc r="N60">
      <v>100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657" sId="8" odxf="1" dxf="1">
    <oc r="O60">
      <f>'Z:\Operations\L厂房区域公共文件\2021 L 厂房战略分解\scorecard\[Level 3 &amp;VS scorecard.xlsx]L3&amp;VS-Paint'!O46</f>
    </oc>
    <nc r="O60">
      <v>100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658" sId="8" odxf="1" dxf="1">
    <oc r="P60">
      <f>'Z:\Operations\L厂房区域公共文件\2021 L 厂房战略分解\scorecard\[Level 3 &amp;VS scorecard.xlsx]L3&amp;VS-Paint'!P46</f>
    </oc>
    <nc r="P60">
      <v>100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659" sId="8" odxf="1" dxf="1">
    <oc r="H61">
      <f>'Z:\Operations\L厂房区域公共文件\2021 L 厂房战略分解\scorecard\[Level 3 &amp;VS scorecard.xlsx]L3&amp;VS-Paint'!H47</f>
    </oc>
    <nc r="H61">
      <v>92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660" sId="8" odxf="1" dxf="1">
    <oc r="I61">
      <f>'Z:\Operations\L厂房区域公共文件\2021 L 厂房战略分解\scorecard\[Level 3 &amp;VS scorecard.xlsx]L3&amp;VS-Paint'!I47</f>
    </oc>
    <nc r="I61">
      <v>35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61" sId="8" odxf="1" dxf="1">
    <oc r="J61">
      <f>'Z:\Operations\L厂房区域公共文件\2021 L 厂房战略分解\scorecard\[Level 3 &amp;VS scorecard.xlsx]L3&amp;VS-Paint'!J47</f>
    </oc>
    <nc r="J61">
      <v>0.13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662" sId="8" odxf="1" dxf="1">
    <oc r="K61">
      <f>'Z:\Operations\L厂房区域公共文件\2021 L 厂房战略分解\scorecard\[Level 3 &amp;VS scorecard.xlsx]L3&amp;VS-Paint'!K47</f>
    </oc>
    <nc r="K61">
      <v>133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  <alignment horizontal="general" vertical="center"/>
    </ndxf>
  </rcc>
  <rcc rId="3663" sId="8" odxf="1" dxf="1">
    <oc r="L61">
      <f>'Z:\Operations\L厂房区域公共文件\2021 L 厂房战略分解\scorecard\[Level 3 &amp;VS scorecard.xlsx]L3&amp;VS-Paint'!L47</f>
    </oc>
    <nc r="L61">
      <v>92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664" sId="8" odxf="1" dxf="1">
    <oc r="M61">
      <f>'Z:\Operations\L厂房区域公共文件\2021 L 厂房战略分解\scorecard\[Level 3 &amp;VS scorecard.xlsx]L3&amp;VS-Paint'!M47</f>
    </oc>
    <nc r="M61">
      <v>154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  <alignment horizontal="general" vertical="center"/>
    </ndxf>
  </rcc>
  <rcc rId="3665" sId="8" odxf="1" dxf="1">
    <oc r="N61">
      <f>'Z:\Operations\L厂房区域公共文件\2021 L 厂房战略分解\scorecard\[Level 3 &amp;VS scorecard.xlsx]L3&amp;VS-Paint'!N47</f>
    </oc>
    <nc r="N61">
      <v>6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666" sId="8" odxf="1" dxf="1">
    <nc r="O61">
      <v>0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667" sId="8" odxf="1" dxf="1">
    <nc r="P61">
      <v>47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668" sId="8">
    <oc r="H58">
      <f>#REF!</f>
    </oc>
    <nc r="H58">
      <v>354</v>
    </nc>
  </rcc>
  <rcc rId="3669" sId="8" odxf="1" dxf="1">
    <oc r="I58">
      <f>#REF!</f>
    </oc>
    <nc r="I58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70" sId="8" odxf="1" dxf="1">
    <oc r="J58">
      <f>#REF!</f>
    </oc>
    <nc r="J58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71" sId="8" odxf="1" dxf="1">
    <oc r="K58">
      <f>#REF!</f>
    </oc>
    <nc r="K58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72" sId="8" odxf="1" dxf="1">
    <oc r="L58">
      <f>#REF!</f>
    </oc>
    <nc r="L58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73" sId="8" odxf="1" dxf="1">
    <oc r="M58">
      <f>#REF!</f>
    </oc>
    <nc r="M58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74" sId="8" odxf="1" dxf="1">
    <oc r="N58">
      <f>#REF!</f>
    </oc>
    <nc r="N58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75" sId="8" odxf="1" dxf="1">
    <oc r="O58">
      <f>#REF!</f>
    </oc>
    <nc r="O58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76" sId="8" odxf="1" dxf="1">
    <oc r="H59">
      <f>#REF!</f>
    </oc>
    <nc r="H59">
      <v>248</v>
    </nc>
    <odxf>
      <numFmt numFmtId="1" formatCode="0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00B050"/>
        </patternFill>
      </fill>
    </ndxf>
  </rcc>
  <rcc rId="3677" sId="8" odxf="1" dxf="1">
    <oc r="I59">
      <f>#REF!</f>
    </oc>
    <nc r="I59">
      <f>'C:\Users\zc625g0cf\Desktop\[Lean Scorecard-L Fab.xlsx]summary'!$F$11</f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678" sId="8" odxf="1" dxf="1">
    <oc r="J59">
      <f>#REF!</f>
    </oc>
    <nc r="J59">
      <f>'C:\Users\zc625g0cf\Desktop\[Lean Scorecard-L Fab.xlsx]summary'!$G$11</f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79" sId="8" odxf="1" dxf="1">
    <oc r="K59">
      <f>#REF!</f>
    </oc>
    <nc r="K59">
      <f>'C:\Users\zc625g0cf\Desktop\[Lean Scorecard-L Fab.xlsx]summary'!$H$11</f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80" sId="8" odxf="1" dxf="1">
    <oc r="L59">
      <f>#REF!</f>
    </oc>
    <nc r="L59">
      <v>307</v>
    </nc>
    <odxf>
      <font>
        <sz val="15"/>
        <color auto="1"/>
        <name val="Arial Narrow"/>
        <scheme val="none"/>
      </font>
      <numFmt numFmtId="1" formatCode="0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3681" sId="8" odxf="1" dxf="1">
    <oc r="M59">
      <f>#REF!</f>
    </oc>
    <nc r="M59">
      <v>266</v>
    </nc>
    <odxf>
      <font>
        <sz val="15"/>
        <color auto="1"/>
        <name val="Arial Narrow"/>
        <scheme val="none"/>
      </font>
      <numFmt numFmtId="1" formatCode="0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3682" sId="8" odxf="1" dxf="1">
    <oc r="N59">
      <f>#REF!</f>
    </oc>
    <nc r="N59">
      <v>148</v>
    </nc>
    <odxf>
      <font>
        <sz val="15"/>
        <color auto="1"/>
        <name val="Arial Narrow"/>
        <scheme val="none"/>
      </font>
      <numFmt numFmtId="1" formatCode="0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3683" sId="8" odxf="1" dxf="1">
    <nc r="O59">
      <v>216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84" sId="8" odxf="1" dxf="1" numFmtId="13">
    <oc r="H62">
      <f>'Z:\Operations\L厂房区域公共文件\2021 L 厂房战略分解\scorecard\[Level 3 &amp;VS scorecard.xlsx]L3&amp;VS-Assy'!I46</f>
    </oc>
    <nc r="H62">
      <v>0.95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685" sId="8" odxf="1" dxf="1" numFmtId="13">
    <oc r="I62">
      <f>'Z:\Operations\L厂房区域公共文件\2021 L 厂房战略分解\scorecard\[Level 3 &amp;VS scorecard.xlsx]L3&amp;VS-Assy'!J46</f>
    </oc>
    <nc r="I62">
      <v>0.95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86" sId="8" odxf="1" dxf="1" numFmtId="13">
    <oc r="J62">
      <f>'Z:\Operations\L厂房区域公共文件\2021 L 厂房战略分解\scorecard\[Level 3 &amp;VS scorecard.xlsx]L3&amp;VS-Assy'!K46</f>
    </oc>
    <nc r="J62">
      <v>0.95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87" sId="8" odxf="1" dxf="1" numFmtId="13">
    <oc r="K62">
      <f>'Z:\Operations\L厂房区域公共文件\2021 L 厂房战略分解\scorecard\[Level 3 &amp;VS scorecard.xlsx]L3&amp;VS-Assy'!L46</f>
    </oc>
    <nc r="K62">
      <v>0.95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88" sId="8" odxf="1" dxf="1" numFmtId="13">
    <oc r="L62">
      <f>'Z:\Operations\L厂房区域公共文件\2021 L 厂房战略分解\scorecard\[Level 3 &amp;VS scorecard.xlsx]L3&amp;VS-Assy'!M46</f>
    </oc>
    <nc r="L62">
      <v>0.95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89" sId="8" odxf="1" dxf="1" numFmtId="13">
    <oc r="M62">
      <f>'Z:\Operations\L厂房区域公共文件\2021 L 厂房战略分解\scorecard\[Level 3 &amp;VS scorecard.xlsx]L3&amp;VS-Assy'!N46</f>
    </oc>
    <nc r="M62">
      <v>0.95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90" sId="8" odxf="1" dxf="1" numFmtId="13">
    <oc r="N62">
      <f>'Z:\Operations\L厂房区域公共文件\2021 L 厂房战略分解\scorecard\[Level 3 &amp;VS scorecard.xlsx]L3&amp;VS-Assy'!O46</f>
    </oc>
    <nc r="N62">
      <v>0.95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91" sId="8" odxf="1" dxf="1" numFmtId="13">
    <oc r="O62">
      <f>'Z:\Operations\L厂房区域公共文件\2021 L 厂房战略分解\scorecard\[Level 3 &amp;VS scorecard.xlsx]L3&amp;VS-Assy'!P46</f>
    </oc>
    <nc r="O62">
      <v>0.95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92" sId="8" odxf="1" dxf="1" numFmtId="13">
    <oc r="P62">
      <f>'Z:\Operations\L厂房区域公共文件\2021 L 厂房战略分解\scorecard\[Level 3 &amp;VS scorecard.xlsx]L3&amp;VS-Assy'!Q46</f>
    </oc>
    <nc r="P62">
      <v>0.95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693" sId="8" odxf="1" dxf="1" numFmtId="13">
    <oc r="H63">
      <f>'Z:\Operations\L厂房区域公共文件\2021 L 厂房战略分解\scorecard\[Level 3 &amp;VS scorecard.xlsx]L3&amp;VS-Assy'!I47</f>
    </oc>
    <nc r="H63">
      <v>0.95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694" sId="8" odxf="1" dxf="1" numFmtId="13">
    <oc r="I63">
      <f>'Z:\Operations\L厂房区域公共文件\2021 L 厂房战略分解\scorecard\[Level 3 &amp;VS scorecard.xlsx]L3&amp;VS-Assy'!J47</f>
    </oc>
    <nc r="I63">
      <v>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95" sId="8" odxf="1" dxf="1" numFmtId="13">
    <oc r="J63">
      <f>'Z:\Operations\L厂房区域公共文件\2021 L 厂房战略分解\scorecard\[Level 3 &amp;VS scorecard.xlsx]L3&amp;VS-Assy'!K47</f>
    </oc>
    <nc r="J63">
      <v>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96" sId="8" odxf="1" dxf="1" numFmtId="13">
    <oc r="K63">
      <f>'Z:\Operations\L厂房区域公共文件\2021 L 厂房战略分解\scorecard\[Level 3 &amp;VS scorecard.xlsx]L3&amp;VS-Assy'!L47</f>
    </oc>
    <nc r="K63">
      <v>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97" sId="8" odxf="1" dxf="1" numFmtId="13">
    <oc r="L63">
      <f>'Z:\Operations\L厂房区域公共文件\2021 L 厂房战略分解\scorecard\[Level 3 &amp;VS scorecard.xlsx]L3&amp;VS-Assy'!M47</f>
    </oc>
    <nc r="L63">
      <v>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98" sId="8" odxf="1" dxf="1" numFmtId="13">
    <oc r="M63">
      <f>'Z:\Operations\L厂房区域公共文件\2021 L 厂房战略分解\scorecard\[Level 3 &amp;VS scorecard.xlsx]L3&amp;VS-Assy'!N47</f>
    </oc>
    <nc r="M63">
      <v>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699" sId="8" odxf="1" dxf="1" numFmtId="13">
    <oc r="N63">
      <f>'Z:\Operations\L厂房区域公共文件\2021 L 厂房战略分解\scorecard\[Level 3 &amp;VS scorecard.xlsx]L3&amp;VS-Assy'!O47</f>
    </oc>
    <nc r="N63">
      <v>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00" sId="8" odxf="1" dxf="1" numFmtId="13">
    <nc r="O63">
      <v>1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3701" sId="8" odxf="1" dxf="1" numFmtId="13">
    <nc r="P63">
      <v>1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m rId="3702" sheetId="8" source="I56:Q57" destination="H56:P57" sourceSheetId="8">
    <rfmt sheetId="8" sqref="H56" start="0" length="0">
      <dxf>
        <font>
          <b/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8" dxf="1">
      <nc r="H57">
        <v>2618</v>
      </nc>
      <ndxf>
        <font>
          <b/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c rId="3703" sId="8" numFmtId="13">
    <oc r="H64">
      <f>#REF!</f>
    </oc>
    <nc r="H64">
      <v>0.85</v>
    </nc>
  </rcc>
  <rcc rId="3704" sId="8" numFmtId="13">
    <oc r="I64">
      <f>#REF!</f>
    </oc>
    <nc r="I64">
      <v>0.85</v>
    </nc>
  </rcc>
  <rcc rId="3705" sId="8" numFmtId="13">
    <oc r="J64">
      <f>#REF!</f>
    </oc>
    <nc r="J64">
      <v>0.85</v>
    </nc>
  </rcc>
  <rcc rId="3706" sId="8" numFmtId="13">
    <oc r="K64">
      <f>#REF!</f>
    </oc>
    <nc r="K64">
      <v>0.85</v>
    </nc>
  </rcc>
  <rcc rId="3707" sId="8" numFmtId="13">
    <oc r="L64">
      <f>#REF!</f>
    </oc>
    <nc r="L64">
      <v>0.85</v>
    </nc>
  </rcc>
  <rcc rId="3708" sId="8" numFmtId="13">
    <oc r="M64">
      <f>#REF!</f>
    </oc>
    <nc r="M64">
      <v>0.85</v>
    </nc>
  </rcc>
  <rcc rId="3709" sId="8" numFmtId="13">
    <oc r="N64">
      <f>#REF!</f>
    </oc>
    <nc r="N64">
      <v>0.85</v>
    </nc>
  </rcc>
  <rcc rId="3710" sId="8" numFmtId="13">
    <oc r="O64">
      <f>#REF!</f>
    </oc>
    <nc r="O64">
      <v>0.85</v>
    </nc>
  </rcc>
  <rcc rId="3711" sId="8" odxf="1" dxf="1" numFmtId="13">
    <oc r="H65">
      <f>#REF!</f>
    </oc>
    <nc r="H65">
      <v>0.91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712" sId="8" odxf="1" dxf="1">
    <oc r="I65">
      <f>#REF!</f>
    </oc>
    <nc r="I65">
      <f>'C:\Users\zc625g0cf\Desktop\[Lean Scorecard-L Fab.xlsx]summary'!$F$63</f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713" sId="8" odxf="1" dxf="1">
    <oc r="J65">
      <f>#REF!</f>
    </oc>
    <nc r="J65">
      <f>'C:\Users\zc625g0cf\Desktop\[Lean Scorecard-L Fab.xlsx]summary'!$G$63</f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714" sId="8" odxf="1" dxf="1">
    <oc r="K65">
      <f>#REF!</f>
    </oc>
    <nc r="K65">
      <f>'C:\Users\zc625g0cf\Desktop\[Lean Scorecard-L Fab.xlsx]summary'!$H$63</f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715" sId="8" odxf="1" dxf="1" numFmtId="13">
    <oc r="L65">
      <f>#REF!</f>
    </oc>
    <nc r="L65">
      <v>0.91830000000000001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716" sId="8" odxf="1" dxf="1" numFmtId="13">
    <oc r="M65">
      <f>#REF!</f>
    </oc>
    <nc r="M65">
      <v>0.879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717" sId="8" odxf="1" dxf="1" numFmtId="13">
    <oc r="N65">
      <f>#REF!</f>
    </oc>
    <nc r="N65">
      <v>0.90400000000000003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718" sId="8" odxf="1" dxf="1" numFmtId="13">
    <nc r="O65">
      <v>0.90700000000000003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mt sheetId="8" cell="M61" guid="{BA203686-DF71-4D47-A125-5DB213E3987A}" author="Zhiling Shi" newLength="22"/>
  <rcv guid="{BA400C7C-46A6-490E-A221-F389469378D8}" action="delete"/>
  <rdn rId="0" localSheetId="1" customView="1" name="Z_BA400C7C_46A6_490E_A221_F389469378D8_.wvu.FilterData" hidden="1" oldHidden="1">
    <formula>old生产总监指标Summary!$B$3:$H$71</formula>
    <oldFormula>old生产总监指标Summary!$B$3:$H$71</oldFormula>
  </rdn>
  <rdn rId="0" localSheetId="2" customView="1" name="Z_BA400C7C_46A6_490E_A221_F389469378D8_.wvu.FilterData" hidden="1" oldHidden="1">
    <formula>old!$J$3:$R$117</formula>
    <oldFormula>old!$J$3:$R$117</oldFormula>
  </rdn>
  <rdn rId="0" localSheetId="4" customView="1" name="Z_BA400C7C_46A6_490E_A221_F389469378D8_.wvu.FilterData" hidden="1" oldHidden="1">
    <formula>'L3&amp;VS-Assy'!$B$3:$E$65</formula>
    <oldFormula>'L3&amp;VS-Assy'!$B$3:$E$65</oldFormula>
  </rdn>
  <rdn rId="0" localSheetId="5" customView="1" name="Z_BA400C7C_46A6_490E_A221_F389469378D8_.wvu.FilterData" hidden="1" oldHidden="1">
    <formula>'L3&amp;VS-Fab 1st half year'!$B$3:$H$87</formula>
    <oldFormula>'L3&amp;VS-Fab 1st half year'!$B$3:$H$87</oldFormula>
  </rdn>
  <rdn rId="0" localSheetId="6" customView="1" name="Z_BA400C7C_46A6_490E_A221_F389469378D8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BA400C7C_46A6_490E_A221_F389469378D8_.wvu.FilterData" hidden="1" oldHidden="1">
    <formula>'L3&amp;VS-Fab  2nd half year'!$B$3:$H$87</formula>
    <oldFormula>'L3&amp;VS-Fab  2nd half year'!$B$3:$H$87</oldFormula>
  </rdn>
  <rdn rId="0" localSheetId="7" customView="1" name="Z_BA400C7C_46A6_490E_A221_F389469378D8_.wvu.FilterData" hidden="1" oldHidden="1">
    <formula>'L3&amp;VS-Paint'!$B$3:$H$65</formula>
    <oldFormula>'L3&amp;VS-Paint'!$B$3:$H$65</oldFormula>
  </rdn>
  <rcv guid="{BA400C7C-46A6-490E-A221-F389469378D8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6" sId="8" odxf="1" dxf="1">
    <oc r="H70">
      <f>'Z:\Operations\L厂房区域公共文件\2021 L 厂房战略分解\scorecard\[Level 3 &amp;VS scorecard.xlsx]L3&amp;VS-Assy'!H50</f>
    </oc>
    <nc r="H70" t="inlineStr">
      <is>
        <t>30+5</t>
      </is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727" sId="8" odxf="1" dxf="1">
    <oc r="I70">
      <f>'Z:\Operations\L厂房区域公共文件\2021 L 厂房战略分解\scorecard\[Level 3 &amp;VS scorecard.xlsx]L3&amp;VS-Assy'!I50</f>
    </oc>
    <nc r="I70" t="inlineStr">
      <is>
        <t>30+2.1</t>
      </is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728" sId="8" odxf="1" dxf="1">
    <oc r="J70">
      <f>'Z:\Operations\L厂房区域公共文件\2021 L 厂房战略分解\scorecard\[Level 3 &amp;VS scorecard.xlsx]L3&amp;VS-Assy'!J50</f>
    </oc>
    <nc r="J70" t="inlineStr">
      <is>
        <t>30+2.1</t>
      </is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729" sId="8" odxf="1" dxf="1">
    <oc r="K70">
      <f>'Z:\Operations\L厂房区域公共文件\2021 L 厂房战略分解\scorecard\[Level 3 &amp;VS scorecard.xlsx]L3&amp;VS-Assy'!K50</f>
    </oc>
    <nc r="K70" t="inlineStr">
      <is>
        <t>30+2.1</t>
      </is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730" sId="8" odxf="1" dxf="1">
    <oc r="L70">
      <f>'Z:\Operations\L厂房区域公共文件\2021 L 厂房战略分解\scorecard\[Level 3 &amp;VS scorecard.xlsx]L3&amp;VS-Assy'!L50</f>
    </oc>
    <nc r="L70" t="inlineStr">
      <is>
        <t>30+2.7</t>
      </is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731" sId="8" odxf="1" dxf="1">
    <oc r="M70">
      <f>'Z:\Operations\L厂房区域公共文件\2021 L 厂房战略分解\scorecard\[Level 3 &amp;VS scorecard.xlsx]L3&amp;VS-Assy'!M50</f>
    </oc>
    <nc r="M70" t="inlineStr">
      <is>
        <t>30+2.7</t>
      </is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732" sId="8" odxf="1" dxf="1">
    <oc r="N70">
      <f>'Z:\Operations\L厂房区域公共文件\2021 L 厂房战略分解\scorecard\[Level 3 &amp;VS scorecard.xlsx]L3&amp;VS-Assy'!N50</f>
    </oc>
    <nc r="N70" t="inlineStr">
      <is>
        <t>30+2.7</t>
      </is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733" sId="8" odxf="1" dxf="1">
    <oc r="O70">
      <f>'Z:\Operations\L厂房区域公共文件\2021 L 厂房战略分解\scorecard\[Level 3 &amp;VS scorecard.xlsx]L3&amp;VS-Assy'!O50</f>
    </oc>
    <nc r="O70" t="inlineStr">
      <is>
        <t>30+4</t>
      </is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734" sId="8" odxf="1" dxf="1">
    <oc r="P70">
      <f>'Z:\Operations\L厂房区域公共文件\2021 L 厂房战略分解\scorecard\[Level 3 &amp;VS scorecard.xlsx]L3&amp;VS-Assy'!P50</f>
    </oc>
    <nc r="P70" t="inlineStr">
      <is>
        <t>30+5</t>
      </is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735" sId="8" odxf="1" dxf="1">
    <oc r="H71">
      <f>'Z:\Operations\L厂房区域公共文件\2021 L 厂房战略分解\scorecard\[Level 3 &amp;VS scorecard.xlsx]L3&amp;VS-Assy'!H51</f>
    </oc>
    <nc r="H71" t="inlineStr">
      <is>
        <t>30+5</t>
      </is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736" sId="8" odxf="1" dxf="1">
    <oc r="I71">
      <f>'Z:\Operations\L厂房区域公共文件\2021 L 厂房战略分解\scorecard\[Level 3 &amp;VS scorecard.xlsx]L3&amp;VS-Assy'!I51</f>
    </oc>
    <nc r="I71" t="inlineStr">
      <is>
        <t>30+2.1</t>
      </is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37" sId="8" odxf="1" dxf="1">
    <oc r="J71">
      <f>'Z:\Operations\L厂房区域公共文件\2021 L 厂房战略分解\scorecard\[Level 3 &amp;VS scorecard.xlsx]L3&amp;VS-Assy'!J51</f>
    </oc>
    <nc r="J71" t="inlineStr">
      <is>
        <t>30+2.1</t>
      </is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38" sId="8" odxf="1" dxf="1">
    <oc r="K71">
      <f>'Z:\Operations\L厂房区域公共文件\2021 L 厂房战略分解\scorecard\[Level 3 &amp;VS scorecard.xlsx]L3&amp;VS-Assy'!K51</f>
    </oc>
    <nc r="K71" t="inlineStr">
      <is>
        <t>30+2.1</t>
      </is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39" sId="8" odxf="1" dxf="1">
    <oc r="L71">
      <f>'Z:\Operations\L厂房区域公共文件\2021 L 厂房战略分解\scorecard\[Level 3 &amp;VS scorecard.xlsx]L3&amp;VS-Assy'!L51</f>
    </oc>
    <nc r="L71" t="inlineStr">
      <is>
        <t>30+3</t>
      </is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40" sId="8" odxf="1" dxf="1">
    <oc r="M71">
      <f>'Z:\Operations\L厂房区域公共文件\2021 L 厂房战略分解\scorecard\[Level 3 &amp;VS scorecard.xlsx]L3&amp;VS-Assy'!M51</f>
    </oc>
    <nc r="M71" t="inlineStr">
      <is>
        <t>30+3</t>
      </is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41" sId="8" odxf="1" dxf="1">
    <oc r="N71">
      <f>'Z:\Operations\L厂房区域公共文件\2021 L 厂房战略分解\scorecard\[Level 3 &amp;VS scorecard.xlsx]L3&amp;VS-Assy'!N51</f>
    </oc>
    <nc r="N71" t="inlineStr">
      <is>
        <t>30+3</t>
      </is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42" sId="8" odxf="1" dxf="1">
    <nc r="O71" t="inlineStr">
      <is>
        <t>30+4</t>
        <phoneticPr fontId="6" type="noConversion"/>
      </is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43" sId="8" odxf="1" dxf="1">
    <nc r="P71" t="inlineStr">
      <is>
        <t>30+4</t>
        <phoneticPr fontId="6" type="noConversion"/>
      </is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744" sId="8">
    <oc r="H72" t="inlineStr">
      <is>
        <t>32+5</t>
      </is>
    </oc>
    <nc r="H72" t="inlineStr">
      <is>
        <t>30+5</t>
      </is>
    </nc>
  </rcc>
  <rcc rId="3745" sId="8">
    <oc r="S72" t="inlineStr">
      <is>
        <t>32+5</t>
      </is>
    </oc>
    <nc r="S72" t="inlineStr">
      <is>
        <t>30+5</t>
      </is>
    </nc>
  </rcc>
  <rcc rId="3746" sId="8">
    <oc r="T72" t="inlineStr">
      <is>
        <t>32+5</t>
      </is>
    </oc>
    <nc r="T72" t="inlineStr">
      <is>
        <t>30+5</t>
      </is>
    </nc>
  </rcc>
  <rfmt sheetId="8" sqref="O73">
    <dxf>
      <fill>
        <patternFill patternType="solid">
          <bgColor rgb="FF00B050"/>
        </patternFill>
      </fill>
    </dxf>
  </rfmt>
  <rcc rId="3747" sId="8">
    <oc r="I72" t="inlineStr">
      <is>
        <t>32+5</t>
      </is>
    </oc>
    <nc r="I72" t="inlineStr">
      <is>
        <t>25+4</t>
      </is>
    </nc>
  </rcc>
  <rcc rId="3748" sId="8">
    <oc r="J72" t="inlineStr">
      <is>
        <t>32+5</t>
      </is>
    </oc>
    <nc r="J72" t="inlineStr">
      <is>
        <t>25+4</t>
      </is>
    </nc>
  </rcc>
  <rcc rId="3749" sId="8">
    <oc r="K72" t="inlineStr">
      <is>
        <t>32+5</t>
      </is>
    </oc>
    <nc r="K72" t="inlineStr">
      <is>
        <t>25+4</t>
      </is>
    </nc>
  </rcc>
  <rcc rId="3750" sId="8">
    <oc r="L72" t="inlineStr">
      <is>
        <t>32+5</t>
      </is>
    </oc>
    <nc r="L72" t="inlineStr">
      <is>
        <t>26+4</t>
      </is>
    </nc>
  </rcc>
  <rcc rId="3751" sId="8">
    <oc r="M72" t="inlineStr">
      <is>
        <t>32+5</t>
      </is>
    </oc>
    <nc r="M72" t="inlineStr">
      <is>
        <t>26+4</t>
      </is>
    </nc>
  </rcc>
  <rcc rId="3752" sId="8">
    <oc r="N72" t="inlineStr">
      <is>
        <t>32+5</t>
      </is>
    </oc>
    <nc r="N72" t="inlineStr">
      <is>
        <t>26+4</t>
      </is>
    </nc>
  </rcc>
  <rfmt sheetId="8" sqref="I73:N73">
    <dxf>
      <fill>
        <patternFill patternType="solid">
          <bgColor rgb="FF00B050"/>
        </patternFill>
      </fill>
    </dxf>
  </rfmt>
  <rcc rId="3753" sId="8">
    <oc r="N73" t="inlineStr">
      <is>
        <t>28+4</t>
      </is>
    </oc>
    <nc r="N73" t="inlineStr">
      <is>
        <t>26+4</t>
      </is>
    </nc>
  </rcc>
  <rcc rId="3754" sId="8">
    <nc r="O73" t="inlineStr">
      <is>
        <t>26+5</t>
      </is>
    </nc>
  </rcc>
  <rcc rId="3755" sId="8">
    <oc r="O72" t="inlineStr">
      <is>
        <t>32+5</t>
      </is>
    </oc>
    <nc r="O72" t="inlineStr">
      <is>
        <t>26+5</t>
      </is>
    </nc>
  </rcc>
  <rcc rId="3756" sId="8">
    <oc r="P72" t="inlineStr">
      <is>
        <t>32+5</t>
      </is>
    </oc>
    <nc r="P72" t="inlineStr">
      <is>
        <t>26+5</t>
      </is>
    </nc>
  </rcc>
  <rcc rId="3757" sId="8">
    <oc r="Q72" t="inlineStr">
      <is>
        <t>32+5</t>
      </is>
    </oc>
    <nc r="Q72" t="inlineStr">
      <is>
        <t>28+5</t>
      </is>
    </nc>
  </rcc>
  <rcc rId="3758" sId="8">
    <oc r="R72" t="inlineStr">
      <is>
        <t>32+5</t>
      </is>
    </oc>
    <nc r="R72" t="inlineStr">
      <is>
        <t>28+5</t>
      </is>
    </nc>
  </rcc>
  <rcc rId="3759" sId="8" odxf="1" dxf="1" numFmtId="13">
    <oc r="H74">
      <f>'Z:\Operations\L厂房区域公共文件\2021 L 厂房战略分解\scorecard\[Level 3 &amp;VS scorecard.xlsx]L3&amp;VS-Assy'!H52</f>
    </oc>
    <nc r="H74">
      <v>0.1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760" sId="8" numFmtId="13">
    <oc r="I74">
      <f>'Z:\Operations\L厂房区域公共文件\2021 L 厂房战略分解\scorecard\[Level 3 &amp;VS scorecard.xlsx]L3&amp;VS-Assy'!I52</f>
    </oc>
    <nc r="I74">
      <v>0</v>
    </nc>
  </rcc>
  <rcc rId="3761" sId="8" numFmtId="13">
    <oc r="J74">
      <f>'Z:\Operations\L厂房区域公共文件\2021 L 厂房战略分解\scorecard\[Level 3 &amp;VS scorecard.xlsx]L3&amp;VS-Assy'!J52</f>
    </oc>
    <nc r="J74">
      <v>0</v>
    </nc>
  </rcc>
  <rcc rId="3762" sId="8" numFmtId="13">
    <oc r="K74">
      <f>'Z:\Operations\L厂房区域公共文件\2021 L 厂房战略分解\scorecard\[Level 3 &amp;VS scorecard.xlsx]L3&amp;VS-Assy'!K52</f>
    </oc>
    <nc r="K74">
      <v>0.02</v>
    </nc>
  </rcc>
  <rcc rId="3763" sId="8" numFmtId="13">
    <oc r="L74">
      <f>'Z:\Operations\L厂房区域公共文件\2021 L 厂房战略分解\scorecard\[Level 3 &amp;VS scorecard.xlsx]L3&amp;VS-Assy'!L52</f>
    </oc>
    <nc r="L74">
      <v>0.02</v>
    </nc>
  </rcc>
  <rcc rId="3764" sId="8" numFmtId="13">
    <oc r="M74">
      <f>'Z:\Operations\L厂房区域公共文件\2021 L 厂房战略分解\scorecard\[Level 3 &amp;VS scorecard.xlsx]L3&amp;VS-Assy'!M52</f>
    </oc>
    <nc r="M74">
      <v>0.02</v>
    </nc>
  </rcc>
  <rcc rId="3765" sId="8" numFmtId="13">
    <oc r="N74">
      <f>'Z:\Operations\L厂房区域公共文件\2021 L 厂房战略分解\scorecard\[Level 3 &amp;VS scorecard.xlsx]L3&amp;VS-Assy'!N52</f>
    </oc>
    <nc r="N74">
      <v>0.04</v>
    </nc>
  </rcc>
  <rcc rId="3766" sId="8" numFmtId="13">
    <oc r="O74">
      <f>'Z:\Operations\L厂房区域公共文件\2021 L 厂房战略分解\scorecard\[Level 3 &amp;VS scorecard.xlsx]L3&amp;VS-Assy'!O52</f>
    </oc>
    <nc r="O74">
      <v>0.04</v>
    </nc>
  </rcc>
  <rcc rId="3767" sId="8" numFmtId="13">
    <oc r="P74">
      <f>'Z:\Operations\L厂房区域公共文件\2021 L 厂房战略分解\scorecard\[Level 3 &amp;VS scorecard.xlsx]L3&amp;VS-Assy'!P52</f>
    </oc>
    <nc r="P74">
      <v>0.04</v>
    </nc>
  </rcc>
  <rcc rId="3768" sId="8" odxf="1" dxf="1" numFmtId="13">
    <oc r="H75">
      <f>'Z:\Operations\L厂房区域公共文件\2021 L 厂房战略分解\scorecard\[Level 3 &amp;VS scorecard.xlsx]L3&amp;VS-Assy'!H53</f>
    </oc>
    <nc r="H75">
      <v>0.02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769" sId="8" odxf="1" dxf="1" numFmtId="13">
    <oc r="I75">
      <f>'Z:\Operations\L厂房区域公共文件\2021 L 厂房战略分解\scorecard\[Level 3 &amp;VS scorecard.xlsx]L3&amp;VS-Assy'!I53</f>
    </oc>
    <nc r="I75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70" sId="8" odxf="1" dxf="1" numFmtId="13">
    <oc r="J75">
      <f>'Z:\Operations\L厂房区域公共文件\2021 L 厂房战略分解\scorecard\[Level 3 &amp;VS scorecard.xlsx]L3&amp;VS-Assy'!J53</f>
    </oc>
    <nc r="J75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71" sId="8" odxf="1" dxf="1" numFmtId="13">
    <oc r="K75">
      <f>'Z:\Operations\L厂房区域公共文件\2021 L 厂房战略分解\scorecard\[Level 3 &amp;VS scorecard.xlsx]L3&amp;VS-Assy'!K53</f>
    </oc>
    <nc r="K75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72" sId="8" odxf="1" dxf="1" numFmtId="13">
    <oc r="L75">
      <f>'Z:\Operations\L厂房区域公共文件\2021 L 厂房战略分解\scorecard\[Level 3 &amp;VS scorecard.xlsx]L3&amp;VS-Assy'!L53</f>
    </oc>
    <nc r="L75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73" sId="8" odxf="1" dxf="1" numFmtId="13">
    <oc r="M75">
      <f>'Z:\Operations\L厂房区域公共文件\2021 L 厂房战略分解\scorecard\[Level 3 &amp;VS scorecard.xlsx]L3&amp;VS-Assy'!M53</f>
    </oc>
    <nc r="M75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74" sId="8" odxf="1" dxf="1" numFmtId="13">
    <oc r="N75">
      <f>'Z:\Operations\L厂房区域公共文件\2021 L 厂房战略分解\scorecard\[Level 3 &amp;VS scorecard.xlsx]L3&amp;VS-Assy'!N53</f>
    </oc>
    <nc r="N75">
      <v>0.04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75" sId="8" odxf="1" dxf="1" numFmtId="13">
    <nc r="O75">
      <v>0.04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3776" sId="8" odxf="1" dxf="1" numFmtId="13">
    <nc r="P75">
      <v>0.04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3777" sId="8" numFmtId="13">
    <oc r="H76">
      <f>#REF!</f>
    </oc>
    <nc r="H76">
      <v>0.03</v>
    </nc>
  </rcc>
  <rcc rId="3778" sId="8" numFmtId="13">
    <oc r="I76">
      <f>#REF!</f>
    </oc>
    <nc r="I76">
      <v>0</v>
    </nc>
  </rcc>
  <rcc rId="3779" sId="8" numFmtId="13">
    <oc r="J76">
      <f>#REF!</f>
    </oc>
    <nc r="J76">
      <v>0</v>
    </nc>
  </rcc>
  <rcc rId="3780" sId="8" numFmtId="13">
    <oc r="K76">
      <f>#REF!</f>
    </oc>
    <nc r="K76">
      <v>0</v>
    </nc>
  </rcc>
  <rcc rId="3781" sId="8" numFmtId="13">
    <oc r="L76">
      <f>#REF!</f>
    </oc>
    <nc r="L76">
      <v>0.01</v>
    </nc>
  </rcc>
  <rcc rId="3782" sId="8" numFmtId="13">
    <oc r="M76">
      <f>#REF!</f>
    </oc>
    <nc r="M76">
      <v>0.01</v>
    </nc>
  </rcc>
  <rcc rId="3783" sId="8" numFmtId="13">
    <oc r="N76">
      <f>#REF!</f>
    </oc>
    <nc r="N76">
      <v>0.01</v>
    </nc>
  </rcc>
  <rcc rId="3784" sId="8" numFmtId="13">
    <oc r="O76">
      <f>#REF!</f>
    </oc>
    <nc r="O76">
      <v>0.02</v>
    </nc>
  </rcc>
  <rcc rId="3785" sId="8" odxf="1" dxf="1" numFmtId="13">
    <oc r="H77">
      <f>#REF!</f>
    </oc>
    <nc r="H77">
      <v>0.01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786" sId="8" odxf="1" dxf="1" numFmtId="13">
    <oc r="I77">
      <f>#REF!</f>
    </oc>
    <nc r="I77">
      <v>0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87" sId="8" odxf="1" dxf="1" numFmtId="13">
    <oc r="J77">
      <f>#REF!</f>
    </oc>
    <nc r="J77">
      <v>0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88" sId="8" odxf="1" dxf="1" numFmtId="13">
    <oc r="K77">
      <f>#REF!</f>
    </oc>
    <nc r="K77">
      <v>0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89" sId="8" odxf="1" dxf="1" numFmtId="13">
    <oc r="L77">
      <f>#REF!</f>
    </oc>
    <nc r="L77">
      <v>0.01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90" sId="8" odxf="1" dxf="1" numFmtId="13">
    <oc r="M77">
      <f>#REF!</f>
    </oc>
    <nc r="M77">
      <v>0.01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91" sId="8" odxf="1" dxf="1" numFmtId="13">
    <oc r="N77">
      <f>#REF!</f>
    </oc>
    <nc r="N77">
      <v>0.01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792" sId="8" odxf="1" dxf="1" numFmtId="13">
    <nc r="O77">
      <v>0.02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3793" sId="8" numFmtId="13">
    <oc r="H78">
      <f>'Z:\Operations\L厂房区域公共文件\2021 L 厂房战略分解\scorecard\[Level 3 &amp;VS scorecard.xlsx]L3&amp;VS-Paint'!H54</f>
    </oc>
    <nc r="H78">
      <v>0.1</v>
    </nc>
  </rcc>
  <rcc rId="3794" sId="8" numFmtId="13">
    <oc r="I78">
      <f>'Z:\Operations\L厂房区域公共文件\2021 L 厂房战略分解\scorecard\[Level 3 &amp;VS scorecard.xlsx]L3&amp;VS-Paint'!I54</f>
    </oc>
    <nc r="I78">
      <v>0</v>
    </nc>
  </rcc>
  <rcc rId="3795" sId="8" numFmtId="13">
    <oc r="J78">
      <f>'Z:\Operations\L厂房区域公共文件\2021 L 厂房战略分解\scorecard\[Level 3 &amp;VS scorecard.xlsx]L3&amp;VS-Paint'!J54</f>
    </oc>
    <nc r="J78">
      <v>0</v>
    </nc>
  </rcc>
  <rcc rId="3796" sId="8" numFmtId="13">
    <oc r="K78">
      <f>'Z:\Operations\L厂房区域公共文件\2021 L 厂房战略分解\scorecard\[Level 3 &amp;VS scorecard.xlsx]L3&amp;VS-Paint'!K54</f>
    </oc>
    <nc r="K78">
      <v>0.02</v>
    </nc>
  </rcc>
  <rcc rId="3797" sId="8" numFmtId="13">
    <oc r="L78">
      <f>'Z:\Operations\L厂房区域公共文件\2021 L 厂房战略分解\scorecard\[Level 3 &amp;VS scorecard.xlsx]L3&amp;VS-Paint'!L54</f>
    </oc>
    <nc r="L78">
      <v>0.02</v>
    </nc>
  </rcc>
  <rcc rId="3798" sId="8" numFmtId="13">
    <oc r="M78">
      <f>'Z:\Operations\L厂房区域公共文件\2021 L 厂房战略分解\scorecard\[Level 3 &amp;VS scorecard.xlsx]L3&amp;VS-Paint'!M54</f>
    </oc>
    <nc r="M78">
      <v>0.02</v>
    </nc>
  </rcc>
  <rcc rId="3799" sId="8" numFmtId="13">
    <oc r="N78">
      <f>'Z:\Operations\L厂房区域公共文件\2021 L 厂房战略分解\scorecard\[Level 3 &amp;VS scorecard.xlsx]L3&amp;VS-Paint'!N54</f>
    </oc>
    <nc r="N78">
      <v>0.04</v>
    </nc>
  </rcc>
  <rcc rId="3800" sId="8" numFmtId="13">
    <oc r="O78">
      <f>'Z:\Operations\L厂房区域公共文件\2021 L 厂房战略分解\scorecard\[Level 3 &amp;VS scorecard.xlsx]L3&amp;VS-Paint'!O54</f>
    </oc>
    <nc r="O78">
      <v>0.04</v>
    </nc>
  </rcc>
  <rcc rId="3801" sId="8" odxf="1" dxf="1" numFmtId="13">
    <oc r="H79">
      <f>'Z:\Operations\L厂房区域公共文件\2021 L 厂房战略分解\scorecard\[Level 3 &amp;VS scorecard.xlsx]L3&amp;VS-Paint'!H55</f>
    </oc>
    <nc r="H79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  <alignment horizontal="general" vertical="center"/>
    </ndxf>
  </rcc>
  <rcc rId="3802" sId="8" odxf="1" dxf="1" numFmtId="13">
    <oc r="I79">
      <f>'Z:\Operations\L厂房区域公共文件\2021 L 厂房战略分解\scorecard\[Level 3 &amp;VS scorecard.xlsx]L3&amp;VS-Paint'!I55</f>
    </oc>
    <nc r="I79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03" sId="8" odxf="1" dxf="1" numFmtId="13">
    <oc r="J79">
      <f>'Z:\Operations\L厂房区域公共文件\2021 L 厂房战略分解\scorecard\[Level 3 &amp;VS scorecard.xlsx]L3&amp;VS-Paint'!J55</f>
    </oc>
    <nc r="J79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04" sId="8" odxf="1" dxf="1" numFmtId="13">
    <oc r="K79">
      <f>'Z:\Operations\L厂房区域公共文件\2021 L 厂房战略分解\scorecard\[Level 3 &amp;VS scorecard.xlsx]L3&amp;VS-Paint'!K55</f>
    </oc>
    <nc r="K79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05" sId="8" odxf="1" dxf="1" numFmtId="13">
    <oc r="L79">
      <f>'Z:\Operations\L厂房区域公共文件\2021 L 厂房战略分解\scorecard\[Level 3 &amp;VS scorecard.xlsx]L3&amp;VS-Paint'!L55</f>
    </oc>
    <nc r="L79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806" sId="8" odxf="1" dxf="1" numFmtId="13">
    <oc r="M79">
      <f>'Z:\Operations\L厂房区域公共文件\2021 L 厂房战略分解\scorecard\[Level 3 &amp;VS scorecard.xlsx]L3&amp;VS-Paint'!M55</f>
    </oc>
    <nc r="M79">
      <v>0.02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807" sId="8" odxf="1" dxf="1" numFmtId="13">
    <oc r="N79">
      <f>'Z:\Operations\L厂房区域公共文件\2021 L 厂房战略分解\scorecard\[Level 3 &amp;VS scorecard.xlsx]L3&amp;VS-Paint'!N55</f>
    </oc>
    <nc r="N79">
      <v>0.04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808" sId="8" odxf="1" dxf="1" numFmtId="13">
    <nc r="O79">
      <v>0.04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general" vertical="center"/>
    </ndxf>
  </rcc>
  <rcc rId="3809" sId="8" odxf="1" dxf="1" numFmtId="14">
    <oc r="H80">
      <f>'Z:\Operations\L厂房区域公共文件\2021 L 厂房战略分解\scorecard\[Level 3 &amp;VS scorecard.xlsx]L3&amp;VS-Assy'!H54</f>
    </oc>
    <nc r="H80">
      <v>1.8499999999999999E-2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810" sId="8" odxf="1" dxf="1" numFmtId="14">
    <oc r="I80">
      <f>'Z:\Operations\L厂房区域公共文件\2021 L 厂房战略分解\scorecard\[Level 3 &amp;VS scorecard.xlsx]L3&amp;VS-Assy'!I54</f>
    </oc>
    <nc r="I80">
      <v>1.8499999999999999E-2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11" sId="8" odxf="1" dxf="1" numFmtId="14">
    <oc r="J80">
      <f>'Z:\Operations\L厂房区域公共文件\2021 L 厂房战略分解\scorecard\[Level 3 &amp;VS scorecard.xlsx]L3&amp;VS-Assy'!J54</f>
    </oc>
    <nc r="J80">
      <v>1.8499999999999999E-2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12" sId="8" odxf="1" dxf="1" numFmtId="14">
    <oc r="K80">
      <f>'Z:\Operations\L厂房区域公共文件\2021 L 厂房战略分解\scorecard\[Level 3 &amp;VS scorecard.xlsx]L3&amp;VS-Assy'!K54</f>
    </oc>
    <nc r="K80">
      <v>1.8499999999999999E-2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13" sId="8" odxf="1" dxf="1" numFmtId="14">
    <oc r="L80">
      <f>'Z:\Operations\L厂房区域公共文件\2021 L 厂房战略分解\scorecard\[Level 3 &amp;VS scorecard.xlsx]L3&amp;VS-Assy'!L54</f>
    </oc>
    <nc r="L80">
      <v>1.8499999999999999E-2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14" sId="8" odxf="1" dxf="1" numFmtId="14">
    <oc r="M80">
      <f>'Z:\Operations\L厂房区域公共文件\2021 L 厂房战略分解\scorecard\[Level 3 &amp;VS scorecard.xlsx]L3&amp;VS-Assy'!M54</f>
    </oc>
    <nc r="M80">
      <v>1.8499999999999999E-2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15" sId="8" odxf="1" dxf="1" numFmtId="14">
    <oc r="N80">
      <f>'Z:\Operations\L厂房区域公共文件\2021 L 厂房战略分解\scorecard\[Level 3 &amp;VS scorecard.xlsx]L3&amp;VS-Assy'!N54</f>
    </oc>
    <nc r="N80">
      <v>1.8499999999999999E-2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16" sId="8" odxf="1" dxf="1" numFmtId="14">
    <oc r="O80">
      <f>'Z:\Operations\L厂房区域公共文件\2021 L 厂房战略分解\scorecard\[Level 3 &amp;VS scorecard.xlsx]L3&amp;VS-Assy'!O54</f>
    </oc>
    <nc r="O80">
      <v>1.8499999999999999E-2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17" sId="8" odxf="1" dxf="1" numFmtId="14">
    <oc r="P80">
      <f>'Z:\Operations\L厂房区域公共文件\2021 L 厂房战略分解\scorecard\[Level 3 &amp;VS scorecard.xlsx]L3&amp;VS-Assy'!P54</f>
    </oc>
    <nc r="P80">
      <v>1.8499999999999999E-2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18" sId="8" odxf="1" dxf="1" numFmtId="14">
    <oc r="H81">
      <f>'Z:\Operations\L厂房区域公共文件\2021 L 厂房战略分解\scorecard\[Level 3 &amp;VS scorecard.xlsx]L3&amp;VS-Assy'!H55</f>
    </oc>
    <nc r="H81">
      <v>3.8E-3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3819" sId="8" odxf="1" dxf="1" numFmtId="14">
    <oc r="I81">
      <f>'Z:\Operations\L厂房区域公共文件\2021 L 厂房战略分解\scorecard\[Level 3 &amp;VS scorecard.xlsx]L3&amp;VS-Assy'!I55</f>
    </oc>
    <nc r="I81">
      <v>2.7400000000000001E-2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820" sId="8" odxf="1" dxf="1" numFmtId="14">
    <oc r="J81">
      <f>'Z:\Operations\L厂房区域公共文件\2021 L 厂房战略分解\scorecard\[Level 3 &amp;VS scorecard.xlsx]L3&amp;VS-Assy'!J55</f>
    </oc>
    <nc r="J81">
      <v>8.3999999999999995E-3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21" sId="8" odxf="1" dxf="1" numFmtId="14">
    <oc r="K81">
      <f>'Z:\Operations\L厂房区域公共文件\2021 L 厂房战略分解\scorecard\[Level 3 &amp;VS scorecard.xlsx]L3&amp;VS-Assy'!K55</f>
    </oc>
    <nc r="K81">
      <v>6.4999999999999997E-3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22" sId="8" odxf="1" dxf="1" numFmtId="14">
    <oc r="L81">
      <f>'Z:\Operations\L厂房区域公共文件\2021 L 厂房战略分解\scorecard\[Level 3 &amp;VS scorecard.xlsx]L3&amp;VS-Assy'!L55</f>
    </oc>
    <nc r="L81">
      <v>6.0000000000000001E-3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23" sId="8" odxf="1" dxf="1" numFmtId="14">
    <oc r="M81">
      <f>'Z:\Operations\L厂房区域公共文件\2021 L 厂房战略分解\scorecard\[Level 3 &amp;VS scorecard.xlsx]L3&amp;VS-Assy'!M55</f>
    </oc>
    <nc r="M81">
      <v>3.8E-3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24" sId="8" odxf="1" dxf="1" numFmtId="14">
    <oc r="N81">
      <f>'Z:\Operations\L厂房区域公共文件\2021 L 厂房战略分解\scorecard\[Level 3 &amp;VS scorecard.xlsx]L3&amp;VS-Assy'!N55</f>
    </oc>
    <nc r="N81">
      <v>1.04E-2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cc rId="3825" sId="8" odxf="1" dxf="1" numFmtId="14">
    <nc r="O81">
      <v>9.4000000000000004E-3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3826" sId="8" odxf="1" dxf="1" numFmtId="14">
    <nc r="P81">
      <v>1.1999999999999999E-3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3827" sId="8" numFmtId="14">
    <oc r="H82">
      <f>#REF!</f>
    </oc>
    <nc r="H82">
      <v>1.8499999999999999E-2</v>
    </nc>
  </rcc>
  <rcc rId="3828" sId="8" numFmtId="14">
    <oc r="I82">
      <f>#REF!</f>
    </oc>
    <nc r="I82">
      <v>1.8499999999999999E-2</v>
    </nc>
  </rcc>
  <rcc rId="3829" sId="8" numFmtId="14">
    <oc r="J82">
      <f>#REF!</f>
    </oc>
    <nc r="J82">
      <v>1.8499999999999999E-2</v>
    </nc>
  </rcc>
  <rcc rId="3830" sId="8" numFmtId="14">
    <oc r="K82">
      <f>#REF!</f>
    </oc>
    <nc r="K82">
      <v>1.8499999999999999E-2</v>
    </nc>
  </rcc>
  <rcc rId="3831" sId="8" numFmtId="14">
    <oc r="L82">
      <f>#REF!</f>
    </oc>
    <nc r="L82">
      <v>1.8499999999999999E-2</v>
    </nc>
  </rcc>
  <rcc rId="3832" sId="8" numFmtId="14">
    <oc r="M82">
      <f>#REF!</f>
    </oc>
    <nc r="M82">
      <v>1.8499999999999999E-2</v>
    </nc>
  </rcc>
  <rcc rId="3833" sId="8" numFmtId="14">
    <oc r="N82">
      <f>#REF!</f>
    </oc>
    <nc r="N82">
      <v>1.8499999999999999E-2</v>
    </nc>
  </rcc>
  <rcc rId="3834" sId="8" numFmtId="14">
    <oc r="O82">
      <f>#REF!</f>
    </oc>
    <nc r="O82">
      <v>1.8499999999999999E-2</v>
    </nc>
  </rcc>
  <rcc rId="3835" sId="8" odxf="1" dxf="1" numFmtId="14">
    <oc r="H83">
      <f>#REF!</f>
    </oc>
    <nc r="H83">
      <v>1.11E-2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36" sId="8" odxf="1" dxf="1" numFmtId="14">
    <oc r="I83">
      <f>#REF!</f>
    </oc>
    <nc r="I83">
      <v>7.3000000000000001E-3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37" sId="8" odxf="1" dxf="1" numFmtId="14">
    <oc r="J83">
      <f>#REF!</f>
    </oc>
    <nc r="J83">
      <v>1.09E-2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38" sId="8" odxf="1" dxf="1" numFmtId="14">
    <oc r="K83">
      <f>#REF!</f>
    </oc>
    <nc r="K83">
      <v>1.4200000000000001E-2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39" sId="8" odxf="1" dxf="1" numFmtId="14">
    <oc r="L83">
      <f>#REF!</f>
    </oc>
    <nc r="L83">
      <v>1.35E-2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40" sId="8" odxf="1" dxf="1" numFmtId="14">
    <oc r="M83">
      <f>#REF!</f>
    </oc>
    <nc r="M83">
      <v>9.4999999999999998E-3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41" sId="8" odxf="1" dxf="1" numFmtId="14">
    <oc r="N83">
      <f>#REF!</f>
    </oc>
    <nc r="N83">
      <v>3.0000000000000001E-3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42" sId="8" odxf="1" dxf="1" numFmtId="14">
    <nc r="O83">
      <v>2.5000000000000001E-3</v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rgb="FF00B050"/>
        </patternFill>
      </fill>
    </ndxf>
  </rcc>
  <rcc rId="3843" sId="8" numFmtId="13">
    <oc r="H84">
      <f>'Z:\Operations\L厂房区域公共文件\2021 L 厂房战略分解\scorecard\[Level 3 &amp;VS scorecard.xlsx]L3&amp;VS-Paint'!H56</f>
    </oc>
    <nc r="H84">
      <v>0.01</v>
    </nc>
  </rcc>
  <rcc rId="3844" sId="8" numFmtId="13">
    <oc r="I84">
      <f>'Z:\Operations\L厂房区域公共文件\2021 L 厂房战略分解\scorecard\[Level 3 &amp;VS scorecard.xlsx]L3&amp;VS-Paint'!I56</f>
    </oc>
    <nc r="I84">
      <v>0.01</v>
    </nc>
  </rcc>
  <rcc rId="3845" sId="8" numFmtId="13">
    <oc r="J84">
      <f>'Z:\Operations\L厂房区域公共文件\2021 L 厂房战略分解\scorecard\[Level 3 &amp;VS scorecard.xlsx]L3&amp;VS-Paint'!J56</f>
    </oc>
    <nc r="J84">
      <v>0.01</v>
    </nc>
  </rcc>
  <rcc rId="3846" sId="8" numFmtId="13">
    <oc r="K84">
      <f>'Z:\Operations\L厂房区域公共文件\2021 L 厂房战略分解\scorecard\[Level 3 &amp;VS scorecard.xlsx]L3&amp;VS-Paint'!K56</f>
    </oc>
    <nc r="K84">
      <v>0.01</v>
    </nc>
  </rcc>
  <rcc rId="3847" sId="8" numFmtId="13">
    <oc r="L84">
      <f>'Z:\Operations\L厂房区域公共文件\2021 L 厂房战略分解\scorecard\[Level 3 &amp;VS scorecard.xlsx]L3&amp;VS-Paint'!L56</f>
    </oc>
    <nc r="L84">
      <v>0.01</v>
    </nc>
  </rcc>
  <rcc rId="3848" sId="8" numFmtId="13">
    <oc r="M84">
      <f>'Z:\Operations\L厂房区域公共文件\2021 L 厂房战略分解\scorecard\[Level 3 &amp;VS scorecard.xlsx]L3&amp;VS-Paint'!M56</f>
    </oc>
    <nc r="M84">
      <v>0.01</v>
    </nc>
  </rcc>
  <rcc rId="3849" sId="8" numFmtId="13">
    <oc r="N84">
      <f>'Z:\Operations\L厂房区域公共文件\2021 L 厂房战略分解\scorecard\[Level 3 &amp;VS scorecard.xlsx]L3&amp;VS-Paint'!N56</f>
    </oc>
    <nc r="N84">
      <v>0.01</v>
    </nc>
  </rcc>
  <rcc rId="3850" sId="8" numFmtId="13">
    <oc r="O84">
      <f>'Z:\Operations\L厂房区域公共文件\2021 L 厂房战略分解\scorecard\[Level 3 &amp;VS scorecard.xlsx]L3&amp;VS-Paint'!O56</f>
    </oc>
    <nc r="O84">
      <v>0.01</v>
    </nc>
  </rcc>
  <rcc rId="3851" sId="8" numFmtId="13">
    <oc r="P84">
      <f>'Z:\Operations\L厂房区域公共文件\2021 L 厂房战略分解\scorecard\[Level 3 &amp;VS scorecard.xlsx]L3&amp;VS-Paint'!P56</f>
    </oc>
    <nc r="P84">
      <v>0.01</v>
    </nc>
  </rcc>
  <rcc rId="3852" sId="8" odxf="1" dxf="1" numFmtId="13">
    <oc r="H85">
      <f>'Z:\Operations\L厂房区域公共文件\2021 L 厂房战略分解\scorecard\[Level 3 &amp;VS scorecard.xlsx]L3&amp;VS-Paint'!H57</f>
    </oc>
    <nc r="H85">
      <v>0</v>
    </nc>
    <odxf>
      <numFmt numFmtId="14" formatCode="0.00%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3853" sId="8" odxf="1" dxf="1" numFmtId="14">
    <oc r="I85">
      <f>'Z:\Operations\L厂房区域公共文件\2021 L 厂房战略分解\scorecard\[Level 3 &amp;VS scorecard.xlsx]L3&amp;VS-Paint'!I57</f>
    </oc>
    <nc r="I85">
      <v>2.8999999999999998E-3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54" sId="8" odxf="1" dxf="1" numFmtId="14">
    <oc r="J85">
      <f>'Z:\Operations\L厂房区域公共文件\2021 L 厂房战略分解\scorecard\[Level 3 &amp;VS scorecard.xlsx]L3&amp;VS-Paint'!J57</f>
    </oc>
    <nc r="J85">
      <v>1E-3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55" sId="8" odxf="1" dxf="1" numFmtId="14">
    <oc r="K85">
      <f>'Z:\Operations\L厂房区域公共文件\2021 L 厂房战略分解\scorecard\[Level 3 &amp;VS scorecard.xlsx]L3&amp;VS-Paint'!K57</f>
    </oc>
    <nc r="K85">
      <v>6.0000000000000001E-3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56" sId="8" odxf="1" dxf="1" numFmtId="13">
    <oc r="L85">
      <f>'Z:\Operations\L厂房区域公共文件\2021 L 厂房战略分解\scorecard\[Level 3 &amp;VS scorecard.xlsx]L3&amp;VS-Paint'!L57</f>
    </oc>
    <nc r="L85">
      <v>0</v>
    </nc>
    <odxf>
      <numFmt numFmtId="14" formatCode="0.00%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3857" sId="8" odxf="1" dxf="1" numFmtId="14">
    <oc r="M85">
      <f>'Z:\Operations\L厂房区域公共文件\2021 L 厂房战略分解\scorecard\[Level 3 &amp;VS scorecard.xlsx]L3&amp;VS-Paint'!M57</f>
    </oc>
    <nc r="M85">
      <v>2.2000000000000001E-3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58" sId="8" odxf="1" dxf="1" numFmtId="14">
    <oc r="N85">
      <f>'Z:\Operations\L厂房区域公共文件\2021 L 厂房战略分解\scorecard\[Level 3 &amp;VS scorecard.xlsx]L3&amp;VS-Paint'!N57</f>
    </oc>
    <nc r="N85">
      <v>2.8999999999999998E-3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59" sId="8" odxf="1" dxf="1" numFmtId="13">
    <nc r="O85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3860" sId="8" odxf="1" dxf="1" numFmtId="13">
    <nc r="P85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3861" sId="8" numFmtId="13">
    <oc r="H88">
      <f>'Z:\Operations\L厂房区域公共文件\2021 L 厂房战略分解\scorecard\[Level 3 &amp;VS scorecard.xlsx]L3&amp;VS-Paint'!H50</f>
    </oc>
    <nc r="H88">
      <v>0.75</v>
    </nc>
  </rcc>
  <rcc rId="3862" sId="8" odxf="1" dxf="1" numFmtId="13">
    <oc r="I88">
      <f>'Z:\Operations\L厂房区域公共文件\2021 L 厂房战略分解\scorecard\[Level 3 &amp;VS scorecard.xlsx]L3&amp;VS-Paint'!I50</f>
    </oc>
    <nc r="I88">
      <v>0.7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63" sId="8" odxf="1" dxf="1" numFmtId="13">
    <oc r="J88">
      <f>'Z:\Operations\L厂房区域公共文件\2021 L 厂房战略分解\scorecard\[Level 3 &amp;VS scorecard.xlsx]L3&amp;VS-Paint'!J50</f>
    </oc>
    <nc r="J88">
      <v>0.7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864" sId="8" odxf="1" dxf="1" numFmtId="13">
    <oc r="K88">
      <f>'Z:\Operations\L厂房区域公共文件\2021 L 厂房战略分解\scorecard\[Level 3 &amp;VS scorecard.xlsx]L3&amp;VS-Paint'!K50</f>
    </oc>
    <nc r="K88">
      <v>0.7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865" sId="8" odxf="1" dxf="1" numFmtId="13">
    <oc r="L88">
      <f>'Z:\Operations\L厂房区域公共文件\2021 L 厂房战略分解\scorecard\[Level 3 &amp;VS scorecard.xlsx]L3&amp;VS-Paint'!L50</f>
    </oc>
    <nc r="L88">
      <v>0.72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866" sId="8" odxf="1" dxf="1" numFmtId="13">
    <oc r="M88">
      <f>'Z:\Operations\L厂房区域公共文件\2021 L 厂房战略分解\scorecard\[Level 3 &amp;VS scorecard.xlsx]L3&amp;VS-Paint'!M50</f>
    </oc>
    <nc r="M88">
      <v>0.72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867" sId="8" odxf="1" dxf="1" numFmtId="13">
    <oc r="N88">
      <f>'Z:\Operations\L厂房区域公共文件\2021 L 厂房战略分解\scorecard\[Level 3 &amp;VS scorecard.xlsx]L3&amp;VS-Paint'!N50</f>
    </oc>
    <nc r="N88">
      <v>0.72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868" sId="8" odxf="1" dxf="1" numFmtId="13">
    <oc r="O88">
      <f>'Z:\Operations\L厂房区域公共文件\2021 L 厂房战略分解\scorecard\[Level 3 &amp;VS scorecard.xlsx]L3&amp;VS-Paint'!O50</f>
    </oc>
    <nc r="O88">
      <v>0.74</v>
    </nc>
    <odxf>
      <font>
        <sz val="15"/>
        <color auto="1"/>
        <name val="Arial Narrow"/>
        <scheme val="none"/>
      </font>
      <alignment horizontal="center" vertical="top"/>
    </odxf>
    <ndxf>
      <font>
        <sz val="15"/>
        <color auto="1"/>
        <name val="Arial Narrow"/>
        <scheme val="none"/>
      </font>
      <alignment horizontal="general" vertical="center"/>
    </ndxf>
  </rcc>
  <rcc rId="3869" sId="8" odxf="1" dxf="1" numFmtId="13">
    <oc r="H89">
      <f>'Z:\Operations\L厂房区域公共文件\2021 L 厂房战略分解\scorecard\[Level 3 &amp;VS scorecard.xlsx]L3&amp;VS-Paint'!H51</f>
    </oc>
    <nc r="H89">
      <v>0.69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  <alignment horizontal="general" vertical="center"/>
    </ndxf>
  </rcc>
  <rcc rId="3870" sId="8" odxf="1" dxf="1" numFmtId="13">
    <oc r="I89">
      <f>'Z:\Operations\L厂房区域公共文件\2021 L 厂房战略分解\scorecard\[Level 3 &amp;VS scorecard.xlsx]L3&amp;VS-Paint'!I51</f>
    </oc>
    <nc r="I89">
      <v>0.61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3871" sId="8" odxf="1" dxf="1" numFmtId="13">
    <oc r="J89">
      <f>'Z:\Operations\L厂房区域公共文件\2021 L 厂房战略分解\scorecard\[Level 3 &amp;VS scorecard.xlsx]L3&amp;VS-Paint'!J51</f>
    </oc>
    <nc r="J89">
      <v>0.71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872" sId="8" odxf="1" dxf="1" numFmtId="13">
    <oc r="K89">
      <f>'Z:\Operations\L厂房区域公共文件\2021 L 厂房战略分解\scorecard\[Level 3 &amp;VS scorecard.xlsx]L3&amp;VS-Paint'!K51</f>
    </oc>
    <nc r="K89">
      <v>0.73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873" sId="8" odxf="1" dxf="1" numFmtId="13">
    <oc r="L89">
      <f>'Z:\Operations\L厂房区域公共文件\2021 L 厂房战略分解\scorecard\[Level 3 &amp;VS scorecard.xlsx]L3&amp;VS-Paint'!L51</f>
    </oc>
    <nc r="L89">
      <v>0.69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  <alignment horizontal="general" vertical="center"/>
    </ndxf>
  </rcc>
  <rcc rId="3874" sId="8" odxf="1" dxf="1" numFmtId="13">
    <oc r="M89">
      <f>'Z:\Operations\L厂房区域公共文件\2021 L 厂房战略分解\scorecard\[Level 3 &amp;VS scorecard.xlsx]L3&amp;VS-Paint'!M51</f>
    </oc>
    <nc r="M89">
      <v>0.72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875" sId="8" odxf="1" dxf="1" numFmtId="13">
    <oc r="N89">
      <f>'Z:\Operations\L厂房区域公共文件\2021 L 厂房战略分解\scorecard\[Level 3 &amp;VS scorecard.xlsx]L3&amp;VS-Paint'!N51</f>
    </oc>
    <nc r="N89">
      <v>0.74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  <alignment horizontal="general" vertical="center"/>
    </ndxf>
  </rcc>
  <rcc rId="3876" sId="8" odxf="1" dxf="1" numFmtId="13">
    <nc r="O89">
      <v>0.75</v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  <alignment horizontal="center" vertical="top"/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general" vertical="center"/>
    </ndxf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7" sId="8">
    <oc r="H129">
      <f>#REF!</f>
    </oc>
    <nc r="H129">
      <v>354</v>
    </nc>
  </rcc>
  <rcc rId="3878" sId="8" odxf="1" dxf="1">
    <oc r="I129">
      <f>#REF!</f>
    </oc>
    <nc r="I129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79" sId="8" odxf="1" dxf="1">
    <oc r="J129">
      <f>#REF!</f>
    </oc>
    <nc r="J129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80" sId="8" odxf="1" dxf="1">
    <oc r="K129">
      <f>#REF!</f>
    </oc>
    <nc r="K129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81" sId="8" odxf="1" dxf="1">
    <oc r="L129">
      <f>#REF!</f>
    </oc>
    <nc r="L129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82" sId="8" odxf="1" dxf="1">
    <oc r="M129">
      <f>#REF!</f>
    </oc>
    <nc r="M129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83" sId="8" odxf="1" dxf="1">
    <oc r="N129">
      <f>#REF!</f>
    </oc>
    <nc r="N129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84" sId="8" odxf="1" dxf="1">
    <oc r="O129">
      <f>#REF!</f>
    </oc>
    <nc r="O129">
      <v>354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885" sId="8" odxf="1" dxf="1">
    <oc r="H130" t="inlineStr">
      <is>
        <t>=</t>
      </is>
    </oc>
    <nc r="H130">
      <v>248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886" sId="8" odxf="1" dxf="1">
    <oc r="I130">
      <f>#REF!</f>
    </oc>
    <nc r="I130">
      <f>'C:\Users\zc625g0cf\Desktop\[Lean Scorecard-L Fab.xlsx]summary'!$F$11</f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" formatCode="0"/>
      <fill>
        <patternFill patternType="solid">
          <bgColor rgb="FFFF0000"/>
        </patternFill>
      </fill>
    </ndxf>
  </rcc>
  <rcc rId="3887" sId="8" odxf="1" dxf="1">
    <oc r="J130">
      <f>#REF!</f>
    </oc>
    <nc r="J130">
      <f>'C:\Users\zc625g0cf\Desktop\[Lean Scorecard-L Fab.xlsx]summary'!$G$11</f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" formatCode="0"/>
      <fill>
        <patternFill patternType="solid">
          <bgColor rgb="FF00B050"/>
        </patternFill>
      </fill>
    </ndxf>
  </rcc>
  <rcc rId="3888" sId="8" odxf="1" dxf="1">
    <oc r="K130">
      <f>#REF!</f>
    </oc>
    <nc r="K130">
      <f>'C:\Users\zc625g0cf\Desktop\[Lean Scorecard-L Fab.xlsx]summary'!$H$11</f>
    </nc>
    <odxf>
      <font>
        <sz val="15"/>
        <color auto="1"/>
        <name val="Arial Narrow"/>
        <scheme val="none"/>
      </font>
      <numFmt numFmtId="0" formatCode="General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" formatCode="0"/>
      <fill>
        <patternFill patternType="solid">
          <bgColor rgb="FF00B050"/>
        </patternFill>
      </fill>
    </ndxf>
  </rcc>
  <rcc rId="3889" sId="8" odxf="1" dxf="1">
    <oc r="L130">
      <f>#REF!</f>
    </oc>
    <nc r="L130">
      <v>307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90" sId="8" odxf="1" dxf="1">
    <nc r="M130">
      <v>266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91" sId="8" odxf="1" dxf="1">
    <nc r="N130">
      <v>148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892" sId="8" odxf="1" dxf="1">
    <nc r="O130">
      <v>216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fmt sheetId="8" sqref="N128">
    <dxf>
      <fill>
        <patternFill patternType="solid">
          <bgColor rgb="FF00B050"/>
        </patternFill>
      </fill>
    </dxf>
  </rfmt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3" sId="8">
    <oc r="H147">
      <v>72.75</v>
    </oc>
    <nc r="H147">
      <v>78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Q37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3894" sId="4" numFmtId="14">
    <nc r="Q37">
      <v>0.95599999999999996</v>
    </nc>
  </rcc>
  <rcc rId="3895" sId="4" odxf="1" dxf="1" numFmtId="14">
    <nc r="Q39">
      <v>0.97199999999999998</v>
    </nc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v guid="{90EC9BF3-F664-42B2-B432-5C40C36EC55A}" action="delete"/>
  <rdn rId="0" localSheetId="1" customView="1" name="Z_90EC9BF3_F664_42B2_B432_5C40C36EC55A_.wvu.FilterData" hidden="1" oldHidden="1">
    <formula>old生产总监指标Summary!$B$3:$H$71</formula>
    <oldFormula>old生产总监指标Summary!$B$3:$H$71</oldFormula>
  </rdn>
  <rdn rId="0" localSheetId="2" customView="1" name="Z_90EC9BF3_F664_42B2_B432_5C40C36EC55A_.wvu.FilterData" hidden="1" oldHidden="1">
    <formula>old!$J$3:$R$117</formula>
    <oldFormula>old!$J$3:$R$117</oldFormula>
  </rdn>
  <rdn rId="0" localSheetId="4" customView="1" name="Z_90EC9BF3_F664_42B2_B432_5C40C36EC55A_.wvu.FilterData" hidden="1" oldHidden="1">
    <formula>'L3&amp;VS-Assy'!$B$3:$E$65</formula>
    <oldFormula>'L3&amp;VS-Assy'!$B$3:$E$65</oldFormula>
  </rdn>
  <rdn rId="0" localSheetId="5" customView="1" name="Z_90EC9BF3_F664_42B2_B432_5C40C36EC55A_.wvu.FilterData" hidden="1" oldHidden="1">
    <formula>'L3&amp;VS-Fab 1st half year'!$B$3:$H$87</formula>
    <oldFormula>'L3&amp;VS-Fab 1st half year'!$B$3:$H$87</oldFormula>
  </rdn>
  <rdn rId="0" localSheetId="6" customView="1" name="Z_90EC9BF3_F664_42B2_B432_5C40C36EC55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90EC9BF3_F664_42B2_B432_5C40C36EC55A_.wvu.FilterData" hidden="1" oldHidden="1">
    <formula>'L3&amp;VS-Fab  2nd half year'!$B$3:$H$87</formula>
    <oldFormula>'L3&amp;VS-Fab  2nd half year'!$B$3:$H$87</oldFormula>
  </rdn>
  <rdn rId="0" localSheetId="7" customView="1" name="Z_90EC9BF3_F664_42B2_B432_5C40C36EC55A_.wvu.FilterData" hidden="1" oldHidden="1">
    <formula>'L3&amp;VS-Paint'!$B$3:$H$65</formula>
    <oldFormula>'L3&amp;VS-Paint'!$B$3:$H$65</oldFormula>
  </rdn>
  <rcv guid="{90EC9BF3-F664-42B2-B432-5C40C36EC55A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3" sId="4" numFmtId="13">
    <oc r="Q41">
      <v>1</v>
    </oc>
    <nc r="Q41">
      <v>0.99399999999999999</v>
    </nc>
  </rcc>
  <rcc rId="3904" sId="4" numFmtId="14">
    <oc r="Q53">
      <v>1.1999999999999999E-3</v>
    </oc>
    <nc r="Q53">
      <v>1.2999999999999999E-3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5" sId="6">
    <nc r="P67">
      <v>4</v>
    </nc>
  </rcc>
  <rcc rId="3906" sId="6">
    <nc r="P51">
      <v>42</v>
    </nc>
  </rcc>
  <rfmt sheetId="6" sqref="P51">
    <dxf>
      <fill>
        <patternFill patternType="solid">
          <bgColor rgb="FFFF0000"/>
        </patternFill>
      </fill>
    </dxf>
  </rfmt>
  <rcc rId="3907" sId="6" odxf="1" dxf="1" numFmtId="13">
    <nc r="P8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7AE21D59-CE93-418B-B8C7-FBE04780DED0}" action="delete"/>
  <rdn rId="0" localSheetId="1" customView="1" name="Z_7AE21D59_CE93_418B_B8C7_FBE04780DED0_.wvu.FilterData" hidden="1" oldHidden="1">
    <formula>old生产总监指标Summary!$B$3:$H$71</formula>
    <oldFormula>old生产总监指标Summary!$B$3:$H$71</oldFormula>
  </rdn>
  <rdn rId="0" localSheetId="2" customView="1" name="Z_7AE21D59_CE93_418B_B8C7_FBE04780DED0_.wvu.FilterData" hidden="1" oldHidden="1">
    <formula>old!$J$3:$R$117</formula>
    <oldFormula>old!$J$3:$R$117</oldFormula>
  </rdn>
  <rdn rId="0" localSheetId="4" customView="1" name="Z_7AE21D59_CE93_418B_B8C7_FBE04780DED0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7AE21D59_CE93_418B_B8C7_FBE04780DED0_.wvu.FilterData" hidden="1" oldHidden="1">
    <formula>'L3&amp;VS-Assy'!$B$3:$E$65</formula>
    <oldFormula>'L3&amp;VS-Assy'!$B$3:$E$65</oldFormula>
  </rdn>
  <rdn rId="0" localSheetId="5" customView="1" name="Z_7AE21D59_CE93_418B_B8C7_FBE04780DED0_.wvu.FilterData" hidden="1" oldHidden="1">
    <formula>'L3&amp;VS-Fab 1st half year'!$B$3:$H$87</formula>
    <oldFormula>'L3&amp;VS-Fab 1st half year'!$B$3:$H$87</oldFormula>
  </rdn>
  <rdn rId="0" localSheetId="6" customView="1" name="Z_7AE21D59_CE93_418B_B8C7_FBE04780DED0_.wvu.Rows" hidden="1" oldHidden="1">
    <formula>'L3&amp;VS-Fab  2nd half year'!$84:$87</formula>
    <oldFormula>'L3&amp;VS-Fab  2nd half year'!$84:$87</oldFormula>
  </rdn>
  <rdn rId="0" localSheetId="6" customView="1" name="Z_7AE21D59_CE93_418B_B8C7_FBE04780DED0_.wvu.FilterData" hidden="1" oldHidden="1">
    <formula>'L3&amp;VS-Fab  2nd half year'!$A$337:$Y$421</formula>
    <oldFormula>'L3&amp;VS-Fab  2nd half year'!$A$337:$Y$421</oldFormula>
  </rdn>
  <rdn rId="0" localSheetId="7" customView="1" name="Z_7AE21D59_CE93_418B_B8C7_FBE04780DED0_.wvu.FilterData" hidden="1" oldHidden="1">
    <formula>'L3&amp;VS-Paint'!$B$3:$H$65</formula>
    <oldFormula>'L3&amp;VS-Paint'!$B$3:$H$65</oldFormula>
  </rdn>
  <rcv guid="{7AE21D59-CE93-418B-B8C7-FBE04780DED0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6" sId="6" odxf="1" dxf="1" quotePrefix="1">
    <nc r="P79" t="inlineStr">
      <is>
        <t>±2%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17" sId="6" odxf="1" dxf="1" numFmtId="13">
    <nc r="P75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18" sId="6" odxf="1" dxf="1">
    <nc r="P73" t="inlineStr">
      <is>
        <t>15+5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19" sId="6">
    <oc r="P72" t="inlineStr">
      <is>
        <t>32+5</t>
      </is>
    </oc>
    <nc r="P72" t="inlineStr">
      <is>
        <t>15+5</t>
        <phoneticPr fontId="0" type="noConversion"/>
      </is>
    </nc>
  </rcc>
  <rcc rId="3920" sId="6" odxf="1" dxf="1" numFmtId="13">
    <nc r="P71">
      <v>0.82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21" sId="6" odxf="1" dxf="1" numFmtId="13">
    <nc r="P69">
      <v>0.9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22" sId="6" odxf="1" dxf="1" numFmtId="13">
    <nc r="P6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23" sId="6" odxf="1" dxf="1" numFmtId="13">
    <nc r="P5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24" sId="6" odxf="1" dxf="1">
    <nc r="P5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57">
    <dxf>
      <fill>
        <patternFill>
          <bgColor rgb="FFFFFF00"/>
        </patternFill>
      </fill>
    </dxf>
  </rfmt>
  <rcc rId="3925" sId="6" odxf="1" dxf="1">
    <nc r="P55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7" odxf="1" dxf="1">
    <nc r="O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70" sId="7" odxf="1" dxf="1">
    <nc r="O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71" sId="7">
    <nc r="O9" t="inlineStr">
      <is>
        <t>N/A</t>
      </is>
    </nc>
  </rcc>
  <rcc rId="272" sId="7">
    <nc r="O11">
      <f>74/182</f>
    </nc>
  </rcc>
  <rfmt sheetId="7" sqref="O11">
    <dxf>
      <fill>
        <patternFill patternType="solid">
          <bgColor rgb="FF00B050"/>
        </patternFill>
      </fill>
    </dxf>
  </rfmt>
  <rcc rId="273" sId="7" numFmtId="13">
    <nc r="O15">
      <v>1</v>
    </nc>
  </rcc>
  <rfmt sheetId="7" sqref="O15">
    <dxf>
      <fill>
        <patternFill patternType="solid">
          <bgColor rgb="FF00B050"/>
        </patternFill>
      </fill>
    </dxf>
  </rfmt>
  <rcc rId="274" sId="7" numFmtId="13">
    <nc r="O17">
      <v>1</v>
    </nc>
  </rcc>
  <rfmt sheetId="7" sqref="O17">
    <dxf>
      <fill>
        <patternFill patternType="solid">
          <bgColor rgb="FF00B050"/>
        </patternFill>
      </fill>
    </dxf>
  </rfmt>
  <rcc rId="275" sId="7">
    <nc r="O19" t="inlineStr">
      <is>
        <t>TBD</t>
        <phoneticPr fontId="0" type="noConversion"/>
      </is>
    </nc>
  </rcc>
  <rcc rId="276" sId="7">
    <nc r="O21">
      <v>0</v>
    </nc>
  </rcc>
  <rfmt sheetId="7" sqref="O21">
    <dxf>
      <fill>
        <patternFill patternType="solid">
          <bgColor rgb="FF00B050"/>
        </patternFill>
      </fill>
    </dxf>
  </rfmt>
  <rcc rId="277" sId="7">
    <nc r="O23">
      <v>0</v>
    </nc>
  </rcc>
  <rfmt sheetId="7" sqref="O23">
    <dxf>
      <fill>
        <patternFill patternType="solid">
          <bgColor rgb="FF00B050"/>
        </patternFill>
      </fill>
    </dxf>
  </rfmt>
  <rcc rId="278" sId="7" odxf="1" dxf="1" numFmtId="13">
    <nc r="O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79" sId="7">
    <nc r="O27" t="inlineStr">
      <is>
        <t>TBD</t>
        <phoneticPr fontId="0" type="noConversion"/>
      </is>
    </nc>
  </rcc>
  <rcc rId="280" sId="7" odxf="1" dxf="1" numFmtId="13">
    <nc r="O2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1" sId="7" odxf="1" dxf="1" numFmtId="13">
    <nc r="O3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2" sId="7">
    <nc r="O35">
      <v>7</v>
    </nc>
  </rcc>
  <rfmt sheetId="7" sqref="O35">
    <dxf>
      <fill>
        <patternFill patternType="solid">
          <bgColor rgb="FF00B050"/>
        </patternFill>
      </fill>
    </dxf>
  </rfmt>
  <rcc rId="283" sId="7">
    <nc r="O37">
      <v>69</v>
    </nc>
  </rcc>
  <rfmt sheetId="7" sqref="O37">
    <dxf>
      <fill>
        <patternFill patternType="solid">
          <bgColor rgb="FF00B050"/>
        </patternFill>
      </fill>
    </dxf>
  </rfmt>
  <rcc rId="284" sId="7" numFmtId="13">
    <nc r="O43">
      <v>1</v>
    </nc>
  </rcc>
  <rfmt sheetId="7" sqref="O43">
    <dxf>
      <fill>
        <patternFill patternType="solid">
          <bgColor rgb="FF00B050"/>
        </patternFill>
      </fill>
    </dxf>
  </rfmt>
  <rcc rId="285" sId="7" numFmtId="13">
    <nc r="O45">
      <v>0.995</v>
    </nc>
  </rcc>
  <rfmt sheetId="7" sqref="O45">
    <dxf>
      <fill>
        <patternFill patternType="solid">
          <bgColor rgb="FF00B050"/>
        </patternFill>
      </fill>
    </dxf>
  </rfmt>
  <rcc rId="286" sId="7">
    <nc r="O47">
      <v>0</v>
    </nc>
  </rcc>
  <rfmt sheetId="7" sqref="O47">
    <dxf>
      <fill>
        <patternFill patternType="solid">
          <bgColor rgb="FF00B050"/>
        </patternFill>
      </fill>
    </dxf>
  </rfmt>
  <rcc rId="287" sId="7">
    <nc r="O51" t="inlineStr">
      <is>
        <t>32+4</t>
        <phoneticPr fontId="0" type="noConversion"/>
      </is>
    </nc>
  </rcc>
  <rfmt sheetId="7" sqref="O51">
    <dxf>
      <fill>
        <patternFill patternType="solid">
          <bgColor rgb="FF00B050"/>
        </patternFill>
      </fill>
    </dxf>
  </rfmt>
  <rcc rId="288" sId="7" numFmtId="13">
    <nc r="O55">
      <v>0</v>
    </nc>
  </rcc>
  <rfmt sheetId="7" sqref="O55">
    <dxf>
      <fill>
        <patternFill patternType="solid">
          <bgColor rgb="FF00B050"/>
        </patternFill>
      </fill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P53">
    <dxf>
      <fill>
        <patternFill patternType="solid">
          <bgColor rgb="FFFFFF00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6" numFmtId="14">
    <nc r="P37">
      <v>0.91300000000000003</v>
    </nc>
  </rcc>
  <rcc rId="3927" sId="6" numFmtId="13">
    <nc r="P41">
      <v>0.67600000000000005</v>
    </nc>
  </rcc>
  <rcc rId="3928" sId="6" numFmtId="13">
    <nc r="P45">
      <v>0.64200000000000002</v>
    </nc>
  </rcc>
  <rcc rId="3929" sId="6" numFmtId="14">
    <nc r="P39">
      <v>0.90800000000000003</v>
    </nc>
  </rcc>
  <rcc rId="3930" sId="6" numFmtId="13">
    <nc r="P43">
      <v>0.79100000000000004</v>
    </nc>
  </rcc>
  <rcc rId="3931" sId="6" numFmtId="13">
    <nc r="P49">
      <v>0.63900000000000001</v>
    </nc>
  </rcc>
  <rcc rId="3932" sId="6" numFmtId="13">
    <nc r="P47">
      <v>6.7000000000000004E-2</v>
    </nc>
  </rcc>
  <rfmt sheetId="6" sqref="P49">
    <dxf>
      <fill>
        <patternFill patternType="solid">
          <bgColor rgb="FFFF0000"/>
        </patternFill>
      </fill>
    </dxf>
  </rfmt>
  <rfmt sheetId="6" sqref="P47">
    <dxf>
      <fill>
        <patternFill patternType="solid">
          <bgColor rgb="FFFF0000"/>
        </patternFill>
      </fill>
    </dxf>
  </rfmt>
  <rfmt sheetId="6" sqref="P45">
    <dxf>
      <fill>
        <patternFill patternType="solid">
          <bgColor rgb="FFFF0000"/>
        </patternFill>
      </fill>
    </dxf>
  </rfmt>
  <rfmt sheetId="6" sqref="P39">
    <dxf>
      <fill>
        <patternFill patternType="solid">
          <bgColor rgb="FFFF0000"/>
        </patternFill>
      </fill>
    </dxf>
  </rfmt>
  <rfmt sheetId="6" sqref="P37">
    <dxf>
      <fill>
        <patternFill patternType="solid">
          <bgColor rgb="FF00B050"/>
        </patternFill>
      </fill>
    </dxf>
  </rfmt>
  <rfmt sheetId="6" sqref="P41">
    <dxf>
      <fill>
        <patternFill patternType="solid">
          <bgColor rgb="FF00B050"/>
        </patternFill>
      </fill>
    </dxf>
  </rfmt>
  <rfmt sheetId="6" sqref="P43">
    <dxf>
      <fill>
        <patternFill patternType="solid">
          <bgColor rgb="FF00B050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3" sId="6">
    <nc r="P29">
      <v>0</v>
    </nc>
  </rcc>
  <rcc rId="3934" sId="6" odxf="1" dxf="1" numFmtId="13">
    <nc r="P2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35" sId="6" odxf="1" dxf="1" numFmtId="4">
    <nc r="P2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36" sId="6" odxf="1" dxf="1">
    <nc r="P2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37" sId="6" odxf="1" dxf="1">
    <nc r="P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38" sId="6" odxf="1" dxf="1">
    <nc r="P19" t="inlineStr">
      <is>
        <t>TBD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6">
    <nc r="P35">
      <v>2</v>
    </nc>
  </rcc>
  <rfmt sheetId="6" sqref="P35">
    <dxf>
      <fill>
        <patternFill patternType="solid">
          <bgColor rgb="FFFF0000"/>
        </patternFill>
      </fill>
    </dxf>
  </rfmt>
  <rcc rId="3940" sId="6" odxf="1" dxf="1" numFmtId="13">
    <nc r="P17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17">
    <dxf>
      <fill>
        <patternFill>
          <bgColor rgb="FFFFFF00"/>
        </patternFill>
      </fill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1" sId="6">
    <nc r="P5">
      <v>0</v>
    </nc>
  </rcc>
  <rcc rId="3942" sId="6">
    <nc r="P7">
      <v>0</v>
    </nc>
  </rcc>
  <rcc rId="3943" sId="6" odxf="1" dxf="1">
    <nc r="P9" t="inlineStr">
      <is>
        <t>N/A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44" sId="6" odxf="1" dxf="1" numFmtId="13">
    <nc r="P11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45" sId="6" odxf="1" dxf="1">
    <nc r="P1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46" sId="6" odxf="1" dxf="1" numFmtId="13">
    <nc r="P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17">
    <dxf>
      <fill>
        <patternFill>
          <bgColor rgb="FF00B050"/>
        </patternFill>
      </fill>
    </dxf>
  </rfmt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P67">
    <dxf>
      <fill>
        <patternFill patternType="solid">
          <bgColor rgb="FF00B050"/>
        </patternFill>
      </fill>
    </dxf>
  </rfmt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7" sId="6">
    <nc r="P53">
      <v>69</v>
    </nc>
  </rcc>
  <rfmt sheetId="6" sqref="P55 P57">
    <dxf>
      <fill>
        <patternFill>
          <bgColor rgb="FF00B050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6">
    <nc r="P63">
      <v>200</v>
    </nc>
  </rcc>
  <rfmt sheetId="6" sqref="P63">
    <dxf>
      <fill>
        <patternFill patternType="solid">
          <bgColor rgb="FF00B050"/>
        </patternFill>
      </fill>
    </dxf>
  </rfmt>
  <rfmt sheetId="6" sqref="P77">
    <dxf>
      <fill>
        <patternFill patternType="solid">
          <bgColor rgb="FF00B050"/>
        </patternFill>
      </fill>
    </dxf>
  </rfmt>
  <rcc rId="3949" sId="6" numFmtId="13">
    <nc r="P65">
      <v>0.88</v>
    </nc>
  </rcc>
  <rfmt sheetId="6" sqref="P65">
    <dxf>
      <fill>
        <patternFill patternType="solid">
          <bgColor rgb="FF00B050"/>
        </patternFill>
      </fill>
    </dxf>
  </rfmt>
  <rcc rId="3950" sId="6" numFmtId="14">
    <nc r="P77">
      <v>1.8E-3</v>
    </nc>
  </rcc>
  <rcc rId="3951" sId="6">
    <nc r="P81">
      <v>7.92</v>
    </nc>
  </rcc>
  <rfmt sheetId="6" sqref="P81">
    <dxf>
      <fill>
        <patternFill patternType="solid">
          <bgColor rgb="FF00B050"/>
        </patternFill>
      </fill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P53">
    <dxf>
      <fill>
        <patternFill>
          <bgColor rgb="FFFF0000"/>
        </patternFill>
      </fill>
    </dxf>
  </rfmt>
  <rcc rId="3952" sId="6" numFmtId="4">
    <nc r="P31">
      <v>13.5</v>
    </nc>
  </rcc>
  <rcc rId="3953" sId="6" numFmtId="4">
    <nc r="P33">
      <v>7.8</v>
    </nc>
  </rcc>
  <rfmt sheetId="6" sqref="P31">
    <dxf>
      <fill>
        <patternFill patternType="solid">
          <bgColor rgb="FF00B050"/>
        </patternFill>
      </fill>
    </dxf>
  </rfmt>
  <rfmt sheetId="6" sqref="P33">
    <dxf>
      <fill>
        <patternFill patternType="solid">
          <bgColor rgb="FF00B050"/>
        </patternFill>
      </fill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P29">
    <dxf>
      <fill>
        <patternFill patternType="solid">
          <bgColor rgb="FF00B050"/>
        </patternFill>
      </fill>
    </dxf>
  </rfmt>
  <rfmt sheetId="6" sqref="P5">
    <dxf>
      <fill>
        <patternFill patternType="solid">
          <bgColor rgb="FF00B050"/>
        </patternFill>
      </fill>
    </dxf>
  </rfmt>
  <rfmt sheetId="6" sqref="P7">
    <dxf>
      <fill>
        <patternFill patternType="solid">
          <bgColor rgb="FF00B050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7">
    <nc r="O59">
      <v>5.8</v>
    </nc>
  </rcc>
  <rfmt sheetId="7" sqref="O59">
    <dxf>
      <fill>
        <patternFill patternType="solid">
          <bgColor rgb="FF00B050"/>
        </patternFill>
      </fill>
    </dxf>
  </rfmt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4" sId="6" odxf="1" dxf="1" numFmtId="4">
    <oc r="P31">
      <v>13.5</v>
    </oc>
    <nc r="P31"/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3955" sId="6" odxf="1" dxf="1" numFmtId="4">
    <oc r="P33">
      <v>7.8</v>
    </oc>
    <nc r="P33"/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6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cc rId="0" sId="5" dxf="1">
      <nc r="A184">
        <v>9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B184" t="inlineStr">
        <is>
          <t>Fab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C184" t="inlineStr">
        <is>
          <t>P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D184" t="inlineStr">
        <is>
          <t>基础性指标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E184" t="inlineStr">
        <is>
          <t>零中暑</t>
          <phoneticPr fontId="0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F184" t="inlineStr">
        <is>
          <t>Yang Liu</t>
          <phoneticPr fontId="0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G184" t="inlineStr">
        <is>
          <t>Plan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J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K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L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M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N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O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P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Q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R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S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T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957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fmt sheetId="5" sqref="A18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B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C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D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E184" start="0" length="0">
      <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F184" start="0" length="0">
      <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5" dxf="1">
      <nc r="G184" t="inlineStr">
        <is>
          <t>Actual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84">
        <f>SUM(I184:T184)</f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J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K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L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M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N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O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P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R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T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58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cc rId="0" sId="5" dxf="1">
      <nc r="A184">
        <v>10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B184" t="inlineStr">
        <is>
          <t>Fab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C184" t="inlineStr">
        <is>
          <t>P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D184" t="inlineStr">
        <is>
          <t>基础性指标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E184" t="inlineStr">
        <is>
          <r>
            <t xml:space="preserve">PEE </t>
          </r>
          <r>
            <rPr>
              <sz val="15"/>
              <color theme="1"/>
              <rFont val="宋体"/>
              <family val="2"/>
              <charset val="134"/>
            </rPr>
            <t>佩戴巡查月度不符合项</t>
          </r>
          <phoneticPr fontId="1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F184" t="inlineStr">
        <is>
          <t>Yang Liu</t>
          <phoneticPr fontId="0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G184" t="inlineStr">
        <is>
          <t>Plan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84">
        <v>5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J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K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L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M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N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O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P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Q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R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S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T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959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fmt sheetId="5" sqref="A18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B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C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D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E184" start="0" length="0">
      <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F184" start="0" length="0">
      <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5" dxf="1">
      <nc r="G184" t="inlineStr">
        <is>
          <t>Actual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84">
        <v>0</v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84">
        <v>0</v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J184">
        <v>0</v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K184">
        <v>0</v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L184">
        <v>0</v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M184">
        <v>0</v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N184">
        <v>0</v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O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P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R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T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60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cc rId="0" sId="5" dxf="1">
      <nc r="A184">
        <v>11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B184" t="inlineStr">
        <is>
          <t>Fab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C184" t="inlineStr">
        <is>
          <t>P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D184" t="inlineStr">
        <is>
          <r>
            <rPr>
              <sz val="15"/>
              <color theme="1"/>
              <rFont val="新宋体"/>
              <family val="3"/>
            </rPr>
            <t>突破性指标</t>
          </r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E184" t="inlineStr">
        <is>
          <r>
            <rPr>
              <sz val="15"/>
              <color theme="1"/>
              <rFont val="等线"/>
              <family val="2"/>
              <charset val="134"/>
            </rPr>
            <t>职业噪声</t>
          </r>
          <r>
            <rPr>
              <sz val="15"/>
              <color theme="1"/>
              <rFont val="宋体"/>
              <family val="2"/>
              <charset val="134"/>
            </rPr>
            <t>禁忌人数</t>
          </r>
          <r>
            <rPr>
              <sz val="15"/>
              <color theme="1"/>
              <rFont val="Arial Narrow"/>
              <family val="2"/>
            </rPr>
            <t xml:space="preserve">YTD </t>
          </r>
          <r>
            <rPr>
              <sz val="15"/>
              <color theme="1"/>
              <rFont val="宋体"/>
              <family val="2"/>
              <charset val="134"/>
            </rPr>
            <t>值</t>
          </r>
          <r>
            <rPr>
              <sz val="15"/>
              <color theme="1"/>
              <rFont val="Arial Narrow"/>
              <family val="2"/>
            </rPr>
            <t>&lt;=</t>
          </r>
          <phoneticPr fontId="3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F184" t="inlineStr">
        <is>
          <t>Yang Liu</t>
          <phoneticPr fontId="0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G184" t="inlineStr">
        <is>
          <t>Plan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H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I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J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K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M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N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O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P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Q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R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S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T184">
        <v>2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961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fmt sheetId="5" sqref="A18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B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C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D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E184" start="0" length="0">
      <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F184" start="0" length="0">
      <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5" dxf="1">
      <nc r="G184" t="inlineStr">
        <is>
          <t>Actual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H184">
        <v>0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I184">
        <v>0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J184">
        <v>0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K184">
        <v>0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L184">
        <v>0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M184">
        <v>0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4">
      <nc r="N184">
        <v>0</v>
      </nc>
      <ndxf>
        <font>
          <sz val="15"/>
          <name val="Arial Narrow"/>
          <scheme val="none"/>
        </font>
        <numFmt numFmtId="178" formatCode="0_ 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O184" start="0" length="0">
      <dxf>
        <font>
          <sz val="15"/>
          <name val="Arial Narrow"/>
          <scheme val="none"/>
        </font>
        <numFmt numFmtId="178" formatCode="0_ 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P184" start="0" length="0">
      <dxf>
        <font>
          <sz val="15"/>
          <name val="Arial Narrow"/>
          <scheme val="none"/>
        </font>
        <numFmt numFmtId="178" formatCode="0_ 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184" start="0" length="0">
      <dxf>
        <font>
          <sz val="15"/>
          <name val="Arial Narrow"/>
          <scheme val="none"/>
        </font>
        <numFmt numFmtId="178" formatCode="0_ 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R184" start="0" length="0">
      <dxf>
        <font>
          <sz val="15"/>
          <name val="Arial Narrow"/>
          <scheme val="none"/>
        </font>
        <numFmt numFmtId="178" formatCode="0_ 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184" start="0" length="0">
      <dxf>
        <font>
          <sz val="15"/>
          <name val="Arial Narrow"/>
          <scheme val="none"/>
        </font>
        <numFmt numFmtId="178" formatCode="0_ 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T184" start="0" length="0">
      <dxf>
        <font>
          <sz val="15"/>
          <name val="Arial Narrow"/>
          <scheme val="none"/>
        </font>
        <numFmt numFmtId="178" formatCode="0_ 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62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cc rId="0" sId="5" dxf="1">
      <nc r="A184">
        <v>12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B184" t="inlineStr">
        <is>
          <t>Fab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C184" t="inlineStr">
        <is>
          <t>P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D184" t="inlineStr">
        <is>
          <t>基础性指标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E184" t="inlineStr">
        <is>
          <r>
            <rPr>
              <sz val="15"/>
              <color theme="1"/>
              <rFont val="宋体"/>
              <family val="3"/>
              <charset val="134"/>
            </rPr>
            <t>厂界噪声达标</t>
          </r>
          <r>
            <rPr>
              <sz val="15"/>
              <color theme="1"/>
              <rFont val="Arial Narrow"/>
              <family val="2"/>
            </rPr>
            <t>100%</t>
          </r>
          <r>
            <rPr>
              <sz val="15"/>
              <color theme="1"/>
              <rFont val="宋体"/>
              <family val="2"/>
              <charset val="134"/>
            </rPr>
            <t>（无有效投诉）</t>
          </r>
          <phoneticPr fontId="3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F184" t="inlineStr">
        <is>
          <t>Yang Liu</t>
          <phoneticPr fontId="0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G184" t="inlineStr">
        <is>
          <t>Plan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H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I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J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K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L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M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N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O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P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Q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R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S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T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963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fmt sheetId="5" sqref="A18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B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C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D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E184" start="0" length="0">
      <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F184" start="0" length="0">
      <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5" dxf="1">
      <nc r="G184" t="inlineStr">
        <is>
          <t>Actual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H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I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J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K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L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M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 numFmtId="13">
      <nc r="N184">
        <v>1</v>
      </nc>
      <ndxf>
        <font>
          <sz val="15"/>
          <name val="Arial Narrow"/>
          <scheme val="none"/>
        </font>
        <numFmt numFmtId="13" formatCode="0%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O184" start="0" length="0">
      <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P184" start="0" length="0">
      <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184" start="0" length="0">
      <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R184" start="0" length="0">
      <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184" start="0" length="0">
      <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T184" start="0" length="0">
      <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64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cc rId="0" sId="5" dxf="1">
      <nc r="A184">
        <v>13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B184" t="inlineStr">
        <is>
          <t>Fab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C184" t="inlineStr">
        <is>
          <t>P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D184" t="inlineStr">
        <is>
          <t>基础性指标</t>
          <phoneticPr fontId="0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E184" t="inlineStr">
        <is>
          <t>环保巡查不符合项</t>
          <phoneticPr fontId="0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F184" t="inlineStr">
        <is>
          <t>Yang Liu</t>
          <phoneticPr fontId="0" type="noConversion"/>
        </is>
      </nc>
      <n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5" dxf="1">
      <nc r="G184" t="inlineStr">
        <is>
          <t>Plan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84">
        <v>0</v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J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K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L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M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N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O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P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Q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R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S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T184" t="inlineStr">
        <is>
          <t>TBD</t>
          <phoneticPr fontId="0" type="noConversion"/>
        </is>
      </nc>
      <ndxf>
        <font>
          <sz val="15"/>
          <name val="Arial Narrow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965" sId="5" ref="A184:XFD184" action="deleteRow">
    <undo index="65535" exp="area" ref3D="1" dr="$D$1:$D$1048576" dn="Z_107BD82E_186A_4870_9CDB_8ADC74961DB2_.wvu.Cols" sId="5"/>
    <rfmt sheetId="5" xfDxf="1" sqref="A184:XFD184" start="0" length="0">
      <dxf>
        <font>
          <name val="Arial Narrow"/>
          <scheme val="none"/>
        </font>
      </dxf>
    </rfmt>
    <rfmt sheetId="5" sqref="A18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B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C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D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E184" start="0" length="0">
      <dxf>
        <font>
          <sz val="15"/>
          <color auto="1"/>
          <name val="Arial Narrow"/>
          <scheme val="none"/>
        </font>
        <numFmt numFmtId="177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5" sqref="F184" start="0" length="0">
      <dxf>
        <font>
          <sz val="15"/>
          <color auto="1"/>
          <name val="Arial Narrow"/>
          <scheme val="none"/>
        </font>
        <numFmt numFmtId="177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5" dxf="1">
      <nc r="G184" t="inlineStr">
        <is>
          <t>Actual</t>
          <phoneticPr fontId="0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J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K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L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M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N184">
        <v>0</v>
      </nc>
      <ndxf>
        <font>
          <sz val="15"/>
          <name val="Arial Narrow"/>
          <scheme val="none"/>
        </font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O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P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R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T18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966" sId="6" odxf="1" dxf="1">
    <nc r="P16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67" sId="6" odxf="1" dxf="1">
    <nc r="P17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68" sId="6" odxf="1" dxf="1">
    <nc r="P173" t="inlineStr">
      <is>
        <t>N/A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969" sId="6" odxf="1" dxf="1" numFmtId="13">
    <nc r="P17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70" sId="6">
    <nc r="P177" t="inlineStr">
      <is>
        <t>N/A</t>
      </is>
    </nc>
  </rcc>
  <rcc rId="3971" sId="6" odxf="1" dxf="1">
    <nc r="N177" t="inlineStr">
      <is>
        <t>N/A</t>
        <phoneticPr fontId="0" type="noConversion"/>
      </is>
    </nc>
    <odxf/>
    <ndxf/>
  </rcc>
  <rcc rId="3972" sId="6" odxf="1" dxf="1" numFmtId="13">
    <nc r="P17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181" start="0" length="0">
    <dxf>
      <fill>
        <patternFill patternType="solid">
          <bgColor rgb="FF00B050"/>
        </patternFill>
      </fill>
    </dxf>
  </rfmt>
  <rcc rId="3973" sId="6" numFmtId="13">
    <nc r="P181">
      <v>0.99</v>
    </nc>
  </rcc>
  <rcc rId="3974" sId="6">
    <nc r="P183" t="inlineStr">
      <is>
        <t>TBD</t>
      </is>
    </nc>
  </rcc>
  <rcc rId="3975" sId="6">
    <nc r="P185">
      <v>0</v>
    </nc>
  </rcc>
  <rcc rId="3976" sId="6" numFmtId="13">
    <oc r="O179">
      <v>0.9</v>
    </oc>
    <nc r="O179">
      <v>1</v>
    </nc>
  </rcc>
  <rcc rId="3977" sId="6" odxf="1" dxf="1" numFmtId="4">
    <nc r="P18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H187" start="0" length="0">
    <dxf>
      <numFmt numFmtId="178" formatCode="0_ "/>
      <fill>
        <patternFill patternType="solid">
          <bgColor rgb="FF00B050"/>
        </patternFill>
      </fill>
    </dxf>
  </rfmt>
  <rfmt sheetId="6" sqref="I187" start="0" length="0">
    <dxf>
      <numFmt numFmtId="178" formatCode="0_ "/>
      <fill>
        <patternFill patternType="solid">
          <bgColor rgb="FF00B050"/>
        </patternFill>
      </fill>
    </dxf>
  </rfmt>
  <rfmt sheetId="6" sqref="J187" start="0" length="0">
    <dxf>
      <numFmt numFmtId="178" formatCode="0_ "/>
      <fill>
        <patternFill patternType="solid">
          <bgColor rgb="FF00B050"/>
        </patternFill>
      </fill>
    </dxf>
  </rfmt>
  <rfmt sheetId="6" sqref="K187" start="0" length="0">
    <dxf>
      <numFmt numFmtId="178" formatCode="0_ "/>
      <fill>
        <patternFill patternType="solid">
          <bgColor rgb="FF00B050"/>
        </patternFill>
      </fill>
    </dxf>
  </rfmt>
  <rfmt sheetId="6" sqref="L187" start="0" length="0">
    <dxf>
      <numFmt numFmtId="178" formatCode="0_ "/>
      <fill>
        <patternFill patternType="solid">
          <bgColor rgb="FF00B050"/>
        </patternFill>
      </fill>
    </dxf>
  </rfmt>
  <rfmt sheetId="6" sqref="M187" start="0" length="0">
    <dxf>
      <numFmt numFmtId="178" formatCode="0_ "/>
      <fill>
        <patternFill patternType="solid">
          <bgColor rgb="FF00B050"/>
        </patternFill>
      </fill>
    </dxf>
  </rfmt>
  <rfmt sheetId="6" sqref="N187" start="0" length="0">
    <dxf>
      <numFmt numFmtId="178" formatCode="0_ "/>
      <fill>
        <patternFill patternType="solid">
          <bgColor rgb="FF00B050"/>
        </patternFill>
      </fill>
    </dxf>
  </rfmt>
  <rfmt sheetId="6" sqref="O187" start="0" length="0">
    <dxf>
      <numFmt numFmtId="178" formatCode="0_ "/>
      <fill>
        <patternFill patternType="solid">
          <bgColor rgb="FF00B050"/>
        </patternFill>
      </fill>
    </dxf>
  </rfmt>
  <rcc rId="3978" sId="6" odxf="1" dxf="1" numFmtId="4">
    <nc r="P187">
      <v>0</v>
    </nc>
    <ndxf>
      <numFmt numFmtId="178" formatCode="0_ "/>
      <fill>
        <patternFill patternType="solid">
          <bgColor rgb="FF00B050"/>
        </patternFill>
      </fill>
    </ndxf>
  </rcc>
  <rcc rId="3979" sId="6" odxf="1" dxf="1" numFmtId="13">
    <nc r="P1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980" sId="6" odxf="1" dxf="1">
    <nc r="P19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dn rId="0" localSheetId="6" customView="1" name="Z_DD5C2D15_95C0_4A96_AA5B_92E4D0DAF9CA_.wvu.Rows" hidden="1" oldHidden="1">
    <oldFormula>'L3&amp;VS-Fab  2nd half year'!$8:$11,'L3&amp;VS-Fab  2nd half year'!$18:$19,'L3&amp;VS-Fab  2nd half year'!$22:$23</oldFormula>
  </rdn>
  <rcv guid="{DD5C2D15-95C0-4A96-AA5B-92E4D0DAF9CA}" action="delete"/>
  <rdn rId="0" localSheetId="1" customView="1" name="Z_DD5C2D15_95C0_4A96_AA5B_92E4D0DAF9CA_.wvu.FilterData" hidden="1" oldHidden="1">
    <formula>old生产总监指标Summary!$B$3:$H$71</formula>
    <oldFormula>old生产总监指标Summary!$B$3:$H$71</oldFormula>
  </rdn>
  <rdn rId="0" localSheetId="2" customView="1" name="Z_DD5C2D15_95C0_4A96_AA5B_92E4D0DAF9CA_.wvu.FilterData" hidden="1" oldHidden="1">
    <formula>old!$J$3:$R$117</formula>
    <oldFormula>old!$J$3:$R$117</oldFormula>
  </rdn>
  <rdn rId="0" localSheetId="4" customView="1" name="Z_DD5C2D15_95C0_4A96_AA5B_92E4D0DAF9CA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DD5C2D15_95C0_4A96_AA5B_92E4D0DAF9CA_.wvu.FilterData" hidden="1" oldHidden="1">
    <formula>'L3&amp;VS-Assy'!$B$3:$E$65</formula>
    <oldFormula>'L3&amp;VS-Assy'!$B$3:$E$65</oldFormula>
  </rdn>
  <rdn rId="0" localSheetId="5" customView="1" name="Z_DD5C2D15_95C0_4A96_AA5B_92E4D0DAF9CA_.wvu.FilterData" hidden="1" oldHidden="1">
    <formula>'L3&amp;VS-Fab 1st half year'!$B$3:$H$87</formula>
    <oldFormula>'L3&amp;VS-Fab 1st half year'!$B$3:$H$87</oldFormula>
  </rdn>
  <rdn rId="0" localSheetId="6" customView="1" name="Z_DD5C2D15_95C0_4A96_AA5B_92E4D0DAF9CA_.wvu.FilterData" hidden="1" oldHidden="1">
    <formula>'L3&amp;VS-Fab  2nd half year'!$B$3:$H$87</formula>
    <oldFormula>'L3&amp;VS-Fab  2nd half year'!$B$3:$H$87</oldFormula>
  </rdn>
  <rdn rId="0" localSheetId="7" customView="1" name="Z_DD5C2D15_95C0_4A96_AA5B_92E4D0DAF9CA_.wvu.FilterData" hidden="1" oldHidden="1">
    <formula>'L3&amp;VS-Paint'!$B$3:$H$65</formula>
    <oldFormula>'L3&amp;VS-Paint'!$B$3:$H$65</oldFormula>
  </rdn>
  <rcv guid="{DD5C2D15-95C0-4A96-AA5B-92E4D0DAF9CA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9" sId="6" numFmtId="4">
    <nc r="P195">
      <v>4.3</v>
    </nc>
  </rcc>
  <rcc rId="3990" sId="6" numFmtId="4">
    <oc r="I195">
      <v>4.71</v>
    </oc>
    <nc r="I195">
      <v>4.7058823529411766</v>
    </nc>
  </rcc>
  <rcc rId="3991" sId="6" numFmtId="4">
    <oc r="J195">
      <v>5.89</v>
    </oc>
    <nc r="J195">
      <v>5.8910162002945512</v>
    </nc>
  </rcc>
  <rcc rId="3992" sId="6" numFmtId="4">
    <oc r="K195">
      <v>5.79</v>
    </oc>
    <nc r="K195">
      <v>5.793742757821553</v>
    </nc>
  </rcc>
  <rcc rId="3993" sId="6" numFmtId="4">
    <oc r="L195">
      <v>5.44</v>
    </oc>
    <nc r="L195">
      <v>5.4421768707482991</v>
    </nc>
  </rcc>
  <rcc rId="3994" sId="6" numFmtId="4">
    <oc r="M195">
      <v>5.2</v>
    </oc>
    <nc r="M195">
      <v>9.1743119266055047</v>
    </nc>
  </rcc>
  <rfmt sheetId="6" sqref="J195">
    <dxf>
      <fill>
        <patternFill>
          <bgColor rgb="FFFF0000"/>
        </patternFill>
      </fill>
    </dxf>
  </rfmt>
  <rfmt sheetId="6" sqref="K195">
    <dxf>
      <fill>
        <patternFill>
          <bgColor rgb="FFFF0000"/>
        </patternFill>
      </fill>
    </dxf>
  </rfmt>
  <rfmt sheetId="6" sqref="M195">
    <dxf>
      <fill>
        <patternFill>
          <bgColor rgb="FFFF0000"/>
        </patternFill>
      </fill>
    </dxf>
  </rfmt>
  <rcc rId="3995" sId="6" numFmtId="4">
    <oc r="I197">
      <v>4.4705882352941178</v>
    </oc>
    <nc r="I197">
      <v>12.705882352941176</v>
    </nc>
  </rcc>
  <rcc rId="3996" sId="6" numFmtId="4">
    <oc r="J197">
      <v>3.6818851251840941</v>
    </oc>
    <nc r="J197">
      <v>9.7201767304860081</v>
    </nc>
  </rcc>
  <rcc rId="3997" sId="6" numFmtId="4">
    <oc r="K197">
      <v>5.9096176129779838</v>
    </oc>
    <nc r="K197">
      <v>12.16685979142526</v>
    </nc>
  </rcc>
  <rcc rId="3998" sId="6" numFmtId="4">
    <oc r="L197">
      <v>5.0340136054421771</v>
    </oc>
    <nc r="L197">
      <v>5.5782312925170068</v>
    </nc>
  </rcc>
  <rcc rId="3999" sId="6" numFmtId="4">
    <oc r="M197">
      <v>5</v>
    </oc>
    <nc r="M197">
      <v>17.431192660550458</v>
    </nc>
  </rcc>
  <rfmt sheetId="6" sqref="I197">
    <dxf>
      <fill>
        <patternFill>
          <bgColor rgb="FFFF0000"/>
        </patternFill>
      </fill>
    </dxf>
  </rfmt>
  <rfmt sheetId="6" sqref="J197">
    <dxf>
      <fill>
        <patternFill>
          <bgColor rgb="FFFF0000"/>
        </patternFill>
      </fill>
    </dxf>
  </rfmt>
  <rfmt sheetId="6" sqref="K197">
    <dxf>
      <fill>
        <patternFill>
          <bgColor rgb="FFFF0000"/>
        </patternFill>
      </fill>
    </dxf>
  </rfmt>
  <rfmt sheetId="6" sqref="M197">
    <dxf>
      <fill>
        <patternFill>
          <bgColor rgb="FFFF0000"/>
        </patternFill>
      </fill>
    </dxf>
  </rfmt>
  <rcc rId="4000" sId="6" numFmtId="4">
    <oc r="O195">
      <v>3.7</v>
    </oc>
    <nc r="O195">
      <v>3.8</v>
    </nc>
  </rcc>
  <rfmt sheetId="6" sqref="P195">
    <dxf>
      <fill>
        <patternFill patternType="solid">
          <bgColor rgb="FF00B050"/>
        </patternFill>
      </fill>
    </dxf>
  </rfmt>
  <rcc rId="4001" sId="6" numFmtId="4">
    <oc r="N197">
      <v>4.6399999999999997</v>
    </oc>
    <nc r="N197">
      <v>9.6999999999999993</v>
    </nc>
  </rcc>
  <rcc rId="4002" sId="6" numFmtId="4">
    <oc r="O197">
      <v>3.6</v>
    </oc>
    <nc r="O197">
      <v>7.5</v>
    </nc>
  </rcc>
  <rcc rId="4003" sId="6" numFmtId="4">
    <nc r="P197">
      <v>7</v>
    </nc>
  </rcc>
  <rfmt sheetId="6" sqref="N197:O197">
    <dxf>
      <fill>
        <patternFill>
          <bgColor rgb="FFFF0000"/>
        </patternFill>
      </fill>
    </dxf>
  </rfmt>
  <rcc rId="4004" sId="6" numFmtId="4">
    <oc r="H197">
      <v>5</v>
    </oc>
    <nc r="H197">
      <v>10.199999999999999</v>
    </nc>
  </rcc>
  <rcc rId="4005" sId="6" numFmtId="4">
    <oc r="H195">
      <v>5.5</v>
    </oc>
    <nc r="H195">
      <v>5.6</v>
    </nc>
  </rcc>
  <rfmt sheetId="6" sqref="P197">
    <dxf>
      <fill>
        <patternFill patternType="solid">
          <bgColor rgb="FF00B050"/>
        </patternFill>
      </fill>
    </dxf>
  </rfmt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6" sId="6">
    <nc r="P199">
      <v>4</v>
    </nc>
  </rcc>
  <rfmt sheetId="6" sqref="P199">
    <dxf>
      <fill>
        <patternFill patternType="solid">
          <bgColor rgb="FFFF0000"/>
        </patternFill>
      </fill>
    </dxf>
  </rfmt>
  <rcc rId="4007" sId="6" odxf="1" dxf="1" numFmtId="14">
    <nc r="P201">
      <v>0.90800000000000003</v>
    </nc>
    <ndxf>
      <fill>
        <patternFill patternType="solid">
          <bgColor rgb="FFFF0000"/>
        </patternFill>
      </fill>
    </ndxf>
  </rcc>
  <rcc rId="4008" sId="6" numFmtId="13">
    <nc r="P203">
      <v>0.79100000000000004</v>
    </nc>
  </rcc>
  <rfmt sheetId="6" sqref="P203">
    <dxf>
      <fill>
        <patternFill patternType="solid">
          <bgColor rgb="FFFF0000"/>
        </patternFill>
      </fill>
    </dxf>
  </rfmt>
  <rcc rId="4009" sId="6" numFmtId="13">
    <nc r="P205">
      <v>0.63900000000000001</v>
    </nc>
  </rcc>
  <rfmt sheetId="6" sqref="P205">
    <dxf>
      <fill>
        <patternFill patternType="solid">
          <bgColor rgb="FFFF0000"/>
        </patternFill>
      </fill>
    </dxf>
  </rfmt>
  <rfmt sheetId="6" sqref="P203">
    <dxf>
      <fill>
        <patternFill>
          <bgColor rgb="FF00B050"/>
        </patternFill>
      </fill>
    </dxf>
  </rfmt>
  <rcc rId="4010" sId="6">
    <nc r="P207">
      <v>4</v>
    </nc>
  </rcc>
  <rfmt sheetId="6" sqref="P207">
    <dxf>
      <fill>
        <patternFill patternType="solid">
          <bgColor rgb="FFFF0000"/>
        </patternFill>
      </fill>
    </dxf>
  </rfmt>
  <rfmt sheetId="6" sqref="K205">
    <dxf>
      <fill>
        <patternFill>
          <bgColor rgb="FF00B050"/>
        </patternFill>
      </fill>
    </dxf>
  </rfmt>
  <rfmt sheetId="6" sqref="L205">
    <dxf>
      <fill>
        <patternFill>
          <bgColor rgb="FF00B050"/>
        </patternFill>
      </fill>
    </dxf>
  </rfmt>
  <rfmt sheetId="6" sqref="L203">
    <dxf>
      <fill>
        <patternFill>
          <bgColor rgb="FF00B050"/>
        </patternFill>
      </fill>
    </dxf>
  </rfmt>
  <rfmt sheetId="6" sqref="I203:K203">
    <dxf>
      <fill>
        <patternFill>
          <bgColor rgb="FF00B050"/>
        </patternFill>
      </fill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4011" sheetId="11" name="[Level 3 &amp;VS scorecard.xlsx]Sheet3" sheetPosition="8"/>
  <rfmt sheetId="11" xfDxf="1" s="1" sqref="A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B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C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D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E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F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G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H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I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J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K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L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M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N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O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P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Q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R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S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T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U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V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W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X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Y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Z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AA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AB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AC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AD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AE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</rfmt>
  <rfmt sheetId="11" xfDxf="1" s="1" sqref="A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4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5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6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7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8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9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0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1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2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3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4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5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6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7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8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19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1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0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1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2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3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4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5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6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7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8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29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2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0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0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V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1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2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3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3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4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4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1" xfDxf="1" s="1" sqref="AA35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5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6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6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7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7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8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8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B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C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D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E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F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G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H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I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J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K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L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M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N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O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P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Q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R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S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T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U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V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W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X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Y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Z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A39" start="0" length="0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B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C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D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fmt sheetId="11" xfDxf="1" s="1" sqref="AE39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  <protection locked="1" hidden="0"/>
    </dxf>
  </rfmt>
  <rrc rId="4012" sId="11" ref="A1:XFD1" action="deleteRow">
    <undo index="65535" exp="area" ref3D="1" dr="$A$1:$AE$1" dn="_FilterDatabase" sId="11"/>
    <rfmt sheetId="11" xfDxf="1" sqref="A1:XFD1" start="0" length="0"/>
    <rfmt sheetId="11" s="1" sqref="A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B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C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D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E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F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G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H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I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J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K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L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M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N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O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P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Q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R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S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T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U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V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W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X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Y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Z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AA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AB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AC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AD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  <rfmt sheetId="11" s="1" sqref="AE1" start="0" length="0">
      <dxf>
        <font>
          <sz val="11"/>
          <color indexed="8"/>
          <name val="宋体"/>
          <family val="3"/>
          <charset val="134"/>
          <scheme val="none"/>
        </font>
        <fill>
          <patternFill patternType="solid">
            <fgColor indexed="0"/>
            <bgColor indexed="22"/>
          </patternFill>
        </fill>
        <alignment horizontal="center" vertical="bottom"/>
        <border outline="0">
          <left style="thin">
            <color indexed="8"/>
          </left>
          <right style="thin">
            <color indexed="8"/>
          </right>
          <top style="thin">
            <color indexed="8"/>
          </top>
          <bottom style="thin">
            <color indexed="8"/>
          </bottom>
        </border>
      </dxf>
    </rfmt>
  </rr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3" sId="6" odxf="1" dxf="1">
    <nc r="P213" t="inlineStr">
      <is>
        <t xml:space="preserve">NA </t>
        <phoneticPr fontId="0" type="noConversion"/>
      </is>
    </nc>
    <odxf/>
    <ndxf/>
  </rcc>
  <rcc rId="4014" sId="6">
    <nc r="P209">
      <v>3.6</v>
    </nc>
  </rcc>
  <rfmt sheetId="6" sqref="P209">
    <dxf>
      <fill>
        <patternFill patternType="solid">
          <bgColor rgb="FF00B050"/>
        </patternFill>
      </fill>
    </dxf>
  </rfmt>
  <rcc rId="4015" sId="6" numFmtId="14">
    <oc r="H201">
      <f>H39</f>
    </oc>
    <nc r="H201">
      <v>0.91390000000000005</v>
    </nc>
  </rcc>
  <rcc rId="4016" sId="6" numFmtId="13">
    <oc r="H203">
      <f>H43</f>
    </oc>
    <nc r="H203">
      <v>0.72529999999999994</v>
    </nc>
  </rcc>
  <rcc rId="4017" sId="6" numFmtId="13">
    <oc r="H205">
      <f>H49</f>
    </oc>
    <nc r="H205">
      <v>0.50800000000000001</v>
    </nc>
  </rcc>
  <rcc rId="4018" sId="6" numFmtId="13">
    <nc r="P215">
      <v>1</v>
    </nc>
  </rcc>
  <rfmt sheetId="6" sqref="H215:P215">
    <dxf>
      <fill>
        <patternFill patternType="solid">
          <bgColor rgb="FF00B050"/>
        </patternFill>
      </fill>
    </dxf>
  </rfmt>
  <rfmt sheetId="6" sqref="H217:P217">
    <dxf>
      <fill>
        <patternFill patternType="solid">
          <bgColor rgb="FF00B050"/>
        </patternFill>
      </fill>
    </dxf>
  </rfmt>
  <rcc rId="4019" sId="6" numFmtId="13">
    <nc r="P217">
      <v>1</v>
    </nc>
  </rcc>
  <rcc rId="4020" sId="6" numFmtId="4">
    <nc r="P219">
      <v>20</v>
    </nc>
  </rcc>
  <rfmt sheetId="6" sqref="P219">
    <dxf>
      <fill>
        <patternFill patternType="solid">
          <bgColor rgb="FF00B050"/>
        </patternFill>
      </fill>
    </dxf>
  </rfmt>
  <rcc rId="4021" sId="6" odxf="1" dxf="1" numFmtId="13">
    <nc r="P221">
      <v>0.88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223" start="0" length="0">
    <dxf>
      <fill>
        <patternFill patternType="solid">
          <bgColor rgb="FF00B050"/>
        </patternFill>
      </fill>
    </dxf>
  </rfmt>
  <rcc rId="4022" sId="6">
    <nc r="P223">
      <v>4.5</v>
    </nc>
  </rcc>
  <rcc rId="4023" sId="6" odxf="1" dxf="1" numFmtId="13">
    <nc r="P227">
      <v>0.85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229" start="0" length="0">
    <dxf>
      <fill>
        <patternFill patternType="solid">
          <bgColor rgb="FF00B050"/>
        </patternFill>
      </fill>
    </dxf>
  </rfmt>
  <rcc rId="4024" sId="6">
    <nc r="P229">
      <v>32</v>
    </nc>
  </rcc>
  <rfmt sheetId="6" sqref="P231" start="0" length="0">
    <dxf>
      <fill>
        <patternFill patternType="solid">
          <bgColor rgb="FFFF0000"/>
        </patternFill>
      </fill>
    </dxf>
  </rfmt>
  <rcc rId="4025" sId="6" odxf="1" dxf="1" numFmtId="13">
    <oc r="N231">
      <v>0</v>
    </oc>
    <nc r="N231">
      <v>0.01</v>
    </nc>
    <odxf>
      <font>
        <sz val="15"/>
        <color auto="1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rgb="FF00B050"/>
        </patternFill>
      </fill>
    </ndxf>
  </rcc>
  <rfmt sheetId="6" sqref="O231" start="0" length="0">
    <dxf>
      <font>
        <sz val="15"/>
        <color auto="1"/>
        <name val="Arial Narrow"/>
        <scheme val="none"/>
      </font>
      <fill>
        <patternFill>
          <bgColor rgb="FF00B050"/>
        </patternFill>
      </fill>
    </dxf>
  </rfmt>
  <rfmt sheetId="6" sqref="P231" start="0" length="0">
    <dxf>
      <font>
        <sz val="15"/>
        <color auto="1"/>
        <name val="Arial Narrow"/>
        <scheme val="none"/>
      </font>
      <fill>
        <patternFill>
          <bgColor rgb="FF00B050"/>
        </patternFill>
      </fill>
    </dxf>
  </rfmt>
  <rcc rId="4026" sId="6" numFmtId="13">
    <oc r="O231">
      <v>0</v>
    </oc>
    <nc r="O231">
      <v>0.02</v>
    </nc>
  </rcc>
  <rcc rId="4027" sId="6" numFmtId="13">
    <nc r="P231">
      <v>0.02</v>
    </nc>
  </rcc>
  <rcc rId="4028" sId="6" odxf="1" dxf="1" numFmtId="14">
    <nc r="P23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235" start="0" length="0">
    <dxf>
      <fill>
        <patternFill patternType="solid">
          <bgColor rgb="FF00B050"/>
        </patternFill>
      </fill>
    </dxf>
  </rfmt>
  <rcc rId="4029" sId="6" quotePrefix="1">
    <nc r="P235" t="inlineStr">
      <is>
        <t>±2%</t>
      </is>
    </nc>
  </rcc>
  <rcc rId="4030" sId="6" odxf="1" dxf="1">
    <nc r="P23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31" sId="6" odxf="1" dxf="1">
    <nc r="P23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O369">
    <dxf>
      <fill>
        <patternFill>
          <bgColor rgb="FFFF0000"/>
        </patternFill>
      </fill>
    </dxf>
  </rfmt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2" sId="7" numFmtId="13">
    <nc r="P43">
      <v>1</v>
    </nc>
  </rcc>
  <rfmt sheetId="7" sqref="P43">
    <dxf>
      <fill>
        <patternFill patternType="solid">
          <bgColor rgb="FF00B050"/>
        </patternFill>
      </fill>
    </dxf>
  </rfmt>
  <rcc rId="4033" sId="7" numFmtId="13">
    <oc r="O49">
      <v>0.75</v>
    </oc>
    <nc r="O49">
      <v>0.74</v>
    </nc>
  </rcc>
  <rcc rId="4034" sId="7" odxf="1" dxf="1" numFmtId="13">
    <nc r="P49">
      <v>0.75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7" odxf="1" dxf="1" numFmtId="13">
    <nc r="P202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P208" start="0" length="0">
    <dxf>
      <numFmt numFmtId="0" formatCode="General"/>
      <fill>
        <patternFill patternType="solid">
          <bgColor rgb="FF00B050"/>
        </patternFill>
      </fill>
    </dxf>
  </rfmt>
  <rcc rId="4036" sId="7">
    <nc r="P208">
      <v>0</v>
    </nc>
  </rcc>
  <rcc rId="4037" sId="7" odxf="1" dxf="1" numFmtId="13">
    <nc r="P20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38" sId="7">
    <nc r="P218">
      <v>0</v>
    </nc>
  </rcc>
  <rfmt sheetId="7" sqref="P218">
    <dxf>
      <fill>
        <patternFill patternType="solid">
          <bgColor rgb="FF00B050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9" sId="7">
    <nc r="P194" t="inlineStr">
      <is>
        <t>N/A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7" odxf="1" dxf="1">
    <nc r="O190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91" sId="7" odxf="1" dxf="1">
    <nc r="O192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92" sId="7">
    <nc r="O194" t="inlineStr">
      <is>
        <t>N/A</t>
      </is>
    </nc>
  </rcc>
  <rcc rId="293" sId="7">
    <nc r="O196">
      <f>53/92</f>
    </nc>
  </rcc>
  <rfmt sheetId="7" sqref="O196">
    <dxf>
      <fill>
        <patternFill patternType="solid">
          <bgColor rgb="FF00B050"/>
        </patternFill>
      </fill>
    </dxf>
  </rfmt>
  <rcc rId="294" sId="7" numFmtId="13">
    <nc r="O200">
      <v>1</v>
    </nc>
  </rcc>
  <rcc rId="295" sId="7" numFmtId="13">
    <nc r="O202">
      <v>1</v>
    </nc>
  </rcc>
  <rfmt sheetId="7" sqref="O200">
    <dxf>
      <fill>
        <patternFill patternType="solid">
          <bgColor rgb="FF00B050"/>
        </patternFill>
      </fill>
    </dxf>
  </rfmt>
  <rfmt sheetId="7" sqref="O202">
    <dxf>
      <fill>
        <patternFill patternType="solid">
          <bgColor rgb="FF00B050"/>
        </patternFill>
      </fill>
    </dxf>
  </rfmt>
  <rcc rId="296" sId="7">
    <nc r="O204" t="inlineStr">
      <is>
        <t>TBD</t>
      </is>
    </nc>
  </rcc>
  <rcc rId="297" sId="7" odxf="1" dxf="1">
    <nc r="O208">
      <v>0</v>
    </nc>
    <ndxf>
      <numFmt numFmtId="0" formatCode="General"/>
      <fill>
        <patternFill patternType="solid">
          <bgColor rgb="FF00B050"/>
        </patternFill>
      </fill>
    </ndxf>
  </rcc>
  <rcc rId="298" sId="7" odxf="1" dxf="1">
    <nc r="O206">
      <v>0</v>
    </nc>
    <ndxf>
      <fill>
        <patternFill patternType="solid">
          <bgColor rgb="FF00B050"/>
        </patternFill>
      </fill>
    </ndxf>
  </rcc>
  <rcc rId="299" sId="7" odxf="1" dxf="1" numFmtId="13">
    <nc r="O21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0" sId="7">
    <nc r="O212" t="inlineStr">
      <is>
        <t>TBD</t>
      </is>
    </nc>
  </rcc>
  <rcc rId="301" sId="7" odxf="1" dxf="1" numFmtId="13">
    <nc r="O214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2" sId="7" odxf="1" dxf="1" numFmtId="13">
    <nc r="O216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3" sId="7">
    <nc r="O220">
      <v>3</v>
    </nc>
  </rcc>
  <rfmt sheetId="7" sqref="O220">
    <dxf>
      <fill>
        <patternFill patternType="solid">
          <bgColor rgb="FF00B050"/>
        </patternFill>
      </fill>
    </dxf>
  </rfmt>
  <rcc rId="304" sId="7">
    <nc r="O222">
      <v>69</v>
    </nc>
  </rcc>
  <rfmt sheetId="7" sqref="O222">
    <dxf>
      <fill>
        <patternFill patternType="solid">
          <bgColor rgb="FF00B050"/>
        </patternFill>
      </fill>
    </dxf>
  </rfmt>
  <rcc rId="305" sId="7" numFmtId="14">
    <nc r="O224">
      <v>0.98699999999999999</v>
    </nc>
  </rcc>
  <rfmt sheetId="7" sqref="O224">
    <dxf>
      <fill>
        <patternFill patternType="solid">
          <bgColor rgb="FF00B050"/>
        </patternFill>
      </fill>
    </dxf>
  </rfmt>
  <rcc rId="306" sId="7" numFmtId="13">
    <nc r="O228">
      <v>0.995</v>
    </nc>
  </rcc>
  <rcc rId="307" sId="7" numFmtId="13">
    <nc r="O230">
      <v>0.995</v>
    </nc>
  </rcc>
  <rfmt sheetId="7" sqref="O230">
    <dxf>
      <fill>
        <patternFill patternType="solid">
          <bgColor rgb="FF00B050"/>
        </patternFill>
      </fill>
    </dxf>
  </rfmt>
  <rfmt sheetId="7" sqref="O228">
    <dxf>
      <fill>
        <patternFill patternType="solid">
          <bgColor rgb="FF00B050"/>
        </patternFill>
      </fill>
    </dxf>
  </rfmt>
  <rcc rId="308" sId="7">
    <nc r="O232">
      <v>0</v>
    </nc>
  </rcc>
  <rcc rId="309" sId="7">
    <nc r="O234" t="inlineStr">
      <is>
        <t>32+4</t>
        <phoneticPr fontId="0" type="noConversion"/>
      </is>
    </nc>
  </rcc>
  <rfmt sheetId="7" sqref="O234">
    <dxf>
      <fill>
        <patternFill patternType="solid">
          <bgColor rgb="FF00B050"/>
        </patternFill>
      </fill>
    </dxf>
  </rfmt>
  <rcc rId="310" sId="7" numFmtId="13">
    <nc r="O238">
      <v>0</v>
    </nc>
  </rcc>
  <rfmt sheetId="7" sqref="O238">
    <dxf>
      <fill>
        <patternFill patternType="solid">
          <bgColor rgb="FF00B050"/>
        </patternFill>
      </fill>
    </dxf>
  </rfmt>
  <rcc rId="311" sId="7">
    <nc r="O242">
      <v>3.2</v>
    </nc>
  </rcc>
  <rfmt sheetId="7" sqref="O242">
    <dxf>
      <fill>
        <patternFill patternType="solid">
          <bgColor rgb="FF00B050"/>
        </patternFill>
      </fill>
    </dxf>
  </rfmt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0" sId="6" numFmtId="4">
    <nc r="P31">
      <v>15.32</v>
    </nc>
  </rcc>
  <rfmt sheetId="6" sqref="P31">
    <dxf>
      <fill>
        <patternFill patternType="solid">
          <bgColor rgb="FF00B050"/>
        </patternFill>
      </fill>
    </dxf>
  </rfmt>
  <rcc rId="4041" sId="6" numFmtId="4">
    <oc r="N30">
      <v>16.7</v>
    </oc>
    <nc r="N30">
      <v>17.7</v>
    </nc>
  </rcc>
  <rcc rId="4042" sId="6" numFmtId="4">
    <oc r="O30">
      <v>16.7</v>
    </oc>
    <nc r="O30">
      <v>17.7</v>
    </nc>
  </rcc>
  <rcc rId="4043" sId="6" numFmtId="4">
    <oc r="P30">
      <v>16.7</v>
    </oc>
    <nc r="P30">
      <v>17.7</v>
    </nc>
  </rcc>
  <rcc rId="4044" sId="6" numFmtId="4">
    <oc r="Q30">
      <v>14.7</v>
    </oc>
    <nc r="Q30">
      <v>17.7</v>
    </nc>
  </rcc>
  <rcc rId="4045" sId="6" numFmtId="4">
    <oc r="R30">
      <v>14.7</v>
    </oc>
    <nc r="R30">
      <v>17.7</v>
    </nc>
  </rcc>
  <rcc rId="4046" sId="6" numFmtId="4">
    <oc r="S30">
      <v>12.4</v>
    </oc>
    <nc r="S30">
      <v>17.7</v>
    </nc>
  </rcc>
  <rcc rId="4047" sId="6" numFmtId="4">
    <oc r="T30">
      <v>12.4</v>
    </oc>
    <nc r="T30">
      <v>17.7</v>
    </nc>
  </rcc>
  <rcv guid="{6E6E73FE-A7EC-40AC-A747-A84F414A2E1B}" action="delete"/>
  <rdn rId="0" localSheetId="1" customView="1" name="Z_6E6E73FE_A7EC_40AC_A747_A84F414A2E1B_.wvu.FilterData" hidden="1" oldHidden="1">
    <formula>old生产总监指标Summary!$B$3:$H$71</formula>
    <oldFormula>old生产总监指标Summary!$B$3:$H$71</oldFormula>
  </rdn>
  <rdn rId="0" localSheetId="2" customView="1" name="Z_6E6E73FE_A7EC_40AC_A747_A84F414A2E1B_.wvu.FilterData" hidden="1" oldHidden="1">
    <formula>old!$J$3:$R$117</formula>
    <oldFormula>old!$J$3:$R$117</oldFormula>
  </rdn>
  <rdn rId="0" localSheetId="4" customView="1" name="Z_6E6E73FE_A7EC_40AC_A747_A84F414A2E1B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6E6E73FE_A7EC_40AC_A747_A84F414A2E1B_.wvu.FilterData" hidden="1" oldHidden="1">
    <formula>'L3&amp;VS-Assy'!$B$3:$E$65</formula>
    <oldFormula>'L3&amp;VS-Assy'!$B$3:$E$65</oldFormula>
  </rdn>
  <rdn rId="0" localSheetId="5" customView="1" name="Z_6E6E73FE_A7EC_40AC_A747_A84F414A2E1B_.wvu.FilterData" hidden="1" oldHidden="1">
    <formula>'L3&amp;VS-Fab 1st half year'!$B$3:$H$87</formula>
    <oldFormula>'L3&amp;VS-Fab 1st half year'!$B$3:$H$87</oldFormula>
  </rdn>
  <rdn rId="0" localSheetId="6" customView="1" name="Z_6E6E73FE_A7EC_40AC_A747_A84F414A2E1B_.wvu.FilterData" hidden="1" oldHidden="1">
    <formula>'L3&amp;VS-Fab  2nd half year'!$A$337:$Y$421</formula>
    <oldFormula>'L3&amp;VS-Fab  2nd half year'!$A$337:$Y$337</oldFormula>
  </rdn>
  <rdn rId="0" localSheetId="7" customView="1" name="Z_6E6E73FE_A7EC_40AC_A747_A84F414A2E1B_.wvu.FilterData" hidden="1" oldHidden="1">
    <formula>'L3&amp;VS-Paint'!$B$3:$H$65</formula>
    <oldFormula>'L3&amp;VS-Paint'!$B$3:$H$65</oldFormula>
  </rdn>
  <rcv guid="{6E6E73FE-A7EC-40AC-A747-A84F414A2E1B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6" odxf="1" dxf="1" numFmtId="4">
    <nc r="P33">
      <v>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56" sId="6" odxf="1" dxf="1">
    <nc r="Q5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D1:D1048576">
    <dxf>
      <alignment horizontal="center"/>
    </dxf>
  </rfmt>
  <rfmt sheetId="6" sqref="D168:E207" start="0" length="2147483647">
    <dxf>
      <font>
        <sz val="12"/>
      </font>
    </dxf>
  </rfmt>
  <rfmt sheetId="6" sqref="D168:E207" start="0" length="2147483647">
    <dxf>
      <font>
        <b/>
      </font>
    </dxf>
  </rfmt>
  <rfmt sheetId="6" sqref="D168:E207" start="0" length="2147483647">
    <dxf>
      <font>
        <b val="0"/>
      </font>
    </dxf>
  </rfmt>
  <rfmt sheetId="6" sqref="D168:E207" start="0" length="2147483647">
    <dxf>
      <font>
        <name val="DengXian"/>
        <charset val="134"/>
      </font>
    </dxf>
  </rfmt>
  <rcc rId="4057" sId="6" numFmtId="13">
    <nc r="P211">
      <v>0.95</v>
    </nc>
  </rcc>
  <rfmt sheetId="6" sqref="P211 K211">
    <dxf>
      <fill>
        <patternFill patternType="solid">
          <bgColor rgb="FF00B050"/>
        </patternFill>
      </fill>
    </dxf>
  </rfmt>
  <rfmt sheetId="6" sqref="K213">
    <dxf>
      <fill>
        <patternFill patternType="solid">
          <bgColor rgb="FF00B050"/>
        </patternFill>
      </fill>
    </dxf>
  </rfmt>
  <rfmt sheetId="6" sqref="D168:F213" start="0" length="2147483647">
    <dxf>
      <font>
        <sz val="14"/>
      </font>
    </dxf>
  </rfmt>
  <rfmt sheetId="6" sqref="H168:P213" start="0" length="2147483647">
    <dxf>
      <font>
        <sz val="14"/>
      </font>
    </dxf>
  </rfmt>
  <rfmt sheetId="6" sqref="H168:P213" start="0" length="2147483647">
    <dxf/>
  </rfmt>
  <rfmt sheetId="6" sqref="J201">
    <dxf>
      <fill>
        <patternFill>
          <bgColor rgb="FF00B050"/>
        </patternFill>
      </fill>
    </dxf>
  </rfmt>
  <rfmt sheetId="6" sqref="K201">
    <dxf>
      <fill>
        <patternFill>
          <bgColor rgb="FF00B050"/>
        </patternFill>
      </fill>
    </dxf>
  </rfmt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8" sId="6" odxf="1" dxf="1">
    <nc r="P9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59" sId="6" odxf="1" dxf="1">
    <nc r="P9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0" sId="6" odxf="1" dxf="1">
    <nc r="P9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1" sId="6" odxf="1" dxf="1" numFmtId="13">
    <nc r="P99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2" sId="6" odxf="1" dxf="1">
    <nc r="P10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3" sId="6" numFmtId="13">
    <nc r="P103">
      <v>1</v>
    </nc>
  </rcc>
  <rfmt sheetId="6" sqref="P103">
    <dxf>
      <fill>
        <patternFill patternType="solid">
          <bgColor rgb="FF00B050"/>
        </patternFill>
      </fill>
    </dxf>
  </rfmt>
  <rcc rId="4064" sId="6" odxf="1" dxf="1" numFmtId="13">
    <nc r="P105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5" sId="6" odxf="1" dxf="1">
    <nc r="P107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6" sId="6" odxf="1" dxf="1">
    <nc r="P10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7" sId="6" odxf="1" dxf="1">
    <nc r="P111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8" sId="6" odxf="1" dxf="1" numFmtId="4">
    <nc r="P11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9" sId="6" odxf="1" dxf="1" numFmtId="13">
    <nc r="P1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70" sId="6" odxf="1" dxf="1">
    <nc r="P11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119">
    <dxf>
      <fill>
        <patternFill patternType="solid">
          <bgColor rgb="FF00B050"/>
        </patternFill>
      </fill>
    </dxf>
  </rfmt>
  <rcc rId="4071" sId="6" numFmtId="4">
    <nc r="P119">
      <v>10</v>
    </nc>
  </rcc>
  <rcc rId="4072" sId="6" numFmtId="4">
    <oc r="I120">
      <f>10*0.7</f>
    </oc>
    <nc r="I120">
      <v>15</v>
    </nc>
  </rcc>
  <rcc rId="4073" sId="6" numFmtId="4">
    <oc r="J120">
      <f>10*0.7</f>
    </oc>
    <nc r="J120">
      <v>15</v>
    </nc>
  </rcc>
  <rcc rId="4074" sId="6" numFmtId="4">
    <oc r="K120">
      <f>10*0.7</f>
    </oc>
    <nc r="K120">
      <v>15</v>
    </nc>
  </rcc>
  <rcc rId="4075" sId="6">
    <nc r="P131">
      <v>4</v>
    </nc>
  </rcc>
  <rfmt sheetId="6" sqref="P131">
    <dxf>
      <fill>
        <patternFill patternType="solid">
          <bgColor rgb="FF00B050"/>
        </patternFill>
      </fill>
    </dxf>
  </rfmt>
  <rcc rId="4076" sId="6" numFmtId="4">
    <oc r="I121">
      <v>3.7897310513447433</v>
    </oc>
    <nc r="I121">
      <v>14</v>
    </nc>
  </rcc>
  <rcc rId="4077" sId="6" numFmtId="4">
    <oc r="J121">
      <v>3.9393939393939394</v>
    </oc>
    <nc r="J121">
      <v>14</v>
    </nc>
  </rcc>
  <rcc rId="4078" sId="6" numFmtId="4">
    <oc r="K121">
      <v>3.8551401869158877</v>
    </oc>
    <nc r="K121">
      <v>14</v>
    </nc>
  </rcc>
  <rcc rId="4079" sId="6" numFmtId="4">
    <oc r="L120">
      <f>10*0.7</f>
    </oc>
    <nc r="L120">
      <v>13</v>
    </nc>
  </rcc>
  <rcc rId="4080" sId="6" numFmtId="4">
    <oc r="M120">
      <f>10*0.7</f>
    </oc>
    <nc r="M120">
      <v>13</v>
    </nc>
  </rcc>
  <rcc rId="4081" sId="6" numFmtId="4">
    <oc r="N120">
      <f>10*0.7</f>
    </oc>
    <nc r="N120">
      <v>13</v>
    </nc>
  </rcc>
  <rcc rId="4082" sId="6" numFmtId="4">
    <oc r="O120">
      <f>10*0.7</f>
    </oc>
    <nc r="O120">
      <v>12</v>
    </nc>
  </rcc>
  <rcc rId="4083" sId="6" numFmtId="4">
    <oc r="P120">
      <f>10*0.7</f>
    </oc>
    <nc r="P120">
      <v>12</v>
    </nc>
  </rcc>
  <rcc rId="4084" sId="6" numFmtId="4">
    <oc r="Q120">
      <f>10*0.7</f>
    </oc>
    <nc r="Q120">
      <v>12</v>
    </nc>
  </rcc>
  <rcc rId="4085" sId="6" numFmtId="4">
    <oc r="R120">
      <f>10*0.7</f>
    </oc>
    <nc r="R120">
      <v>10</v>
    </nc>
  </rcc>
  <rcc rId="4086" sId="6" numFmtId="4">
    <oc r="S120">
      <f>10*0.7</f>
    </oc>
    <nc r="S120">
      <v>10</v>
    </nc>
  </rcc>
  <rcc rId="4087" sId="6" numFmtId="4">
    <oc r="T120">
      <f>10*0.7</f>
    </oc>
    <nc r="T120">
      <v>10</v>
    </nc>
  </rcc>
  <rcc rId="4088" sId="6" numFmtId="4">
    <oc r="L121">
      <v>4</v>
    </oc>
    <nc r="L121">
      <v>14</v>
    </nc>
  </rcc>
  <rcc rId="4089" sId="6" numFmtId="4">
    <oc r="M121">
      <v>3.8551401869158877</v>
    </oc>
    <nc r="M121">
      <v>14</v>
    </nc>
  </rcc>
  <rcc rId="4090" sId="6" numFmtId="4">
    <oc r="N121">
      <v>4</v>
    </oc>
    <nc r="N121">
      <v>14</v>
    </nc>
  </rcc>
  <rcc rId="4091" sId="6" numFmtId="4">
    <oc r="O121">
      <v>3</v>
    </oc>
    <nc r="O121">
      <v>10</v>
    </nc>
  </rcc>
  <rcc rId="4092" sId="6" odxf="1" dxf="1" numFmtId="4">
    <nc r="P121">
      <v>10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93" sId="6" odxf="1" dxf="1">
    <nc r="P12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94" sId="6" numFmtId="4">
    <oc r="H120">
      <f>10*0.7</f>
    </oc>
    <nc r="H120">
      <v>12</v>
    </nc>
  </rcc>
  <rcc rId="4095" sId="6" numFmtId="4">
    <oc r="H121">
      <v>3.9</v>
    </oc>
    <nc r="H121">
      <v>10</v>
    </nc>
  </rcc>
  <rcc rId="4096" sId="6" numFmtId="14">
    <nc r="P125">
      <v>0.91300000000000003</v>
    </nc>
  </rcc>
  <rfmt sheetId="6" sqref="P125">
    <dxf>
      <fill>
        <patternFill patternType="solid">
          <bgColor rgb="FF00B050"/>
        </patternFill>
      </fill>
    </dxf>
  </rfmt>
  <rcc rId="4097" sId="6" numFmtId="13">
    <nc r="P127">
      <v>0.67600000000000005</v>
    </nc>
  </rcc>
  <rfmt sheetId="6" sqref="P127">
    <dxf>
      <fill>
        <patternFill patternType="solid">
          <bgColor rgb="FF00B050"/>
        </patternFill>
      </fill>
    </dxf>
  </rfmt>
  <rfmt sheetId="6" sqref="P129">
    <dxf>
      <fill>
        <patternFill patternType="solid">
          <bgColor rgb="FF00B050"/>
        </patternFill>
      </fill>
    </dxf>
  </rfmt>
  <rcc rId="4098" sId="6" odxf="1" dxf="1" numFmtId="13">
    <nc r="P129">
      <v>0.64200000000000002</v>
    </nc>
    <ndxf>
      <fill>
        <patternFill>
          <bgColor rgb="FFFF0000"/>
        </patternFill>
      </fill>
    </ndxf>
  </rcc>
  <rcc rId="4099" sId="6">
    <nc r="P133">
      <v>10</v>
    </nc>
  </rcc>
  <rfmt sheetId="6" sqref="P133">
    <dxf>
      <fill>
        <patternFill patternType="solid">
          <bgColor rgb="FF00B050"/>
        </patternFill>
      </fill>
    </dxf>
  </rfmt>
  <rcc rId="4100" sId="6" odxf="1" dxf="1">
    <nc r="P135" t="inlineStr">
      <is>
        <t>N/A</t>
      </is>
    </nc>
    <odxf>
      <font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fmt sheetId="6" sqref="O137" start="0" length="0">
    <dxf>
      <numFmt numFmtId="13" formatCode="0%"/>
    </dxf>
  </rfmt>
  <rcc rId="4101" sId="6" odxf="1" dxf="1" numFmtId="13">
    <oc r="N137" t="inlineStr">
      <is>
        <t>N/A</t>
      </is>
    </oc>
    <nc r="N137">
      <v>1</v>
    </nc>
    <odxf>
      <numFmt numFmtId="0" formatCode="General"/>
    </odxf>
    <ndxf>
      <numFmt numFmtId="13" formatCode="0%"/>
    </ndxf>
  </rcc>
  <rfmt sheetId="6" sqref="O137" start="0" length="0">
    <dxf>
      <numFmt numFmtId="0" formatCode="General"/>
    </dxf>
  </rfmt>
  <rcc rId="4102" sId="6" odxf="1" dxf="1">
    <nc r="P137" t="inlineStr">
      <is>
        <t>N/A</t>
      </is>
    </nc>
    <odxf>
      <font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4103" sId="6" odxf="1" dxf="1" numFmtId="13">
    <nc r="P13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04" sId="6" odxf="1" dxf="1" numFmtId="13">
    <nc r="P14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C2487257-A846-48C8-8753-F552D17BEC0F}" action="delete"/>
  <rdn rId="0" localSheetId="1" customView="1" name="Z_C2487257_A846_48C8_8753_F552D17BEC0F_.wvu.FilterData" hidden="1" oldHidden="1">
    <formula>old生产总监指标Summary!$B$3:$H$71</formula>
    <oldFormula>old生产总监指标Summary!$B$3:$H$71</oldFormula>
  </rdn>
  <rdn rId="0" localSheetId="2" customView="1" name="Z_C2487257_A846_48C8_8753_F552D17BEC0F_.wvu.FilterData" hidden="1" oldHidden="1">
    <formula>old!$J$3:$R$117</formula>
    <oldFormula>old!$J$3:$R$117</oldFormula>
  </rdn>
  <rdn rId="0" localSheetId="4" customView="1" name="Z_C2487257_A846_48C8_8753_F552D17BEC0F_.wvu.FilterData" hidden="1" oldHidden="1">
    <formula>'L3&amp;VS-Assy'!$B$3:$E$65</formula>
    <oldFormula>'L3&amp;VS-Assy'!$B$3:$E$65</oldFormula>
  </rdn>
  <rdn rId="0" localSheetId="5" customView="1" name="Z_C2487257_A846_48C8_8753_F552D17BEC0F_.wvu.FilterData" hidden="1" oldHidden="1">
    <formula>'L3&amp;VS-Fab 1st half year'!$B$3:$H$87</formula>
    <oldFormula>'L3&amp;VS-Fab 1st half year'!$B$3:$H$87</oldFormula>
  </rdn>
  <rdn rId="0" localSheetId="6" customView="1" name="Z_C2487257_A846_48C8_8753_F552D17BEC0F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C2487257_A846_48C8_8753_F552D17BEC0F_.wvu.FilterData" hidden="1" oldHidden="1">
    <formula>'L3&amp;VS-Fab  2nd half year'!$B$3:$H$87</formula>
    <oldFormula>'L3&amp;VS-Fab  2nd half year'!$B$3:$H$87</oldFormula>
  </rdn>
  <rdn rId="0" localSheetId="7" customView="1" name="Z_C2487257_A846_48C8_8753_F552D17BEC0F_.wvu.FilterData" hidden="1" oldHidden="1">
    <formula>'L3&amp;VS-Paint'!$B$3:$H$65</formula>
    <oldFormula>'L3&amp;VS-Paint'!$B$3:$H$65</oldFormula>
  </rdn>
  <rcv guid="{C2487257-A846-48C8-8753-F552D17BEC0F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2" sId="6">
    <nc r="P143">
      <v>7</v>
    </nc>
  </rcc>
  <rfmt sheetId="6" sqref="P143">
    <dxf>
      <fill>
        <patternFill patternType="solid">
          <bgColor rgb="FF00B050"/>
        </patternFill>
      </fill>
    </dxf>
  </rfmt>
  <rcc rId="4113" sId="6" odxf="1" dxf="1" numFmtId="13">
    <nc r="P145">
      <v>1</v>
    </nc>
    <ndxf>
      <fill>
        <patternFill patternType="solid">
          <bgColor rgb="FF00B050"/>
        </patternFill>
      </fill>
    </ndxf>
  </rcc>
  <rcc rId="4114" sId="6" odxf="1" dxf="1">
    <nc r="P147">
      <v>4</v>
    </nc>
    <ndxf>
      <fill>
        <patternFill patternType="solid">
          <bgColor rgb="FF00B050"/>
        </patternFill>
      </fill>
    </ndxf>
  </rcc>
  <rcc rId="4115" sId="6">
    <nc r="P149">
      <v>15</v>
    </nc>
  </rcc>
  <rfmt sheetId="6" sqref="P149">
    <dxf>
      <fill>
        <patternFill patternType="solid">
          <bgColor rgb="FF00B050"/>
        </patternFill>
      </fill>
    </dxf>
  </rfmt>
  <rcc rId="4116" sId="6" odxf="1" dxf="1" numFmtId="13">
    <nc r="P151">
      <v>0.02</v>
    </nc>
    <ndxf>
      <fill>
        <patternFill patternType="solid">
          <bgColor rgb="FF00B050"/>
        </patternFill>
      </fill>
    </ndxf>
  </rcc>
  <rcc rId="4117" sId="6" odxf="1" dxf="1" numFmtId="14">
    <nc r="P15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155" start="0" length="0">
    <dxf>
      <fill>
        <patternFill patternType="solid">
          <bgColor rgb="FF00B050"/>
        </patternFill>
      </fill>
    </dxf>
  </rfmt>
  <rcc rId="4118" sId="6" odxf="1" dxf="1">
    <nc r="P15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19" sId="6" quotePrefix="1">
    <nc r="P155" t="inlineStr">
      <is>
        <t>±2%</t>
      </is>
    </nc>
  </rcc>
  <rcc rId="4120" sId="6" odxf="1" dxf="1" numFmtId="13">
    <nc r="P159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v guid="{C2487257-A846-48C8-8753-F552D17BEC0F}" action="delete"/>
  <rdn rId="0" localSheetId="1" customView="1" name="Z_C2487257_A846_48C8_8753_F552D17BEC0F_.wvu.FilterData" hidden="1" oldHidden="1">
    <formula>old生产总监指标Summary!$B$3:$H$71</formula>
    <oldFormula>old生产总监指标Summary!$B$3:$H$71</oldFormula>
  </rdn>
  <rdn rId="0" localSheetId="2" customView="1" name="Z_C2487257_A846_48C8_8753_F552D17BEC0F_.wvu.FilterData" hidden="1" oldHidden="1">
    <formula>old!$J$3:$R$117</formula>
    <oldFormula>old!$J$3:$R$117</oldFormula>
  </rdn>
  <rdn rId="0" localSheetId="4" customView="1" name="Z_C2487257_A846_48C8_8753_F552D17BEC0F_.wvu.FilterData" hidden="1" oldHidden="1">
    <formula>'L3&amp;VS-Assy'!$B$3:$E$65</formula>
    <oldFormula>'L3&amp;VS-Assy'!$B$3:$E$65</oldFormula>
  </rdn>
  <rdn rId="0" localSheetId="5" customView="1" name="Z_C2487257_A846_48C8_8753_F552D17BEC0F_.wvu.FilterData" hidden="1" oldHidden="1">
    <formula>'L3&amp;VS-Fab 1st half year'!$B$3:$H$87</formula>
    <oldFormula>'L3&amp;VS-Fab 1st half year'!$B$3:$H$87</oldFormula>
  </rdn>
  <rdn rId="0" localSheetId="6" customView="1" name="Z_C2487257_A846_48C8_8753_F552D17BEC0F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C2487257_A846_48C8_8753_F552D17BEC0F_.wvu.FilterData" hidden="1" oldHidden="1">
    <formula>'L3&amp;VS-Fab  2nd half year'!$B$3:$H$87</formula>
    <oldFormula>'L3&amp;VS-Fab  2nd half year'!$B$3:$H$87</oldFormula>
  </rdn>
  <rdn rId="0" localSheetId="7" customView="1" name="Z_C2487257_A846_48C8_8753_F552D17BEC0F_.wvu.FilterData" hidden="1" oldHidden="1">
    <formula>'L3&amp;VS-Paint'!$B$3:$H$65</formula>
    <oldFormula>'L3&amp;VS-Paint'!$B$3:$H$65</oldFormula>
  </rdn>
  <rcv guid="{C2487257-A846-48C8-8753-F552D17BEC0F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2487257-A846-48C8-8753-F552D17BEC0F}" action="delete"/>
  <rdn rId="0" localSheetId="1" customView="1" name="Z_C2487257_A846_48C8_8753_F552D17BEC0F_.wvu.FilterData" hidden="1" oldHidden="1">
    <formula>old生产总监指标Summary!$B$3:$H$71</formula>
    <oldFormula>old生产总监指标Summary!$B$3:$H$71</oldFormula>
  </rdn>
  <rdn rId="0" localSheetId="2" customView="1" name="Z_C2487257_A846_48C8_8753_F552D17BEC0F_.wvu.FilterData" hidden="1" oldHidden="1">
    <formula>old!$J$3:$R$117</formula>
    <oldFormula>old!$J$3:$R$117</oldFormula>
  </rdn>
  <rdn rId="0" localSheetId="4" customView="1" name="Z_C2487257_A846_48C8_8753_F552D17BEC0F_.wvu.FilterData" hidden="1" oldHidden="1">
    <formula>'L3&amp;VS-Assy'!$B$3:$E$65</formula>
    <oldFormula>'L3&amp;VS-Assy'!$B$3:$E$65</oldFormula>
  </rdn>
  <rdn rId="0" localSheetId="5" customView="1" name="Z_C2487257_A846_48C8_8753_F552D17BEC0F_.wvu.FilterData" hidden="1" oldHidden="1">
    <formula>'L3&amp;VS-Fab 1st half year'!$B$3:$H$87</formula>
    <oldFormula>'L3&amp;VS-Fab 1st half year'!$B$3:$H$87</oldFormula>
  </rdn>
  <rdn rId="0" localSheetId="6" customView="1" name="Z_C2487257_A846_48C8_8753_F552D17BEC0F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C2487257_A846_48C8_8753_F552D17BEC0F_.wvu.FilterData" hidden="1" oldHidden="1">
    <formula>'L3&amp;VS-Fab  2nd half year'!$A$91:$Y$91</formula>
    <oldFormula>'L3&amp;VS-Fab  2nd half year'!$B$3:$H$87</oldFormula>
  </rdn>
  <rdn rId="0" localSheetId="7" customView="1" name="Z_C2487257_A846_48C8_8753_F552D17BEC0F_.wvu.FilterData" hidden="1" oldHidden="1">
    <formula>'L3&amp;VS-Paint'!$B$3:$H$65</formula>
    <oldFormula>'L3&amp;VS-Paint'!$B$3:$H$65</oldFormula>
  </rdn>
  <rcv guid="{C2487257-A846-48C8-8753-F552D17BEC0F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6" numFmtId="13">
    <oc r="H127">
      <v>0.4037</v>
    </oc>
    <nc r="H127">
      <v>0.42559999999999998</v>
    </nc>
  </rcc>
  <rcc rId="4136" sId="6" numFmtId="13">
    <oc r="H125">
      <v>0.8952</v>
    </oc>
    <nc r="H125">
      <v>0.89659999999999995</v>
    </nc>
  </rcc>
  <rcc rId="4137" sId="6">
    <oc r="H130">
      <v>14</v>
    </oc>
    <nc r="H130">
      <v>10</v>
    </nc>
  </rcc>
  <rcc rId="4138" sId="6">
    <oc r="H131">
      <v>17</v>
    </oc>
    <nc r="H131">
      <v>4</v>
    </nc>
  </rcc>
  <rfmt sheetId="6" sqref="H131">
    <dxf>
      <fill>
        <patternFill>
          <bgColor rgb="FF00B050"/>
        </patternFill>
      </fill>
    </dxf>
  </rfmt>
  <rcc rId="4139" sId="6" numFmtId="13">
    <oc r="H129">
      <v>0.61050000000000004</v>
    </oc>
    <nc r="H129">
      <v>0.61240000000000006</v>
    </nc>
  </rcc>
  <rcc rId="4140" sId="6" numFmtId="13">
    <oc r="H145">
      <v>0.91</v>
    </oc>
    <nc r="H145">
      <v>0.96</v>
    </nc>
  </rcc>
  <rcc rId="4141" sId="6">
    <oc r="I145">
      <f>'C:\Users\zc625g0cf\Desktop\[Lean Scorecard-L Fab.xlsx]summary'!$F$63</f>
    </oc>
    <nc r="I145">
      <f>'C:\Users\zc625g0cf\Desktop\[Lean Scorecard-L Fab.xlsx]summary'!$F$63</f>
    </nc>
  </rcc>
  <rcc rId="4142" sId="6">
    <oc r="J145">
      <f>'C:\Users\zc625g0cf\Desktop\[Lean Scorecard-L Fab.xlsx]summary'!$G$63</f>
    </oc>
    <nc r="J145">
      <f>'C:\Users\zc625g0cf\Desktop\[Lean Scorecard-L Fab.xlsx]summary'!$G$63</f>
    </nc>
  </rcc>
  <rcc rId="4143" sId="6">
    <oc r="K145">
      <f>'C:\Users\zc625g0cf\Desktop\[Lean Scorecard-L Fab.xlsx]summary'!$H$63</f>
    </oc>
    <nc r="K145">
      <f>'C:\Users\zc625g0cf\Desktop\[Lean Scorecard-L Fab.xlsx]summary'!$H$63</f>
    </nc>
  </rcc>
  <rcc rId="4144" sId="6">
    <oc r="H147">
      <f>AVERAGE(I147:T147)</f>
    </oc>
    <nc r="H147">
      <f>AVERAGE(I147:T147)</f>
    </nc>
  </rcc>
  <rcc rId="4145" sId="6">
    <oc r="H148">
      <v>32</v>
    </oc>
    <nc r="H148">
      <v>30</v>
    </nc>
  </rcc>
  <rcc rId="4146" sId="6" numFmtId="14">
    <oc r="H153">
      <v>1.0800000000000001E-2</v>
    </oc>
    <nc r="H153">
      <v>7.1000000000000004E-3</v>
    </nc>
  </rcc>
  <rcc rId="4147" sId="6">
    <oc r="H157">
      <v>57</v>
    </oc>
    <nc r="H157">
      <v>0</v>
    </nc>
  </rcc>
  <rcc rId="4148" sId="6" numFmtId="13">
    <oc r="H159">
      <v>0.9</v>
    </oc>
    <nc r="H159">
      <v>0</v>
    </nc>
  </rcc>
  <rcv guid="{C2487257-A846-48C8-8753-F552D17BEC0F}" action="delete"/>
  <rdn rId="0" localSheetId="1" customView="1" name="Z_C2487257_A846_48C8_8753_F552D17BEC0F_.wvu.FilterData" hidden="1" oldHidden="1">
    <formula>old生产总监指标Summary!$B$3:$H$71</formula>
    <oldFormula>old生产总监指标Summary!$B$3:$H$71</oldFormula>
  </rdn>
  <rdn rId="0" localSheetId="2" customView="1" name="Z_C2487257_A846_48C8_8753_F552D17BEC0F_.wvu.FilterData" hidden="1" oldHidden="1">
    <formula>old!$J$3:$R$117</formula>
    <oldFormula>old!$J$3:$R$117</oldFormula>
  </rdn>
  <rdn rId="0" localSheetId="4" customView="1" name="Z_C2487257_A846_48C8_8753_F552D17BEC0F_.wvu.FilterData" hidden="1" oldHidden="1">
    <formula>'L3&amp;VS-Assy'!$B$3:$E$65</formula>
    <oldFormula>'L3&amp;VS-Assy'!$B$3:$E$65</oldFormula>
  </rdn>
  <rdn rId="0" localSheetId="5" customView="1" name="Z_C2487257_A846_48C8_8753_F552D17BEC0F_.wvu.FilterData" hidden="1" oldHidden="1">
    <formula>'L3&amp;VS-Fab 1st half year'!$B$3:$H$87</formula>
    <oldFormula>'L3&amp;VS-Fab 1st half year'!$B$3:$H$87</oldFormula>
  </rdn>
  <rdn rId="0" localSheetId="6" customView="1" name="Z_C2487257_A846_48C8_8753_F552D17BEC0F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C2487257_A846_48C8_8753_F552D17BEC0F_.wvu.FilterData" hidden="1" oldHidden="1">
    <formula>'L3&amp;VS-Fab  2nd half year'!$A$91:$Y$91</formula>
    <oldFormula>'L3&amp;VS-Fab  2nd half year'!$A$91:$Y$91</oldFormula>
  </rdn>
  <rdn rId="0" localSheetId="7" customView="1" name="Z_C2487257_A846_48C8_8753_F552D17BEC0F_.wvu.FilterData" hidden="1" oldHidden="1">
    <formula>'L3&amp;VS-Paint'!$B$3:$H$65</formula>
    <oldFormula>'L3&amp;VS-Paint'!$B$3:$H$65</oldFormula>
  </rdn>
  <rcv guid="{C2487257-A846-48C8-8753-F552D17BEC0F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6" sId="6" odxf="1" dxf="1">
    <nc r="N25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57" sId="6" odxf="1" dxf="1">
    <nc r="O25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58" sId="6" odxf="1" dxf="1" numFmtId="13">
    <nc r="N25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59" sId="6" odxf="1" dxf="1" numFmtId="13">
    <nc r="O25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60" sId="6">
    <nc r="P249">
      <v>0</v>
    </nc>
  </rcc>
  <rcc rId="4161" sId="6">
    <nc r="P251">
      <v>0</v>
    </nc>
  </rcc>
  <rcc rId="4162" sId="6" odxf="1" dxf="1" numFmtId="13">
    <nc r="P25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63" sId="6" odxf="1" dxf="1">
    <nc r="P25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64" sId="6" odxf="1" dxf="1" numFmtId="13">
    <nc r="P25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65" sId="6" odxf="1" dxf="1" numFmtId="13">
    <nc r="P261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66" sId="6" odxf="1" dxf="1">
    <nc r="P263" t="inlineStr">
      <is>
        <t>TBD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4167" sId="6">
    <nc r="P262" t="inlineStr">
      <is>
        <t>TBD</t>
      </is>
    </nc>
  </rcc>
  <rcc rId="4168" sId="6" odxf="1" dxf="1">
    <nc r="P26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69" sId="6" odxf="1" dxf="1" numFmtId="13">
    <nc r="P267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4170" sId="6" odxf="1" dxf="1" numFmtId="4">
    <nc r="P26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71" sId="6" odxf="1" dxf="1" numFmtId="13">
    <nc r="P271">
      <v>0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4172" sId="6" odxf="1" dxf="1" numFmtId="4">
    <nc r="P273">
      <v>0</v>
    </nc>
    <odxf>
      <numFmt numFmtId="0" formatCode="General"/>
      <fill>
        <patternFill patternType="none">
          <bgColor indexed="65"/>
        </patternFill>
      </fill>
    </odxf>
    <ndxf>
      <numFmt numFmtId="179" formatCode="0_ "/>
      <fill>
        <patternFill patternType="solid">
          <bgColor rgb="FF00B050"/>
        </patternFill>
      </fill>
    </ndxf>
  </rcc>
  <rcc rId="4173" sId="6" odxf="1" dxf="1">
    <nc r="P275" t="inlineStr">
      <is>
        <t>N/A</t>
      </is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4174" sId="6" odxf="1" dxf="1" numFmtId="4">
    <nc r="P277">
      <v>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75" sId="6" odxf="1" dxf="1">
    <nc r="P27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76" sId="6" odxf="1" dxf="1">
    <nc r="P281" t="inlineStr">
      <is>
        <t>N/A</t>
      </is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4177" sId="6" odxf="1" dxf="1">
    <nc r="P28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178" sId="6" odxf="1" dxf="1">
    <nc r="P28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179" sId="6" odxf="1" dxf="1">
    <nc r="P28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180" sId="6" odxf="1" dxf="1">
    <nc r="P289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181" sId="6" odxf="1" dxf="1">
    <nc r="P29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182" sId="6" odxf="1" dxf="1">
    <nc r="P29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fmt sheetId="6" sqref="P295" start="0" length="0">
    <dxf>
      <fill>
        <patternFill patternType="solid">
          <bgColor rgb="FF00B050"/>
        </patternFill>
      </fill>
    </dxf>
  </rfmt>
  <rcc rId="4183" sId="6">
    <nc r="P295">
      <v>7</v>
    </nc>
  </rcc>
  <rcc rId="4184" sId="6" odxf="1" dxf="1">
    <nc r="P297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85" sId="6" odxf="1" dxf="1">
    <nc r="P29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86" sId="6" odxf="1" dxf="1">
    <nc r="P30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87" sId="6" odxf="1" dxf="1" numFmtId="13">
    <nc r="P3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88" sId="6" odxf="1" dxf="1" numFmtId="13">
    <nc r="P30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89" sId="6">
    <oc r="E306" t="inlineStr">
      <is>
        <t>UPST-Fab</t>
        <phoneticPr fontId="0" type="noConversion"/>
      </is>
    </oc>
    <nc r="E306" t="inlineStr">
      <is>
        <t>UPST-UF</t>
        <phoneticPr fontId="0" type="noConversion"/>
      </is>
    </nc>
  </rcc>
  <rcc rId="4190" sId="6" odxf="1" dxf="1" numFmtId="14">
    <nc r="P3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7AE21D59-CE93-418B-B8C7-FBE04780DED0}" action="delete"/>
  <rdn rId="0" localSheetId="1" customView="1" name="Z_7AE21D59_CE93_418B_B8C7_FBE04780DED0_.wvu.FilterData" hidden="1" oldHidden="1">
    <formula>old生产总监指标Summary!$B$3:$H$71</formula>
    <oldFormula>old生产总监指标Summary!$B$3:$H$71</oldFormula>
  </rdn>
  <rdn rId="0" localSheetId="2" customView="1" name="Z_7AE21D59_CE93_418B_B8C7_FBE04780DED0_.wvu.FilterData" hidden="1" oldHidden="1">
    <formula>old!$J$3:$R$117</formula>
    <oldFormula>old!$J$3:$R$117</oldFormula>
  </rdn>
  <rdn rId="0" localSheetId="4" customView="1" name="Z_7AE21D59_CE93_418B_B8C7_FBE04780DED0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7AE21D59_CE93_418B_B8C7_FBE04780DED0_.wvu.FilterData" hidden="1" oldHidden="1">
    <formula>'L3&amp;VS-Assy'!$B$3:$E$65</formula>
    <oldFormula>'L3&amp;VS-Assy'!$B$3:$E$65</oldFormula>
  </rdn>
  <rdn rId="0" localSheetId="5" customView="1" name="Z_7AE21D59_CE93_418B_B8C7_FBE04780DED0_.wvu.FilterData" hidden="1" oldHidden="1">
    <formula>'L3&amp;VS-Fab 1st half year'!$B$3:$H$87</formula>
    <oldFormula>'L3&amp;VS-Fab 1st half year'!$B$3:$H$87</oldFormula>
  </rdn>
  <rdn rId="0" localSheetId="6" customView="1" name="Z_7AE21D59_CE93_418B_B8C7_FBE04780DED0_.wvu.Rows" hidden="1" oldHidden="1">
    <formula>'L3&amp;VS-Fab  2nd half year'!$84:$87</formula>
    <oldFormula>'L3&amp;VS-Fab  2nd half year'!$84:$87</oldFormula>
  </rdn>
  <rdn rId="0" localSheetId="6" customView="1" name="Z_7AE21D59_CE93_418B_B8C7_FBE04780DED0_.wvu.FilterData" hidden="1" oldHidden="1">
    <formula>'L3&amp;VS-Fab  2nd half year'!$A$337:$Y$421</formula>
    <oldFormula>'L3&amp;VS-Fab  2nd half year'!$A$337:$Y$421</oldFormula>
  </rdn>
  <rdn rId="0" localSheetId="7" customView="1" name="Z_7AE21D59_CE93_418B_B8C7_FBE04780DED0_.wvu.FilterData" hidden="1" oldHidden="1">
    <formula>'L3&amp;VS-Paint'!$B$3:$H$65</formula>
    <oldFormula>'L3&amp;VS-Paint'!$B$3:$H$65</oldFormula>
  </rdn>
  <rcv guid="{7AE21D59-CE93-418B-B8C7-FBE04780DED0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9" sId="6" odxf="1" dxf="1" quotePrefix="1">
    <nc r="P323" t="inlineStr">
      <is>
        <t>±2%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00" sId="6" odxf="1" dxf="1">
    <nc r="P32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01" sId="6" odxf="1" dxf="1" numFmtId="13">
    <nc r="P327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4202" sId="6" odxf="1" dxf="1" numFmtId="13">
    <nc r="P319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03" sId="6" odxf="1" dxf="1">
    <nc r="P31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04" sId="6" odxf="1" dxf="1">
    <nc r="P31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205" sId="6" odxf="1" dxf="1">
    <nc r="P31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206" sId="6" odxf="1" dxf="1">
    <nc r="P311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309" start="0" length="0">
    <dxf>
      <fill>
        <patternFill patternType="solid">
          <bgColor rgb="FF00B050"/>
        </patternFill>
      </fill>
    </dxf>
  </rfmt>
  <rcc rId="4207" sId="6" numFmtId="13">
    <nc r="P309">
      <v>0.9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8" sId="6" odxf="1" dxf="1" numFmtId="4">
    <nc r="P307">
      <v>8</v>
    </nc>
    <ndxf>
      <fill>
        <patternFill patternType="solid">
          <bgColor rgb="FF00B050"/>
        </patternFill>
      </fill>
    </ndxf>
  </rcc>
  <rcc rId="4209" sId="6" odxf="1" dxf="1">
    <nc r="P25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251" start="0" length="0">
    <dxf>
      <fill>
        <patternFill patternType="solid">
          <bgColor rgb="FF00B050"/>
        </patternFill>
      </fill>
    </dxf>
  </rfmt>
  <rfmt sheetId="6" sqref="P249" start="0" length="0">
    <dxf>
      <fill>
        <patternFill patternType="solid">
          <bgColor rgb="FF00B050"/>
        </patternFill>
      </fill>
    </dxf>
  </rfmt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O232">
    <dxf>
      <fill>
        <patternFill patternType="solid">
          <bgColor rgb="FF00B050"/>
        </patternFill>
      </fill>
    </dxf>
  </rfmt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0" sId="8">
    <oc r="I171">
      <f>'X:\RPRT\Lean Review\[Lean Scorecard-L Fab.xlsx]summary'!$F$8</f>
    </oc>
    <nc r="I171">
      <f>'X:\RPRT\Lean Review\[Lean Scorecard-L Fab.xlsx]summary'!$F$8</f>
    </nc>
  </rcc>
  <rcc rId="4211" sId="8">
    <oc r="J171">
      <f>'X:\RPRT\Lean Review\[Lean Scorecard-L Fab.xlsx]summary'!$G$8</f>
    </oc>
    <nc r="J171">
      <f>'X:\RPRT\Lean Review\[Lean Scorecard-L Fab.xlsx]summary'!$G$8</f>
    </nc>
  </rcc>
  <rcc rId="4212" sId="8">
    <oc r="K171">
      <f>'X:\RPRT\Lean Review\[Lean Scorecard-L Fab.xlsx]summary'!$H$8</f>
    </oc>
    <nc r="K171">
      <f>'X:\RPRT\Lean Review\[Lean Scorecard-L Fab.xlsx]summary'!$H$8</f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387" start="0" length="0">
    <dxf>
      <fill>
        <patternFill patternType="solid">
          <bgColor rgb="FF00B050"/>
        </patternFill>
      </fill>
    </dxf>
  </rfmt>
  <rfmt sheetId="6" sqref="O387" start="0" length="0">
    <dxf>
      <fill>
        <patternFill patternType="solid">
          <bgColor rgb="FF00B050"/>
        </patternFill>
      </fill>
    </dxf>
  </rfmt>
  <rcc rId="4213" sId="6">
    <nc r="O387">
      <v>9</v>
    </nc>
  </rcc>
  <rcc rId="4214" sId="6">
    <nc r="N387">
      <v>10</v>
    </nc>
  </rcc>
  <rcc rId="4215" sId="6" odxf="1" dxf="1" numFmtId="13">
    <nc r="O39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16" sId="6" numFmtId="13">
    <nc r="O395">
      <v>0.86</v>
    </nc>
  </rcc>
  <rfmt sheetId="6" sqref="O395">
    <dxf>
      <fill>
        <patternFill patternType="solid">
          <bgColor rgb="FFFF0000"/>
        </patternFill>
      </fill>
    </dxf>
  </rfmt>
  <rfmt sheetId="6" sqref="P395">
    <dxf>
      <fill>
        <patternFill patternType="solid">
          <bgColor rgb="FFFF0000"/>
        </patternFill>
      </fill>
    </dxf>
  </rfmt>
  <rfmt sheetId="6" sqref="P395">
    <dxf>
      <fill>
        <patternFill patternType="none">
          <bgColor auto="1"/>
        </patternFill>
      </fill>
    </dxf>
  </rfmt>
  <rcc rId="4217" sId="6" odxf="1" dxf="1" numFmtId="13">
    <nc r="P395">
      <v>1</v>
    </nc>
    <ndxf>
      <fill>
        <patternFill patternType="solid">
          <bgColor rgb="FF00B050"/>
        </patternFill>
      </fill>
    </ndxf>
  </rcc>
  <rcc rId="4218" sId="6" odxf="1" dxf="1">
    <nc r="P33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19" sId="6" odxf="1" dxf="1">
    <nc r="P34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0" sId="6" odxf="1" dxf="1">
    <nc r="P34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1" sId="6" odxf="1" dxf="1" numFmtId="13">
    <nc r="P34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2" sId="6" odxf="1" dxf="1">
    <nc r="P34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3" sId="6" odxf="1" dxf="1" numFmtId="13">
    <nc r="P349">
      <v>0.9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4" sId="6" odxf="1" dxf="1" numFmtId="13">
    <nc r="P351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5" sId="6" odxf="1" dxf="1">
    <nc r="P353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6" sId="6" odxf="1" dxf="1">
    <nc r="P35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7" sId="6" odxf="1" dxf="1">
    <nc r="P357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8" sId="6" odxf="1" dxf="1" numFmtId="4">
    <nc r="P35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29" sId="6" odxf="1" dxf="1" numFmtId="13">
    <nc r="P36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30" sId="6" odxf="1" dxf="1">
    <nc r="P36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31" sId="6" odxf="1" dxf="1" numFmtId="4">
    <nc r="P365">
      <v>26.217228464419474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32" sId="6" odxf="1" dxf="1" numFmtId="4">
    <nc r="P367">
      <v>18.613138686131386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371">
    <dxf>
      <fill>
        <patternFill>
          <bgColor rgb="FFFF0000"/>
        </patternFill>
      </fill>
    </dxf>
  </rfmt>
  <rcc rId="4233" sId="6" odxf="1" dxf="1">
    <nc r="P37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234" sId="6" numFmtId="13">
    <nc r="P375">
      <v>7.5399999999999995E-2</v>
    </nc>
  </rcc>
  <rcc rId="4235" sId="6" numFmtId="13">
    <nc r="P381">
      <v>6.3899999999999998E-2</v>
    </nc>
  </rcc>
  <rfmt sheetId="6" sqref="P381">
    <dxf>
      <numFmt numFmtId="176" formatCode="0.0%"/>
    </dxf>
  </rfmt>
  <rfmt sheetId="6" sqref="P375">
    <dxf>
      <numFmt numFmtId="176" formatCode="0.0%"/>
    </dxf>
  </rfmt>
  <rfmt sheetId="6" sqref="P375">
    <dxf>
      <fill>
        <patternFill patternType="solid">
          <bgColor rgb="FFFF0000"/>
        </patternFill>
      </fill>
    </dxf>
  </rfmt>
  <rfmt sheetId="6" sqref="P381">
    <dxf>
      <fill>
        <patternFill patternType="solid">
          <bgColor rgb="FFFF0000"/>
        </patternFill>
      </fill>
    </dxf>
  </rfmt>
  <rcc rId="4236" sId="6" numFmtId="13">
    <oc r="H374">
      <v>0.7</v>
    </oc>
    <nc r="H374">
      <v>0.6</v>
    </nc>
  </rcc>
  <rcc rId="4237" sId="6" odxf="1" dxf="1" numFmtId="13">
    <oc r="I374">
      <v>0.7</v>
    </oc>
    <nc r="I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38" sId="6" odxf="1" dxf="1" numFmtId="13">
    <oc r="J374">
      <v>0.7</v>
    </oc>
    <nc r="J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39" sId="6" odxf="1" dxf="1" numFmtId="13">
    <oc r="K374">
      <v>0.7</v>
    </oc>
    <nc r="K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0" sId="6" odxf="1" dxf="1" numFmtId="13">
    <oc r="L374">
      <v>0.7</v>
    </oc>
    <nc r="L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1" sId="6" odxf="1" dxf="1" numFmtId="13">
    <oc r="M374">
      <v>0.7</v>
    </oc>
    <nc r="M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2" sId="6" odxf="1" dxf="1" numFmtId="13">
    <oc r="N374">
      <v>0.7</v>
    </oc>
    <nc r="N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3" sId="6" odxf="1" dxf="1" numFmtId="13">
    <oc r="O374">
      <v>0.7</v>
    </oc>
    <nc r="O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4" sId="6" odxf="1" dxf="1" numFmtId="13">
    <oc r="P374">
      <v>0.7</v>
    </oc>
    <nc r="P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5" sId="6" odxf="1" dxf="1" numFmtId="13">
    <oc r="Q374">
      <v>0.7</v>
    </oc>
    <nc r="Q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6" sId="6" odxf="1" dxf="1" numFmtId="13">
    <oc r="R374">
      <v>0.7</v>
    </oc>
    <nc r="R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7" sId="6" odxf="1" dxf="1" numFmtId="13">
    <oc r="S374">
      <v>0.7</v>
    </oc>
    <nc r="S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8" sId="6" odxf="1" dxf="1" numFmtId="13">
    <oc r="T374">
      <v>0.7</v>
    </oc>
    <nc r="T374">
      <v>0.6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249" sId="6" odxf="1" dxf="1">
    <nc r="P38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250" sId="6">
    <nc r="P385">
      <v>17</v>
    </nc>
  </rcc>
  <rcc rId="4251" sId="6">
    <oc r="O385">
      <v>23</v>
    </oc>
    <nc r="O385">
      <v>22</v>
    </nc>
  </rcc>
  <rfmt sheetId="6" sqref="P385">
    <dxf>
      <fill>
        <patternFill patternType="solid">
          <bgColor rgb="FFFF0000"/>
        </patternFill>
      </fill>
    </dxf>
  </rfmt>
  <rcc rId="4252" sId="6">
    <nc r="P387">
      <v>9</v>
    </nc>
  </rcc>
  <rcc rId="4253" sId="6" odxf="1" dxf="1">
    <nc r="P38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54" sId="6" odxf="1" dxf="1">
    <nc r="P39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55" sId="6" odxf="1" dxf="1" numFmtId="13">
    <nc r="P39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56" sId="6" odxf="1" dxf="1" numFmtId="13">
    <nc r="P399">
      <v>0.91830000000000001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57" sId="6" odxf="1" dxf="1">
    <nc r="P401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58" sId="6" odxf="1" dxf="1">
    <nc r="P40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59" sId="6" odxf="1" dxf="1">
    <nc r="P405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60" sId="6" odxf="1" dxf="1">
    <nc r="P407">
      <v>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261" sId="6">
    <nc r="P406">
      <v>5</v>
    </nc>
  </rcc>
  <rcc rId="4262" sId="6">
    <nc r="Q406">
      <v>5</v>
    </nc>
  </rcc>
  <rcc rId="4263" sId="6">
    <nc r="R406">
      <v>5</v>
    </nc>
  </rcc>
  <rcc rId="4264" sId="6">
    <nc r="S406">
      <v>5</v>
    </nc>
  </rcc>
  <rcc rId="4265" sId="6">
    <nc r="T406">
      <v>5</v>
    </nc>
  </rcc>
  <rcc rId="4266" sId="6" odxf="1" dxf="1" numFmtId="13">
    <nc r="P409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411" start="0" length="0">
    <dxf>
      <fill>
        <patternFill patternType="solid">
          <bgColor rgb="FF00B050"/>
        </patternFill>
      </fill>
    </dxf>
  </rfmt>
  <rcc rId="4267" sId="6" numFmtId="14">
    <nc r="P411">
      <v>5.4999999999999997E-3</v>
    </nc>
  </rcc>
  <rfmt sheetId="6" sqref="P413" start="0" length="0">
    <dxf>
      <fill>
        <patternFill patternType="solid">
          <bgColor rgb="FF00B050"/>
        </patternFill>
      </fill>
    </dxf>
  </rfmt>
  <rcc rId="4268" sId="6" quotePrefix="1">
    <oc r="N413" t="inlineStr">
      <is>
        <t>±3%</t>
      </is>
    </oc>
    <nc r="N413" t="inlineStr">
      <is>
        <t>±2%</t>
      </is>
    </nc>
  </rcc>
  <rcc rId="4269" sId="6" quotePrefix="1">
    <oc r="O413" t="inlineStr">
      <is>
        <t>±4%</t>
      </is>
    </oc>
    <nc r="O413" t="inlineStr">
      <is>
        <t>±2%</t>
      </is>
    </nc>
  </rcc>
  <rcc rId="4270" sId="6" quotePrefix="1">
    <nc r="P413" t="inlineStr">
      <is>
        <t>±2%</t>
      </is>
    </nc>
  </rcc>
  <rcc rId="4271" sId="6" odxf="1" dxf="1">
    <nc r="P415">
      <v>24.5</v>
    </nc>
    <ndxf>
      <fill>
        <patternFill patternType="solid">
          <bgColor rgb="FF00B050"/>
        </patternFill>
      </fill>
    </ndxf>
  </rcc>
  <rcc rId="4272" sId="6" numFmtId="13">
    <nc r="P417">
      <v>0</v>
    </nc>
  </rcc>
  <rcc rId="4273" sId="6">
    <nc r="N415">
      <v>25</v>
    </nc>
  </rcc>
  <rcc rId="4274" sId="6" numFmtId="13">
    <nc r="N417">
      <v>0</v>
    </nc>
  </rcc>
  <rfmt sheetId="6" sqref="N417:P417">
    <dxf>
      <fill>
        <patternFill patternType="solid">
          <bgColor rgb="FF00B050"/>
        </patternFill>
      </fill>
    </dxf>
  </rfmt>
  <rcc rId="4275" sId="6" numFmtId="4">
    <nc r="N397">
      <v>557</v>
    </nc>
  </rcc>
  <rfmt sheetId="6" sqref="N397">
    <dxf>
      <fill>
        <patternFill patternType="solid">
          <bgColor rgb="FFFF0000"/>
        </patternFill>
      </fill>
    </dxf>
  </rfmt>
  <rcc rId="4276" sId="6" numFmtId="4">
    <nc r="O397">
      <v>14940</v>
    </nc>
  </rcc>
  <rfmt sheetId="6" sqref="O397">
    <dxf>
      <fill>
        <patternFill patternType="solid">
          <bgColor rgb="FFFF0000"/>
        </patternFill>
      </fill>
    </dxf>
  </rfmt>
  <rcc rId="4277" sId="6" numFmtId="4">
    <nc r="P397">
      <v>6715</v>
    </nc>
  </rcc>
  <rfmt sheetId="6" sqref="P397">
    <dxf>
      <fill>
        <patternFill patternType="solid">
          <bgColor rgb="FFFF0000"/>
        </patternFill>
      </fill>
    </dxf>
  </rfmt>
  <rcc rId="4278" sId="6" odxf="1" dxf="1">
    <nc r="P37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279" sId="6" odxf="1" dxf="1">
    <nc r="P379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rc rId="4280" sId="6" ref="A382:XFD383" action="insertRow">
    <undo index="65535" exp="area" ref3D="1" dr="$D$1:$D$1048576" dn="Z_107BD82E_186A_4870_9CDB_8ADC74961DB2_.wvu.Cols" sId="6"/>
  </rrc>
  <rcc rId="4281" sId="6" odxf="1" dxf="1">
    <nc r="B382" t="inlineStr">
      <is>
        <t>Fab</t>
        <phoneticPr fontId="0" type="noConversion"/>
      </is>
    </nc>
    <odxf>
      <border outline="0">
        <top/>
      </border>
    </odxf>
    <ndxf>
      <border outline="0">
        <top style="thin">
          <color indexed="64"/>
        </top>
      </border>
    </ndxf>
  </rcc>
  <rcc rId="4282" sId="6" odxf="1" dxf="1">
    <nc r="C382" t="inlineStr">
      <is>
        <t>Q</t>
        <phoneticPr fontId="0" type="noConversion"/>
      </is>
    </nc>
    <odxf>
      <border outline="0">
        <top/>
      </border>
    </odxf>
    <ndxf>
      <border outline="0">
        <top style="thin">
          <color indexed="64"/>
        </top>
      </border>
    </ndxf>
  </rcc>
  <rcc rId="4283" sId="6" odxf="1" dxf="1">
    <nc r="D382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border outline="0">
        <top/>
      </border>
    </odxf>
    <ndxf>
      <border outline="0">
        <top style="thin">
          <color indexed="64"/>
        </top>
      </border>
    </ndxf>
  </rcc>
  <rfmt sheetId="6" sqref="E382" start="0" length="0">
    <dxf>
      <border outline="0">
        <top style="thin">
          <color indexed="64"/>
        </top>
      </border>
    </dxf>
  </rfmt>
  <rcc rId="4284" sId="6" odxf="1" dxf="1">
    <nc r="F382" t="inlineStr">
      <is>
        <t>Charles Dong</t>
      </is>
    </nc>
    <odxf>
      <border outline="0">
        <top/>
      </border>
    </odxf>
    <ndxf>
      <border outline="0">
        <top style="thin">
          <color indexed="64"/>
        </top>
      </border>
    </ndxf>
  </rcc>
  <rcc rId="4285" sId="6">
    <nc r="G382" t="inlineStr">
      <is>
        <t>Plan</t>
        <phoneticPr fontId="0" type="noConversion"/>
      </is>
    </nc>
  </rcc>
  <rcc rId="4286" sId="6" odxf="1" dxf="1" numFmtId="13">
    <nc r="H382">
      <v>0.6</v>
    </nc>
    <odxf>
      <fill>
        <patternFill>
          <bgColor rgb="FFFF0000"/>
        </patternFill>
      </fill>
    </odxf>
    <ndxf>
      <fill>
        <patternFill>
          <bgColor theme="7" tint="0.79998168889431442"/>
        </patternFill>
      </fill>
    </ndxf>
  </rcc>
  <rcc rId="4287" sId="6" odxf="1" dxf="1" numFmtId="13">
    <nc r="I382">
      <v>0.6</v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4288" sId="6" odxf="1" dxf="1" numFmtId="13">
    <nc r="J382">
      <v>0.6</v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4289" sId="6" odxf="1" dxf="1" numFmtId="13">
    <nc r="K382">
      <v>0.6</v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4290" sId="6" odxf="1" dxf="1" numFmtId="13">
    <nc r="L382">
      <v>0.6</v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4291" sId="6" odxf="1" dxf="1" numFmtId="13">
    <nc r="M382">
      <v>0.6</v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4292" sId="6" odxf="1" dxf="1" numFmtId="13">
    <nc r="N382">
      <v>0.6</v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4293" sId="6" odxf="1" dxf="1" numFmtId="13">
    <nc r="O382">
      <v>0.6</v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theme="7" tint="0.79998168889431442"/>
        </patternFill>
      </fill>
    </ndxf>
  </rcc>
  <rcc rId="4294" sId="6" odxf="1" dxf="1" numFmtId="13">
    <nc r="P382">
      <v>0.6</v>
    </nc>
    <odxf>
      <font>
        <sz val="15"/>
        <name val="Arial Narrow"/>
        <scheme val="none"/>
      </font>
      <numFmt numFmtId="176" formatCode="0.0%"/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>
          <bgColor theme="7" tint="0.79998168889431442"/>
        </patternFill>
      </fill>
    </ndxf>
  </rcc>
  <rcc rId="4295" sId="6" odxf="1" dxf="1" numFmtId="13">
    <nc r="Q382">
      <v>0.6</v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theme="7" tint="0.79998168889431442"/>
        </patternFill>
      </fill>
    </ndxf>
  </rcc>
  <rcc rId="4296" sId="6" odxf="1" dxf="1" numFmtId="13">
    <nc r="R382">
      <v>0.6</v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theme="7" tint="0.79998168889431442"/>
        </patternFill>
      </fill>
    </ndxf>
  </rcc>
  <rcc rId="4297" sId="6" odxf="1" dxf="1" numFmtId="13">
    <nc r="S382">
      <v>0.6</v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theme="7" tint="0.79998168889431442"/>
        </patternFill>
      </fill>
    </ndxf>
  </rcc>
  <rcc rId="4298" sId="6" odxf="1" dxf="1" numFmtId="13">
    <nc r="T382">
      <v>0.6</v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theme="7" tint="0.79998168889431442"/>
        </patternFill>
      </fill>
    </ndxf>
  </rcc>
  <rfmt sheetId="6" sqref="B383" start="0" length="0">
    <dxf>
      <border outline="0">
        <bottom style="thin">
          <color indexed="64"/>
        </bottom>
      </border>
    </dxf>
  </rfmt>
  <rfmt sheetId="6" sqref="C383" start="0" length="0">
    <dxf>
      <border outline="0">
        <bottom style="thin">
          <color indexed="64"/>
        </bottom>
      </border>
    </dxf>
  </rfmt>
  <rfmt sheetId="6" sqref="D383" start="0" length="0">
    <dxf>
      <border outline="0">
        <bottom style="thin">
          <color indexed="64"/>
        </bottom>
      </border>
    </dxf>
  </rfmt>
  <rfmt sheetId="6" sqref="E383" start="0" length="0">
    <dxf>
      <border outline="0">
        <bottom style="thin">
          <color indexed="64"/>
        </bottom>
      </border>
    </dxf>
  </rfmt>
  <rfmt sheetId="6" sqref="F383" start="0" length="0">
    <dxf>
      <border outline="0">
        <bottom style="thin">
          <color indexed="64"/>
        </bottom>
      </border>
    </dxf>
  </rfmt>
  <rcc rId="4299" sId="6">
    <nc r="G383" t="inlineStr">
      <is>
        <t>Actual</t>
        <phoneticPr fontId="0" type="noConversion"/>
      </is>
    </nc>
  </rcc>
  <rcc rId="4300" sId="6" numFmtId="13">
    <nc r="H383">
      <v>0.08</v>
    </nc>
  </rcc>
  <rcc rId="4301" sId="6" numFmtId="13">
    <nc r="I383">
      <v>0.11269999999999999</v>
    </nc>
  </rcc>
  <rcc rId="4302" sId="6" numFmtId="13">
    <nc r="J383">
      <v>6.4500000000000002E-2</v>
    </nc>
  </rcc>
  <rcc rId="4303" sId="6" numFmtId="13">
    <nc r="K383">
      <v>0.1111</v>
    </nc>
  </rcc>
  <rcc rId="4304" sId="6" numFmtId="13">
    <nc r="L383">
      <v>4.9500000000000002E-2</v>
    </nc>
  </rcc>
  <rcc rId="4305" sId="6" numFmtId="13">
    <nc r="M383">
      <v>0.06</v>
    </nc>
  </rcc>
  <rcc rId="4306" sId="6" numFmtId="13">
    <nc r="N383">
      <v>4.2000000000000003E-2</v>
    </nc>
  </rcc>
  <rcc rId="4307" sId="6" numFmtId="13">
    <nc r="O383">
      <v>8.6999999999999994E-3</v>
    </nc>
  </rcc>
  <rcc rId="4308" sId="6" numFmtId="14">
    <nc r="P383">
      <v>6.3899999999999998E-2</v>
    </nc>
  </rcc>
  <rfmt sheetId="6" sqref="A382" start="0" length="0">
    <dxf>
      <border outline="0">
        <top style="thin">
          <color indexed="64"/>
        </top>
      </border>
    </dxf>
  </rfmt>
  <rfmt sheetId="6" sqref="A383" start="0" length="0">
    <dxf>
      <border outline="0">
        <bottom style="thin">
          <color indexed="64"/>
        </bottom>
      </border>
    </dxf>
  </rfmt>
  <rcc rId="4309" sId="6">
    <nc r="A382">
      <v>23</v>
    </nc>
  </rcc>
  <rcc rId="4310" sId="6">
    <nc r="E382" t="inlineStr">
      <is>
        <t>Boom: PA DEFECTS LENGTH- SLHEX</t>
        <phoneticPr fontId="0" type="noConversion"/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xfDxf="1" sqref="V386" start="0" length="0">
    <dxf>
      <font>
        <name val="Arial Narrow"/>
        <scheme val="none"/>
      </font>
    </dxf>
  </rfmt>
  <rfmt sheetId="6" xfDxf="1" sqref="V387" start="0" length="0">
    <dxf>
      <font>
        <name val="Arial Narrow"/>
        <scheme val="none"/>
      </font>
    </dxf>
  </rfmt>
  <rfmt sheetId="6" xfDxf="1" sqref="V388" start="0" length="0">
    <dxf>
      <font>
        <name val="Arial Narrow"/>
        <scheme val="none"/>
      </font>
    </dxf>
  </rfmt>
  <rfmt sheetId="6" xfDxf="1" sqref="V389" start="0" length="0">
    <dxf>
      <font>
        <name val="Arial Narrow"/>
        <scheme val="none"/>
      </font>
    </dxf>
  </rfmt>
  <rfmt sheetId="6" xfDxf="1" sqref="V390" start="0" length="0">
    <dxf>
      <font>
        <name val="Arial Narrow"/>
        <scheme val="none"/>
      </font>
    </dxf>
  </rfmt>
  <rfmt sheetId="6" xfDxf="1" sqref="V391" start="0" length="0">
    <dxf>
      <font>
        <name val="Arial Narrow"/>
        <scheme val="none"/>
      </font>
    </dxf>
  </rfmt>
  <rcc rId="4311" sId="6" xfDxf="1" dxf="1">
    <nc r="V392">
      <v>2000</v>
    </nc>
    <ndxf>
      <font>
        <name val="Arial Narrow"/>
        <scheme val="none"/>
      </font>
    </ndxf>
  </rcc>
  <rcc rId="4312" sId="6" xfDxf="1" dxf="1">
    <nc r="V393">
      <v>1900</v>
    </nc>
    <ndxf>
      <font>
        <name val="Arial Narrow"/>
        <scheme val="none"/>
      </font>
    </ndxf>
  </rcc>
  <rfmt sheetId="6" xfDxf="1" sqref="V394" start="0" length="0">
    <dxf>
      <font>
        <name val="Arial Narrow"/>
        <scheme val="none"/>
      </font>
    </dxf>
  </rfmt>
  <rfmt sheetId="6" xfDxf="1" sqref="V395" start="0" length="0">
    <dxf>
      <font>
        <name val="Arial Narrow"/>
        <scheme val="none"/>
      </font>
    </dxf>
  </rfmt>
  <rfmt sheetId="6" xfDxf="1" sqref="V396" start="0" length="0">
    <dxf>
      <font>
        <name val="Arial Narrow"/>
        <scheme val="none"/>
      </font>
    </dxf>
  </rfmt>
  <rfmt sheetId="6" xfDxf="1" sqref="V397" start="0" length="0">
    <dxf>
      <font>
        <name val="Arial Narrow"/>
        <scheme val="none"/>
      </font>
    </dxf>
  </rfmt>
  <rfmt sheetId="6" sqref="T382">
    <dxf>
      <numFmt numFmtId="13" formatCode="0%"/>
    </dxf>
  </rfmt>
  <rfmt sheetId="6" sqref="T382">
    <dxf>
      <numFmt numFmtId="13" formatCode="0%"/>
    </dxf>
  </rfmt>
  <rfmt sheetId="6" sqref="T382" start="0" length="0">
    <dxf>
      <font>
        <sz val="15"/>
        <color auto="1"/>
        <name val="Arial Narrow"/>
        <scheme val="none"/>
      </font>
      <numFmt numFmtId="0" formatCode="General"/>
    </dxf>
  </rfmt>
  <rcc rId="4313" sId="6">
    <oc r="T382">
      <v>0.6</v>
    </oc>
    <nc r="T382">
      <v>1500</v>
    </nc>
  </rcc>
  <rfmt sheetId="6" sqref="H382" start="0" length="0">
    <dxf>
      <font>
        <sz val="15"/>
        <color auto="1"/>
        <name val="Arial Narrow"/>
        <scheme val="none"/>
      </font>
      <numFmt numFmtId="0" formatCode="General"/>
    </dxf>
  </rfmt>
  <rfmt sheetId="6" sqref="I382" start="0" length="0">
    <dxf>
      <font>
        <sz val="15"/>
        <color auto="1"/>
        <name val="Arial Narrow"/>
        <scheme val="none"/>
      </font>
      <numFmt numFmtId="0" formatCode="General"/>
    </dxf>
  </rfmt>
  <rfmt sheetId="6" sqref="J382" start="0" length="0">
    <dxf>
      <font>
        <sz val="15"/>
        <color auto="1"/>
        <name val="Arial Narrow"/>
        <scheme val="none"/>
      </font>
      <numFmt numFmtId="0" formatCode="General"/>
    </dxf>
  </rfmt>
  <rfmt sheetId="6" sqref="K382" start="0" length="0">
    <dxf>
      <font>
        <sz val="15"/>
        <color auto="1"/>
        <name val="Arial Narrow"/>
        <scheme val="none"/>
      </font>
      <numFmt numFmtId="0" formatCode="General"/>
    </dxf>
  </rfmt>
  <rfmt sheetId="6" sqref="L382" start="0" length="0">
    <dxf>
      <font>
        <sz val="15"/>
        <color auto="1"/>
        <name val="Arial Narrow"/>
        <scheme val="none"/>
      </font>
      <numFmt numFmtId="0" formatCode="General"/>
    </dxf>
  </rfmt>
  <rfmt sheetId="6" sqref="M382" start="0" length="0">
    <dxf>
      <font>
        <sz val="15"/>
        <color auto="1"/>
        <name val="Arial Narrow"/>
        <scheme val="none"/>
      </font>
      <numFmt numFmtId="0" formatCode="General"/>
    </dxf>
  </rfmt>
  <rfmt sheetId="6" sqref="N382" start="0" length="0">
    <dxf>
      <font>
        <sz val="15"/>
        <color auto="1"/>
        <name val="Arial Narrow"/>
        <scheme val="none"/>
      </font>
      <numFmt numFmtId="0" formatCode="General"/>
    </dxf>
  </rfmt>
  <rfmt sheetId="6" sqref="O382" start="0" length="0">
    <dxf>
      <font>
        <sz val="15"/>
        <color auto="1"/>
        <name val="Arial Narrow"/>
        <scheme val="none"/>
      </font>
      <numFmt numFmtId="0" formatCode="General"/>
    </dxf>
  </rfmt>
  <rfmt sheetId="6" sqref="P382" start="0" length="0">
    <dxf>
      <font>
        <sz val="15"/>
        <color auto="1"/>
        <name val="Arial Narrow"/>
        <scheme val="none"/>
      </font>
      <numFmt numFmtId="0" formatCode="General"/>
    </dxf>
  </rfmt>
  <rfmt sheetId="6" sqref="Q382" start="0" length="0">
    <dxf>
      <font>
        <sz val="15"/>
        <color auto="1"/>
        <name val="Arial Narrow"/>
        <scheme val="none"/>
      </font>
      <numFmt numFmtId="0" formatCode="General"/>
    </dxf>
  </rfmt>
  <rfmt sheetId="6" sqref="R382" start="0" length="0">
    <dxf>
      <font>
        <sz val="15"/>
        <color auto="1"/>
        <name val="Arial Narrow"/>
        <scheme val="none"/>
      </font>
      <numFmt numFmtId="0" formatCode="General"/>
    </dxf>
  </rfmt>
  <rfmt sheetId="6" sqref="S382" start="0" length="0">
    <dxf>
      <font>
        <sz val="15"/>
        <color auto="1"/>
        <name val="Arial Narrow"/>
        <scheme val="none"/>
      </font>
      <numFmt numFmtId="0" formatCode="General"/>
    </dxf>
  </rfmt>
  <rcc rId="4314" sId="6">
    <oc r="S382">
      <v>0.6</v>
    </oc>
    <nc r="S382">
      <v>1600</v>
    </nc>
  </rcc>
  <rcc rId="4315" sId="6">
    <oc r="R382">
      <v>0.6</v>
    </oc>
    <nc r="R382">
      <v>1700</v>
    </nc>
  </rcc>
  <rcc rId="4316" sId="6">
    <oc r="Q382">
      <v>0.6</v>
    </oc>
    <nc r="Q382">
      <v>1800</v>
    </nc>
  </rcc>
  <rcc rId="4317" sId="6">
    <oc r="P382">
      <v>0.6</v>
    </oc>
    <nc r="P382">
      <v>1900</v>
    </nc>
  </rcc>
  <rcc rId="4318" sId="6">
    <oc r="O382">
      <v>0.6</v>
    </oc>
    <nc r="O382">
      <v>2000</v>
    </nc>
  </rcc>
  <rcc rId="4319" sId="6">
    <oc r="H382">
      <v>0.6</v>
    </oc>
    <nc r="H382" t="inlineStr">
      <is>
        <t>N/A</t>
        <phoneticPr fontId="0" type="noConversion"/>
      </is>
    </nc>
  </rcc>
  <rcc rId="4320" sId="6">
    <oc r="I382">
      <v>0.6</v>
    </oc>
    <nc r="I382" t="inlineStr">
      <is>
        <t>N/A</t>
        <phoneticPr fontId="0" type="noConversion"/>
      </is>
    </nc>
  </rcc>
  <rcc rId="4321" sId="6">
    <oc r="J382">
      <v>0.6</v>
    </oc>
    <nc r="J382" t="inlineStr">
      <is>
        <t>N/A</t>
        <phoneticPr fontId="0" type="noConversion"/>
      </is>
    </nc>
  </rcc>
  <rcc rId="4322" sId="6">
    <oc r="K382">
      <v>0.6</v>
    </oc>
    <nc r="K382" t="inlineStr">
      <is>
        <t>N/A</t>
        <phoneticPr fontId="0" type="noConversion"/>
      </is>
    </nc>
  </rcc>
  <rcc rId="4323" sId="6">
    <oc r="L382">
      <v>0.6</v>
    </oc>
    <nc r="L382" t="inlineStr">
      <is>
        <t>N/A</t>
        <phoneticPr fontId="0" type="noConversion"/>
      </is>
    </nc>
  </rcc>
  <rcc rId="4324" sId="6">
    <oc r="M382">
      <v>0.6</v>
    </oc>
    <nc r="M382" t="inlineStr">
      <is>
        <t>N/A</t>
        <phoneticPr fontId="0" type="noConversion"/>
      </is>
    </nc>
  </rcc>
  <rcc rId="4325" sId="6">
    <oc r="N382">
      <v>0.6</v>
    </oc>
    <nc r="N382" t="inlineStr">
      <is>
        <t>N/A</t>
        <phoneticPr fontId="0" type="noConversion"/>
      </is>
    </nc>
  </rcc>
  <rfmt sheetId="6" xfDxf="1" sqref="W419" start="0" length="0">
    <dxf>
      <font>
        <name val="Arial Narrow"/>
        <scheme val="none"/>
      </font>
    </dxf>
  </rfmt>
  <rfmt sheetId="6" xfDxf="1" sqref="W420" start="0" length="0">
    <dxf>
      <font>
        <name val="Arial Narrow"/>
        <scheme val="none"/>
      </font>
    </dxf>
  </rfmt>
  <rfmt sheetId="6" xfDxf="1" sqref="W421" start="0" length="0">
    <dxf>
      <font>
        <name val="Arial Narrow"/>
        <scheme val="none"/>
      </font>
    </dxf>
  </rfmt>
  <rfmt sheetId="6" xfDxf="1" sqref="W422" start="0" length="0">
    <dxf>
      <font>
        <name val="Arial Narrow"/>
        <scheme val="none"/>
      </font>
    </dxf>
  </rfmt>
  <rfmt sheetId="6" xfDxf="1" sqref="W423" start="0" length="0">
    <dxf>
      <font>
        <name val="Arial Narrow"/>
        <scheme val="none"/>
      </font>
    </dxf>
  </rfmt>
  <rfmt sheetId="6" xfDxf="1" sqref="W424" start="0" length="0">
    <dxf>
      <font>
        <name val="Arial Narrow"/>
        <scheme val="none"/>
      </font>
    </dxf>
  </rfmt>
  <rfmt sheetId="6" xfDxf="1" sqref="W425" start="0" length="0">
    <dxf>
      <font>
        <name val="Arial Narrow"/>
        <scheme val="none"/>
      </font>
    </dxf>
  </rfmt>
  <rfmt sheetId="6" sqref="O383" start="0" length="0">
    <dxf>
      <numFmt numFmtId="0" formatCode="General"/>
      <fill>
        <patternFill>
          <bgColor theme="7" tint="0.79998168889431442"/>
        </patternFill>
      </fill>
    </dxf>
  </rfmt>
  <rfmt sheetId="6" sqref="O383">
    <dxf>
      <fill>
        <patternFill patternType="none">
          <bgColor auto="1"/>
        </patternFill>
      </fill>
    </dxf>
  </rfmt>
  <rfmt sheetId="6" sqref="O383">
    <dxf>
      <fill>
        <patternFill patternType="solid">
          <bgColor theme="9"/>
        </patternFill>
      </fill>
    </dxf>
  </rfmt>
  <rfmt sheetId="6" sqref="O383">
    <dxf>
      <fill>
        <patternFill>
          <bgColor theme="9" tint="-0.249977111117893"/>
        </patternFill>
      </fill>
    </dxf>
  </rfmt>
  <rcc rId="4326" sId="6" odxf="1" dxf="1">
    <oc r="O383">
      <v>8.6999999999999994E-3</v>
    </oc>
    <nc r="O383">
      <v>2395</v>
    </nc>
    <ndxf>
      <fill>
        <patternFill>
          <bgColor rgb="FF00B050"/>
        </patternFill>
      </fill>
    </ndxf>
  </rcc>
  <rfmt sheetId="6" sqref="I383" start="0" length="0">
    <dxf>
      <numFmt numFmtId="0" formatCode="General"/>
      <fill>
        <patternFill>
          <bgColor rgb="FF00B050"/>
        </patternFill>
      </fill>
    </dxf>
  </rfmt>
  <rfmt sheetId="6" sqref="J383" start="0" length="0">
    <dxf>
      <numFmt numFmtId="0" formatCode="General"/>
      <fill>
        <patternFill>
          <bgColor rgb="FF00B050"/>
        </patternFill>
      </fill>
    </dxf>
  </rfmt>
  <rfmt sheetId="6" sqref="K383" start="0" length="0">
    <dxf>
      <numFmt numFmtId="0" formatCode="General"/>
      <fill>
        <patternFill>
          <bgColor rgb="FF00B050"/>
        </patternFill>
      </fill>
    </dxf>
  </rfmt>
  <rfmt sheetId="6" sqref="L383" start="0" length="0">
    <dxf>
      <numFmt numFmtId="0" formatCode="General"/>
      <fill>
        <patternFill>
          <bgColor rgb="FF00B050"/>
        </patternFill>
      </fill>
    </dxf>
  </rfmt>
  <rfmt sheetId="6" sqref="M383" start="0" length="0">
    <dxf>
      <numFmt numFmtId="0" formatCode="General"/>
      <fill>
        <patternFill>
          <bgColor rgb="FF00B050"/>
        </patternFill>
      </fill>
    </dxf>
  </rfmt>
  <rfmt sheetId="6" sqref="N383" start="0" length="0">
    <dxf>
      <numFmt numFmtId="0" formatCode="General"/>
      <fill>
        <patternFill>
          <bgColor rgb="FF00B050"/>
        </patternFill>
      </fill>
    </dxf>
  </rfmt>
  <rfmt sheetId="6" sqref="I383" start="0" length="0">
    <dxf>
      <font>
        <sz val="15"/>
        <name val="Arial Narrow"/>
        <scheme val="none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cc rId="4327" sId="6">
    <oc r="J383">
      <v>6.4500000000000002E-2</v>
    </oc>
    <nc r="J383">
      <v>2315</v>
    </nc>
  </rcc>
  <rcc rId="4328" sId="6">
    <oc r="K383">
      <v>0.1111</v>
    </oc>
    <nc r="K383">
      <v>1750</v>
    </nc>
  </rcc>
  <rcc rId="4329" sId="6">
    <oc r="L383">
      <v>4.9500000000000002E-2</v>
    </oc>
    <nc r="L383">
      <v>2750</v>
    </nc>
  </rcc>
  <rcc rId="4330" sId="6">
    <oc r="M383">
      <v>0.06</v>
    </oc>
    <nc r="M383">
      <v>2807</v>
    </nc>
  </rcc>
  <rcc rId="4331" sId="6">
    <oc r="N383">
      <v>4.2000000000000003E-2</v>
    </oc>
    <nc r="N383">
      <v>3541</v>
    </nc>
  </rcc>
  <rfmt sheetId="6" sqref="P383" start="0" length="0">
    <dxf>
      <numFmt numFmtId="0" formatCode="General"/>
      <fill>
        <patternFill>
          <bgColor rgb="FF00B050"/>
        </patternFill>
      </fill>
    </dxf>
  </rfmt>
  <rcc rId="4332" sId="6">
    <oc r="P383">
      <v>6.3899999999999998E-2</v>
    </oc>
    <nc r="P383">
      <v>1660</v>
    </nc>
  </rcc>
  <rfmt sheetId="6" sqref="O383">
    <dxf>
      <fill>
        <patternFill>
          <bgColor rgb="FFFF0000"/>
        </patternFill>
      </fill>
    </dxf>
  </rfmt>
  <rfmt sheetId="6" sqref="I383:N383">
    <dxf>
      <fill>
        <patternFill>
          <bgColor rgb="FF00B050"/>
        </patternFill>
      </fill>
    </dxf>
  </rfmt>
  <rfmt sheetId="6" sqref="H383" start="0" length="0">
    <dxf>
      <font>
        <sz val="15"/>
        <color auto="1"/>
        <name val="Arial Narrow"/>
        <scheme val="none"/>
      </font>
      <numFmt numFmtId="0" formatCode="General"/>
      <fill>
        <patternFill>
          <bgColor rgb="FF00B050"/>
        </patternFill>
      </fill>
    </dxf>
  </rfmt>
  <rcc rId="4333" sId="6">
    <oc r="H383">
      <v>0.08</v>
    </oc>
    <nc r="H383">
      <v>1660</v>
    </nc>
  </rcc>
  <rcc rId="4334" sId="6">
    <oc r="H387">
      <v>79</v>
    </oc>
    <nc r="H387">
      <v>139</v>
    </nc>
  </rcc>
  <rfmt sheetId="6" sqref="H387">
    <dxf>
      <fill>
        <patternFill>
          <bgColor rgb="FFFF0000"/>
        </patternFill>
      </fill>
    </dxf>
  </rfmt>
  <rfmt sheetId="6" sqref="P389" start="0" length="0">
    <dxf>
      <fill>
        <patternFill patternType="solid">
          <bgColor rgb="FF00B050"/>
        </patternFill>
      </fill>
    </dxf>
  </rfmt>
  <rcc rId="4335" sId="6" numFmtId="14">
    <oc r="O371">
      <v>0.873</v>
    </oc>
    <nc r="O371">
      <v>0.878</v>
    </nc>
  </rcc>
  <rcc rId="4336" sId="6" odxf="1" dxf="1" numFmtId="14">
    <nc r="P371">
      <v>0.87390000000000001</v>
    </nc>
    <ndxf>
      <fill>
        <patternFill patternType="solid">
          <bgColor rgb="FFFF0000"/>
        </patternFill>
      </fill>
    </ndxf>
  </rcc>
  <rcc rId="4337" sId="6" numFmtId="13">
    <oc r="H381">
      <v>0.08</v>
    </oc>
    <nc r="H381">
      <v>6.4000000000000001E-2</v>
    </nc>
  </rcc>
  <rfmt sheetId="6" sqref="H381">
    <dxf>
      <numFmt numFmtId="176" formatCode="0.0%"/>
    </dxf>
  </rfmt>
  <rfmt sheetId="6" sqref="H375">
    <dxf>
      <numFmt numFmtId="176" formatCode="0.0%"/>
    </dxf>
  </rfmt>
  <rcc rId="4338" sId="6" numFmtId="14">
    <oc r="H375">
      <v>0.3372</v>
    </oc>
    <nc r="H375">
      <v>0.23799999999999999</v>
    </nc>
  </rcc>
  <rcc rId="4339" sId="6" odxf="1" dxf="1">
    <oc r="G396" t="inlineStr">
      <is>
        <t>zou</t>
        <phoneticPr fontId="0" type="noConversion"/>
      </is>
    </oc>
    <nc r="G396" t="inlineStr">
      <is>
        <t>Plan</t>
        <phoneticPr fontId="0" type="noConversion"/>
      </is>
    </nc>
    <odxf>
      <font>
        <sz val="11"/>
        <color theme="1"/>
        <name val="等线"/>
        <family val="2"/>
        <charset val="134"/>
        <scheme val="minor"/>
      </font>
    </odxf>
    <ndxf>
      <font>
        <sz val="15"/>
        <color auto="1"/>
        <name val="Arial Narrow"/>
        <family val="2"/>
        <charset val="134"/>
        <scheme val="none"/>
      </font>
    </ndxf>
  </rcc>
  <rcc rId="4340" sId="6" odxf="1" dxf="1">
    <oc r="G395" t="inlineStr">
      <is>
        <t>zou</t>
        <phoneticPr fontId="0" type="noConversion"/>
      </is>
    </oc>
    <nc r="G395" t="inlineStr">
      <is>
        <t>Actual</t>
        <phoneticPr fontId="0" type="noConversion"/>
      </is>
    </nc>
    <odxf>
      <font>
        <sz val="11"/>
        <color theme="1"/>
        <name val="等线"/>
        <family val="2"/>
        <charset val="134"/>
        <scheme val="minor"/>
      </font>
    </odxf>
    <ndxf>
      <font>
        <sz val="15"/>
        <color auto="1"/>
        <name val="Arial Narrow"/>
        <family val="2"/>
        <charset val="134"/>
        <scheme val="none"/>
      </font>
    </ndxf>
  </rcc>
  <rcc rId="4341" sId="6" odxf="1" dxf="1">
    <oc r="I383">
      <v>0.11269999999999999</v>
    </oc>
    <nc r="I383">
      <v>2162</v>
    </nc>
    <ndxf>
      <font>
        <sz val="15"/>
        <name val="Arial Narrow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2" sId="7" numFmtId="14">
    <oc r="P224">
      <v>1</v>
    </oc>
    <nc r="P224">
      <v>0.998</v>
    </nc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7" sId="7" numFmtId="13">
    <oc r="P226">
      <v>0.72</v>
    </oc>
    <nc r="P226">
      <v>0.71399999999999997</v>
    </nc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5" sId="7" odxf="1" dxf="1" numFmtId="13">
    <nc r="P236">
      <v>0.04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O236:P236" start="0" length="2147483647">
    <dxf>
      <font>
        <color rgb="FFFF0000"/>
      </font>
    </dxf>
  </rfmt>
  <rfmt sheetId="7" sqref="O236:P236" start="0" length="2147483647">
    <dxf>
      <font>
        <color theme="0"/>
      </font>
    </dxf>
  </rfmt>
  <rfmt sheetId="7" sqref="O236:P236">
    <dxf>
      <fill>
        <patternFill>
          <bgColor rgb="FFFF0000"/>
        </patternFill>
      </fill>
    </dxf>
  </rfmt>
  <rfmt sheetId="7" sqref="O198" start="0" length="0">
    <dxf>
      <fill>
        <patternFill patternType="solid">
          <bgColor rgb="FF00B050"/>
        </patternFill>
      </fill>
    </dxf>
  </rfmt>
  <rfmt sheetId="7" sqref="P198" start="0" length="0">
    <dxf>
      <fill>
        <patternFill patternType="solid">
          <bgColor rgb="FF00B050"/>
        </patternFill>
      </fill>
    </dxf>
  </rfmt>
  <rcc rId="4366" sId="7">
    <nc r="O198">
      <v>3.5</v>
    </nc>
  </rcc>
  <rcc rId="4367" sId="7">
    <nc r="P198">
      <v>3.5</v>
    </nc>
  </rcc>
  <rfmt sheetId="7" sqref="O13" start="0" length="0">
    <dxf>
      <fill>
        <patternFill patternType="solid">
          <bgColor rgb="FF00B050"/>
        </patternFill>
      </fill>
    </dxf>
  </rfmt>
  <rfmt sheetId="7" sqref="P13" start="0" length="0">
    <dxf>
      <fill>
        <patternFill patternType="solid">
          <bgColor rgb="FF00B050"/>
        </patternFill>
      </fill>
    </dxf>
  </rfmt>
  <rcc rId="4368" sId="7">
    <oc r="M13">
      <v>3.4</v>
    </oc>
    <nc r="M13">
      <v>3.5</v>
    </nc>
  </rcc>
  <rcc rId="4369" sId="7">
    <nc r="O13">
      <v>3.5</v>
    </nc>
  </rcc>
  <rcc rId="4370" sId="7">
    <nc r="P13">
      <v>3.5</v>
    </nc>
  </rcc>
  <rcc rId="4371" sId="7" odxf="1" dxf="1" numFmtId="13">
    <nc r="P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372" sId="7" odxf="1" dxf="1" numFmtId="13">
    <nc r="P1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373" sId="7" odxf="1" dxf="1">
    <nc r="P2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374" sId="7">
    <nc r="P27">
      <v>0</v>
    </nc>
  </rcc>
  <rcc rId="4375" sId="7">
    <nc r="P33">
      <v>24</v>
    </nc>
  </rcc>
  <rfmt sheetId="7" sqref="P33">
    <dxf>
      <fill>
        <patternFill patternType="solid">
          <bgColor rgb="FFFF0000"/>
        </patternFill>
      </fill>
    </dxf>
  </rfmt>
  <rcc rId="4376" sId="7" odxf="1" dxf="1" numFmtId="13">
    <nc r="P53">
      <v>0.04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7" sId="7">
    <oc r="P218">
      <v>0</v>
    </oc>
    <nc r="P218">
      <v>3</v>
    </nc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5" sId="8" odxf="1" dxf="1" numFmtId="13">
    <nc r="P5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386" sId="8" odxf="1" dxf="1">
    <nc r="P98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387" sId="8" odxf="1" dxf="1">
    <nc r="P100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388" sId="8" odxf="1" dxf="1">
    <nc r="P102" t="inlineStr">
      <is>
        <t>N/A</t>
      </is>
    </nc>
    <odxf>
      <numFmt numFmtId="0" formatCode="General"/>
    </odxf>
    <ndxf>
      <numFmt numFmtId="13" formatCode="0%"/>
    </ndxf>
  </rcc>
  <rcc rId="4389" sId="8" odxf="1" dxf="1" numFmtId="13">
    <nc r="P104">
      <v>1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4390" sId="8" odxf="1" dxf="1">
    <nc r="P106">
      <f>'L3&amp;VS-Fab  2nd half year'!P35</f>
    </nc>
    <ndxf>
      <fill>
        <patternFill patternType="solid">
          <bgColor rgb="FFFF0000"/>
        </patternFill>
      </fill>
    </ndxf>
  </rcc>
  <rfmt sheetId="8" sqref="O108" start="0" length="0">
    <dxf>
      <numFmt numFmtId="13" formatCode="0%"/>
      <fill>
        <patternFill patternType="solid">
          <bgColor rgb="FF00B050"/>
        </patternFill>
      </fill>
    </dxf>
  </rfmt>
  <rcc rId="4391" sId="8" numFmtId="13">
    <nc r="O108">
      <v>0.25</v>
    </nc>
  </rcc>
  <rcc rId="4392" sId="8" odxf="1" dxf="1" numFmtId="13">
    <nc r="P108">
      <v>0.25</v>
    </nc>
    <ndxf>
      <numFmt numFmtId="13" formatCode="0%"/>
      <fill>
        <patternFill patternType="solid">
          <bgColor rgb="FF00B050"/>
        </patternFill>
      </fill>
    </ndxf>
  </rcc>
  <rcc rId="4393" sId="8" odxf="1" dxf="1">
    <nc r="P110">
      <f>'L3&amp;VS-Fab  2nd half year'!P53</f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8" sqref="P112">
    <dxf>
      <fill>
        <patternFill>
          <bgColor rgb="FF00B050"/>
        </patternFill>
      </fill>
    </dxf>
  </rfmt>
  <rfmt sheetId="8" sqref="P116">
    <dxf>
      <fill>
        <patternFill>
          <bgColor rgb="FF00B050"/>
        </patternFill>
      </fill>
    </dxf>
  </rfmt>
  <rfmt sheetId="8" sqref="P118">
    <dxf>
      <fill>
        <patternFill>
          <bgColor rgb="FF00B050"/>
        </patternFill>
      </fill>
    </dxf>
  </rfmt>
  <rfmt sheetId="8" sqref="P120">
    <dxf>
      <fill>
        <patternFill>
          <bgColor rgb="FFFF0000"/>
        </patternFill>
      </fill>
    </dxf>
  </rfmt>
  <rfmt sheetId="8" sqref="P122">
    <dxf>
      <fill>
        <patternFill>
          <bgColor rgb="FFFF0000"/>
        </patternFill>
      </fill>
    </dxf>
  </rfmt>
  <rfmt sheetId="8" sqref="P124">
    <dxf>
      <fill>
        <patternFill>
          <bgColor rgb="FFFF0000"/>
        </patternFill>
      </fill>
    </dxf>
  </rfmt>
  <rcv guid="{BA400C7C-46A6-490E-A221-F389469378D8}" action="delete"/>
  <rdn rId="0" localSheetId="1" customView="1" name="Z_BA400C7C_46A6_490E_A221_F389469378D8_.wvu.FilterData" hidden="1" oldHidden="1">
    <formula>old生产总监指标Summary!$B$3:$H$71</formula>
    <oldFormula>old生产总监指标Summary!$B$3:$H$71</oldFormula>
  </rdn>
  <rdn rId="0" localSheetId="2" customView="1" name="Z_BA400C7C_46A6_490E_A221_F389469378D8_.wvu.FilterData" hidden="1" oldHidden="1">
    <formula>old!$J$3:$R$117</formula>
    <oldFormula>old!$J$3:$R$117</oldFormula>
  </rdn>
  <rdn rId="0" localSheetId="4" customView="1" name="Z_BA400C7C_46A6_490E_A221_F389469378D8_.wvu.FilterData" hidden="1" oldHidden="1">
    <formula>'L3&amp;VS-Assy'!$B$3:$E$65</formula>
    <oldFormula>'L3&amp;VS-Assy'!$B$3:$E$65</oldFormula>
  </rdn>
  <rdn rId="0" localSheetId="5" customView="1" name="Z_BA400C7C_46A6_490E_A221_F389469378D8_.wvu.FilterData" hidden="1" oldHidden="1">
    <formula>'L3&amp;VS-Fab 1st half year'!$B$3:$H$87</formula>
    <oldFormula>'L3&amp;VS-Fab 1st half year'!$B$3:$H$87</oldFormula>
  </rdn>
  <rdn rId="0" localSheetId="6" customView="1" name="Z_BA400C7C_46A6_490E_A221_F389469378D8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BA400C7C_46A6_490E_A221_F389469378D8_.wvu.FilterData" hidden="1" oldHidden="1">
    <formula>'L3&amp;VS-Fab  2nd half year'!$B$3:$H$87</formula>
    <oldFormula>'L3&amp;VS-Fab  2nd half year'!$B$3:$H$87</oldFormula>
  </rdn>
  <rdn rId="0" localSheetId="7" customView="1" name="Z_BA400C7C_46A6_490E_A221_F389469378D8_.wvu.FilterData" hidden="1" oldHidden="1">
    <formula>'L3&amp;VS-Paint'!$B$3:$H$65</formula>
    <oldFormula>'L3&amp;VS-Paint'!$B$3:$H$65</oldFormula>
  </rdn>
  <rcv guid="{BA400C7C-46A6-490E-A221-F389469378D8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1" sId="8">
    <nc r="P148">
      <v>19</v>
    </nc>
  </rcc>
  <rcc rId="4402" sId="8">
    <nc r="O148">
      <v>23.5</v>
    </nc>
  </rcc>
  <rfmt sheetId="8" sqref="N148:P148">
    <dxf>
      <fill>
        <patternFill patternType="solid">
          <bgColor rgb="FF00B050"/>
        </patternFill>
      </fill>
    </dxf>
  </rfmt>
  <rcc rId="4403" sId="8">
    <nc r="O91">
      <v>53</v>
    </nc>
  </rcc>
  <rcc rId="4404" sId="8">
    <nc r="N91">
      <v>43.89</v>
    </nc>
  </rcc>
  <rcc rId="4405" sId="8" numFmtId="4">
    <nc r="M91">
      <v>34.590000000000003</v>
    </nc>
  </rcc>
  <rfmt sheetId="8" sqref="K91:O91">
    <dxf>
      <fill>
        <patternFill patternType="solid">
          <bgColor rgb="FF00B050"/>
        </patternFill>
      </fill>
    </dxf>
  </rfmt>
  <rfmt sheetId="8" sqref="I91:J91">
    <dxf>
      <fill>
        <patternFill patternType="solid">
          <bgColor rgb="FFFF0000"/>
        </patternFill>
      </fill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6" sId="8" odxf="1" dxf="1">
    <nc r="P140">
      <f>'L3&amp;VS-Fab  2nd half year'!P75</f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07" sId="8">
    <nc r="P138">
      <v>26</v>
    </nc>
  </rcc>
  <rfmt sheetId="8" sqref="P138">
    <dxf>
      <fill>
        <patternFill patternType="solid">
          <bgColor rgb="FF00B050"/>
        </patternFill>
      </fill>
    </dxf>
  </rfmt>
  <rfmt sheetId="8" sqref="L148">
    <dxf>
      <fill>
        <patternFill patternType="solid">
          <bgColor rgb="FF00B050"/>
        </patternFill>
      </fill>
    </dxf>
  </rfmt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8" sId="7" numFmtId="13">
    <oc r="P41">
      <v>0.72</v>
    </oc>
    <nc r="P41">
      <v>0.71399999999999997</v>
    </nc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4">
    <oc r="Q48" t="inlineStr">
      <is>
        <t>30+5</t>
      </is>
    </oc>
    <nc r="Q48" t="inlineStr">
      <is>
        <t>30+4</t>
      </is>
    </nc>
  </rcc>
  <rfmt sheetId="4" sqref="Q49" start="0" length="0">
    <dxf>
      <fill>
        <patternFill>
          <bgColor rgb="FF00B050"/>
        </patternFill>
      </fill>
    </dxf>
  </rfmt>
  <rcv guid="{90EC9BF3-F664-42B2-B432-5C40C36EC55A}" action="delete"/>
  <rdn rId="0" localSheetId="1" customView="1" name="Z_90EC9BF3_F664_42B2_B432_5C40C36EC55A_.wvu.FilterData" hidden="1" oldHidden="1">
    <formula>old生产总监指标Summary!$B$3:$H$71</formula>
    <oldFormula>old生产总监指标Summary!$B$3:$H$71</oldFormula>
  </rdn>
  <rdn rId="0" localSheetId="2" customView="1" name="Z_90EC9BF3_F664_42B2_B432_5C40C36EC55A_.wvu.FilterData" hidden="1" oldHidden="1">
    <formula>old!$J$3:$R$117</formula>
    <oldFormula>old!$J$3:$R$117</oldFormula>
  </rdn>
  <rdn rId="0" localSheetId="4" customView="1" name="Z_90EC9BF3_F664_42B2_B432_5C40C36EC55A_.wvu.FilterData" hidden="1" oldHidden="1">
    <formula>'L3&amp;VS-Assy'!$B$3:$E$65</formula>
    <oldFormula>'L3&amp;VS-Assy'!$B$3:$E$65</oldFormula>
  </rdn>
  <rdn rId="0" localSheetId="5" customView="1" name="Z_90EC9BF3_F664_42B2_B432_5C40C36EC55A_.wvu.FilterData" hidden="1" oldHidden="1">
    <formula>'L3&amp;VS-Fab 1st half year'!$B$3:$H$87</formula>
    <oldFormula>'L3&amp;VS-Fab 1st half year'!$B$3:$H$87</oldFormula>
  </rdn>
  <rdn rId="0" localSheetId="6" customView="1" name="Z_90EC9BF3_F664_42B2_B432_5C40C36EC55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90EC9BF3_F664_42B2_B432_5C40C36EC55A_.wvu.FilterData" hidden="1" oldHidden="1">
    <formula>'L3&amp;VS-Fab  2nd half year'!$B$3:$H$87</formula>
    <oldFormula>'L3&amp;VS-Fab  2nd half year'!$B$3:$H$87</oldFormula>
  </rdn>
  <rdn rId="0" localSheetId="7" customView="1" name="Z_90EC9BF3_F664_42B2_B432_5C40C36EC55A_.wvu.FilterData" hidden="1" oldHidden="1">
    <formula>'L3&amp;VS-Paint'!$B$3:$H$65</formula>
    <oldFormula>'L3&amp;VS-Paint'!$B$3:$H$65</oldFormula>
  </rdn>
  <rcv guid="{90EC9BF3-F664-42B2-B432-5C40C36EC55A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N130" start="0" length="0">
    <dxf>
      <fill>
        <patternFill patternType="solid">
          <bgColor rgb="FF00B050"/>
        </patternFill>
      </fill>
    </dxf>
  </rfmt>
  <rfmt sheetId="7" sqref="O130" start="0" length="0">
    <dxf>
      <fill>
        <patternFill patternType="solid">
          <bgColor rgb="FF00B050"/>
        </patternFill>
      </fill>
    </dxf>
  </rfmt>
  <rcc rId="4424" sId="7" odxf="1" dxf="1">
    <nc r="P130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N132" start="0" length="0">
    <dxf>
      <fill>
        <patternFill patternType="solid">
          <bgColor rgb="FF00B050"/>
        </patternFill>
      </fill>
    </dxf>
  </rfmt>
  <rfmt sheetId="7" sqref="O132" start="0" length="0">
    <dxf>
      <fill>
        <patternFill patternType="solid">
          <bgColor rgb="FF00B050"/>
        </patternFill>
      </fill>
    </dxf>
  </rfmt>
  <rcc rId="4425" sId="7" odxf="1" dxf="1">
    <nc r="P132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26" sId="7">
    <nc r="P134" t="inlineStr">
      <is>
        <t>N/A</t>
      </is>
    </nc>
  </rcc>
  <rcc rId="4427" sId="7" odxf="1" dxf="1" numFmtId="13">
    <nc r="P136">
      <v>0.35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28" sId="7" odxf="1" dxf="1">
    <nc r="O138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29" sId="7" odxf="1" dxf="1">
    <nc r="P138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30" sId="7">
    <oc r="O137">
      <v>3.5</v>
    </oc>
    <nc r="O137">
      <v>3.4</v>
    </nc>
  </rcc>
  <rcc rId="4431" sId="7">
    <oc r="P137">
      <v>3.5</v>
    </oc>
    <nc r="P137">
      <v>3.4</v>
    </nc>
  </rcc>
  <rcc rId="4432" sId="7">
    <oc r="Q137">
      <v>3.5</v>
    </oc>
    <nc r="Q137">
      <v>3.4</v>
    </nc>
  </rcc>
  <rcc rId="4433" sId="7" odxf="1" dxf="1" numFmtId="13">
    <nc r="P14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34" sId="7" odxf="1" dxf="1" numFmtId="13">
    <nc r="P142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35" sId="7">
    <nc r="P144" t="inlineStr">
      <is>
        <t>TBD</t>
      </is>
    </nc>
  </rcc>
  <rcc rId="4436" sId="7" odxf="1" dxf="1">
    <nc r="P146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N148" start="0" length="0">
    <dxf>
      <fill>
        <patternFill patternType="solid">
          <bgColor rgb="FF00B050"/>
        </patternFill>
      </fill>
    </dxf>
  </rfmt>
  <rfmt sheetId="7" sqref="O148" start="0" length="0">
    <dxf>
      <fill>
        <patternFill patternType="solid">
          <bgColor rgb="FF00B050"/>
        </patternFill>
      </fill>
    </dxf>
  </rfmt>
  <rcc rId="4437" sId="7" odxf="1" dxf="1">
    <nc r="P148">
      <v>1</v>
    </nc>
    <ndxf>
      <fill>
        <patternFill patternType="solid">
          <bgColor rgb="FF00B050"/>
        </patternFill>
      </fill>
    </ndxf>
  </rcc>
  <rcc rId="4438" sId="7" odxf="1" dxf="1" numFmtId="13">
    <nc r="P15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39" sId="7" odxf="1" dxf="1" numFmtId="13">
    <nc r="P154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40" sId="7">
    <oc r="I152" t="inlineStr">
      <is>
        <t>TBD</t>
      </is>
    </oc>
    <nc r="I152">
      <v>0</v>
    </nc>
  </rcc>
  <rcc rId="4441" sId="7">
    <oc r="J152" t="inlineStr">
      <is>
        <t>TBD</t>
      </is>
    </oc>
    <nc r="J152">
      <v>0</v>
    </nc>
  </rcc>
  <rcc rId="4442" sId="7">
    <oc r="K152" t="inlineStr">
      <is>
        <t>TBD</t>
      </is>
    </oc>
    <nc r="K152">
      <v>0</v>
    </nc>
  </rcc>
  <rcc rId="4443" sId="7">
    <oc r="L152" t="inlineStr">
      <is>
        <t>TBD</t>
      </is>
    </oc>
    <nc r="L152">
      <v>0</v>
    </nc>
  </rcc>
  <rcc rId="4444" sId="7">
    <oc r="M152" t="inlineStr">
      <is>
        <t>TBD</t>
      </is>
    </oc>
    <nc r="M152">
      <v>0</v>
    </nc>
  </rcc>
  <rcc rId="4445" sId="7">
    <oc r="N152" t="inlineStr">
      <is>
        <t>TBD</t>
      </is>
    </oc>
    <nc r="N152">
      <v>0</v>
    </nc>
  </rcc>
  <rcc rId="4446" sId="7">
    <oc r="O152" t="inlineStr">
      <is>
        <t>TBD</t>
      </is>
    </oc>
    <nc r="O152">
      <v>0</v>
    </nc>
  </rcc>
  <rcc rId="4447" sId="7">
    <nc r="P152">
      <v>0</v>
    </nc>
  </rcc>
  <rcc rId="4448" sId="7" odxf="1" dxf="1" numFmtId="13">
    <nc r="P156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N158" start="0" length="0">
    <dxf>
      <fill>
        <patternFill patternType="solid">
          <bgColor rgb="FF00B050"/>
        </patternFill>
      </fill>
    </dxf>
  </rfmt>
  <rfmt sheetId="7" sqref="O158" start="0" length="0">
    <dxf>
      <fill>
        <patternFill patternType="solid">
          <bgColor rgb="FF00B050"/>
        </patternFill>
      </fill>
    </dxf>
  </rfmt>
  <rcc rId="4449" sId="7" odxf="1" dxf="1">
    <nc r="P158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N160" start="0" length="0">
    <dxf>
      <fill>
        <patternFill patternType="solid">
          <bgColor rgb="FF00B050"/>
        </patternFill>
      </fill>
    </dxf>
  </rfmt>
  <rfmt sheetId="7" sqref="O160" start="0" length="0">
    <dxf>
      <fill>
        <patternFill patternType="solid">
          <bgColor rgb="FF00B050"/>
        </patternFill>
      </fill>
    </dxf>
  </rfmt>
  <rcc rId="4450" sId="7" odxf="1" dxf="1">
    <nc r="P160">
      <v>1</v>
    </nc>
    <ndxf>
      <fill>
        <patternFill patternType="solid">
          <bgColor rgb="FF00B050"/>
        </patternFill>
      </fill>
    </ndxf>
  </rcc>
  <rcc rId="4451" sId="7" odxf="1" dxf="1" numFmtId="13">
    <nc r="P162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52" sId="7" odxf="1" dxf="1" numFmtId="13">
    <nc r="P164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53" sId="7">
    <nc r="P166">
      <v>2</v>
    </nc>
  </rcc>
  <rfmt sheetId="7" sqref="V165" start="0" length="0">
    <dxf>
      <font>
        <sz val="15"/>
        <name val="Arial Narrow"/>
        <scheme val="none"/>
      </font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74570308-A672-4BC4-9403-64111598E432}" action="delete"/>
  <rdn rId="0" localSheetId="1" customView="1" name="Z_74570308_A672_4BC4_9403_64111598E432_.wvu.FilterData" hidden="1" oldHidden="1">
    <formula>old生产总监指标Summary!$B$3:$H$71</formula>
    <oldFormula>old生产总监指标Summary!$B$3:$H$71</oldFormula>
  </rdn>
  <rdn rId="0" localSheetId="2" customView="1" name="Z_74570308_A672_4BC4_9403_64111598E432_.wvu.FilterData" hidden="1" oldHidden="1">
    <formula>old!$J$3:$R$117</formula>
    <oldFormula>old!$J$3:$R$117</oldFormula>
  </rdn>
  <rdn rId="0" localSheetId="4" customView="1" name="Z_74570308_A672_4BC4_9403_64111598E432_.wvu.FilterData" hidden="1" oldHidden="1">
    <formula>'L3&amp;VS-Assy'!$B$3:$E$65</formula>
    <oldFormula>'L3&amp;VS-Assy'!$B$3:$E$65</oldFormula>
  </rdn>
  <rdn rId="0" localSheetId="5" customView="1" name="Z_74570308_A672_4BC4_9403_64111598E432_.wvu.Rows" hidden="1" oldHidden="1">
    <formula>'L3&amp;VS-Fab 1st half year'!$8:$11,'L3&amp;VS-Fab 1st half year'!$18:$19,'L3&amp;VS-Fab 1st half year'!$22:$23</formula>
    <oldFormula>'L3&amp;VS-Fab 1st half year'!$8:$11,'L3&amp;VS-Fab 1st half year'!$18:$19,'L3&amp;VS-Fab 1st half year'!$22:$23</oldFormula>
  </rdn>
  <rdn rId="0" localSheetId="5" customView="1" name="Z_74570308_A672_4BC4_9403_64111598E432_.wvu.FilterData" hidden="1" oldHidden="1">
    <formula>'L3&amp;VS-Fab 1st half year'!$B$3:$H$87</formula>
    <oldFormula>'L3&amp;VS-Fab 1st half year'!$B$3:$H$87</oldFormula>
  </rdn>
  <rdn rId="0" localSheetId="6" customView="1" name="Z_74570308_A672_4BC4_9403_64111598E432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74570308_A672_4BC4_9403_64111598E432_.wvu.FilterData" hidden="1" oldHidden="1">
    <formula>'L3&amp;VS-Fab  2nd half year'!$B$3:$H$87</formula>
    <oldFormula>'L3&amp;VS-Fab  2nd half year'!$B$3:$H$87</oldFormula>
  </rdn>
  <rdn rId="0" localSheetId="7" customView="1" name="Z_74570308_A672_4BC4_9403_64111598E432_.wvu.FilterData" hidden="1" oldHidden="1">
    <formula>'L3&amp;VS-Paint'!$B$3:$H$65</formula>
    <oldFormula>'L3&amp;VS-Paint'!$B$3:$H$65</oldFormula>
  </rdn>
  <rcv guid="{74570308-A672-4BC4-9403-64111598E432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N166" start="0" length="0">
    <dxf>
      <fill>
        <patternFill patternType="solid">
          <bgColor rgb="FF00B050"/>
        </patternFill>
      </fill>
    </dxf>
  </rfmt>
  <rfmt sheetId="7" sqref="O166" start="0" length="0">
    <dxf>
      <fill>
        <patternFill patternType="solid">
          <bgColor rgb="FF00B050"/>
        </patternFill>
      </fill>
    </dxf>
  </rfmt>
  <rfmt sheetId="7" sqref="P166" start="0" length="0">
    <dxf>
      <fill>
        <patternFill patternType="solid">
          <bgColor rgb="FF00B050"/>
        </patternFill>
      </fill>
    </dxf>
  </rfmt>
  <rfmt sheetId="7" sqref="N168" start="0" length="0">
    <dxf>
      <fill>
        <patternFill patternType="solid">
          <bgColor rgb="FF00B050"/>
        </patternFill>
      </fill>
    </dxf>
  </rfmt>
  <rfmt sheetId="7" sqref="O168" start="0" length="0">
    <dxf>
      <fill>
        <patternFill patternType="solid">
          <bgColor rgb="FF00B050"/>
        </patternFill>
      </fill>
    </dxf>
  </rfmt>
  <rfmt sheetId="7" sqref="P168" start="0" length="0">
    <dxf>
      <fill>
        <patternFill patternType="solid">
          <bgColor rgb="FF00B050"/>
        </patternFill>
      </fill>
    </dxf>
  </rfmt>
  <rcc rId="4462" sId="7" numFmtId="13">
    <nc r="P168">
      <v>0.74</v>
    </nc>
  </rcc>
  <rfmt sheetId="7" sqref="N170" start="0" length="0">
    <dxf>
      <fill>
        <patternFill patternType="solid">
          <bgColor rgb="FF00B050"/>
        </patternFill>
      </fill>
      <alignment horizontal="center" vertical="top"/>
    </dxf>
  </rfmt>
  <rfmt sheetId="7" sqref="O170" start="0" length="0">
    <dxf>
      <fill>
        <patternFill patternType="solid">
          <bgColor rgb="FF00B050"/>
        </patternFill>
      </fill>
      <alignment horizontal="center" vertical="top"/>
    </dxf>
  </rfmt>
  <rcc rId="4463" sId="7" odxf="1" dxf="1">
    <nc r="P170">
      <v>42</v>
    </nc>
    <odxf>
      <fill>
        <patternFill patternType="none">
          <bgColor indexed="65"/>
        </patternFill>
      </fill>
      <alignment horizontal="general" vertical="center"/>
    </odxf>
    <ndxf>
      <fill>
        <patternFill patternType="solid">
          <bgColor rgb="FF00B050"/>
        </patternFill>
      </fill>
      <alignment horizontal="center" vertical="top"/>
    </ndxf>
  </rcc>
  <rfmt sheetId="7" sqref="N172" start="0" length="0">
    <dxf>
      <fill>
        <patternFill patternType="solid">
          <bgColor rgb="FF00B050"/>
        </patternFill>
      </fill>
    </dxf>
  </rfmt>
  <rfmt sheetId="7" sqref="O172" start="0" length="0">
    <dxf>
      <fill>
        <patternFill patternType="solid">
          <bgColor rgb="FF00B050"/>
        </patternFill>
      </fill>
    </dxf>
  </rfmt>
  <rfmt sheetId="7" sqref="P172" start="0" length="0">
    <dxf>
      <fill>
        <patternFill patternType="solid">
          <bgColor rgb="FF00B050"/>
        </patternFill>
      </fill>
    </dxf>
  </rfmt>
  <rcc rId="4464" sId="7" numFmtId="13">
    <oc r="M172">
      <v>0.02</v>
    </oc>
    <nc r="M172">
      <v>0.04</v>
    </nc>
  </rcc>
  <rcc rId="4465" sId="7" numFmtId="13">
    <nc r="P172">
      <v>0.06</v>
    </nc>
  </rcc>
  <rcc rId="4466" sId="7" odxf="1" dxf="1" numFmtId="13">
    <nc r="P174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467" sId="7">
    <nc r="P178">
      <v>0</v>
    </nc>
  </rcc>
  <rfmt sheetId="7" sqref="N178:P178">
    <dxf>
      <fill>
        <patternFill patternType="solid">
          <bgColor rgb="FF00B050"/>
        </patternFill>
      </fill>
    </dxf>
  </rfmt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8" sId="7" numFmtId="13">
    <oc r="K176">
      <v>0.02</v>
    </oc>
    <nc r="K176"/>
  </rcc>
  <rcc rId="4469" sId="7" odxf="1" dxf="1">
    <oc r="H176">
      <v>0.11</v>
    </oc>
    <nc r="H176"/>
    <ndxf>
      <fill>
        <patternFill patternType="none">
          <bgColor indexed="65"/>
        </patternFill>
      </fill>
    </ndxf>
  </rcc>
  <rcc rId="4470" sId="7" odxf="1" dxf="1">
    <oc r="I176">
      <v>0</v>
    </oc>
    <nc r="I176"/>
    <ndxf>
      <numFmt numFmtId="13" formatCode="0%"/>
    </ndxf>
  </rcc>
  <rcc rId="4471" sId="7" odxf="1" dxf="1">
    <oc r="J176">
      <v>-0.12</v>
    </oc>
    <nc r="J176"/>
    <ndxf>
      <fill>
        <patternFill patternType="none">
          <bgColor indexed="65"/>
        </patternFill>
      </fill>
    </ndxf>
  </rcc>
  <rcc rId="4472" sId="7" odxf="1" dxf="1">
    <oc r="L176">
      <v>0.11</v>
    </oc>
    <nc r="L176"/>
    <ndxf>
      <fill>
        <patternFill patternType="none">
          <bgColor indexed="65"/>
        </patternFill>
      </fill>
    </ndxf>
  </rcc>
  <rcv guid="{70B8DA15-6CD9-466C-9555-5EAA02CFD8B2}" action="delete"/>
  <rdn rId="0" localSheetId="1" customView="1" name="Z_70B8DA15_6CD9_466C_9555_5EAA02CFD8B2_.wvu.FilterData" hidden="1" oldHidden="1">
    <formula>old生产总监指标Summary!$B$3:$H$71</formula>
    <oldFormula>old生产总监指标Summary!$B$3:$H$71</oldFormula>
  </rdn>
  <rdn rId="0" localSheetId="2" customView="1" name="Z_70B8DA15_6CD9_466C_9555_5EAA02CFD8B2_.wvu.FilterData" hidden="1" oldHidden="1">
    <formula>old!$J$3:$R$117</formula>
    <oldFormula>old!$J$3:$R$117</oldFormula>
  </rdn>
  <rdn rId="0" localSheetId="4" customView="1" name="Z_70B8DA15_6CD9_466C_9555_5EAA02CFD8B2_.wvu.FilterData" hidden="1" oldHidden="1">
    <formula>'L3&amp;VS-Assy'!$B$3:$E$65</formula>
    <oldFormula>'L3&amp;VS-Assy'!$B$3:$E$65</oldFormula>
  </rdn>
  <rdn rId="0" localSheetId="5" customView="1" name="Z_70B8DA15_6CD9_466C_9555_5EAA02CFD8B2_.wvu.FilterData" hidden="1" oldHidden="1">
    <formula>'L3&amp;VS-Fab 1st half year'!$B$3:$H$87</formula>
    <oldFormula>'L3&amp;VS-Fab 1st half year'!$B$3:$H$87</oldFormula>
  </rdn>
  <rdn rId="0" localSheetId="6" customView="1" name="Z_70B8DA15_6CD9_466C_9555_5EAA02CFD8B2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70B8DA15_6CD9_466C_9555_5EAA02CFD8B2_.wvu.FilterData" hidden="1" oldHidden="1">
    <formula>'L3&amp;VS-Fab  2nd half year'!$B$3:$H$87</formula>
    <oldFormula>'L3&amp;VS-Fab  2nd half year'!$B$3:$H$87</oldFormula>
  </rdn>
  <rdn rId="0" localSheetId="7" customView="1" name="Z_70B8DA15_6CD9_466C_9555_5EAA02CFD8B2_.wvu.FilterData" hidden="1" oldHidden="1">
    <formula>'L3&amp;VS-Paint'!$B$3:$H$65</formula>
    <oldFormula>'L3&amp;VS-Paint'!$B$3:$H$65</oldFormula>
  </rdn>
  <rcv guid="{70B8DA15-6CD9-466C-9555-5EAA02CFD8B2}" action="add"/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0B8DA15-6CD9-466C-9555-5EAA02CFD8B2}" action="delete"/>
  <rdn rId="0" localSheetId="1" customView="1" name="Z_70B8DA15_6CD9_466C_9555_5EAA02CFD8B2_.wvu.FilterData" hidden="1" oldHidden="1">
    <formula>old生产总监指标Summary!$B$3:$H$71</formula>
    <oldFormula>old生产总监指标Summary!$B$3:$H$71</oldFormula>
  </rdn>
  <rdn rId="0" localSheetId="2" customView="1" name="Z_70B8DA15_6CD9_466C_9555_5EAA02CFD8B2_.wvu.FilterData" hidden="1" oldHidden="1">
    <formula>old!$J$3:$R$117</formula>
    <oldFormula>old!$J$3:$R$117</oldFormula>
  </rdn>
  <rdn rId="0" localSheetId="4" customView="1" name="Z_70B8DA15_6CD9_466C_9555_5EAA02CFD8B2_.wvu.FilterData" hidden="1" oldHidden="1">
    <formula>'L3&amp;VS-Assy'!$B$3:$E$65</formula>
    <oldFormula>'L3&amp;VS-Assy'!$B$3:$E$65</oldFormula>
  </rdn>
  <rdn rId="0" localSheetId="5" customView="1" name="Z_70B8DA15_6CD9_466C_9555_5EAA02CFD8B2_.wvu.FilterData" hidden="1" oldHidden="1">
    <formula>'L3&amp;VS-Fab 1st half year'!$B$3:$H$87</formula>
    <oldFormula>'L3&amp;VS-Fab 1st half year'!$B$3:$H$87</oldFormula>
  </rdn>
  <rdn rId="0" localSheetId="6" customView="1" name="Z_70B8DA15_6CD9_466C_9555_5EAA02CFD8B2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70B8DA15_6CD9_466C_9555_5EAA02CFD8B2_.wvu.FilterData" hidden="1" oldHidden="1">
    <formula>'L3&amp;VS-Fab  2nd half year'!$B$3:$H$87</formula>
    <oldFormula>'L3&amp;VS-Fab  2nd half year'!$B$3:$H$87</oldFormula>
  </rdn>
  <rdn rId="0" localSheetId="7" customView="1" name="Z_70B8DA15_6CD9_466C_9555_5EAA02CFD8B2_.wvu.FilterData" hidden="1" oldHidden="1">
    <formula>'L3&amp;VS-Paint'!$B$3:$H$65</formula>
    <oldFormula>'L3&amp;VS-Paint'!$B$3:$H$65</oldFormula>
  </rdn>
  <rcv guid="{70B8DA15-6CD9-466C-9555-5EAA02CFD8B2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7" sId="6" numFmtId="13">
    <nc r="Q45">
      <v>0.72440000000000004</v>
    </nc>
  </rcc>
  <rfmt sheetId="6" sqref="Q45">
    <dxf>
      <fill>
        <patternFill patternType="solid">
          <bgColor rgb="FF00B050"/>
        </patternFill>
      </fill>
    </dxf>
  </rfmt>
  <rcc rId="4488" sId="6" numFmtId="13">
    <nc r="Q41">
      <v>0.69520000000000004</v>
    </nc>
  </rcc>
  <rfmt sheetId="6" sqref="Q41">
    <dxf>
      <fill>
        <patternFill patternType="solid">
          <bgColor rgb="FF00B050"/>
        </patternFill>
      </fill>
    </dxf>
  </rfmt>
  <rcc rId="4489" sId="6" numFmtId="14">
    <nc r="Q37">
      <v>0.91449999999999998</v>
    </nc>
  </rcc>
  <rfmt sheetId="6" sqref="Q37">
    <dxf>
      <fill>
        <patternFill patternType="solid">
          <bgColor rgb="FF00B050"/>
        </patternFill>
      </fill>
    </dxf>
  </rfmt>
  <rcv guid="{1765A541-0A4E-4554-9CF3-A1CBC420B3BA}" action="delete"/>
  <rdn rId="0" localSheetId="1" customView="1" name="Z_1765A541_0A4E_4554_9CF3_A1CBC420B3BA_.wvu.FilterData" hidden="1" oldHidden="1">
    <formula>old生产总监指标Summary!$B$3:$H$71</formula>
    <oldFormula>old生产总监指标Summary!$B$3:$H$71</oldFormula>
  </rdn>
  <rdn rId="0" localSheetId="2" customView="1" name="Z_1765A541_0A4E_4554_9CF3_A1CBC420B3BA_.wvu.FilterData" hidden="1" oldHidden="1">
    <formula>old!$J$3:$R$117</formula>
    <oldFormula>old!$J$3:$R$117</oldFormula>
  </rdn>
  <rdn rId="0" localSheetId="4" customView="1" name="Z_1765A541_0A4E_4554_9CF3_A1CBC420B3BA_.wvu.FilterData" hidden="1" oldHidden="1">
    <formula>'L3&amp;VS-Assy'!$B$3:$E$65</formula>
    <oldFormula>'L3&amp;VS-Assy'!$B$3:$E$65</oldFormula>
  </rdn>
  <rdn rId="0" localSheetId="5" customView="1" name="Z_1765A541_0A4E_4554_9CF3_A1CBC420B3BA_.wvu.Rows" hidden="1" oldHidden="1">
    <formula>'L3&amp;VS-Fab 1st half year'!$8:$11,'L3&amp;VS-Fab 1st half year'!$18:$19,'L3&amp;VS-Fab 1st half year'!$22:$23</formula>
    <oldFormula>'L3&amp;VS-Fab 1st half year'!$8:$11,'L3&amp;VS-Fab 1st half year'!$18:$19,'L3&amp;VS-Fab 1st half year'!$22:$23</oldFormula>
  </rdn>
  <rdn rId="0" localSheetId="5" customView="1" name="Z_1765A541_0A4E_4554_9CF3_A1CBC420B3BA_.wvu.FilterData" hidden="1" oldHidden="1">
    <formula>'L3&amp;VS-Fab 1st half year'!$B$3:$H$87</formula>
    <oldFormula>'L3&amp;VS-Fab 1st half year'!$B$3:$H$87</oldFormula>
  </rdn>
  <rdn rId="0" localSheetId="6" customView="1" name="Z_1765A541_0A4E_4554_9CF3_A1CBC420B3B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1765A541_0A4E_4554_9CF3_A1CBC420B3BA_.wvu.FilterData" hidden="1" oldHidden="1">
    <formula>'L3&amp;VS-Fab  2nd half year'!$B$3:$H$87</formula>
    <oldFormula>'L3&amp;VS-Fab  2nd half year'!$B$3:$H$87</oldFormula>
  </rdn>
  <rdn rId="0" localSheetId="7" customView="1" name="Z_1765A541_0A4E_4554_9CF3_A1CBC420B3BA_.wvu.FilterData" hidden="1" oldHidden="1">
    <formula>'L3&amp;VS-Paint'!$B$3:$H$65</formula>
    <oldFormula>'L3&amp;VS-Paint'!$B$3:$H$65</oldFormula>
  </rdn>
  <rcv guid="{1765A541-0A4E-4554-9CF3-A1CBC420B3BA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8" sId="6" odxf="1" dxf="1" numFmtId="14">
    <nc r="Q39">
      <v>0.91449999999999998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Q39">
    <dxf>
      <fill>
        <patternFill>
          <bgColor rgb="FFFF0000"/>
        </patternFill>
      </fill>
    </dxf>
  </rfmt>
  <rcc rId="4499" sId="6" numFmtId="13">
    <nc r="Q43">
      <v>0.82550000000000001</v>
    </nc>
  </rcc>
  <rfmt sheetId="6" sqref="Q43">
    <dxf>
      <fill>
        <patternFill patternType="solid">
          <bgColor rgb="FF00B050"/>
        </patternFill>
      </fill>
    </dxf>
  </rfmt>
  <rcc rId="4500" sId="6" numFmtId="13">
    <nc r="Q49">
      <v>0.76700000000000002</v>
    </nc>
  </rcc>
  <rfmt sheetId="6" sqref="Q49">
    <dxf>
      <fill>
        <patternFill patternType="solid">
          <bgColor rgb="FF00B050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Q5" start="0" length="0">
    <dxf>
      <fill>
        <patternFill patternType="solid">
          <bgColor rgb="FF00B050"/>
        </patternFill>
      </fill>
    </dxf>
  </rfmt>
  <rcc rId="4501" sId="7">
    <nc r="Q5">
      <v>0</v>
    </nc>
  </rcc>
  <rcc rId="4502" sId="7" odxf="1" dxf="1">
    <nc r="Q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03" sId="7">
    <nc r="Q9" t="inlineStr">
      <is>
        <t>N/A</t>
      </is>
    </nc>
  </rcc>
  <rcc rId="4504" sId="7" odxf="1" dxf="1">
    <nc r="Q13">
      <v>3.5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05" sId="7">
    <nc r="Q19" t="inlineStr">
      <is>
        <t>TBD</t>
      </is>
    </nc>
  </rcc>
  <rcc rId="4506" sId="7" odxf="1" dxf="1">
    <nc r="Q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07" sId="7" odxf="1" dxf="1" numFmtId="13">
    <nc r="Q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08" sId="7">
    <nc r="Q27">
      <v>0</v>
    </nc>
  </rcc>
  <rcc rId="4509" sId="7" odxf="1" dxf="1" numFmtId="13">
    <nc r="Q2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10" sId="7" odxf="1" dxf="1" numFmtId="13">
    <nc r="Q3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11" sId="7" odxf="1" dxf="1">
    <nc r="Q35">
      <v>3</v>
    </nc>
    <ndxf>
      <fill>
        <patternFill patternType="solid">
          <bgColor rgb="FF00B050"/>
        </patternFill>
      </fill>
    </ndxf>
  </rcc>
  <rcc rId="4512" sId="7" numFmtId="13">
    <nc r="Q41">
      <v>0.72</v>
    </nc>
  </rcc>
  <rcc rId="4513" sId="7">
    <nc r="Q37">
      <v>67</v>
    </nc>
  </rcc>
  <rfmt sheetId="7" sqref="Q37">
    <dxf>
      <fill>
        <patternFill patternType="solid">
          <bgColor rgb="FF00B050"/>
        </patternFill>
      </fill>
    </dxf>
  </rfmt>
  <rfmt sheetId="7" sqref="Q41">
    <dxf>
      <fill>
        <patternFill patternType="solid">
          <bgColor rgb="FF00B050"/>
        </patternFill>
      </fill>
    </dxf>
  </rfmt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7">
    <nc r="O33">
      <v>6</v>
    </nc>
  </rcc>
  <rfmt sheetId="7" sqref="O33">
    <dxf>
      <fill>
        <patternFill patternType="solid">
          <bgColor rgb="FF00B050"/>
        </patternFill>
      </fill>
    </dxf>
  </rfmt>
  <rcc rId="320" sId="7">
    <nc r="O218">
      <v>6</v>
    </nc>
  </rcc>
  <rfmt sheetId="7" sqref="O218">
    <dxf>
      <fill>
        <patternFill patternType="solid">
          <bgColor rgb="FF00B050"/>
        </patternFill>
      </fill>
    </dxf>
  </rfmt>
  <rcc rId="321" sId="7" odxf="1" dxf="1" numFmtId="14">
    <nc r="O39">
      <v>0.98699999999999999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1" sId="7" numFmtId="14">
    <nc r="Q39">
      <v>0.997</v>
    </nc>
  </rcc>
  <rfmt sheetId="7" sqref="Q39">
    <dxf>
      <fill>
        <patternFill patternType="solid">
          <bgColor rgb="FF00B050"/>
        </patternFill>
      </fill>
    </dxf>
  </rfmt>
  <rcmt sheetId="7" cell="Q41" guid="{8780A081-FE5D-47B6-9C57-D04ED31839DC}" author="Zhiling Shi" newLength="21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Q51">
    <dxf>
      <fill>
        <patternFill patternType="solid">
          <bgColor rgb="FF00B050"/>
        </patternFill>
      </fill>
    </dxf>
  </rfmt>
  <rcc rId="4522" sId="7">
    <nc r="Q220">
      <v>1</v>
    </nc>
  </rcc>
  <rcc rId="4523" sId="7">
    <nc r="Q222">
      <v>67</v>
    </nc>
  </rcc>
  <rfmt sheetId="7" sqref="Q234">
    <dxf>
      <fill>
        <patternFill patternType="solid">
          <bgColor rgb="FF00B050"/>
        </patternFill>
      </fill>
    </dxf>
  </rfmt>
  <rcc rId="4524" sId="7">
    <nc r="Q234" t="inlineStr">
      <is>
        <t>33+4.5</t>
        <phoneticPr fontId="0" type="noConversion"/>
      </is>
    </nc>
  </rcc>
  <rcc rId="4525" sId="7" numFmtId="13">
    <nc r="Q226">
      <v>0.72</v>
    </nc>
  </rcc>
  <rfmt sheetId="7" sqref="Q226 Q222 Q220">
    <dxf>
      <fill>
        <patternFill patternType="solid">
          <bgColor rgb="FF00B050"/>
        </patternFill>
      </fill>
    </dxf>
  </rfmt>
  <rcc rId="4526" sId="7">
    <nc r="Q51" t="inlineStr">
      <is>
        <t>33+4.5</t>
        <phoneticPr fontId="0" type="noConversion"/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7" sId="7">
    <nc r="Q47">
      <v>55</v>
    </nc>
  </rcc>
  <rfmt sheetId="7" sqref="Q47">
    <dxf>
      <fill>
        <patternFill patternType="solid">
          <bgColor rgb="FF00B050"/>
        </patternFill>
      </fill>
    </dxf>
  </rfmt>
  <rcc rId="4528" sId="7" numFmtId="13">
    <nc r="Q43">
      <v>1</v>
    </nc>
  </rcc>
  <rcc rId="4529" sId="7" numFmtId="13">
    <nc r="Q45">
      <v>1</v>
    </nc>
  </rcc>
  <rfmt sheetId="7" sqref="Q43">
    <dxf>
      <fill>
        <patternFill patternType="solid">
          <bgColor rgb="FF00B050"/>
        </patternFill>
      </fill>
    </dxf>
  </rfmt>
  <rfmt sheetId="7" sqref="Q45">
    <dxf>
      <fill>
        <patternFill patternType="solid">
          <bgColor rgb="FF00B050"/>
        </patternFill>
      </fill>
    </dxf>
  </rfmt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0" sId="7">
    <nc r="Q242">
      <v>5.3</v>
    </nc>
  </rcc>
  <rfmt sheetId="7" sqref="Q242">
    <dxf>
      <fill>
        <patternFill patternType="solid">
          <bgColor rgb="FF00B050"/>
        </patternFill>
      </fill>
    </dxf>
  </rfmt>
  <rcc rId="4531" sId="7">
    <nc r="Q232">
      <v>0</v>
    </nc>
  </rcc>
  <rfmt sheetId="7" sqref="Q232">
    <dxf>
      <fill>
        <patternFill patternType="solid">
          <bgColor rgb="FF00B050"/>
        </patternFill>
      </fill>
    </dxf>
  </rfmt>
  <rcc rId="4532" sId="7" numFmtId="14">
    <nc r="Q224">
      <v>0.997</v>
    </nc>
  </rcc>
  <rfmt sheetId="7" sqref="Q224">
    <dxf>
      <fill>
        <patternFill patternType="solid">
          <bgColor rgb="FF00B050"/>
        </patternFill>
      </fill>
    </dxf>
  </rfmt>
  <rcc rId="4533" sId="7" numFmtId="13">
    <nc r="Q228">
      <v>1</v>
    </nc>
  </rcc>
  <rfmt sheetId="7" sqref="Q228">
    <dxf>
      <fill>
        <patternFill patternType="solid">
          <bgColor rgb="FF00B050"/>
        </patternFill>
      </fill>
    </dxf>
  </rfmt>
  <rcc rId="4534" sId="7" numFmtId="13">
    <nc r="Q230">
      <v>0.997</v>
    </nc>
  </rcc>
  <rfmt sheetId="7" sqref="Q230">
    <dxf>
      <fill>
        <patternFill patternType="solid">
          <bgColor rgb="FF00B050"/>
        </patternFill>
      </fill>
    </dxf>
  </rfmt>
  <rcc rId="4535" sId="7">
    <nc r="Q190">
      <v>0</v>
    </nc>
  </rcc>
  <rcc rId="4536" sId="7">
    <nc r="Q192">
      <v>0</v>
    </nc>
  </rcc>
  <rfmt sheetId="7" sqref="Q190">
    <dxf>
      <fill>
        <patternFill patternType="solid">
          <bgColor rgb="FF00B050"/>
        </patternFill>
      </fill>
    </dxf>
  </rfmt>
  <rfmt sheetId="7" sqref="Q192">
    <dxf>
      <fill>
        <patternFill patternType="solid">
          <bgColor rgb="FF00B050"/>
        </patternFill>
      </fill>
    </dxf>
  </rfmt>
  <rcc rId="4537" sId="7">
    <nc r="Q59">
      <v>4.2</v>
    </nc>
  </rcc>
  <rfmt sheetId="7" sqref="Q59">
    <dxf>
      <fill>
        <patternFill patternType="solid">
          <bgColor rgb="FF00B050"/>
        </patternFill>
      </fill>
    </dxf>
  </rfmt>
  <rcc rId="4538" sId="7" numFmtId="13">
    <nc r="Q55">
      <v>0</v>
    </nc>
  </rcc>
  <rfmt sheetId="7" sqref="Q55">
    <dxf>
      <fill>
        <patternFill patternType="solid">
          <bgColor rgb="FF00B050"/>
        </patternFill>
      </fill>
    </dxf>
  </rfmt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9" sId="7" numFmtId="13">
    <nc r="Q11">
      <v>0.498</v>
    </nc>
  </rcc>
  <rfmt sheetId="7" sqref="Q11">
    <dxf>
      <fill>
        <patternFill patternType="solid">
          <bgColor rgb="FF00B050"/>
        </patternFill>
      </fill>
    </dxf>
  </rfmt>
  <rfmt sheetId="7" sqref="Q214" start="0" length="0">
    <dxf>
      <fill>
        <patternFill patternType="solid">
          <bgColor rgb="FF00B050"/>
        </patternFill>
      </fill>
    </dxf>
  </rfmt>
  <rcc rId="4540" sId="7" numFmtId="13">
    <nc r="Q214">
      <v>1</v>
    </nc>
  </rcc>
  <rcc rId="4541" sId="7" odxf="1" dxf="1" numFmtId="13">
    <nc r="Q216">
      <v>1</v>
    </nc>
    <ndxf>
      <fill>
        <patternFill patternType="solid">
          <bgColor rgb="FF00B050"/>
        </patternFill>
      </fill>
    </ndxf>
  </rcc>
  <rcc rId="4542" sId="7" numFmtId="13">
    <nc r="Q238">
      <v>0</v>
    </nc>
  </rcc>
  <rfmt sheetId="7" sqref="Q238">
    <dxf>
      <fill>
        <patternFill patternType="solid">
          <bgColor rgb="FF00B050"/>
        </patternFill>
      </fill>
    </dxf>
  </rfmt>
  <rcc rId="4543" sId="7" numFmtId="13">
    <nc r="Q196">
      <v>0.64200000000000002</v>
    </nc>
  </rcc>
  <rcc rId="4544" sId="7">
    <nc r="Q198">
      <v>3.5</v>
    </nc>
  </rcc>
  <rfmt sheetId="7" sqref="Q196">
    <dxf>
      <fill>
        <patternFill patternType="solid">
          <bgColor rgb="FF00B050"/>
        </patternFill>
      </fill>
    </dxf>
  </rfmt>
  <rfmt sheetId="7" sqref="Q198">
    <dxf>
      <fill>
        <patternFill patternType="solid">
          <bgColor rgb="FF00B050"/>
        </patternFill>
      </fill>
    </dxf>
  </rfmt>
  <rcc rId="4545" sId="7" numFmtId="13">
    <nc r="Q200">
      <v>1</v>
    </nc>
  </rcc>
  <rfmt sheetId="7" sqref="Q200">
    <dxf>
      <fill>
        <patternFill patternType="solid">
          <bgColor rgb="FF00B050"/>
        </patternFill>
      </fill>
    </dxf>
  </rfmt>
  <rcc rId="4546" sId="7">
    <nc r="Q206">
      <v>0</v>
    </nc>
  </rcc>
  <rfmt sheetId="7" sqref="Q206">
    <dxf>
      <fill>
        <patternFill patternType="solid">
          <bgColor rgb="FF00B050"/>
        </patternFill>
      </fill>
    </dxf>
  </rfmt>
  <rcc rId="4547" sId="7" numFmtId="13">
    <nc r="Q210">
      <v>1</v>
    </nc>
  </rcc>
  <rfmt sheetId="7" sqref="Q210">
    <dxf>
      <fill>
        <patternFill patternType="solid">
          <bgColor rgb="FF00B050"/>
        </patternFill>
      </fill>
    </dxf>
  </rfmt>
  <rcc rId="4548" sId="7">
    <nc r="Q212" t="inlineStr">
      <is>
        <t>TBD</t>
      </is>
    </nc>
  </rcc>
  <rcmt sheetId="7" cell="Q11" guid="{DC24F914-5CC7-4727-BD05-011BBE67A30D}" author="Zhiling Shi" newLength="21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9" sId="7">
    <nc r="Q204" t="inlineStr">
      <is>
        <t>TBD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0" sId="7" numFmtId="13">
    <nc r="Q202">
      <v>1</v>
    </nc>
  </rcc>
  <rfmt sheetId="7" sqref="Q202">
    <dxf>
      <fill>
        <patternFill patternType="solid">
          <bgColor rgb="FF00B050"/>
        </patternFill>
      </fill>
    </dxf>
  </rfmt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1" sId="7">
    <nc r="Q194" t="inlineStr">
      <is>
        <t>N/A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2" sId="7">
    <nc r="Q23">
      <v>3</v>
    </nc>
  </rcc>
  <rfmt sheetId="7" sqref="Q23">
    <dxf>
      <fill>
        <patternFill patternType="solid">
          <bgColor rgb="FF00B050"/>
        </patternFill>
      </fill>
    </dxf>
  </rfmt>
  <rcc rId="4553" sId="7" numFmtId="13">
    <nc r="Q15">
      <v>1</v>
    </nc>
  </rcc>
  <rcc rId="4554" sId="7" numFmtId="13">
    <nc r="Q17">
      <v>1</v>
    </nc>
  </rcc>
  <rfmt sheetId="7" sqref="Q15 Q17">
    <dxf>
      <fill>
        <patternFill patternType="solid">
          <bgColor rgb="FF00B050"/>
        </patternFill>
      </fill>
    </dxf>
  </rfmt>
  <rcc rId="4555" sId="7" odxf="1" dxf="1">
    <nc r="Q208">
      <v>0</v>
    </nc>
    <ndxf>
      <numFmt numFmtId="0" formatCode="General"/>
      <fill>
        <patternFill patternType="solid">
          <bgColor rgb="FF00B050"/>
        </patternFill>
      </fill>
    </ndxf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7" numFmtId="13">
    <nc r="O41">
      <v>0.71399999999999997</v>
    </nc>
  </rcc>
  <rfmt sheetId="7" sqref="O41">
    <dxf>
      <fill>
        <patternFill patternType="solid">
          <bgColor rgb="FF00B050"/>
        </patternFill>
      </fill>
    </dxf>
  </rfmt>
  <rcc rId="330" sId="7" odxf="1" dxf="1" numFmtId="13">
    <nc r="O226">
      <v>0.71399999999999997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mt sheetId="7" cell="O41" guid="{9E0B0DB0-3B61-4988-9CD8-0BAEB3055608}" author="Zhiling Shi" newLength="21"/>
  <rcmt sheetId="7" cell="O226" guid="{B4274197-1EB4-4577-91C8-4F3BC5A5BAC1}" author="Zhiling Shi" newLength="21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3" sId="7">
    <nc r="Q33">
      <v>8</v>
    </nc>
  </rcc>
  <rfmt sheetId="7" sqref="Q33">
    <dxf>
      <fill>
        <patternFill patternType="solid">
          <bgColor rgb="FF00B050"/>
        </patternFill>
      </fill>
    </dxf>
  </rfmt>
  <rcc rId="4564" sId="7">
    <nc r="Q218">
      <v>8</v>
    </nc>
  </rcc>
  <rfmt sheetId="7" sqref="Q218">
    <dxf>
      <fill>
        <patternFill patternType="solid">
          <bgColor rgb="FF00B050"/>
        </patternFill>
      </fill>
    </dxf>
  </rfmt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9" sId="6" odxf="1" dxf="1">
    <nc r="Q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80" sId="6" odxf="1" dxf="1">
    <nc r="Q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81" sId="6" odxf="1" dxf="1">
    <nc r="Q1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82" sId="6" odxf="1" dxf="1" numFmtId="13">
    <nc r="Q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83" sId="6" odxf="1" dxf="1" numFmtId="13">
    <nc r="Q17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84" sId="6" odxf="1" dxf="1">
    <nc r="Q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85" sId="6" odxf="1" dxf="1" numFmtId="4">
    <nc r="Q2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86" sId="6" odxf="1" dxf="1" numFmtId="13">
    <nc r="Q2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587" sId="6" odxf="1" dxf="1">
    <nc r="Q2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1765A541-0A4E-4554-9CF3-A1CBC420B3BA}" action="delete"/>
  <rdn rId="0" localSheetId="1" customView="1" name="Z_1765A541_0A4E_4554_9CF3_A1CBC420B3BA_.wvu.FilterData" hidden="1" oldHidden="1">
    <formula>old生产总监指标Summary!$B$3:$H$71</formula>
    <oldFormula>old生产总监指标Summary!$B$3:$H$71</oldFormula>
  </rdn>
  <rdn rId="0" localSheetId="2" customView="1" name="Z_1765A541_0A4E_4554_9CF3_A1CBC420B3BA_.wvu.FilterData" hidden="1" oldHidden="1">
    <formula>old!$J$3:$R$117</formula>
    <oldFormula>old!$J$3:$R$117</oldFormula>
  </rdn>
  <rdn rId="0" localSheetId="4" customView="1" name="Z_1765A541_0A4E_4554_9CF3_A1CBC420B3BA_.wvu.FilterData" hidden="1" oldHidden="1">
    <formula>'L3&amp;VS-Assy'!$B$3:$E$65</formula>
    <oldFormula>'L3&amp;VS-Assy'!$B$3:$E$65</oldFormula>
  </rdn>
  <rdn rId="0" localSheetId="5" customView="1" name="Z_1765A541_0A4E_4554_9CF3_A1CBC420B3BA_.wvu.Rows" hidden="1" oldHidden="1">
    <formula>'L3&amp;VS-Fab 1st half year'!$8:$11,'L3&amp;VS-Fab 1st half year'!$18:$19,'L3&amp;VS-Fab 1st half year'!$22:$23</formula>
    <oldFormula>'L3&amp;VS-Fab 1st half year'!$8:$11,'L3&amp;VS-Fab 1st half year'!$18:$19,'L3&amp;VS-Fab 1st half year'!$22:$23</oldFormula>
  </rdn>
  <rdn rId="0" localSheetId="5" customView="1" name="Z_1765A541_0A4E_4554_9CF3_A1CBC420B3BA_.wvu.FilterData" hidden="1" oldHidden="1">
    <formula>'L3&amp;VS-Fab 1st half year'!$B$3:$H$87</formula>
    <oldFormula>'L3&amp;VS-Fab 1st half year'!$B$3:$H$87</oldFormula>
  </rdn>
  <rdn rId="0" localSheetId="6" customView="1" name="Z_1765A541_0A4E_4554_9CF3_A1CBC420B3B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1765A541_0A4E_4554_9CF3_A1CBC420B3BA_.wvu.FilterData" hidden="1" oldHidden="1">
    <formula>'L3&amp;VS-Fab  2nd half year'!$B$3:$H$87</formula>
    <oldFormula>'L3&amp;VS-Fab  2nd half year'!$B$3:$H$87</oldFormula>
  </rdn>
  <rdn rId="0" localSheetId="7" customView="1" name="Z_1765A541_0A4E_4554_9CF3_A1CBC420B3BA_.wvu.FilterData" hidden="1" oldHidden="1">
    <formula>'L3&amp;VS-Paint'!$B$3:$H$65</formula>
    <oldFormula>'L3&amp;VS-Paint'!$B$3:$H$65</oldFormula>
  </rdn>
  <rcv guid="{1765A541-0A4E-4554-9CF3-A1CBC420B3BA}" action="add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765A541-0A4E-4554-9CF3-A1CBC420B3BA}" action="delete"/>
  <rdn rId="0" localSheetId="1" customView="1" name="Z_1765A541_0A4E_4554_9CF3_A1CBC420B3BA_.wvu.FilterData" hidden="1" oldHidden="1">
    <formula>old生产总监指标Summary!$B$3:$H$71</formula>
    <oldFormula>old生产总监指标Summary!$B$3:$H$71</oldFormula>
  </rdn>
  <rdn rId="0" localSheetId="2" customView="1" name="Z_1765A541_0A4E_4554_9CF3_A1CBC420B3BA_.wvu.FilterData" hidden="1" oldHidden="1">
    <formula>old!$J$3:$R$117</formula>
    <oldFormula>old!$J$3:$R$117</oldFormula>
  </rdn>
  <rdn rId="0" localSheetId="4" customView="1" name="Z_1765A541_0A4E_4554_9CF3_A1CBC420B3BA_.wvu.FilterData" hidden="1" oldHidden="1">
    <formula>'L3&amp;VS-Assy'!$B$3:$E$65</formula>
    <oldFormula>'L3&amp;VS-Assy'!$B$3:$E$65</oldFormula>
  </rdn>
  <rdn rId="0" localSheetId="5" customView="1" name="Z_1765A541_0A4E_4554_9CF3_A1CBC420B3BA_.wvu.Rows" hidden="1" oldHidden="1">
    <formula>'L3&amp;VS-Fab 1st half year'!$8:$11,'L3&amp;VS-Fab 1st half year'!$18:$19,'L3&amp;VS-Fab 1st half year'!$22:$23</formula>
    <oldFormula>'L3&amp;VS-Fab 1st half year'!$8:$11,'L3&amp;VS-Fab 1st half year'!$18:$19,'L3&amp;VS-Fab 1st half year'!$22:$23</oldFormula>
  </rdn>
  <rdn rId="0" localSheetId="5" customView="1" name="Z_1765A541_0A4E_4554_9CF3_A1CBC420B3BA_.wvu.FilterData" hidden="1" oldHidden="1">
    <formula>'L3&amp;VS-Fab 1st half year'!$B$3:$H$87</formula>
    <oldFormula>'L3&amp;VS-Fab 1st half year'!$B$3:$H$87</oldFormula>
  </rdn>
  <rdn rId="0" localSheetId="6" customView="1" name="Z_1765A541_0A4E_4554_9CF3_A1CBC420B3B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1765A541_0A4E_4554_9CF3_A1CBC420B3BA_.wvu.Cols" hidden="1" oldHidden="1">
    <formula>'L3&amp;VS-Fab  2nd half year'!$I:$M</formula>
  </rdn>
  <rdn rId="0" localSheetId="6" customView="1" name="Z_1765A541_0A4E_4554_9CF3_A1CBC420B3BA_.wvu.FilterData" hidden="1" oldHidden="1">
    <formula>'L3&amp;VS-Fab  2nd half year'!$B$3:$H$87</formula>
    <oldFormula>'L3&amp;VS-Fab  2nd half year'!$B$3:$H$87</oldFormula>
  </rdn>
  <rdn rId="0" localSheetId="7" customView="1" name="Z_1765A541_0A4E_4554_9CF3_A1CBC420B3BA_.wvu.FilterData" hidden="1" oldHidden="1">
    <formula>'L3&amp;VS-Paint'!$B$3:$H$65</formula>
    <oldFormula>'L3&amp;VS-Paint'!$B$3:$H$65</oldFormula>
  </rdn>
  <rcv guid="{1765A541-0A4E-4554-9CF3-A1CBC420B3BA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5" sId="6" odxf="1" dxf="1">
    <nc r="Q9" t="inlineStr">
      <is>
        <t>N/A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06" sId="6" odxf="1" dxf="1" numFmtId="13">
    <nc r="Q11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07" sId="6" odxf="1" dxf="1">
    <nc r="Q19" t="inlineStr">
      <is>
        <t>TBD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08" sId="6" odxf="1" dxf="1">
    <nc r="Q2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7AE21D59-CE93-418B-B8C7-FBE04780DED0}" action="delete"/>
  <rdn rId="0" localSheetId="1" customView="1" name="Z_7AE21D59_CE93_418B_B8C7_FBE04780DED0_.wvu.FilterData" hidden="1" oldHidden="1">
    <formula>old生产总监指标Summary!$B$3:$H$71</formula>
    <oldFormula>old生产总监指标Summary!$B$3:$H$71</oldFormula>
  </rdn>
  <rdn rId="0" localSheetId="2" customView="1" name="Z_7AE21D59_CE93_418B_B8C7_FBE04780DED0_.wvu.FilterData" hidden="1" oldHidden="1">
    <formula>old!$J$3:$R$117</formula>
    <oldFormula>old!$J$3:$R$117</oldFormula>
  </rdn>
  <rdn rId="0" localSheetId="4" customView="1" name="Z_7AE21D59_CE93_418B_B8C7_FBE04780DED0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7AE21D59_CE93_418B_B8C7_FBE04780DED0_.wvu.FilterData" hidden="1" oldHidden="1">
    <formula>'L3&amp;VS-Assy'!$B$3:$E$65</formula>
    <oldFormula>'L3&amp;VS-Assy'!$B$3:$E$65</oldFormula>
  </rdn>
  <rdn rId="0" localSheetId="5" customView="1" name="Z_7AE21D59_CE93_418B_B8C7_FBE04780DED0_.wvu.FilterData" hidden="1" oldHidden="1">
    <formula>'L3&amp;VS-Fab 1st half year'!$B$3:$H$87</formula>
    <oldFormula>'L3&amp;VS-Fab 1st half year'!$B$3:$H$87</oldFormula>
  </rdn>
  <rdn rId="0" localSheetId="6" customView="1" name="Z_7AE21D59_CE93_418B_B8C7_FBE04780DED0_.wvu.Rows" hidden="1" oldHidden="1">
    <formula>'L3&amp;VS-Fab  2nd half year'!$84:$87</formula>
    <oldFormula>'L3&amp;VS-Fab  2nd half year'!$84:$87</oldFormula>
  </rdn>
  <rdn rId="0" localSheetId="6" customView="1" name="Z_7AE21D59_CE93_418B_B8C7_FBE04780DED0_.wvu.FilterData" hidden="1" oldHidden="1">
    <formula>'L3&amp;VS-Fab  2nd half year'!$A$337:$Y$423</formula>
    <oldFormula>'L3&amp;VS-Fab  2nd half year'!$A$337:$Y$423</oldFormula>
  </rdn>
  <rdn rId="0" localSheetId="7" customView="1" name="Z_7AE21D59_CE93_418B_B8C7_FBE04780DED0_.wvu.FilterData" hidden="1" oldHidden="1">
    <formula>'L3&amp;VS-Paint'!$B$3:$H$65</formula>
    <oldFormula>'L3&amp;VS-Paint'!$B$3:$H$65</oldFormula>
  </rdn>
  <rcv guid="{7AE21D59-CE93-418B-B8C7-FBE04780DED0}" action="add"/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7" sId="6" odxf="1" dxf="1" numFmtId="13">
    <nc r="Q47">
      <v>6.9000000000000006E-2</v>
    </nc>
    <ndxf>
      <fill>
        <patternFill patternType="solid">
          <bgColor rgb="FFFF0000"/>
        </patternFill>
      </fill>
    </ndxf>
  </rcc>
  <rcc rId="4618" sId="6" odxf="1" dxf="1">
    <nc r="Q51">
      <v>63</v>
    </nc>
    <ndxf>
      <fill>
        <patternFill patternType="solid">
          <bgColor rgb="FFFF0000"/>
        </patternFill>
      </fill>
    </ndxf>
  </rcc>
  <rcc rId="4619" sId="8">
    <oc r="I171">
      <f>'X:\RPRT\Lean Review\[Lean Scorecard-L Fab.xlsx]summary'!$F$8</f>
    </oc>
    <nc r="I171">
      <f>'X:\RPRT\Lean Review\[Lean Scorecard-L Fab.xlsx]summary'!$F$8</f>
    </nc>
  </rcc>
  <rcc rId="4620" sId="8">
    <oc r="J171">
      <f>'X:\RPRT\Lean Review\[Lean Scorecard-L Fab.xlsx]summary'!$G$8</f>
    </oc>
    <nc r="J171">
      <f>'X:\RPRT\Lean Review\[Lean Scorecard-L Fab.xlsx]summary'!$G$8</f>
    </nc>
  </rcc>
  <rcc rId="4621" sId="8">
    <oc r="K171">
      <f>'X:\RPRT\Lean Review\[Lean Scorecard-L Fab.xlsx]summary'!$H$8</f>
    </oc>
    <nc r="K171">
      <f>'X:\RPRT\Lean Review\[Lean Scorecard-L Fab.xlsx]summary'!$H$8</f>
    </nc>
  </rcc>
  <rcc rId="4622" sId="6">
    <nc r="Q53">
      <v>109</v>
    </nc>
  </rcc>
  <rfmt sheetId="6" sqref="Q53">
    <dxf>
      <fill>
        <patternFill patternType="solid">
          <bgColor rgb="FFFF0000"/>
        </patternFill>
      </fill>
    </dxf>
  </rfmt>
  <rcc rId="4623" sId="6" odxf="1" dxf="1">
    <nc r="Q55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24" sId="6" odxf="1" dxf="1" numFmtId="13">
    <nc r="Q5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Q61">
    <dxf>
      <fill>
        <patternFill patternType="solid">
          <bgColor rgb="FF00B050"/>
        </patternFill>
      </fill>
    </dxf>
  </rfmt>
  <rcc rId="4625" sId="6" numFmtId="13">
    <nc r="Q61">
      <v>0.98399999999999999</v>
    </nc>
  </rcc>
  <rcc rId="4626" sId="6">
    <nc r="Q63">
      <v>188</v>
    </nc>
  </rcc>
  <rcc rId="4627" sId="6">
    <oc r="P63">
      <v>200</v>
    </oc>
    <nc r="P63">
      <v>217</v>
    </nc>
  </rcc>
  <rfmt sheetId="6" sqref="Q63">
    <dxf>
      <fill>
        <patternFill patternType="solid">
          <bgColor rgb="FF00B050"/>
        </patternFill>
      </fill>
    </dxf>
  </rfmt>
  <rcc rId="4628" sId="6" numFmtId="13">
    <nc r="Q65">
      <v>0.88</v>
    </nc>
  </rcc>
  <rfmt sheetId="6" sqref="Q65">
    <dxf>
      <fill>
        <patternFill patternType="solid">
          <bgColor rgb="FF00B050"/>
        </patternFill>
      </fill>
    </dxf>
  </rfmt>
  <rcc rId="4629" sId="6">
    <nc r="Q67">
      <v>4</v>
    </nc>
  </rcc>
  <rcc rId="4630" sId="6" odxf="1" dxf="1" numFmtId="13">
    <nc r="Q69">
      <v>0.9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31" sId="6" odxf="1" dxf="1" numFmtId="13">
    <nc r="Q71">
      <v>0.82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Q73" start="0" length="0">
    <dxf>
      <fill>
        <patternFill patternType="solid">
          <bgColor rgb="FF00B050"/>
        </patternFill>
      </fill>
    </dxf>
  </rfmt>
  <rcc rId="4632" sId="6">
    <nc r="Q73" t="inlineStr">
      <is>
        <t>20+5</t>
        <phoneticPr fontId="0" type="noConversion"/>
      </is>
    </nc>
  </rcc>
  <rcc rId="4633" sId="6" numFmtId="13">
    <nc r="Q75">
      <v>0.04</v>
    </nc>
  </rcc>
  <rfmt sheetId="6" sqref="Q75">
    <dxf>
      <fill>
        <patternFill patternType="solid">
          <bgColor rgb="FF00B050"/>
        </patternFill>
      </fill>
    </dxf>
  </rfmt>
  <rcc rId="4634" sId="6" numFmtId="14">
    <nc r="Q77">
      <v>3.0000000000000001E-3</v>
    </nc>
  </rcc>
  <rfmt sheetId="6" sqref="Q77">
    <dxf>
      <fill>
        <patternFill patternType="solid">
          <bgColor rgb="FF00B050"/>
        </patternFill>
      </fill>
    </dxf>
  </rfmt>
  <rcc rId="4635" sId="6" odxf="1" dxf="1" quotePrefix="1">
    <nc r="Q79" t="inlineStr">
      <is>
        <t>±2%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36" sId="6" odxf="1" dxf="1" numFmtId="13">
    <nc r="Q8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Q67" start="0" length="0">
    <dxf>
      <fill>
        <patternFill patternType="solid">
          <bgColor rgb="FF00B050"/>
        </patternFill>
      </fill>
    </dxf>
  </rfmt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7" sId="6">
    <nc r="Q81">
      <v>6</v>
    </nc>
  </rcc>
  <rfmt sheetId="6" sqref="Q81">
    <dxf>
      <fill>
        <patternFill patternType="solid">
          <bgColor rgb="FF00B050"/>
        </patternFill>
      </fill>
    </dxf>
  </rfmt>
  <rcc rId="4638" sId="6" numFmtId="13">
    <oc r="Q75">
      <v>0.04</v>
    </oc>
    <nc r="Q75">
      <v>0.02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Q31" start="0" length="0">
    <dxf>
      <fill>
        <patternFill patternType="solid">
          <bgColor rgb="FF00B050"/>
        </patternFill>
      </fill>
    </dxf>
  </rfmt>
  <rcc rId="4639" sId="6" numFmtId="4">
    <nc r="Q31">
      <v>15.45</v>
    </nc>
  </rcc>
  <rfmt sheetId="6" sqref="Q33" start="0" length="0">
    <dxf>
      <fill>
        <patternFill patternType="solid">
          <bgColor rgb="FF00B050"/>
        </patternFill>
      </fill>
    </dxf>
  </rfmt>
  <rfmt sheetId="6" sqref="Q33">
    <dxf>
      <fill>
        <patternFill patternType="none">
          <bgColor auto="1"/>
        </patternFill>
      </fill>
    </dxf>
  </rfmt>
  <rcc rId="4640" sId="6" odxf="1" dxf="1" numFmtId="4">
    <nc r="Q33">
      <v>8</v>
    </nc>
    <ndxf>
      <fill>
        <patternFill patternType="solid">
          <bgColor rgb="FF00B050"/>
        </patternFill>
      </fill>
    </ndxf>
  </rcc>
  <rcv guid="{6E6E73FE-A7EC-40AC-A747-A84F414A2E1B}" action="delete"/>
  <rdn rId="0" localSheetId="1" customView="1" name="Z_6E6E73FE_A7EC_40AC_A747_A84F414A2E1B_.wvu.FilterData" hidden="1" oldHidden="1">
    <formula>old生产总监指标Summary!$B$3:$H$71</formula>
    <oldFormula>old生产总监指标Summary!$B$3:$H$71</oldFormula>
  </rdn>
  <rdn rId="0" localSheetId="2" customView="1" name="Z_6E6E73FE_A7EC_40AC_A747_A84F414A2E1B_.wvu.FilterData" hidden="1" oldHidden="1">
    <formula>old!$J$3:$R$117</formula>
    <oldFormula>old!$J$3:$R$117</oldFormula>
  </rdn>
  <rdn rId="0" localSheetId="4" customView="1" name="Z_6E6E73FE_A7EC_40AC_A747_A84F414A2E1B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6E6E73FE_A7EC_40AC_A747_A84F414A2E1B_.wvu.FilterData" hidden="1" oldHidden="1">
    <formula>'L3&amp;VS-Assy'!$B$3:$E$65</formula>
    <oldFormula>'L3&amp;VS-Assy'!$B$3:$E$65</oldFormula>
  </rdn>
  <rdn rId="0" localSheetId="5" customView="1" name="Z_6E6E73FE_A7EC_40AC_A747_A84F414A2E1B_.wvu.FilterData" hidden="1" oldHidden="1">
    <formula>'L3&amp;VS-Fab 1st half year'!$B$3:$H$87</formula>
    <oldFormula>'L3&amp;VS-Fab 1st half year'!$B$3:$H$87</oldFormula>
  </rdn>
  <rdn rId="0" localSheetId="6" customView="1" name="Z_6E6E73FE_A7EC_40AC_A747_A84F414A2E1B_.wvu.FilterData" hidden="1" oldHidden="1">
    <formula>'L3&amp;VS-Fab  2nd half year'!$A$337:$Y$423</formula>
    <oldFormula>'L3&amp;VS-Fab  2nd half year'!$A$337:$Y$423</oldFormula>
  </rdn>
  <rdn rId="0" localSheetId="7" customView="1" name="Z_6E6E73FE_A7EC_40AC_A747_A84F414A2E1B_.wvu.FilterData" hidden="1" oldHidden="1">
    <formula>'L3&amp;VS-Paint'!$B$3:$H$65</formula>
    <oldFormula>'L3&amp;VS-Paint'!$B$3:$H$65</oldFormula>
  </rdn>
  <rcv guid="{6E6E73FE-A7EC-40AC-A747-A84F414A2E1B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8" sId="4">
    <oc r="R48" t="inlineStr">
      <is>
        <t>30+5</t>
      </is>
    </oc>
    <nc r="R48" t="inlineStr">
      <is>
        <t>30+4.5</t>
        <phoneticPr fontId="0" type="noConversion"/>
      </is>
    </nc>
  </rcc>
  <rcc rId="4649" sId="4">
    <oc r="S48" t="inlineStr">
      <is>
        <t>30+5</t>
      </is>
    </oc>
    <nc r="S48" t="inlineStr">
      <is>
        <t>30+4.5</t>
        <phoneticPr fontId="0" type="noConversion"/>
      </is>
    </nc>
  </rcc>
  <rfmt sheetId="4" sqref="R49" start="0" length="0">
    <dxf>
      <fill>
        <patternFill patternType="solid">
          <bgColor rgb="FF00B050"/>
        </patternFill>
      </fill>
    </dxf>
  </rfmt>
  <rcc rId="4650" sId="4">
    <nc r="R49" t="inlineStr">
      <is>
        <t>30+4.5</t>
        <phoneticPr fontId="0" type="noConversion"/>
      </is>
    </nc>
  </rcc>
  <rcc rId="4651" sId="4" odxf="1" dxf="1">
    <nc r="R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52" sId="4" odxf="1" dxf="1">
    <nc r="R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53" sId="4">
    <nc r="R9" t="inlineStr">
      <is>
        <t>N/A</t>
      </is>
    </nc>
  </rcc>
  <rcc rId="4654" sId="4" odxf="1" dxf="1" numFmtId="13">
    <nc r="R11">
      <v>0.5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55" sId="4" odxf="1" dxf="1" numFmtId="13">
    <nc r="R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56" sId="4" odxf="1" dxf="1" numFmtId="13">
    <nc r="R17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57" sId="4">
    <nc r="R19" t="inlineStr">
      <is>
        <t>N/A</t>
      </is>
    </nc>
  </rcc>
  <rcc rId="4658" sId="4" odxf="1" dxf="1">
    <nc r="R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59" sId="4">
    <nc r="R23" t="inlineStr">
      <is>
        <t>N/A</t>
      </is>
    </nc>
  </rcc>
  <rcc rId="4660" sId="4" odxf="1" dxf="1" numFmtId="13">
    <nc r="R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61" sId="4">
    <nc r="R27" t="inlineStr">
      <is>
        <t>N/A</t>
      </is>
    </nc>
  </rcc>
  <rcc rId="4662" sId="4" odxf="1" dxf="1" numFmtId="13">
    <nc r="R31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R33" start="0" length="0">
    <dxf>
      <numFmt numFmtId="0" formatCode="General"/>
      <fill>
        <patternFill patternType="solid">
          <bgColor rgb="FF00B050"/>
        </patternFill>
      </fill>
    </dxf>
  </rfmt>
  <rcc rId="4663" sId="4">
    <nc r="R33">
      <v>10</v>
    </nc>
  </rcc>
  <rcc rId="4664" sId="4" odxf="1" dxf="1">
    <nc r="R35">
      <v>2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4665" sId="4">
    <oc r="Q35">
      <v>2</v>
    </oc>
    <nc r="Q35">
      <v>1</v>
    </nc>
  </rcc>
  <rfmt sheetId="4" sqref="R37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4666" sId="4" numFmtId="14">
    <nc r="R37">
      <v>0.96199999999999997</v>
    </nc>
  </rcc>
  <rfmt sheetId="4" sqref="R39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4667" sId="4" numFmtId="14">
    <nc r="R39">
      <v>0.97799999999999998</v>
    </nc>
  </rcc>
  <rcc rId="4668" sId="4" odxf="1" dxf="1" numFmtId="13">
    <nc r="R4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69" sId="4" odxf="1" dxf="1" numFmtId="13">
    <nc r="R4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70" sId="4">
    <nc r="R45">
      <v>3251.25</v>
    </nc>
  </rcc>
  <rfmt sheetId="4" sqref="R45">
    <dxf>
      <fill>
        <patternFill patternType="solid">
          <bgColor rgb="FFFF0000"/>
        </patternFill>
      </fill>
    </dxf>
  </rfmt>
  <rcc rId="4671" sId="4" odxf="1" dxf="1" numFmtId="13">
    <nc r="R4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72" sId="4" numFmtId="13">
    <oc r="U50">
      <v>0.1</v>
    </oc>
    <nc r="U50">
      <v>0.06</v>
    </nc>
  </rcc>
  <rcc rId="4673" sId="4" numFmtId="13">
    <oc r="R50">
      <v>0.06</v>
    </oc>
    <nc r="R50">
      <v>0.04</v>
    </nc>
  </rcc>
  <rcc rId="4674" sId="4" numFmtId="13">
    <oc r="S50">
      <v>0.08</v>
    </oc>
    <nc r="S50">
      <v>0.04</v>
    </nc>
  </rcc>
  <rcc rId="4675" sId="4" numFmtId="13">
    <oc r="T50">
      <v>0.08</v>
    </oc>
    <nc r="T50">
      <v>0.04</v>
    </nc>
  </rcc>
  <rfmt sheetId="4" sqref="R51" start="0" length="2147483647">
    <dxf>
      <font>
        <b/>
      </font>
    </dxf>
  </rfmt>
  <rcc rId="4676" sId="4" odxf="1" dxf="1" numFmtId="13">
    <nc r="R51">
      <v>0.04</v>
    </nc>
    <odxf>
      <font>
        <b/>
        <sz val="15"/>
        <name val="Arial Narrow"/>
        <scheme val="none"/>
      </font>
      <fill>
        <patternFill patternType="none">
          <bgColor indexed="65"/>
        </patternFill>
      </fill>
    </odxf>
    <ndxf>
      <font>
        <b val="0"/>
        <sz val="15"/>
        <name val="Arial Narrow"/>
        <scheme val="none"/>
      </font>
      <fill>
        <patternFill patternType="solid">
          <bgColor rgb="FF00B050"/>
        </patternFill>
      </fill>
    </ndxf>
  </rcc>
  <rfmt sheetId="4" sqref="R53" start="0" length="0">
    <dxf>
      <font>
        <sz val="15"/>
        <color rgb="FF000000"/>
        <name val="Arial Narrow"/>
        <scheme val="none"/>
      </font>
      <fill>
        <patternFill patternType="solid">
          <bgColor rgb="FF00B050"/>
        </patternFill>
      </fill>
    </dxf>
  </rfmt>
  <rcc rId="4677" sId="4" numFmtId="14">
    <nc r="R53">
      <v>1E-4</v>
    </nc>
  </rcc>
  <rcc rId="4678" sId="4">
    <oc r="F28" t="inlineStr">
      <is>
        <t>Ariel Wang</t>
      </is>
    </oc>
    <nc r="F28" t="inlineStr">
      <is>
        <t>Ariel Wang</t>
        <phoneticPr fontId="0" type="noConversion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R29" start="0" length="0">
    <dxf>
      <fill>
        <patternFill patternType="solid">
          <bgColor rgb="FF00B050"/>
        </patternFill>
      </fill>
    </dxf>
  </rfmt>
  <rcc rId="4679" sId="4">
    <nc r="R29">
      <v>8</v>
    </nc>
  </rcc>
  <rcv guid="{90EC9BF3-F664-42B2-B432-5C40C36EC55A}" action="delete"/>
  <rdn rId="0" localSheetId="1" customView="1" name="Z_90EC9BF3_F664_42B2_B432_5C40C36EC55A_.wvu.FilterData" hidden="1" oldHidden="1">
    <formula>old生产总监指标Summary!$B$3:$H$71</formula>
    <oldFormula>old生产总监指标Summary!$B$3:$H$71</oldFormula>
  </rdn>
  <rdn rId="0" localSheetId="2" customView="1" name="Z_90EC9BF3_F664_42B2_B432_5C40C36EC55A_.wvu.FilterData" hidden="1" oldHidden="1">
    <formula>old!$J$3:$R$117</formula>
    <oldFormula>old!$J$3:$R$117</oldFormula>
  </rdn>
  <rdn rId="0" localSheetId="4" customView="1" name="Z_90EC9BF3_F664_42B2_B432_5C40C36EC55A_.wvu.FilterData" hidden="1" oldHidden="1">
    <formula>'L3&amp;VS-Assy'!$B$3:$E$65</formula>
    <oldFormula>'L3&amp;VS-Assy'!$B$3:$E$65</oldFormula>
  </rdn>
  <rdn rId="0" localSheetId="5" customView="1" name="Z_90EC9BF3_F664_42B2_B432_5C40C36EC55A_.wvu.FilterData" hidden="1" oldHidden="1">
    <formula>'L3&amp;VS-Fab 1st half year'!$B$3:$H$87</formula>
    <oldFormula>'L3&amp;VS-Fab 1st half year'!$B$3:$H$87</oldFormula>
  </rdn>
  <rdn rId="0" localSheetId="6" customView="1" name="Z_90EC9BF3_F664_42B2_B432_5C40C36EC55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90EC9BF3_F664_42B2_B432_5C40C36EC55A_.wvu.FilterData" hidden="1" oldHidden="1">
    <formula>'L3&amp;VS-Fab  2nd half year'!$B$3:$H$87</formula>
    <oldFormula>'L3&amp;VS-Fab  2nd half year'!$B$3:$H$87</oldFormula>
  </rdn>
  <rdn rId="0" localSheetId="7" customView="1" name="Z_90EC9BF3_F664_42B2_B432_5C40C36EC55A_.wvu.FilterData" hidden="1" oldHidden="1">
    <formula>'L3&amp;VS-Paint'!$B$3:$H$65</formula>
    <oldFormula>'L3&amp;VS-Paint'!$B$3:$H$65</oldFormula>
  </rdn>
  <rcv guid="{90EC9BF3-F664-42B2-B432-5C40C36EC55A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7" sId="6" odxf="1" dxf="1">
    <nc r="R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88" sId="6" odxf="1" dxf="1">
    <nc r="R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89" sId="6" odxf="1" dxf="1">
    <nc r="R1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90" sId="6" odxf="1" dxf="1" numFmtId="13">
    <nc r="R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91" sId="6" odxf="1" dxf="1" numFmtId="13">
    <nc r="R17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92" sId="6" odxf="1" dxf="1">
    <nc r="R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93" sId="6" odxf="1" dxf="1" numFmtId="4">
    <nc r="R2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94" sId="6" odxf="1" dxf="1" numFmtId="13">
    <nc r="R2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695" sId="6" odxf="1" dxf="1">
    <nc r="R2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13B24115-CCC7-4B63-A474-0B0FCE6F0367}" action="delete"/>
  <rdn rId="0" localSheetId="1" customView="1" name="Z_13B24115_CCC7_4B63_A474_0B0FCE6F0367_.wvu.FilterData" hidden="1" oldHidden="1">
    <formula>old生产总监指标Summary!$B$3:$H$71</formula>
    <oldFormula>old生产总监指标Summary!$B$3:$H$71</oldFormula>
  </rdn>
  <rdn rId="0" localSheetId="2" customView="1" name="Z_13B24115_CCC7_4B63_A474_0B0FCE6F0367_.wvu.FilterData" hidden="1" oldHidden="1">
    <formula>old!$J$3:$R$117</formula>
    <oldFormula>old!$J$3:$R$117</oldFormula>
  </rdn>
  <rdn rId="0" localSheetId="4" customView="1" name="Z_13B24115_CCC7_4B63_A474_0B0FCE6F0367_.wvu.FilterData" hidden="1" oldHidden="1">
    <formula>'L3&amp;VS-Assy'!$B$3:$E$65</formula>
    <oldFormula>'L3&amp;VS-Assy'!$B$3:$E$65</oldFormula>
  </rdn>
  <rdn rId="0" localSheetId="5" customView="1" name="Z_13B24115_CCC7_4B63_A474_0B0FCE6F0367_.wvu.FilterData" hidden="1" oldHidden="1">
    <formula>'L3&amp;VS-Fab 1st half year'!$B$3:$H$87</formula>
    <oldFormula>'L3&amp;VS-Fab 1st half year'!$B$3:$H$87</oldFormula>
  </rdn>
  <rdn rId="0" localSheetId="6" customView="1" name="Z_13B24115_CCC7_4B63_A474_0B0FCE6F0367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13B24115_CCC7_4B63_A474_0B0FCE6F0367_.wvu.FilterData" hidden="1" oldHidden="1">
    <formula>'L3&amp;VS-Fab  2nd half year'!$B$3:$H$87</formula>
    <oldFormula>'L3&amp;VS-Fab  2nd half year'!$B$3:$H$87</oldFormula>
  </rdn>
  <rdn rId="0" localSheetId="7" customView="1" name="Z_13B24115_CCC7_4B63_A474_0B0FCE6F0367_.wvu.FilterData" hidden="1" oldHidden="1">
    <formula>'L3&amp;VS-Paint'!$B$3:$H$65</formula>
    <oldFormula>'L3&amp;VS-Paint'!$B$3:$H$65</oldFormula>
  </rdn>
  <rcv guid="{13B24115-CCC7-4B63-A474-0B0FCE6F0367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3B24115-CCC7-4B63-A474-0B0FCE6F0367}" action="delete"/>
  <rdn rId="0" localSheetId="1" customView="1" name="Z_13B24115_CCC7_4B63_A474_0B0FCE6F0367_.wvu.FilterData" hidden="1" oldHidden="1">
    <formula>old生产总监指标Summary!$B$3:$H$71</formula>
    <oldFormula>old生产总监指标Summary!$B$3:$H$71</oldFormula>
  </rdn>
  <rdn rId="0" localSheetId="2" customView="1" name="Z_13B24115_CCC7_4B63_A474_0B0FCE6F0367_.wvu.FilterData" hidden="1" oldHidden="1">
    <formula>old!$J$3:$R$117</formula>
    <oldFormula>old!$J$3:$R$117</oldFormula>
  </rdn>
  <rdn rId="0" localSheetId="4" customView="1" name="Z_13B24115_CCC7_4B63_A474_0B0FCE6F0367_.wvu.FilterData" hidden="1" oldHidden="1">
    <formula>'L3&amp;VS-Assy'!$B$3:$E$65</formula>
    <oldFormula>'L3&amp;VS-Assy'!$B$3:$E$65</oldFormula>
  </rdn>
  <rdn rId="0" localSheetId="5" customView="1" name="Z_13B24115_CCC7_4B63_A474_0B0FCE6F0367_.wvu.FilterData" hidden="1" oldHidden="1">
    <formula>'L3&amp;VS-Fab 1st half year'!$B$3:$H$87</formula>
    <oldFormula>'L3&amp;VS-Fab 1st half year'!$B$3:$H$87</oldFormula>
  </rdn>
  <rdn rId="0" localSheetId="6" customView="1" name="Z_13B24115_CCC7_4B63_A474_0B0FCE6F0367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13B24115_CCC7_4B63_A474_0B0FCE6F0367_.wvu.Cols" hidden="1" oldHidden="1">
    <formula>'L3&amp;VS-Fab  2nd half year'!$C:$D,'L3&amp;VS-Fab  2nd half year'!$F:$G</formula>
  </rdn>
  <rdn rId="0" localSheetId="6" customView="1" name="Z_13B24115_CCC7_4B63_A474_0B0FCE6F0367_.wvu.FilterData" hidden="1" oldHidden="1">
    <formula>'L3&amp;VS-Fab  2nd half year'!$B$3:$H$87</formula>
    <oldFormula>'L3&amp;VS-Fab  2nd half year'!$B$3:$H$87</oldFormula>
  </rdn>
  <rdn rId="0" localSheetId="7" customView="1" name="Z_13B24115_CCC7_4B63_A474_0B0FCE6F0367_.wvu.FilterData" hidden="1" oldHidden="1">
    <formula>'L3&amp;VS-Paint'!$B$3:$H$65</formula>
    <oldFormula>'L3&amp;VS-Paint'!$B$3:$H$65</oldFormula>
  </rdn>
  <rcv guid="{13B24115-CCC7-4B63-A474-0B0FCE6F0367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1" sId="7">
    <nc r="Q71">
      <v>0</v>
    </nc>
  </rcc>
  <rcc rId="4712" sId="7">
    <nc r="Q73">
      <v>0</v>
    </nc>
  </rcc>
  <rcc rId="4713" sId="7">
    <nc r="Q75" t="inlineStr">
      <is>
        <t>N/A</t>
      </is>
    </nc>
  </rcc>
  <rcc rId="4714" sId="7" numFmtId="13">
    <nc r="Q77">
      <v>0.43</v>
    </nc>
  </rcc>
  <rcc rId="4715" sId="7">
    <nc r="Q79">
      <v>3.3</v>
    </nc>
  </rcc>
  <rcc rId="4716" sId="7" numFmtId="13">
    <nc r="Q81">
      <v>1</v>
    </nc>
  </rcc>
  <rcc rId="4717" sId="7" numFmtId="13">
    <nc r="Q83">
      <v>1</v>
    </nc>
  </rcc>
  <rcc rId="4718" sId="7">
    <nc r="Q85" t="inlineStr">
      <is>
        <t>TBD</t>
      </is>
    </nc>
  </rcc>
  <rcc rId="4719" sId="7">
    <nc r="Q87">
      <v>0</v>
    </nc>
  </rcc>
  <rcc rId="4720" sId="7">
    <nc r="Q89">
      <v>4</v>
    </nc>
  </rcc>
  <rcc rId="4721" sId="7" numFmtId="13">
    <nc r="Q91">
      <v>1</v>
    </nc>
  </rcc>
  <rcc rId="4722" sId="7">
    <nc r="Q93" t="inlineStr">
      <is>
        <t>TBD</t>
      </is>
    </nc>
  </rcc>
  <rcc rId="4723" sId="7" numFmtId="13">
    <nc r="Q95">
      <v>1</v>
    </nc>
  </rcc>
  <rcc rId="4724" sId="7" numFmtId="13">
    <nc r="Q97">
      <v>1</v>
    </nc>
  </rcc>
  <rcc rId="4725" sId="7">
    <nc r="Q99">
      <v>1</v>
    </nc>
  </rcc>
  <rcc rId="4726" sId="7">
    <nc r="Q101">
      <v>0</v>
    </nc>
  </rcc>
  <rcc rId="4727" sId="7" numFmtId="13">
    <nc r="Q103">
      <v>1</v>
    </nc>
  </rcc>
  <rcc rId="4728" sId="7" numFmtId="13">
    <nc r="Q105">
      <v>1</v>
    </nc>
  </rcc>
  <rcc rId="4729" sId="7">
    <nc r="Q107">
      <v>0</v>
    </nc>
  </rcc>
  <rcc rId="4730" sId="7" numFmtId="13">
    <nc r="Q109">
      <v>0.74</v>
    </nc>
  </rcc>
  <rcc rId="4731" sId="7">
    <nc r="Q111">
      <v>2</v>
    </nc>
  </rcc>
  <rcc rId="4732" sId="7" numFmtId="13">
    <nc r="Q113">
      <v>0.06</v>
    </nc>
  </rcc>
  <rcc rId="4733" sId="7" numFmtId="13">
    <nc r="Q115">
      <v>0</v>
    </nc>
  </rcc>
  <rfmt sheetId="7" sqref="Q71">
    <dxf>
      <fill>
        <patternFill patternType="solid">
          <bgColor rgb="FFFFFF00"/>
        </patternFill>
      </fill>
    </dxf>
  </rfmt>
  <rfmt sheetId="7" sqref="Q71">
    <dxf>
      <fill>
        <patternFill>
          <bgColor rgb="FF00B050"/>
        </patternFill>
      </fill>
    </dxf>
  </rfmt>
  <rfmt sheetId="7" sqref="Q73 Q77 Q79 Q81 Q83">
    <dxf>
      <fill>
        <patternFill patternType="solid">
          <bgColor rgb="FF00B050"/>
        </patternFill>
      </fill>
    </dxf>
  </rfmt>
  <rfmt sheetId="7" sqref="Q87 Q89 Q91 Q95 Q97 Q99 Q101 Q103 Q105 Q107 Q109 Q111">
    <dxf>
      <fill>
        <patternFill patternType="solid">
          <bgColor rgb="FF00B050"/>
        </patternFill>
      </fill>
    </dxf>
  </rfmt>
  <rfmt sheetId="7" sqref="Q113 Q115">
    <dxf>
      <fill>
        <patternFill patternType="solid">
          <bgColor rgb="FF00B050"/>
        </patternFill>
      </fill>
    </dxf>
  </rfmt>
  <rcv guid="{8EA840C8-1763-41CE-92D7-455B955C0F46}" action="delete"/>
  <rdn rId="0" localSheetId="1" customView="1" name="Z_8EA840C8_1763_41CE_92D7_455B955C0F46_.wvu.FilterData" hidden="1" oldHidden="1">
    <formula>old生产总监指标Summary!$B$3:$H$71</formula>
    <oldFormula>old生产总监指标Summary!$B$3:$H$71</oldFormula>
  </rdn>
  <rdn rId="0" localSheetId="2" customView="1" name="Z_8EA840C8_1763_41CE_92D7_455B955C0F46_.wvu.FilterData" hidden="1" oldHidden="1">
    <formula>old!$J$3:$R$117</formula>
    <oldFormula>old!$J$3:$R$117</oldFormula>
  </rdn>
  <rdn rId="0" localSheetId="4" customView="1" name="Z_8EA840C8_1763_41CE_92D7_455B955C0F46_.wvu.FilterData" hidden="1" oldHidden="1">
    <formula>'L3&amp;VS-Assy'!$B$3:$E$65</formula>
    <oldFormula>'L3&amp;VS-Assy'!$B$3:$E$65</oldFormula>
  </rdn>
  <rdn rId="0" localSheetId="5" customView="1" name="Z_8EA840C8_1763_41CE_92D7_455B955C0F46_.wvu.FilterData" hidden="1" oldHidden="1">
    <formula>'L3&amp;VS-Fab 1st half year'!$B$3:$H$87</formula>
    <oldFormula>'L3&amp;VS-Fab 1st half year'!$B$3:$H$87</oldFormula>
  </rdn>
  <rdn rId="0" localSheetId="6" customView="1" name="Z_8EA840C8_1763_41CE_92D7_455B955C0F46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8EA840C8_1763_41CE_92D7_455B955C0F46_.wvu.FilterData" hidden="1" oldHidden="1">
    <formula>'L3&amp;VS-Fab  2nd half year'!$B$3:$H$87</formula>
    <oldFormula>'L3&amp;VS-Fab  2nd half year'!$B$3:$H$87</oldFormula>
  </rdn>
  <rdn rId="0" localSheetId="7" customView="1" name="Z_8EA840C8_1763_41CE_92D7_455B955C0F46_.wvu.FilterData" hidden="1" oldHidden="1">
    <formula>'L3&amp;VS-Paint'!$B$3:$H$65</formula>
    <oldFormula>'L3&amp;VS-Paint'!$B$3:$H$65</oldFormula>
  </rdn>
  <rcv guid="{8EA840C8-1763-41CE-92D7-455B955C0F46}" action="add"/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1" sId="7" numFmtId="13">
    <nc r="Q53">
      <v>0.06</v>
    </nc>
  </rcc>
  <rfmt sheetId="7" sqref="Q53">
    <dxf>
      <fill>
        <patternFill patternType="solid">
          <bgColor rgb="FF00B050"/>
        </patternFill>
      </fill>
    </dxf>
  </rfmt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9" sId="7" numFmtId="13">
    <nc r="Q236">
      <v>7.1999999999999995E-2</v>
    </nc>
  </rcc>
  <rfmt sheetId="7" sqref="Q236">
    <dxf>
      <fill>
        <patternFill patternType="solid">
          <bgColor rgb="FF00B050"/>
        </patternFill>
      </fill>
    </dxf>
  </rfmt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0" sId="4" odxf="1" dxf="1">
    <nc r="S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51" sId="4" odxf="1" dxf="1">
    <nc r="S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52" sId="4">
    <nc r="S9" t="inlineStr">
      <is>
        <t>N/A</t>
      </is>
    </nc>
  </rcc>
  <rcc rId="4753" sId="4" odxf="1" dxf="1" numFmtId="13">
    <nc r="S11">
      <v>0.5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54" sId="4" odxf="1" dxf="1" numFmtId="13">
    <nc r="S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55" sId="4" odxf="1" dxf="1" numFmtId="13">
    <nc r="S17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56" sId="4">
    <nc r="S19" t="inlineStr">
      <is>
        <t>N/A</t>
      </is>
    </nc>
  </rcc>
  <rcc rId="4757" sId="4" odxf="1" dxf="1">
    <nc r="S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58" sId="4">
    <nc r="S23" t="inlineStr">
      <is>
        <t>N/A</t>
      </is>
    </nc>
  </rcc>
  <rcc rId="4759" sId="4" odxf="1" dxf="1" numFmtId="13">
    <nc r="S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60" sId="4">
    <nc r="S27" t="inlineStr">
      <is>
        <t>N/A</t>
      </is>
    </nc>
  </rcc>
  <rcc rId="4761" sId="4" odxf="1" dxf="1" numFmtId="13">
    <nc r="S31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62" sId="4" odxf="1" dxf="1">
    <nc r="S49" t="inlineStr">
      <is>
        <t>30+4.5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63" sId="4" odxf="1" dxf="1" numFmtId="13">
    <nc r="S51">
      <v>0.04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R429" start="0" length="0">
    <dxf>
      <numFmt numFmtId="0" formatCode="General"/>
      <fill>
        <patternFill patternType="solid">
          <bgColor rgb="FF00B050"/>
        </patternFill>
      </fill>
    </dxf>
  </rfmt>
  <rfmt sheetId="4" sqref="O429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P429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Q429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R429" start="0" length="0">
    <dxf>
      <font>
        <sz val="11"/>
        <color theme="1"/>
        <name val="等线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fmt sheetId="4" xfDxf="1" sqref="O429" start="0" length="0">
    <dxf>
      <font>
        <sz val="10"/>
        <color rgb="FF000000"/>
        <name val="Arial Narrow"/>
        <scheme val="none"/>
      </font>
      <fill>
        <patternFill patternType="solid">
          <fgColor rgb="FF000000"/>
          <bgColor rgb="FFC6E0B4"/>
        </patternFill>
      </fill>
      <alignment vertical="bottom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4" xfDxf="1" sqref="P429" start="0" length="0">
    <dxf>
      <font>
        <sz val="10"/>
        <color rgb="FF000000"/>
        <name val="Arial Narrow"/>
        <scheme val="none"/>
      </font>
      <fill>
        <patternFill patternType="solid">
          <fgColor rgb="FF000000"/>
          <bgColor rgb="FFC6E0B4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Q429" start="0" length="0">
    <dxf>
      <font>
        <sz val="10"/>
        <color rgb="FF000000"/>
        <name val="Arial Narrow"/>
        <scheme val="none"/>
      </font>
      <fill>
        <patternFill patternType="solid">
          <fgColor rgb="FF000000"/>
          <bgColor rgb="FFC6E0B4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R429" start="0" length="0">
    <dxf>
      <font>
        <sz val="10"/>
        <color rgb="FF000000"/>
        <name val="Arial Narrow"/>
        <scheme val="none"/>
      </font>
      <fill>
        <patternFill patternType="solid">
          <fgColor rgb="FF000000"/>
          <bgColor rgb="FFC6E0B4"/>
        </patternFill>
      </fill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64" sId="4" odxf="1" dxf="1">
    <nc r="O429">
      <v>2</v>
    </nc>
    <ndxf>
      <font>
        <sz val="15"/>
        <color rgb="FF000000"/>
        <name val="Arial Narrow"/>
        <scheme val="none"/>
      </font>
      <fill>
        <patternFill>
          <fgColor indexed="64"/>
          <bgColor rgb="FF00B050"/>
        </patternFill>
      </fill>
      <alignment horizontal="center" vertical="top"/>
      <border outline="0">
        <top style="thin">
          <color indexed="64"/>
        </top>
      </border>
    </ndxf>
  </rcc>
  <rcc rId="4765" sId="4" odxf="1" dxf="1">
    <nc r="P429">
      <v>5</v>
    </nc>
    <ndxf>
      <font>
        <sz val="15"/>
        <color rgb="FF000000"/>
        <name val="Arial Narrow"/>
        <scheme val="none"/>
      </font>
      <fill>
        <patternFill>
          <fgColor indexed="64"/>
          <bgColor rgb="FF00B050"/>
        </patternFill>
      </fill>
      <alignment vertical="top"/>
    </ndxf>
  </rcc>
  <rcc rId="4766" sId="4" odxf="1" dxf="1">
    <nc r="Q429">
      <v>1</v>
    </nc>
    <ndxf>
      <font>
        <sz val="15"/>
        <color rgb="FF000000"/>
        <name val="Arial Narrow"/>
        <scheme val="none"/>
      </font>
      <fill>
        <patternFill>
          <fgColor indexed="64"/>
          <bgColor rgb="FF00B050"/>
        </patternFill>
      </fill>
      <alignment vertical="top"/>
    </ndxf>
  </rcc>
  <rcc rId="4767" sId="4" odxf="1" dxf="1">
    <nc r="R429">
      <v>1</v>
    </nc>
    <ndxf>
      <font>
        <sz val="15"/>
        <color rgb="FF000000"/>
        <name val="Arial Narrow"/>
        <scheme val="none"/>
      </font>
      <fill>
        <patternFill>
          <fgColor indexed="64"/>
          <bgColor rgb="FF00B050"/>
        </patternFill>
      </fill>
      <alignment horizontal="center" vertical="top"/>
    </ndxf>
  </rcc>
  <rcc rId="4768" sId="4" odxf="1" dxf="1">
    <nc r="O431">
      <v>0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4769" sId="4" odxf="1" dxf="1">
    <nc r="P431">
      <v>0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4770" sId="4" odxf="1" dxf="1">
    <nc r="Q431">
      <v>0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4771" sId="4" odxf="1" dxf="1">
    <nc r="R431">
      <v>0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4772" sId="4" odxf="1" dxf="1" numFmtId="13">
    <nc r="O427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73" sId="4" odxf="1" dxf="1" numFmtId="13">
    <nc r="P427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74" sId="4" odxf="1" dxf="1" numFmtId="13">
    <nc r="Q427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75" sId="4" odxf="1" dxf="1" numFmtId="13">
    <nc r="R427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76" sId="4" odxf="1" dxf="1" numFmtId="13">
    <nc r="O42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77" sId="4" odxf="1" dxf="1" numFmtId="13">
    <nc r="P42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78" sId="4" odxf="1" dxf="1" numFmtId="13">
    <nc r="Q42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79" sId="4" odxf="1" dxf="1" numFmtId="13">
    <nc r="R42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80" sId="4">
    <nc r="O423" t="inlineStr">
      <is>
        <t>N/A</t>
      </is>
    </nc>
  </rcc>
  <rcc rId="4781" sId="4">
    <nc r="P423" t="inlineStr">
      <is>
        <t>N/A</t>
      </is>
    </nc>
  </rcc>
  <rcc rId="4782" sId="4">
    <nc r="Q423" t="inlineStr">
      <is>
        <t>N/A</t>
      </is>
    </nc>
  </rcc>
  <rcc rId="4783" sId="4">
    <nc r="R423" t="inlineStr">
      <is>
        <t>N/A</t>
      </is>
    </nc>
  </rcc>
  <rcc rId="4784" sId="4">
    <nc r="O419" t="inlineStr">
      <is>
        <t>N/A</t>
      </is>
    </nc>
  </rcc>
  <rcc rId="4785" sId="4">
    <nc r="P419" t="inlineStr">
      <is>
        <t>N/A</t>
      </is>
    </nc>
  </rcc>
  <rcc rId="4786" sId="4">
    <nc r="Q419" t="inlineStr">
      <is>
        <t>N/A</t>
      </is>
    </nc>
  </rcc>
  <rcc rId="4787" sId="4">
    <nc r="R419" t="inlineStr">
      <is>
        <t>N/A</t>
      </is>
    </nc>
  </rcc>
  <rcc rId="4788" sId="4" odxf="1" dxf="1">
    <nc r="O41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89" sId="4" odxf="1" dxf="1">
    <nc r="P41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90" sId="4" odxf="1" dxf="1">
    <nc r="Q41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91" sId="4" odxf="1" dxf="1">
    <nc r="R41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792" sId="4">
    <nc r="O415" t="inlineStr">
      <is>
        <t>N/A</t>
      </is>
    </nc>
  </rcc>
  <rcc rId="4793" sId="4">
    <nc r="P415" t="inlineStr">
      <is>
        <t>N/A</t>
      </is>
    </nc>
  </rcc>
  <rcc rId="4794" sId="4">
    <nc r="Q415" t="inlineStr">
      <is>
        <t>N/A</t>
      </is>
    </nc>
  </rcc>
  <rcc rId="4795" sId="4">
    <nc r="R415" t="inlineStr">
      <is>
        <t>N/A</t>
      </is>
    </nc>
  </rcc>
  <rcc rId="4796" sId="4" odxf="1" dxf="1" numFmtId="13">
    <nc r="O413">
      <v>1</v>
    </nc>
    <odxf>
      <font>
        <sz val="15"/>
        <name val="Arial Narrow"/>
        <scheme val="none"/>
      </font>
    </odxf>
    <ndxf>
      <font>
        <sz val="15"/>
        <color rgb="FF000000"/>
        <name val="Arial Narrow"/>
        <scheme val="none"/>
      </font>
    </ndxf>
  </rcc>
  <rcc rId="4797" sId="4" odxf="1" dxf="1" numFmtId="13">
    <nc r="P413">
      <v>1</v>
    </nc>
    <odxf>
      <font>
        <sz val="15"/>
        <name val="Arial Narrow"/>
        <scheme val="none"/>
      </font>
    </odxf>
    <ndxf>
      <font>
        <sz val="15"/>
        <color rgb="FF000000"/>
        <name val="Arial Narrow"/>
        <scheme val="none"/>
      </font>
    </ndxf>
  </rcc>
  <rcc rId="4798" sId="4" odxf="1" dxf="1" numFmtId="13">
    <nc r="Q413">
      <v>1</v>
    </nc>
    <odxf>
      <font>
        <sz val="15"/>
        <name val="Arial Narrow"/>
        <scheme val="none"/>
      </font>
    </odxf>
    <ndxf>
      <font>
        <sz val="15"/>
        <color rgb="FF000000"/>
        <name val="Arial Narrow"/>
        <scheme val="none"/>
      </font>
    </ndxf>
  </rcc>
  <rcc rId="4799" sId="4" odxf="1" dxf="1" numFmtId="13">
    <nc r="R413">
      <v>1</v>
    </nc>
    <odxf>
      <font>
        <sz val="15"/>
        <name val="Arial Narrow"/>
        <scheme val="none"/>
      </font>
    </odxf>
    <ndxf>
      <font>
        <sz val="15"/>
        <color rgb="FF000000"/>
        <name val="Arial Narrow"/>
        <scheme val="none"/>
      </font>
    </ndxf>
  </rcc>
  <rcc rId="4800" sId="4" odxf="1" dxf="1" numFmtId="13">
    <nc r="O41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01" sId="4" odxf="1" dxf="1" numFmtId="13">
    <nc r="P41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02" sId="4" odxf="1" dxf="1" numFmtId="13">
    <nc r="Q41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03" sId="4" odxf="1" dxf="1" numFmtId="13">
    <nc r="R41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O432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fmt sheetId="4" sqref="P432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fmt sheetId="4" sqref="Q432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fmt sheetId="4" sqref="O43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P43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Q43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O432" start="0" length="0">
    <dxf>
      <numFmt numFmtId="13" formatCode="0%"/>
    </dxf>
  </rfmt>
  <rfmt sheetId="4" sqref="P432" start="0" length="0">
    <dxf>
      <numFmt numFmtId="13" formatCode="0%"/>
    </dxf>
  </rfmt>
  <rfmt sheetId="4" sqref="Q432" start="0" length="0">
    <dxf>
      <numFmt numFmtId="13" formatCode="0%"/>
    </dxf>
  </rfmt>
  <rfmt sheetId="4" sqref="O433" start="0" length="0">
    <dxf>
      <numFmt numFmtId="14" formatCode="0.00%"/>
    </dxf>
  </rfmt>
  <rfmt sheetId="4" sqref="P433" start="0" length="0">
    <dxf>
      <numFmt numFmtId="14" formatCode="0.00%"/>
    </dxf>
  </rfmt>
  <rfmt sheetId="4" sqref="Q433" start="0" length="0">
    <dxf>
      <numFmt numFmtId="14" formatCode="0.00%"/>
    </dxf>
  </rfmt>
  <rfmt sheetId="4" xfDxf="1" sqref="O432" start="0" length="0">
    <dxf>
      <font>
        <sz val="10"/>
        <color auto="1"/>
        <name val="Arial Narrow"/>
        <scheme val="none"/>
      </font>
      <numFmt numFmtId="13" formatCode="0%"/>
      <alignment vertical="bottom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4" xfDxf="1" sqref="P432" start="0" length="0">
    <dxf>
      <font>
        <sz val="10"/>
        <color auto="1"/>
        <name val="Arial Narrow"/>
        <scheme val="none"/>
      </font>
      <numFmt numFmtId="13" formatCode="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Q432" start="0" length="0">
    <dxf>
      <font>
        <sz val="10"/>
        <color auto="1"/>
        <name val="Arial Narrow"/>
        <scheme val="none"/>
      </font>
      <numFmt numFmtId="13" formatCode="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O433" start="0" length="0">
    <dxf>
      <font>
        <sz val="10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P433" start="0" length="0">
    <dxf>
      <font>
        <sz val="10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Q433" start="0" length="0">
    <dxf>
      <font>
        <sz val="10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C6E0B4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04" sId="4" odxf="1" dxf="1" numFmtId="14">
    <nc r="O432">
      <v>0.95</v>
    </nc>
    <ndxf>
      <font>
        <b/>
        <sz val="15"/>
        <color auto="1"/>
        <name val="Arial Narrow"/>
        <scheme val="none"/>
      </font>
      <numFmt numFmtId="177" formatCode="0.0%"/>
      <fill>
        <patternFill patternType="solid">
          <bgColor theme="7" tint="0.79998168889431442"/>
        </patternFill>
      </fill>
      <alignment horizontal="center" vertical="top"/>
      <border outline="0">
        <top style="thin">
          <color indexed="64"/>
        </top>
      </border>
    </ndxf>
  </rcc>
  <rcc rId="4805" sId="4" odxf="1" dxf="1" numFmtId="14">
    <nc r="P432">
      <v>0.95</v>
    </nc>
    <ndxf>
      <font>
        <b/>
        <sz val="15"/>
        <color auto="1"/>
        <name val="Arial Narrow"/>
        <scheme val="none"/>
      </font>
      <numFmt numFmtId="177" formatCode="0.0%"/>
      <fill>
        <patternFill patternType="solid">
          <bgColor theme="7" tint="0.79998168889431442"/>
        </patternFill>
      </fill>
    </ndxf>
  </rcc>
  <rcc rId="4806" sId="4" odxf="1" dxf="1" numFmtId="14">
    <nc r="Q432">
      <v>0.95</v>
    </nc>
    <ndxf>
      <font>
        <b/>
        <sz val="15"/>
        <color auto="1"/>
        <name val="Arial Narrow"/>
        <scheme val="none"/>
      </font>
      <numFmt numFmtId="177" formatCode="0.0%"/>
      <fill>
        <patternFill patternType="solid">
          <bgColor theme="7" tint="0.79998168889431442"/>
        </patternFill>
      </fill>
    </ndxf>
  </rcc>
  <rcc rId="4807" sId="4" odxf="1" dxf="1" numFmtId="14">
    <nc r="O433">
      <v>0.82140000000000002</v>
    </nc>
    <ndxf>
      <font>
        <b/>
        <sz val="15"/>
        <color auto="1"/>
        <name val="Arial Narrow"/>
        <scheme val="none"/>
      </font>
      <numFmt numFmtId="177" formatCode="0.0%"/>
      <fill>
        <patternFill>
          <fgColor indexed="64"/>
        </patternFill>
      </fill>
      <alignment horizontal="center" vertical="top"/>
    </ndxf>
  </rcc>
  <rcc rId="4808" sId="4" odxf="1" dxf="1" numFmtId="14">
    <nc r="P433">
      <v>0.84199999999999997</v>
    </nc>
    <ndxf>
      <font>
        <b/>
        <sz val="15"/>
        <color auto="1"/>
        <name val="Arial Narrow"/>
        <scheme val="none"/>
      </font>
      <numFmt numFmtId="177" formatCode="0.0%"/>
      <fill>
        <patternFill>
          <fgColor indexed="64"/>
        </patternFill>
      </fill>
      <alignment vertical="top"/>
    </ndxf>
  </rcc>
  <rcc rId="4809" sId="4" odxf="1" dxf="1" numFmtId="14">
    <nc r="Q433">
      <v>0.98460000000000003</v>
    </nc>
    <ndxf>
      <font>
        <b/>
        <sz val="15"/>
        <color auto="1"/>
        <name val="Arial Narrow"/>
        <scheme val="none"/>
      </font>
      <numFmt numFmtId="177" formatCode="0.0%"/>
      <fill>
        <patternFill>
          <fgColor indexed="64"/>
          <bgColor rgb="FFFF0000"/>
        </patternFill>
      </fill>
      <alignment vertical="top"/>
    </ndxf>
  </rcc>
  <rfmt sheetId="4" sqref="Q433">
    <dxf>
      <fill>
        <patternFill>
          <bgColor rgb="FF00B050"/>
        </patternFill>
      </fill>
    </dxf>
  </rfmt>
  <rcc rId="4810" sId="4" odxf="1" dxf="1">
    <nc r="O434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11" sId="4" odxf="1" dxf="1">
    <nc r="P434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12" sId="4" odxf="1" dxf="1">
    <nc r="Q434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13" sId="4" odxf="1" dxf="1">
    <nc r="R434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14" sId="4" odxf="1" dxf="1">
    <nc r="O435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15" sId="4" odxf="1" dxf="1">
    <nc r="P435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16" sId="4" odxf="1" dxf="1">
    <nc r="Q435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17" sId="4" odxf="1" dxf="1">
    <nc r="R435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18" sId="4" odxf="1" dxf="1" numFmtId="14">
    <nc r="R432">
      <v>0.95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19" sId="4" odxf="1" dxf="1" numFmtId="14">
    <nc r="S432">
      <v>0.95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20" sId="4" odxf="1" dxf="1" numFmtId="14">
    <nc r="T432">
      <v>0.95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21" sId="4" odxf="1" dxf="1" numFmtId="14">
    <nc r="U432">
      <v>0.95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4822" sId="4" numFmtId="13">
    <nc r="O436">
      <v>0.99</v>
    </nc>
  </rcc>
  <rcc rId="4823" sId="4" numFmtId="13">
    <nc r="P436">
      <v>0.99</v>
    </nc>
  </rcc>
  <rcc rId="4824" sId="4" numFmtId="13">
    <nc r="Q436">
      <v>0.99</v>
    </nc>
  </rcc>
  <rcc rId="4825" sId="4" numFmtId="13">
    <nc r="R436">
      <v>0.99</v>
    </nc>
  </rcc>
  <rcc rId="4826" sId="4" odxf="1" dxf="1" numFmtId="13">
    <nc r="O43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27" sId="4" odxf="1" dxf="1" numFmtId="13">
    <nc r="P43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28" sId="4" odxf="1" dxf="1" numFmtId="13">
    <nc r="Q43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29" sId="4" odxf="1" dxf="1" numFmtId="13">
    <nc r="R43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30" sId="4" numFmtId="13">
    <nc r="O438">
      <v>0.98</v>
    </nc>
  </rcc>
  <rcc rId="4831" sId="4" numFmtId="13">
    <nc r="P438">
      <v>0.98</v>
    </nc>
  </rcc>
  <rcc rId="4832" sId="4" numFmtId="13">
    <nc r="Q438">
      <v>0.98</v>
    </nc>
  </rcc>
  <rcc rId="4833" sId="4" numFmtId="13">
    <nc r="R438">
      <v>0.98</v>
    </nc>
  </rcc>
  <rcc rId="4834" sId="4" odxf="1" dxf="1" numFmtId="13">
    <nc r="O43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35" sId="4" odxf="1" dxf="1" numFmtId="13">
    <nc r="P43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36" sId="4" odxf="1" dxf="1" numFmtId="13">
    <nc r="Q43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37" sId="4" odxf="1" dxf="1" numFmtId="13">
    <nc r="R43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O440" start="0" length="0">
    <dxf>
      <font>
        <sz val="11"/>
        <color theme="1"/>
        <name val="等线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fmt sheetId="4" sqref="P440" start="0" length="0">
    <dxf>
      <font>
        <sz val="11"/>
        <color theme="1"/>
        <name val="等线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fmt sheetId="4" sqref="Q440" start="0" length="0">
    <dxf>
      <font>
        <sz val="11"/>
        <color theme="1"/>
        <name val="等线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fmt sheetId="4" sqref="O441" start="0" length="0">
    <dxf>
      <font>
        <sz val="11"/>
        <color theme="1"/>
        <name val="等线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fmt sheetId="4" sqref="P441" start="0" length="0">
    <dxf>
      <font>
        <sz val="11"/>
        <color theme="1"/>
        <name val="等线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fmt sheetId="4" sqref="Q441" start="0" length="0">
    <dxf>
      <font>
        <sz val="11"/>
        <color theme="1"/>
        <name val="等线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fmt sheetId="4" xfDxf="1" sqref="O440" start="0" length="0">
    <dxf>
      <font>
        <sz val="10"/>
        <color auto="1"/>
        <name val="Arial Narrow"/>
        <scheme val="none"/>
      </font>
      <alignment horizontal="center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4" xfDxf="1" sqref="P440" start="0" length="0">
    <dxf>
      <font>
        <sz val="10"/>
        <color auto="1"/>
        <name val="Arial Narrow"/>
        <scheme val="none"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Q440" start="0" length="0">
    <dxf>
      <font>
        <sz val="10"/>
        <color auto="1"/>
        <name val="Arial Narrow"/>
        <scheme val="none"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O441" start="0" length="0">
    <dxf>
      <font>
        <sz val="10"/>
        <color rgb="FF000000"/>
        <name val="Arial Narrow"/>
        <scheme val="none"/>
      </font>
      <fill>
        <patternFill patternType="solid">
          <fgColor rgb="FF000000"/>
          <bgColor rgb="FFFF0000"/>
        </patternFill>
      </fill>
      <alignment horizontal="center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4" xfDxf="1" sqref="P441" start="0" length="0">
    <dxf>
      <font>
        <sz val="10"/>
        <color rgb="FF000000"/>
        <name val="Arial Narrow"/>
        <scheme val="none"/>
      </font>
      <fill>
        <patternFill patternType="solid">
          <fgColor rgb="FF000000"/>
          <bgColor rgb="FFC6E0B4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Q441" start="0" length="0">
    <dxf>
      <font>
        <sz val="10"/>
        <color rgb="FF000000"/>
        <name val="Arial Narrow"/>
        <scheme val="none"/>
      </font>
      <fill>
        <patternFill patternType="solid">
          <fgColor rgb="FF000000"/>
          <bgColor rgb="FFC6E0B4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38" sId="4" odxf="1" dxf="1">
    <nc r="O440">
      <v>20</v>
    </nc>
    <ndxf>
      <font>
        <sz val="15"/>
        <color auto="1"/>
        <name val="Arial Narrow"/>
        <scheme val="none"/>
      </font>
      <fill>
        <patternFill patternType="solid">
          <bgColor theme="7" tint="0.79998168889431442"/>
        </patternFill>
      </fill>
      <border outline="0">
        <top style="thin">
          <color indexed="64"/>
        </top>
      </border>
    </ndxf>
  </rcc>
  <rcc rId="4839" sId="4" odxf="1" dxf="1">
    <nc r="P440">
      <v>20</v>
    </nc>
    <ndxf>
      <font>
        <sz val="15"/>
        <color auto="1"/>
        <name val="Arial Narrow"/>
        <scheme val="none"/>
      </font>
      <fill>
        <patternFill patternType="solid">
          <bgColor theme="7" tint="0.79998168889431442"/>
        </patternFill>
      </fill>
    </ndxf>
  </rcc>
  <rcc rId="4840" sId="4" odxf="1" dxf="1">
    <nc r="Q440">
      <v>20</v>
    </nc>
    <ndxf>
      <font>
        <sz val="15"/>
        <color auto="1"/>
        <name val="Arial Narrow"/>
        <scheme val="none"/>
      </font>
      <fill>
        <patternFill patternType="solid">
          <bgColor theme="7" tint="0.79998168889431442"/>
        </patternFill>
      </fill>
    </ndxf>
  </rcc>
  <rcc rId="4841" sId="4">
    <nc r="R440">
      <v>20</v>
    </nc>
  </rcc>
  <rcc rId="4842" sId="4">
    <nc r="S440">
      <v>20</v>
    </nc>
  </rcc>
  <rcc rId="4843" sId="4">
    <nc r="T440">
      <v>20</v>
    </nc>
  </rcc>
  <rcc rId="4844" sId="4">
    <nc r="U440">
      <v>20</v>
    </nc>
  </rcc>
  <rcc rId="4845" sId="4" odxf="1" dxf="1">
    <nc r="O441">
      <v>366</v>
    </nc>
    <ndxf>
      <font>
        <sz val="15"/>
        <color rgb="FF000000"/>
        <name val="Arial Narrow"/>
        <scheme val="none"/>
      </font>
      <fill>
        <patternFill>
          <fgColor indexed="64"/>
          <bgColor rgb="FF00B050"/>
        </patternFill>
      </fill>
      <border outline="0">
        <top style="thin">
          <color indexed="64"/>
        </top>
      </border>
    </ndxf>
  </rcc>
  <rcc rId="4846" sId="4" odxf="1" dxf="1">
    <nc r="P441">
      <v>14</v>
    </nc>
    <ndxf>
      <font>
        <sz val="15"/>
        <color rgb="FF000000"/>
        <name val="Arial Narrow"/>
        <scheme val="none"/>
      </font>
      <fill>
        <patternFill>
          <fgColor indexed="64"/>
          <bgColor rgb="FF00B050"/>
        </patternFill>
      </fill>
      <alignment vertical="top"/>
    </ndxf>
  </rcc>
  <rcc rId="4847" sId="4" odxf="1" dxf="1">
    <nc r="Q441">
      <v>0</v>
    </nc>
    <ndxf>
      <font>
        <sz val="15"/>
        <color rgb="FF000000"/>
        <name val="Arial Narrow"/>
        <scheme val="none"/>
      </font>
      <fill>
        <patternFill>
          <fgColor indexed="64"/>
          <bgColor rgb="FF00B050"/>
        </patternFill>
      </fill>
      <alignment vertical="top"/>
    </ndxf>
  </rcc>
  <rfmt sheetId="4" sqref="O441">
    <dxf>
      <fill>
        <patternFill>
          <bgColor rgb="FFFF0000"/>
        </patternFill>
      </fill>
    </dxf>
  </rfmt>
  <rcc rId="4848" sId="4" odxf="1" dxf="1">
    <nc r="O442" t="inlineStr">
      <is>
        <t>N/A</t>
      </is>
    </nc>
    <odxf>
      <font>
        <b val="0"/>
        <sz val="15"/>
        <name val="Arial Narrow"/>
        <scheme val="none"/>
      </font>
      <numFmt numFmtId="13" formatCode="0%"/>
    </odxf>
    <ndxf>
      <font>
        <b/>
        <sz val="15"/>
        <color auto="1"/>
        <name val="Arial Narrow"/>
        <scheme val="none"/>
      </font>
      <numFmt numFmtId="177" formatCode="0.0%"/>
    </ndxf>
  </rcc>
  <rcc rId="4849" sId="4" odxf="1" dxf="1">
    <nc r="P442" t="inlineStr">
      <is>
        <t>N/A</t>
      </is>
    </nc>
    <odxf>
      <font>
        <b val="0"/>
        <sz val="15"/>
        <name val="Arial Narrow"/>
        <scheme val="none"/>
      </font>
      <numFmt numFmtId="13" formatCode="0%"/>
    </odxf>
    <ndxf>
      <font>
        <b/>
        <sz val="15"/>
        <color auto="1"/>
        <name val="Arial Narrow"/>
        <scheme val="none"/>
      </font>
      <numFmt numFmtId="177" formatCode="0.0%"/>
    </ndxf>
  </rcc>
  <rcc rId="4850" sId="4" odxf="1" dxf="1">
    <nc r="Q442" t="inlineStr">
      <is>
        <t>N/A</t>
      </is>
    </nc>
    <odxf>
      <font>
        <b val="0"/>
        <sz val="15"/>
        <name val="Arial Narrow"/>
        <scheme val="none"/>
      </font>
      <numFmt numFmtId="13" formatCode="0%"/>
    </odxf>
    <ndxf>
      <font>
        <b/>
        <sz val="15"/>
        <color auto="1"/>
        <name val="Arial Narrow"/>
        <scheme val="none"/>
      </font>
      <numFmt numFmtId="177" formatCode="0.0%"/>
    </ndxf>
  </rcc>
  <rcc rId="4851" sId="4" odxf="1" dxf="1">
    <nc r="R442" t="inlineStr">
      <is>
        <t>N/A</t>
      </is>
    </nc>
    <odxf>
      <font>
        <b val="0"/>
        <sz val="15"/>
        <name val="Arial Narrow"/>
        <scheme val="none"/>
      </font>
      <numFmt numFmtId="13" formatCode="0%"/>
    </odxf>
    <ndxf>
      <font>
        <b/>
        <sz val="15"/>
        <color auto="1"/>
        <name val="Arial Narrow"/>
        <scheme val="none"/>
      </font>
      <numFmt numFmtId="177" formatCode="0.0%"/>
    </ndxf>
  </rcc>
  <rcc rId="4852" sId="4" odxf="1" dxf="1">
    <nc r="O443" t="inlineStr">
      <is>
        <t>N/A</t>
      </is>
    </nc>
    <odxf>
      <font>
        <b val="0"/>
        <sz val="15"/>
        <name val="Arial Narrow"/>
        <scheme val="none"/>
      </font>
      <numFmt numFmtId="13" formatCode="0%"/>
    </odxf>
    <ndxf>
      <font>
        <b/>
        <sz val="15"/>
        <color auto="1"/>
        <name val="Arial Narrow"/>
        <scheme val="none"/>
      </font>
      <numFmt numFmtId="177" formatCode="0.0%"/>
    </ndxf>
  </rcc>
  <rcc rId="4853" sId="4" odxf="1" dxf="1">
    <nc r="P443" t="inlineStr">
      <is>
        <t>N/A</t>
      </is>
    </nc>
    <odxf>
      <font>
        <b val="0"/>
        <sz val="15"/>
        <name val="Arial Narrow"/>
        <scheme val="none"/>
      </font>
      <numFmt numFmtId="13" formatCode="0%"/>
    </odxf>
    <ndxf>
      <font>
        <b/>
        <sz val="15"/>
        <color auto="1"/>
        <name val="Arial Narrow"/>
        <scheme val="none"/>
      </font>
      <numFmt numFmtId="177" formatCode="0.0%"/>
    </ndxf>
  </rcc>
  <rcc rId="4854" sId="4" odxf="1" dxf="1">
    <nc r="Q443" t="inlineStr">
      <is>
        <t>N/A</t>
      </is>
    </nc>
    <odxf>
      <font>
        <b val="0"/>
        <sz val="15"/>
        <name val="Arial Narrow"/>
        <scheme val="none"/>
      </font>
      <numFmt numFmtId="13" formatCode="0%"/>
    </odxf>
    <ndxf>
      <font>
        <b/>
        <sz val="15"/>
        <color auto="1"/>
        <name val="Arial Narrow"/>
        <scheme val="none"/>
      </font>
      <numFmt numFmtId="177" formatCode="0.0%"/>
    </ndxf>
  </rcc>
  <rcc rId="4855" sId="4" odxf="1" dxf="1">
    <nc r="R443" t="inlineStr">
      <is>
        <t>N/A</t>
      </is>
    </nc>
    <odxf>
      <font>
        <b val="0"/>
        <sz val="15"/>
        <name val="Arial Narrow"/>
        <scheme val="none"/>
      </font>
      <numFmt numFmtId="13" formatCode="0%"/>
    </odxf>
    <ndxf>
      <font>
        <b/>
        <sz val="15"/>
        <color auto="1"/>
        <name val="Arial Narrow"/>
        <scheme val="none"/>
      </font>
      <numFmt numFmtId="177" formatCode="0.0%"/>
    </ndxf>
  </rcc>
  <rcc rId="4856" sId="4">
    <nc r="O444">
      <v>3</v>
    </nc>
  </rcc>
  <rcc rId="4857" sId="4">
    <nc r="P444">
      <v>3</v>
    </nc>
  </rcc>
  <rcc rId="4858" sId="4">
    <nc r="Q444">
      <v>3</v>
    </nc>
  </rcc>
  <rcc rId="4859" sId="4">
    <nc r="R444">
      <v>3</v>
    </nc>
  </rcc>
  <rcc rId="4860" sId="4" odxf="1" dxf="1">
    <nc r="O445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61" sId="4" odxf="1" dxf="1">
    <nc r="P445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62" sId="4" odxf="1" dxf="1">
    <nc r="Q445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63" sId="4" odxf="1" dxf="1">
    <nc r="R445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64" sId="4" odxf="1" dxf="1" numFmtId="13">
    <nc r="O446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865" sId="4" odxf="1" dxf="1" numFmtId="13">
    <nc r="P446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866" sId="4" odxf="1" dxf="1" numFmtId="13">
    <nc r="Q446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867" sId="4" odxf="1" dxf="1" numFmtId="13">
    <nc r="R446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4868" sId="4" odxf="1" dxf="1" numFmtId="13">
    <nc r="O447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69" sId="4" odxf="1" dxf="1" numFmtId="13">
    <nc r="P447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70" sId="4" odxf="1" dxf="1" numFmtId="13">
    <nc r="Q447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71" sId="4" odxf="1" dxf="1" numFmtId="13">
    <nc r="R447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72" sId="4" numFmtId="14">
    <nc r="O448">
      <v>1.9E-2</v>
    </nc>
  </rcc>
  <rcc rId="4873" sId="4" numFmtId="14">
    <nc r="P448">
      <v>1.9E-2</v>
    </nc>
  </rcc>
  <rcc rId="4874" sId="4" numFmtId="14">
    <nc r="Q448">
      <v>1.9E-2</v>
    </nc>
  </rcc>
  <rcc rId="4875" sId="4" numFmtId="14">
    <nc r="R448">
      <v>1.9E-2</v>
    </nc>
  </rcc>
  <rcc rId="4876" sId="4" odxf="1" dxf="1" numFmtId="14">
    <nc r="O449">
      <v>4.0000000000000002E-4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77" sId="4" odxf="1" dxf="1" numFmtId="14">
    <nc r="P449">
      <v>4.0000000000000002E-4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78" sId="4" odxf="1" dxf="1" numFmtId="14">
    <nc r="Q449">
      <v>4.0000000000000002E-4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79" sId="4" odxf="1" dxf="1" numFmtId="14">
    <nc r="R449">
      <v>4.0000000000000002E-4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80" sId="4" quotePrefix="1">
    <nc r="O450" t="inlineStr">
      <is>
        <t>+-5%</t>
      </is>
    </nc>
  </rcc>
  <rcc rId="4881" sId="4" quotePrefix="1">
    <nc r="P450" t="inlineStr">
      <is>
        <t>+-5%</t>
      </is>
    </nc>
  </rcc>
  <rcc rId="4882" sId="4" quotePrefix="1">
    <nc r="Q450" t="inlineStr">
      <is>
        <t>+-5%</t>
      </is>
    </nc>
  </rcc>
  <rcc rId="4883" sId="4" quotePrefix="1">
    <nc r="R450" t="inlineStr">
      <is>
        <t>+-5%</t>
      </is>
    </nc>
  </rcc>
  <rcc rId="4884" sId="4" odxf="1" dxf="1" quotePrefix="1">
    <nc r="O451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85" sId="4" odxf="1" dxf="1" quotePrefix="1">
    <nc r="P451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86" sId="4" odxf="1" dxf="1" quotePrefix="1">
    <nc r="Q451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87" sId="4" odxf="1" dxf="1" quotePrefix="1">
    <nc r="R451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88" sId="4">
    <nc r="O400">
      <v>0</v>
    </nc>
  </rcc>
  <rcc rId="4889" sId="4">
    <nc r="P400">
      <v>0</v>
    </nc>
  </rcc>
  <rcc rId="4890" sId="4">
    <nc r="Q400">
      <v>0</v>
    </nc>
  </rcc>
  <rcc rId="4891" sId="4">
    <nc r="R400">
      <v>0</v>
    </nc>
  </rcc>
  <rcc rId="4892" sId="4" odxf="1" dxf="1">
    <nc r="O40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93" sId="4" odxf="1" dxf="1">
    <nc r="P40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94" sId="4" odxf="1" dxf="1">
    <nc r="Q40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95" sId="4" odxf="1" dxf="1">
    <nc r="R40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896" sId="4">
    <nc r="O402">
      <v>0</v>
    </nc>
  </rcc>
  <rcc rId="4897" sId="4">
    <nc r="P402">
      <v>0</v>
    </nc>
  </rcc>
  <rcc rId="4898" sId="4">
    <nc r="Q402">
      <v>0</v>
    </nc>
  </rcc>
  <rcc rId="4899" sId="4">
    <nc r="R402">
      <v>0</v>
    </nc>
  </rcc>
  <rcc rId="4900" sId="4" odxf="1" dxf="1">
    <nc r="O40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01" sId="4" odxf="1" dxf="1">
    <nc r="P40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02" sId="4" odxf="1" dxf="1">
    <nc r="Q40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03" sId="4" odxf="1" dxf="1">
    <nc r="R40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04" sId="4">
    <nc r="O404" t="inlineStr">
      <is>
        <t>N/A</t>
      </is>
    </nc>
  </rcc>
  <rcc rId="4905" sId="4">
    <nc r="P404" t="inlineStr">
      <is>
        <t>N/A</t>
      </is>
    </nc>
  </rcc>
  <rcc rId="4906" sId="4">
    <nc r="Q404" t="inlineStr">
      <is>
        <t>N/A</t>
      </is>
    </nc>
  </rcc>
  <rcc rId="4907" sId="4">
    <nc r="R404" t="inlineStr">
      <is>
        <t>N/A</t>
      </is>
    </nc>
  </rcc>
  <rcc rId="4908" sId="4">
    <nc r="O405" t="inlineStr">
      <is>
        <t>N/A</t>
      </is>
    </nc>
  </rcc>
  <rcc rId="4909" sId="4">
    <nc r="P405" t="inlineStr">
      <is>
        <t>N/A</t>
      </is>
    </nc>
  </rcc>
  <rcc rId="4910" sId="4">
    <nc r="Q405" t="inlineStr">
      <is>
        <t>N/A</t>
      </is>
    </nc>
  </rcc>
  <rcc rId="4911" sId="4">
    <nc r="R405" t="inlineStr">
      <is>
        <t>N/A</t>
      </is>
    </nc>
  </rcc>
  <rcc rId="4912" sId="4" numFmtId="13">
    <nc r="O406">
      <v>0.4</v>
    </nc>
  </rcc>
  <rcc rId="4913" sId="4" numFmtId="13">
    <nc r="P406">
      <v>0.4</v>
    </nc>
  </rcc>
  <rcc rId="4914" sId="4" numFmtId="13">
    <nc r="Q406">
      <v>0.4</v>
    </nc>
  </rcc>
  <rcc rId="4915" sId="4" numFmtId="13">
    <nc r="R406">
      <v>0.4</v>
    </nc>
  </rcc>
  <rcc rId="4916" sId="4" odxf="1" dxf="1" numFmtId="13">
    <nc r="O407">
      <v>0.49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17" sId="4" odxf="1" dxf="1" numFmtId="13">
    <nc r="P407">
      <v>0.49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18" sId="4" odxf="1" dxf="1" numFmtId="13">
    <nc r="Q407">
      <v>0.49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19" sId="4" odxf="1" dxf="1" numFmtId="13">
    <nc r="R407">
      <v>0.49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20" sId="4">
    <nc r="O408">
      <v>3.3</v>
    </nc>
  </rcc>
  <rcc rId="4921" sId="4">
    <nc r="P408">
      <v>3.3</v>
    </nc>
  </rcc>
  <rcc rId="4922" sId="4">
    <nc r="Q408">
      <v>3.3</v>
    </nc>
  </rcc>
  <rcc rId="4923" sId="4">
    <nc r="R408">
      <v>3.3</v>
    </nc>
  </rcc>
  <rcv guid="{90EC9BF3-F664-42B2-B432-5C40C36EC55A}" action="delete"/>
  <rdn rId="0" localSheetId="1" customView="1" name="Z_90EC9BF3_F664_42B2_B432_5C40C36EC55A_.wvu.FilterData" hidden="1" oldHidden="1">
    <formula>old生产总监指标Summary!$B$3:$H$71</formula>
    <oldFormula>old生产总监指标Summary!$B$3:$H$71</oldFormula>
  </rdn>
  <rdn rId="0" localSheetId="2" customView="1" name="Z_90EC9BF3_F664_42B2_B432_5C40C36EC55A_.wvu.FilterData" hidden="1" oldHidden="1">
    <formula>old!$J$3:$R$117</formula>
    <oldFormula>old!$J$3:$R$117</oldFormula>
  </rdn>
  <rdn rId="0" localSheetId="4" customView="1" name="Z_90EC9BF3_F664_42B2_B432_5C40C36EC55A_.wvu.FilterData" hidden="1" oldHidden="1">
    <formula>'L3&amp;VS-Assy'!$B$3:$E$65</formula>
    <oldFormula>'L3&amp;VS-Assy'!$B$3:$E$65</oldFormula>
  </rdn>
  <rdn rId="0" localSheetId="5" customView="1" name="Z_90EC9BF3_F664_42B2_B432_5C40C36EC55A_.wvu.FilterData" hidden="1" oldHidden="1">
    <formula>'L3&amp;VS-Fab 1st half year'!$B$3:$H$87</formula>
    <oldFormula>'L3&amp;VS-Fab 1st half year'!$B$3:$H$87</oldFormula>
  </rdn>
  <rdn rId="0" localSheetId="6" customView="1" name="Z_90EC9BF3_F664_42B2_B432_5C40C36EC55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90EC9BF3_F664_42B2_B432_5C40C36EC55A_.wvu.FilterData" hidden="1" oldHidden="1">
    <formula>'L3&amp;VS-Fab  2nd half year'!$B$3:$H$87</formula>
    <oldFormula>'L3&amp;VS-Fab  2nd half year'!$B$3:$H$87</oldFormula>
  </rdn>
  <rdn rId="0" localSheetId="7" customView="1" name="Z_90EC9BF3_F664_42B2_B432_5C40C36EC55A_.wvu.FilterData" hidden="1" oldHidden="1">
    <formula>'L3&amp;VS-Paint'!$B$3:$H$65</formula>
    <oldFormula>'L3&amp;VS-Paint'!$B$3:$H$65</oldFormula>
  </rdn>
  <rcv guid="{90EC9BF3-F664-42B2-B432-5C40C36EC55A}" action="add"/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1" sId="4" odxf="1" dxf="1" numFmtId="14">
    <nc r="R433">
      <v>0.96199999999999997</v>
    </nc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2" sId="4" odxf="1" dxf="1">
    <nc r="O4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33" sId="4" odxf="1" dxf="1">
    <nc r="P4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34" sId="4" odxf="1" dxf="1">
    <nc r="Q4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35" sId="4" odxf="1" dxf="1">
    <nc r="R4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S37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S39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4936" sId="4" odxf="1" dxf="1" numFmtId="13">
    <nc r="S4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R5" start="0" length="0">
    <dxf>
      <fill>
        <patternFill patternType="solid">
          <bgColor rgb="FF00B050"/>
        </patternFill>
      </fill>
    </dxf>
  </rfmt>
  <rcc rId="4937" sId="7">
    <nc r="R5">
      <v>0</v>
    </nc>
  </rcc>
  <rcc rId="4938" sId="7" odxf="1" dxf="1">
    <nc r="R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39" sId="7">
    <nc r="R9" t="inlineStr">
      <is>
        <t>N/A</t>
      </is>
    </nc>
  </rcc>
  <rfmt sheetId="7" sqref="R29" start="0" length="0">
    <dxf>
      <fill>
        <patternFill patternType="solid">
          <bgColor rgb="FF00B050"/>
        </patternFill>
      </fill>
    </dxf>
  </rfmt>
  <rcc rId="4940" sId="7" numFmtId="13">
    <nc r="R29">
      <v>1</v>
    </nc>
  </rcc>
  <rcc rId="4941" sId="7" odxf="1" dxf="1" numFmtId="13">
    <nc r="R3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9" sId="7">
    <nc r="R35">
      <v>5</v>
    </nc>
  </rcc>
  <rfmt sheetId="7" sqref="R35">
    <dxf>
      <fill>
        <patternFill patternType="solid">
          <bgColor rgb="FF00B050"/>
        </patternFill>
      </fill>
    </dxf>
  </rfmt>
  <rcc rId="4950" sId="7">
    <nc r="R39">
      <f>391/394</f>
    </nc>
  </rcc>
  <rfmt sheetId="7" sqref="R39">
    <dxf>
      <fill>
        <patternFill patternType="solid">
          <bgColor rgb="FF00B050"/>
        </patternFill>
      </fill>
    </dxf>
  </rfmt>
  <rcc rId="4951" sId="7" numFmtId="13">
    <nc r="R43">
      <v>0.996</v>
    </nc>
  </rcc>
  <rfmt sheetId="7" sqref="R43">
    <dxf>
      <fill>
        <patternFill patternType="solid">
          <bgColor rgb="FF00B050"/>
        </patternFill>
      </fill>
    </dxf>
  </rfmt>
  <rcc rId="4952" sId="7" numFmtId="13">
    <nc r="R45">
      <v>0.996</v>
    </nc>
  </rcc>
  <rfmt sheetId="7" sqref="R45">
    <dxf>
      <fill>
        <patternFill patternType="solid">
          <bgColor rgb="FF00B050"/>
        </patternFill>
      </fill>
    </dxf>
  </rfmt>
  <rcc rId="4953" sId="7">
    <nc r="R47">
      <v>55</v>
    </nc>
  </rcc>
  <rfmt sheetId="7" sqref="R47">
    <dxf>
      <fill>
        <patternFill patternType="solid">
          <bgColor rgb="FF00B050"/>
        </patternFill>
      </fill>
    </dxf>
  </rfmt>
  <rcc rId="4954" sId="7">
    <nc r="R51" t="inlineStr">
      <is>
        <t>33+4.5</t>
        <phoneticPr fontId="0" type="noConversion"/>
      </is>
    </nc>
  </rcc>
  <rfmt sheetId="7" sqref="R51">
    <dxf>
      <fill>
        <patternFill patternType="solid">
          <bgColor rgb="FF00B050"/>
        </patternFill>
      </fill>
    </dxf>
  </rfmt>
  <rcc rId="4955" sId="7" odxf="1" dxf="1" numFmtId="13">
    <nc r="R5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7">
    <nc r="R59">
      <v>5.3</v>
    </nc>
  </rcc>
  <rfmt sheetId="7" sqref="R59">
    <dxf>
      <fill>
        <patternFill patternType="solid">
          <bgColor rgb="FF00B050"/>
        </patternFill>
      </fill>
    </dxf>
  </rfmt>
  <rcc rId="4957" sId="7">
    <nc r="R11">
      <f>128/236</f>
    </nc>
  </rcc>
  <rfmt sheetId="7" sqref="R11">
    <dxf>
      <fill>
        <patternFill patternType="solid">
          <bgColor rgb="FF00B050"/>
        </patternFill>
      </fill>
    </dxf>
  </rfmt>
  <rcc rId="4958" sId="7" odxf="1" dxf="1">
    <nc r="R190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59" sId="7" odxf="1" dxf="1">
    <nc r="R192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60" sId="7">
    <nc r="R194" t="inlineStr">
      <is>
        <t>N/A</t>
      </is>
    </nc>
  </rcc>
  <rfmt sheetId="7" sqref="R196">
    <dxf>
      <fill>
        <patternFill patternType="solid">
          <bgColor rgb="FF00B050"/>
        </patternFill>
      </fill>
    </dxf>
  </rfmt>
  <rcc rId="4961" sId="7" numFmtId="13">
    <nc r="R196">
      <f>77/116</f>
    </nc>
  </rcc>
  <rcc rId="4962" sId="7" odxf="1" dxf="1">
    <nc r="R206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63" sId="7" odxf="1" dxf="1" numFmtId="13">
    <nc r="R21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64" sId="7">
    <nc r="R212" t="inlineStr">
      <is>
        <t>TBD</t>
      </is>
    </nc>
  </rcc>
  <rcc rId="4965" sId="7" odxf="1" dxf="1" numFmtId="13">
    <nc r="R214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66" sId="7" odxf="1" dxf="1" numFmtId="13">
    <nc r="R216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67" sId="7">
    <nc r="R220">
      <v>1</v>
    </nc>
  </rcc>
  <rfmt sheetId="7" sqref="R220">
    <dxf>
      <fill>
        <patternFill patternType="solid">
          <bgColor rgb="FF00B050"/>
        </patternFill>
      </fill>
    </dxf>
  </rfmt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8" sId="7" numFmtId="14">
    <nc r="R224">
      <v>0.99199999999999999</v>
    </nc>
  </rcc>
  <rfmt sheetId="7" sqref="R224">
    <dxf>
      <fill>
        <patternFill patternType="solid">
          <bgColor rgb="FF00B050"/>
        </patternFill>
      </fill>
    </dxf>
  </rfmt>
  <rcc rId="4969" sId="7">
    <nc r="R232">
      <v>0</v>
    </nc>
  </rcc>
  <rfmt sheetId="7" sqref="R232">
    <dxf>
      <fill>
        <patternFill patternType="solid">
          <bgColor rgb="FF00B050"/>
        </patternFill>
      </fill>
    </dxf>
  </rfmt>
  <rcc rId="4970" sId="7" numFmtId="13">
    <nc r="R230">
      <v>0.92100000000000004</v>
    </nc>
  </rcc>
  <rfmt sheetId="7" sqref="R230">
    <dxf>
      <fill>
        <patternFill patternType="solid">
          <bgColor rgb="FFFF0000"/>
        </patternFill>
      </fill>
    </dxf>
  </rfmt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1" sId="7" odxf="1" dxf="1" numFmtId="13">
    <nc r="R228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72" sId="7" odxf="1" dxf="1">
    <nc r="R234" t="inlineStr">
      <is>
        <t>33+4.5</t>
        <phoneticPr fontId="0" type="noConversion"/>
      </is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4973" sId="7" odxf="1" dxf="1" numFmtId="13">
    <nc r="R238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4" sId="7">
    <nc r="R242">
      <f>176/39</f>
    </nc>
  </rcc>
  <rfmt sheetId="7" sqref="R242">
    <dxf>
      <numFmt numFmtId="179" formatCode="0.0_ "/>
    </dxf>
  </rfmt>
  <rfmt sheetId="7" sqref="R242">
    <dxf>
      <fill>
        <patternFill patternType="solid">
          <bgColor rgb="FF00B050"/>
        </patternFill>
      </fill>
    </dxf>
  </rfmt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R222">
    <dxf>
      <fill>
        <patternFill patternType="solid">
          <bgColor rgb="FF00B050"/>
        </patternFill>
      </fill>
    </dxf>
  </rfmt>
  <rcc rId="4975" sId="7">
    <nc r="R222">
      <v>58</v>
    </nc>
  </rcc>
  <rcc rId="4976" sId="7" numFmtId="13">
    <nc r="R226">
      <v>0.81</v>
    </nc>
  </rcc>
  <rfmt sheetId="7" sqref="R226">
    <dxf>
      <fill>
        <patternFill patternType="solid">
          <bgColor rgb="FF00B050"/>
        </patternFill>
      </fill>
    </dxf>
  </rfmt>
  <rcc rId="4977" sId="7">
    <nc r="R37">
      <v>58</v>
    </nc>
  </rcc>
  <rfmt sheetId="7" sqref="R37">
    <dxf>
      <fill>
        <patternFill patternType="solid">
          <bgColor rgb="FF00B050"/>
        </patternFill>
      </fill>
    </dxf>
  </rfmt>
  <rcc rId="4978" sId="7" numFmtId="13">
    <nc r="R41">
      <v>0.81</v>
    </nc>
  </rcc>
  <rfmt sheetId="7" sqref="R41">
    <dxf>
      <fill>
        <patternFill patternType="solid">
          <bgColor rgb="FF00B050"/>
        </patternFill>
      </fill>
    </dxf>
  </rfmt>
  <rcmt sheetId="7" cell="R41" guid="{9DCA2B42-9A63-4E52-A676-77516EDB5DD7}" author="Zhiling Shi" newLength="21"/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7">
    <nc r="R33">
      <v>9</v>
    </nc>
  </rcc>
  <rfmt sheetId="7" sqref="R33">
    <dxf>
      <fill>
        <patternFill patternType="solid">
          <bgColor rgb="FF00B050"/>
        </patternFill>
      </fill>
    </dxf>
  </rfmt>
  <rcc rId="4980" sId="7">
    <nc r="R218">
      <v>9</v>
    </nc>
  </rcc>
  <rfmt sheetId="7" sqref="R218">
    <dxf>
      <fill>
        <patternFill patternType="solid">
          <bgColor rgb="FF00B050"/>
        </patternFill>
      </fill>
    </dxf>
  </rfmt>
  <rcc rId="4981" sId="7">
    <nc r="R23">
      <v>5</v>
    </nc>
  </rcc>
  <rfmt sheetId="7" sqref="R23">
    <dxf>
      <fill>
        <patternFill patternType="solid">
          <bgColor rgb="FF00B050"/>
        </patternFill>
      </fill>
    </dxf>
  </rfmt>
  <rcc rId="4982" sId="7" odxf="1" dxf="1" numFmtId="13">
    <nc r="R20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83" sId="7" odxf="1" dxf="1" numFmtId="13">
    <nc r="R202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84" sId="7" odxf="1" dxf="1">
    <nc r="R208">
      <v>0</v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00B050"/>
        </patternFill>
      </fill>
    </ndxf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5" sId="7" numFmtId="13">
    <nc r="R15">
      <v>1</v>
    </nc>
  </rcc>
  <rcc rId="4986" sId="7" numFmtId="13">
    <nc r="R17">
      <v>1</v>
    </nc>
  </rcc>
  <rfmt sheetId="7" sqref="R15">
    <dxf>
      <fill>
        <patternFill patternType="solid">
          <bgColor rgb="FF00B050"/>
        </patternFill>
      </fill>
    </dxf>
  </rfmt>
  <rfmt sheetId="7" sqref="R17">
    <dxf>
      <fill>
        <patternFill patternType="solid">
          <bgColor rgb="FF00B050"/>
        </patternFill>
      </fill>
    </dxf>
  </rfmt>
  <rcc rId="4987" sId="7">
    <nc r="R19" t="inlineStr">
      <is>
        <t>TBD</t>
      </is>
    </nc>
  </rcc>
  <rcc rId="4988" sId="7" odxf="1" dxf="1">
    <nc r="R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89" sId="7" odxf="1" dxf="1" numFmtId="13">
    <nc r="R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990" sId="7">
    <nc r="R27">
      <v>0</v>
    </nc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8" sId="7">
    <nc r="R204" t="inlineStr">
      <is>
        <t>TBD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5" odxf="1" dxf="1">
    <nc r="N93">
      <v>0</v>
    </nc>
    <ndxf>
      <fill>
        <patternFill patternType="solid">
          <bgColor rgb="FF00B050"/>
        </patternFill>
      </fill>
    </ndxf>
  </rcc>
  <rcc rId="2" sId="5" odxf="1" dxf="1">
    <nc r="N9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" sId="5">
    <nc r="N97" t="inlineStr">
      <is>
        <t>N/A</t>
      </is>
    </nc>
  </rcc>
  <rcc rId="4" sId="5" odxf="1" dxf="1" numFmtId="13">
    <nc r="N99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C2487257-A846-48C8-8753-F552D17BEC0F}" action="delete"/>
  <rdn rId="0" localSheetId="1" customView="1" name="Z_C2487257_A846_48C8_8753_F552D17BEC0F_.wvu.FilterData" hidden="1" oldHidden="1">
    <formula>old生产总监指标Summary!$B$3:$H$71</formula>
    <oldFormula>old生产总监指标Summary!$B$3:$H$71</oldFormula>
  </rdn>
  <rdn rId="0" localSheetId="2" customView="1" name="Z_C2487257_A846_48C8_8753_F552D17BEC0F_.wvu.FilterData" hidden="1" oldHidden="1">
    <formula>old!$J$3:$R$117</formula>
    <oldFormula>old!$J$3:$R$117</oldFormula>
  </rdn>
  <rdn rId="0" localSheetId="4" customView="1" name="Z_C2487257_A846_48C8_8753_F552D17BEC0F_.wvu.FilterData" hidden="1" oldHidden="1">
    <formula>'L3&amp;VS-Assy'!$B$3:$E$65</formula>
    <oldFormula>'L3&amp;VS-Assy'!$B$3:$E$65</oldFormula>
  </rdn>
  <rdn rId="0" localSheetId="5" customView="1" name="Z_C2487257_A846_48C8_8753_F552D17BEC0F_.wvu.FilterData" hidden="1" oldHidden="1">
    <formula>'L3&amp;VS-Fab 1st half year'!$B$3:$H$87</formula>
    <oldFormula>'L3&amp;VS-Fab 1st half year'!$B$3:$H$87</oldFormula>
  </rdn>
  <rdn rId="0" localSheetId="6" customView="1" name="Z_C2487257_A846_48C8_8753_F552D17BEC0F_.wvu.Rows" hidden="1" oldHidden="1">
    <formula>'L3&amp;VS-Fab  2nd half year'!$8:$11,'L3&amp;VS-Fab  2nd half year'!$18:$19,'L3&amp;VS-Fab  2nd half year'!$22:$23</formula>
  </rdn>
  <rdn rId="0" localSheetId="6" customView="1" name="Z_C2487257_A846_48C8_8753_F552D17BEC0F_.wvu.FilterData" hidden="1" oldHidden="1">
    <formula>'L3&amp;VS-Fab  2nd half year'!$B$3:$H$87</formula>
    <oldFormula>'L3&amp;VS-Fab  2nd half year'!$B$3:$H$87</oldFormula>
  </rdn>
  <rdn rId="0" localSheetId="7" customView="1" name="Z_C2487257_A846_48C8_8753_F552D17BEC0F_.wvu.FilterData" hidden="1" oldHidden="1">
    <formula>'L3&amp;VS-Paint'!$B$3:$H$65</formula>
    <oldFormula>'L3&amp;VS-Paint'!$B$3:$H$65</oldFormula>
  </rdn>
  <rcv guid="{C2487257-A846-48C8-8753-F552D17BEC0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9" sId="4" odxf="1" dxf="1">
    <nc r="R7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000" sId="4" odxf="1" dxf="1">
    <nc r="R71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001" sId="4">
    <nc r="R75" t="inlineStr">
      <is>
        <t>N/A</t>
      </is>
    </nc>
  </rcc>
  <rcc rId="5002" sId="4" odxf="1" dxf="1" numFmtId="13">
    <nc r="R77">
      <v>0.15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003" sId="4" odxf="1" dxf="1" numFmtId="13">
    <nc r="R81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004" sId="4" odxf="1" dxf="1" numFmtId="13">
    <nc r="R8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005" sId="4" odxf="1" dxf="1">
    <nc r="R85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006" sId="4" odxf="1" dxf="1">
    <nc r="R8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007" sId="4" odxf="1" dxf="1">
    <nc r="R8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08" sId="4" odxf="1" dxf="1" numFmtId="13">
    <nc r="R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009" sId="4" odxf="1" dxf="1" numFmtId="14">
    <nc r="Q103">
      <v>0.95599999999999996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10" sId="4" odxf="1" dxf="1" numFmtId="14">
    <nc r="R103">
      <v>0.96199999999999997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fmt sheetId="4" sqref="S103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5011" sId="4" odxf="1" dxf="1" numFmtId="14">
    <nc r="Q105">
      <v>0.97199999999999998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12" sId="4" odxf="1" dxf="1" numFmtId="14">
    <nc r="R105">
      <v>0.97799999999999998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fmt sheetId="4" sqref="S105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5013" sId="4" odxf="1" dxf="1" numFmtId="14">
    <nc r="O169">
      <v>0.95399999999999996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14" sId="4" odxf="1" dxf="1" numFmtId="14">
    <nc r="P169">
      <v>0.96499999999999997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15" sId="4" odxf="1" dxf="1" numFmtId="14">
    <nc r="Q169">
      <v>0.95599999999999996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16" sId="4" odxf="1" dxf="1" numFmtId="14">
    <nc r="R169">
      <v>0.96199999999999997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fmt sheetId="4" sqref="S169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5017" sId="4" odxf="1" dxf="1" numFmtId="14">
    <nc r="O171">
      <v>0.95099999999999996</v>
    </nc>
    <odxf>
      <font>
        <sz val="15"/>
        <name val="Arial Narrow"/>
        <scheme val="none"/>
      </font>
      <numFmt numFmtId="177" formatCode="0.0%"/>
      <fill>
        <patternFill patternType="none">
          <fgColor indexed="64"/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</ndxf>
  </rcc>
  <rcc rId="5018" sId="4" odxf="1" dxf="1" numFmtId="14">
    <nc r="P171">
      <v>0.97199999999999998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19" sId="4" odxf="1" dxf="1" numFmtId="14">
    <nc r="Q171">
      <v>0.97199999999999998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20" sId="4" odxf="1" dxf="1" numFmtId="14">
    <nc r="R171">
      <v>0.97799999999999998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fmt sheetId="4" sqref="S171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5021" sId="4" numFmtId="14">
    <nc r="O234">
      <v>0.95499999999999996</v>
    </nc>
  </rcc>
  <rcc rId="5022" sId="4" numFmtId="14">
    <nc r="P234">
      <v>0.95499999999999996</v>
    </nc>
  </rcc>
  <rcc rId="5023" sId="4" numFmtId="14">
    <nc r="Q234">
      <v>0.95499999999999996</v>
    </nc>
  </rcc>
  <rcc rId="5024" sId="4" numFmtId="14">
    <nc r="R234">
      <v>0.95499999999999996</v>
    </nc>
  </rcc>
  <rcc rId="5025" sId="4" numFmtId="14">
    <nc r="S234">
      <v>0.95499999999999996</v>
    </nc>
  </rcc>
  <rcc rId="5026" sId="4" odxf="1" dxf="1" numFmtId="14">
    <nc r="O235">
      <v>0.95399999999999996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27" sId="4" odxf="1" dxf="1" numFmtId="14">
    <nc r="P235">
      <v>0.96499999999999997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28" sId="4" odxf="1" dxf="1" numFmtId="14">
    <nc r="Q235">
      <v>0.95599999999999996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29" sId="4" odxf="1" dxf="1" numFmtId="14">
    <nc r="R235">
      <v>0.96199999999999997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fmt sheetId="4" sqref="S235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5030" sId="4" numFmtId="14">
    <nc r="O236">
      <v>0.95499999999999996</v>
    </nc>
  </rcc>
  <rcc rId="5031" sId="4" numFmtId="14">
    <nc r="P236">
      <v>0.95499999999999996</v>
    </nc>
  </rcc>
  <rcc rId="5032" sId="4" numFmtId="14">
    <nc r="Q236">
      <v>0.95499999999999996</v>
    </nc>
  </rcc>
  <rcc rId="5033" sId="4" numFmtId="14">
    <nc r="R236">
      <v>0.95499999999999996</v>
    </nc>
  </rcc>
  <rcc rId="5034" sId="4" numFmtId="14">
    <nc r="S236">
      <v>0.95499999999999996</v>
    </nc>
  </rcc>
  <rcc rId="5035" sId="4" odxf="1" dxf="1" numFmtId="14">
    <nc r="O237">
      <v>0.95099999999999996</v>
    </nc>
    <odxf>
      <font>
        <sz val="15"/>
        <name val="Arial Narrow"/>
        <scheme val="none"/>
      </font>
      <numFmt numFmtId="177" formatCode="0.0%"/>
      <fill>
        <patternFill patternType="none">
          <fgColor indexed="64"/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</ndxf>
  </rcc>
  <rcc rId="5036" sId="4" odxf="1" dxf="1" numFmtId="14">
    <nc r="P237">
      <v>0.97199999999999998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37" sId="4" odxf="1" dxf="1" numFmtId="14">
    <nc r="Q237">
      <v>0.97199999999999998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cc rId="5038" sId="4" odxf="1" dxf="1" numFmtId="14">
    <nc r="R237">
      <v>0.97799999999999998</v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ndxf>
  </rcc>
  <rfmt sheetId="4" sqref="S237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O300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P300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Q300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R300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S300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O301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P301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Q301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R301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S301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O302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P302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Q302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R302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S302" start="0" length="0">
    <dxf>
      <font>
        <sz val="15"/>
        <color rgb="FF000000"/>
        <name val="Arial Narrow"/>
        <scheme val="none"/>
      </font>
      <numFmt numFmtId="14" formatCode="0.00%"/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O303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P303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Q303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R303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S303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cc rId="5039" sId="4" numFmtId="14">
    <nc r="O300">
      <v>0.95499999999999996</v>
    </nc>
  </rcc>
  <rcc rId="5040" sId="4" numFmtId="14">
    <nc r="P300">
      <v>0.95499999999999996</v>
    </nc>
  </rcc>
  <rcc rId="5041" sId="4" numFmtId="14">
    <nc r="Q300">
      <v>0.95499999999999996</v>
    </nc>
  </rcc>
  <rcc rId="5042" sId="4" numFmtId="14">
    <nc r="R300">
      <v>0.95499999999999996</v>
    </nc>
  </rcc>
  <rcc rId="5043" sId="4" numFmtId="14">
    <nc r="S300">
      <v>0.95499999999999996</v>
    </nc>
  </rcc>
  <rcc rId="5044" sId="4">
    <nc r="O301" t="inlineStr">
      <is>
        <t>N/A</t>
      </is>
    </nc>
  </rcc>
  <rcc rId="5045" sId="4">
    <nc r="P301" t="inlineStr">
      <is>
        <t>N/A</t>
      </is>
    </nc>
  </rcc>
  <rcc rId="5046" sId="4">
    <nc r="Q301" t="inlineStr">
      <is>
        <t>N/A</t>
      </is>
    </nc>
  </rcc>
  <rcc rId="5047" sId="4">
    <nc r="R301" t="inlineStr">
      <is>
        <t>N/A</t>
      </is>
    </nc>
  </rcc>
  <rcc rId="5048" sId="4">
    <nc r="S301" t="inlineStr">
      <is>
        <t>N/A</t>
      </is>
    </nc>
  </rcc>
  <rcc rId="5049" sId="4" numFmtId="14">
    <nc r="O302">
      <v>0.95499999999999996</v>
    </nc>
  </rcc>
  <rcc rId="5050" sId="4" numFmtId="14">
    <nc r="P302">
      <v>0.95499999999999996</v>
    </nc>
  </rcc>
  <rcc rId="5051" sId="4" numFmtId="14">
    <nc r="Q302">
      <v>0.95499999999999996</v>
    </nc>
  </rcc>
  <rcc rId="5052" sId="4" numFmtId="14">
    <nc r="R302">
      <v>0.95499999999999996</v>
    </nc>
  </rcc>
  <rcc rId="5053" sId="4" numFmtId="14">
    <nc r="S302">
      <v>0.95499999999999996</v>
    </nc>
  </rcc>
  <rcc rId="5054" sId="4">
    <nc r="O303" t="inlineStr">
      <is>
        <t>N/A</t>
      </is>
    </nc>
  </rcc>
  <rcc rId="5055" sId="4">
    <nc r="P303" t="inlineStr">
      <is>
        <t>N/A</t>
      </is>
    </nc>
  </rcc>
  <rcc rId="5056" sId="4">
    <nc r="Q303" t="inlineStr">
      <is>
        <t>N/A</t>
      </is>
    </nc>
  </rcc>
  <rcc rId="5057" sId="4">
    <nc r="R303" t="inlineStr">
      <is>
        <t>N/A</t>
      </is>
    </nc>
  </rcc>
  <rcc rId="5058" sId="4">
    <nc r="S303" t="inlineStr">
      <is>
        <t>N/A</t>
      </is>
    </nc>
  </rcc>
  <rcc rId="5059" sId="4" odxf="1" dxf="1" numFmtId="13">
    <nc r="O304">
      <v>0.99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60" sId="4" odxf="1" dxf="1" numFmtId="13">
    <nc r="P304">
      <v>0.99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61" sId="4" odxf="1" dxf="1" numFmtId="13">
    <nc r="Q304">
      <v>0.99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62" sId="4" odxf="1" dxf="1" numFmtId="13">
    <nc r="R304">
      <v>0.99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63" sId="4" odxf="1" dxf="1" numFmtId="13">
    <nc r="S304">
      <v>0.99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64" sId="4" odxf="1" dxf="1" numFmtId="13">
    <nc r="O305">
      <v>0.99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065" sId="4" odxf="1" dxf="1" numFmtId="13">
    <nc r="P305">
      <v>0.99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066" sId="4" odxf="1" dxf="1" numFmtId="13">
    <nc r="Q305">
      <v>0.99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067" sId="4" odxf="1" dxf="1" numFmtId="13">
    <nc r="R305">
      <v>0.99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068" sId="4" odxf="1" dxf="1" numFmtId="13">
    <nc r="S305">
      <v>0.99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069" sId="4" odxf="1" dxf="1" numFmtId="13">
    <nc r="O306">
      <v>0.98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70" sId="4" odxf="1" dxf="1" numFmtId="13">
    <nc r="P306">
      <v>0.98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71" sId="4" odxf="1" dxf="1" numFmtId="13">
    <nc r="Q306">
      <v>0.98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72" sId="4" odxf="1" dxf="1" numFmtId="13">
    <nc r="R306">
      <v>0.98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73" sId="4" odxf="1" dxf="1" numFmtId="13">
    <nc r="S306">
      <v>0.98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074" sId="4" odxf="1" dxf="1" numFmtId="13">
    <nc r="O307">
      <v>0.98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075" sId="4" odxf="1" dxf="1" numFmtId="13">
    <nc r="P307">
      <v>0.98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076" sId="4" odxf="1" dxf="1" numFmtId="13">
    <nc r="Q307">
      <v>0.98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077" sId="4" odxf="1" dxf="1" numFmtId="13">
    <nc r="R307">
      <v>0.98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078" sId="4" odxf="1" dxf="1" numFmtId="13">
    <nc r="S307">
      <v>0.98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fmt sheetId="4" sqref="O367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P367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Q367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R367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S367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O369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</dxf>
  </rfmt>
  <rfmt sheetId="4" sqref="P369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Q369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R369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fmt sheetId="4" sqref="S369" start="0" length="0">
    <dxf>
      <font>
        <sz val="15"/>
        <color rgb="FF000000"/>
        <name val="Arial Narrow"/>
        <scheme val="none"/>
      </font>
      <numFmt numFmtId="14" formatCode="0.00%"/>
      <fill>
        <patternFill patternType="solid">
          <bgColor rgb="FF00B050"/>
        </patternFill>
      </fill>
    </dxf>
  </rfmt>
  <rcc rId="5079" sId="4" odxf="1" dxf="1" numFmtId="14">
    <oc r="O366">
      <v>0.95499999999999996</v>
    </oc>
    <nc r="O366">
      <v>0.95</v>
    </nc>
    <ndxf>
      <font>
        <b/>
        <sz val="15"/>
        <color auto="1"/>
        <name val="Arial Narrow"/>
        <scheme val="none"/>
      </font>
    </ndxf>
  </rcc>
  <rcc rId="5080" sId="4" odxf="1" dxf="1" numFmtId="14">
    <oc r="P366">
      <v>0.95499999999999996</v>
    </oc>
    <nc r="P366">
      <v>0.95</v>
    </nc>
    <ndxf>
      <font>
        <b/>
        <sz val="15"/>
        <color auto="1"/>
        <name val="Arial Narrow"/>
        <scheme val="none"/>
      </font>
    </ndxf>
  </rcc>
  <rcc rId="5081" sId="4" odxf="1" dxf="1" numFmtId="14">
    <oc r="Q366">
      <v>0.95499999999999996</v>
    </oc>
    <nc r="Q366">
      <v>0.95</v>
    </nc>
    <ndxf>
      <font>
        <b/>
        <sz val="15"/>
        <color auto="1"/>
        <name val="Arial Narrow"/>
        <scheme val="none"/>
      </font>
    </ndxf>
  </rcc>
  <rcc rId="5082" sId="4" odxf="1" dxf="1" numFmtId="14">
    <oc r="R366">
      <v>0.95499999999999996</v>
    </oc>
    <nc r="R366">
      <v>0.95</v>
    </nc>
    <ndxf>
      <font>
        <b/>
        <sz val="15"/>
        <color auto="1"/>
        <name val="Arial Narrow"/>
        <scheme val="none"/>
      </font>
    </ndxf>
  </rcc>
  <rcc rId="5083" sId="4" odxf="1" dxf="1" numFmtId="14">
    <oc r="S366">
      <v>0.95499999999999996</v>
    </oc>
    <nc r="S366">
      <v>0.95</v>
    </nc>
    <ndxf>
      <font>
        <b/>
        <sz val="15"/>
        <color auto="1"/>
        <name val="Arial Narrow"/>
        <scheme val="none"/>
      </font>
    </ndxf>
  </rcc>
  <rcc rId="5084" sId="4" odxf="1" dxf="1" numFmtId="14">
    <nc r="O367" t="inlineStr">
      <is>
        <t>N/A</t>
      </is>
    </nc>
    <ndxf>
      <font>
        <sz val="15"/>
        <color rgb="FF000000"/>
        <name val="Arial Narrow"/>
        <scheme val="none"/>
      </font>
      <numFmt numFmtId="177" formatCode="0.0%"/>
      <fill>
        <patternFill patternType="none">
          <bgColor indexed="65"/>
        </patternFill>
      </fill>
    </ndxf>
  </rcc>
  <rcc rId="5085" sId="4" odxf="1" dxf="1" numFmtId="14">
    <nc r="P367" t="inlineStr">
      <is>
        <t>N/A</t>
      </is>
    </nc>
    <ndxf>
      <font>
        <sz val="15"/>
        <color rgb="FF000000"/>
        <name val="Arial Narrow"/>
        <scheme val="none"/>
      </font>
      <numFmt numFmtId="177" formatCode="0.0%"/>
      <fill>
        <patternFill patternType="none">
          <bgColor indexed="65"/>
        </patternFill>
      </fill>
    </ndxf>
  </rcc>
  <rcc rId="5086" sId="4" odxf="1" dxf="1" numFmtId="14">
    <nc r="Q367" t="inlineStr">
      <is>
        <t>N/A</t>
      </is>
    </nc>
    <ndxf>
      <font>
        <sz val="15"/>
        <color rgb="FF000000"/>
        <name val="Arial Narrow"/>
        <scheme val="none"/>
      </font>
      <numFmt numFmtId="177" formatCode="0.0%"/>
      <fill>
        <patternFill patternType="none">
          <bgColor indexed="65"/>
        </patternFill>
      </fill>
    </ndxf>
  </rcc>
  <rcc rId="5087" sId="4" odxf="1" dxf="1" numFmtId="14">
    <nc r="R367" t="inlineStr">
      <is>
        <t>N/A</t>
      </is>
    </nc>
    <ndxf>
      <font>
        <sz val="15"/>
        <color rgb="FF000000"/>
        <name val="Arial Narrow"/>
        <scheme val="none"/>
      </font>
      <numFmt numFmtId="177" formatCode="0.0%"/>
      <fill>
        <patternFill patternType="none">
          <bgColor indexed="65"/>
        </patternFill>
      </fill>
    </ndxf>
  </rcc>
  <rcc rId="5088" sId="4" odxf="1" dxf="1">
    <nc r="S367" t="inlineStr">
      <is>
        <t>N/A</t>
      </is>
    </nc>
    <ndxf>
      <font>
        <sz val="15"/>
        <color rgb="FF000000"/>
        <name val="Arial Narrow"/>
        <scheme val="none"/>
      </font>
      <numFmt numFmtId="177" formatCode="0.0%"/>
      <fill>
        <patternFill patternType="none">
          <bgColor indexed="65"/>
        </patternFill>
      </fill>
    </ndxf>
  </rcc>
  <rfmt sheetId="4" sqref="O368" start="0" length="0">
    <dxf>
      <font>
        <b/>
        <sz val="15"/>
        <color auto="1"/>
        <name val="Arial Narrow"/>
        <scheme val="none"/>
      </font>
    </dxf>
  </rfmt>
  <rfmt sheetId="4" sqref="P368" start="0" length="0">
    <dxf>
      <font>
        <b/>
        <sz val="15"/>
        <color auto="1"/>
        <name val="Arial Narrow"/>
        <scheme val="none"/>
      </font>
    </dxf>
  </rfmt>
  <rfmt sheetId="4" sqref="Q368" start="0" length="0">
    <dxf>
      <font>
        <b/>
        <sz val="15"/>
        <color auto="1"/>
        <name val="Arial Narrow"/>
        <scheme val="none"/>
      </font>
    </dxf>
  </rfmt>
  <rfmt sheetId="4" sqref="R368" start="0" length="0">
    <dxf>
      <font>
        <b/>
        <sz val="15"/>
        <color auto="1"/>
        <name val="Arial Narrow"/>
        <scheme val="none"/>
      </font>
    </dxf>
  </rfmt>
  <rfmt sheetId="4" sqref="S368" start="0" length="0">
    <dxf>
      <font>
        <b/>
        <sz val="15"/>
        <color auto="1"/>
        <name val="Arial Narrow"/>
        <scheme val="none"/>
      </font>
    </dxf>
  </rfmt>
  <rcc rId="5089" sId="4" odxf="1" dxf="1" numFmtId="13">
    <nc r="O369">
      <v>0.99</v>
    </nc>
    <ndxf>
      <font>
        <sz val="15"/>
        <color rgb="FF000000"/>
        <name val="Arial Narrow"/>
        <scheme val="none"/>
      </font>
      <numFmt numFmtId="13" formatCode="0%"/>
      <fill>
        <patternFill>
          <fgColor indexed="64"/>
          <bgColor rgb="FF00B050"/>
        </patternFill>
      </fill>
    </ndxf>
  </rcc>
  <rcc rId="5090" sId="4" odxf="1" dxf="1" numFmtId="13">
    <nc r="P369">
      <v>0.99</v>
    </nc>
    <ndxf>
      <font>
        <sz val="15"/>
        <color rgb="FF000000"/>
        <name val="Arial Narrow"/>
        <scheme val="none"/>
      </font>
      <numFmt numFmtId="13" formatCode="0%"/>
    </ndxf>
  </rcc>
  <rcc rId="5091" sId="4" odxf="1" dxf="1" numFmtId="13">
    <nc r="Q369">
      <v>0.99</v>
    </nc>
    <ndxf>
      <font>
        <sz val="15"/>
        <color rgb="FF000000"/>
        <name val="Arial Narrow"/>
        <scheme val="none"/>
      </font>
      <numFmt numFmtId="13" formatCode="0%"/>
    </ndxf>
  </rcc>
  <rcc rId="5092" sId="4" odxf="1" dxf="1" numFmtId="13">
    <nc r="R369">
      <v>0.99</v>
    </nc>
    <ndxf>
      <font>
        <sz val="15"/>
        <color rgb="FF000000"/>
        <name val="Arial Narrow"/>
        <scheme val="none"/>
      </font>
      <numFmt numFmtId="13" formatCode="0%"/>
    </ndxf>
  </rcc>
  <rcc rId="5093" sId="4" odxf="1" dxf="1" numFmtId="13">
    <nc r="S369">
      <v>0.99</v>
    </nc>
    <ndxf>
      <font>
        <sz val="15"/>
        <color rgb="FF000000"/>
        <name val="Arial Narrow"/>
        <scheme val="none"/>
      </font>
      <numFmt numFmtId="13" formatCode="0%"/>
    </ndxf>
  </rcc>
  <rcc rId="5094" sId="4" odxf="1" dxf="1" numFmtId="14">
    <nc r="O501">
      <v>0.96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095" sId="4" odxf="1" dxf="1" numFmtId="14">
    <nc r="P501">
      <v>0.96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096" sId="4" odxf="1" dxf="1" numFmtId="14">
    <nc r="Q501">
      <v>0.96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097" sId="4" odxf="1" dxf="1" numFmtId="14">
    <nc r="R501">
      <v>0.96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098" sId="4" odxf="1" dxf="1" numFmtId="14">
    <nc r="S501">
      <v>0.96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fmt sheetId="4" sqref="S33" start="0" length="0">
    <dxf>
      <numFmt numFmtId="0" formatCode="General"/>
      <fill>
        <patternFill patternType="solid">
          <bgColor rgb="FF00B050"/>
        </patternFill>
      </fill>
    </dxf>
  </rfmt>
  <rcc rId="5099" sId="4">
    <nc r="S33">
      <v>9</v>
    </nc>
  </rcc>
  <rcc rId="5100" sId="4" odxf="1" dxf="1" numFmtId="13">
    <nc r="S41">
      <v>0.99399999999999999</v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cv guid="{90EC9BF3-F664-42B2-B432-5C40C36EC55A}" action="delete"/>
  <rdn rId="0" localSheetId="1" customView="1" name="Z_90EC9BF3_F664_42B2_B432_5C40C36EC55A_.wvu.FilterData" hidden="1" oldHidden="1">
    <formula>old生产总监指标Summary!$B$3:$H$71</formula>
    <oldFormula>old生产总监指标Summary!$B$3:$H$71</oldFormula>
  </rdn>
  <rdn rId="0" localSheetId="2" customView="1" name="Z_90EC9BF3_F664_42B2_B432_5C40C36EC55A_.wvu.FilterData" hidden="1" oldHidden="1">
    <formula>old!$J$3:$R$117</formula>
    <oldFormula>old!$J$3:$R$117</oldFormula>
  </rdn>
  <rdn rId="0" localSheetId="4" customView="1" name="Z_90EC9BF3_F664_42B2_B432_5C40C36EC55A_.wvu.FilterData" hidden="1" oldHidden="1">
    <formula>'L3&amp;VS-Assy'!$B$3:$E$65</formula>
    <oldFormula>'L3&amp;VS-Assy'!$B$3:$E$65</oldFormula>
  </rdn>
  <rdn rId="0" localSheetId="5" customView="1" name="Z_90EC9BF3_F664_42B2_B432_5C40C36EC55A_.wvu.FilterData" hidden="1" oldHidden="1">
    <formula>'L3&amp;VS-Fab 1st half year'!$B$3:$H$87</formula>
    <oldFormula>'L3&amp;VS-Fab 1st half year'!$B$3:$H$87</oldFormula>
  </rdn>
  <rdn rId="0" localSheetId="6" customView="1" name="Z_90EC9BF3_F664_42B2_B432_5C40C36EC55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90EC9BF3_F664_42B2_B432_5C40C36EC55A_.wvu.FilterData" hidden="1" oldHidden="1">
    <formula>'L3&amp;VS-Fab  2nd half year'!$B$3:$H$87</formula>
    <oldFormula>'L3&amp;VS-Fab  2nd half year'!$B$3:$H$87</oldFormula>
  </rdn>
  <rdn rId="0" localSheetId="7" customView="1" name="Z_90EC9BF3_F664_42B2_B432_5C40C36EC55A_.wvu.FilterData" hidden="1" oldHidden="1">
    <formula>'L3&amp;VS-Paint'!$B$3:$H$65</formula>
    <oldFormula>'L3&amp;VS-Paint'!$B$3:$H$65</oldFormula>
  </rdn>
  <rcv guid="{90EC9BF3-F664-42B2-B432-5C40C36EC55A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O95" start="0" length="0">
    <dxf>
      <font>
        <sz val="15"/>
        <name val="Arial Narrow"/>
        <scheme val="none"/>
      </font>
      <fill>
        <patternFill patternType="solid">
          <bgColor theme="9" tint="0.59999389629810485"/>
        </patternFill>
      </fill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4" sqref="P95" start="0" length="0">
    <dxf>
      <font>
        <sz val="15"/>
        <name val="Arial Narrow"/>
        <scheme val="none"/>
      </font>
      <fill>
        <patternFill patternType="solid">
          <bgColor theme="9" tint="0.59999389629810485"/>
        </patternFill>
      </fill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4" sqref="Q95" start="0" length="0">
    <dxf>
      <font>
        <sz val="15"/>
        <name val="Arial Narrow"/>
        <scheme val="none"/>
      </font>
      <fill>
        <patternFill patternType="solid">
          <bgColor theme="9" tint="0.59999389629810485"/>
        </patternFill>
      </fill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5108" sId="4" odxf="1" dxf="1">
    <nc r="O95">
      <v>5</v>
    </nc>
    <ndxf>
      <font>
        <b/>
        <sz val="15"/>
        <color auto="1"/>
        <name val="Arial Narrow"/>
        <scheme val="none"/>
      </font>
      <fill>
        <patternFill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9" sId="4" odxf="1" dxf="1">
    <nc r="P95">
      <v>4</v>
    </nc>
    <ndxf>
      <font>
        <b/>
        <sz val="15"/>
        <color auto="1"/>
        <name val="Arial Narrow"/>
        <scheme val="none"/>
      </font>
      <fill>
        <patternFill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10" sId="4" odxf="1" dxf="1">
    <nc r="Q95">
      <v>2</v>
    </nc>
    <ndxf>
      <font>
        <b/>
        <sz val="15"/>
        <color auto="1"/>
        <name val="Arial Narrow"/>
        <scheme val="none"/>
      </font>
      <fill>
        <patternFill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09" start="0" length="0">
    <dxf>
      <fill>
        <patternFill patternType="solid">
          <bgColor rgb="FF00B050"/>
        </patternFill>
      </fill>
    </dxf>
  </rfmt>
  <rfmt sheetId="4" sqref="P109" start="0" length="0">
    <dxf>
      <fill>
        <patternFill patternType="solid">
          <bgColor rgb="FF00B050"/>
        </patternFill>
      </fill>
    </dxf>
  </rfmt>
  <rfmt sheetId="4" sqref="Q109" start="0" length="0">
    <dxf>
      <fill>
        <patternFill patternType="solid">
          <bgColor rgb="FF00B050"/>
        </patternFill>
      </fill>
    </dxf>
  </rfmt>
  <rfmt sheetId="4" sqref="R109" start="0" length="0">
    <dxf>
      <fill>
        <patternFill patternType="solid">
          <bgColor rgb="FF00B050"/>
        </patternFill>
      </fill>
    </dxf>
  </rfmt>
  <rfmt sheetId="4" sqref="S109" start="0" length="0">
    <dxf>
      <fill>
        <patternFill patternType="solid">
          <bgColor rgb="FF00B050"/>
        </patternFill>
      </fill>
    </dxf>
  </rfmt>
  <rcc rId="5111" sId="4" odxf="1" dxf="1" numFmtId="13">
    <nc r="Q107">
      <v>0.99</v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112" sId="4" odxf="1" dxf="1" numFmtId="13">
    <nc r="R107">
      <v>0.99</v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113" sId="4" odxf="1" dxf="1" numFmtId="13">
    <nc r="S107">
      <v>0.99</v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114" sId="4" odxf="1" dxf="1">
    <nc r="Q11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15" sId="4" odxf="1" dxf="1">
    <nc r="R11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16" sId="4" odxf="1" dxf="1">
    <nc r="S11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17" sId="4" odxf="1" dxf="1" numFmtId="13">
    <nc r="Q11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18" sId="4" odxf="1" dxf="1" numFmtId="13">
    <nc r="R11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19" sId="4" odxf="1" dxf="1" numFmtId="13">
    <nc r="S11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="1" sqref="O165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P165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Q165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R165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cc rId="5120" sId="4" odxf="1" s="1" dxf="1">
    <nc r="O165">
      <v>2</v>
    </nc>
    <ndxf>
      <font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cc rId="5121" sId="4" odxf="1" s="1" dxf="1">
    <nc r="P165">
      <v>1</v>
    </nc>
    <ndxf>
      <font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cc rId="5122" sId="4" odxf="1" s="1" dxf="1">
    <nc r="Q165">
      <v>2</v>
    </nc>
    <ndxf>
      <font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fmt sheetId="4" s="1" sqref="R165" start="0" length="0">
    <dxf>
      <font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horizontal="center" vertical="center"/>
    </dxf>
  </rfmt>
  <rcc rId="5123" sId="4" odxf="1" dxf="1" numFmtId="13">
    <nc r="O17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24" sId="4" odxf="1" dxf="1" numFmtId="13">
    <nc r="P17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25" sId="4" odxf="1" dxf="1" numFmtId="13">
    <nc r="Q17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26" sId="4" odxf="1" dxf="1" numFmtId="13">
    <nc r="R17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27" sId="4" odxf="1" dxf="1" numFmtId="13">
    <nc r="S17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28" sId="4" odxf="1" dxf="1" numFmtId="13">
    <nc r="O173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29" sId="4" odxf="1" dxf="1" numFmtId="13">
    <nc r="P173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30" sId="4" odxf="1" dxf="1" numFmtId="13">
    <nc r="Q173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31" sId="4" odxf="1" dxf="1" numFmtId="13">
    <nc r="R173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32" sId="4" odxf="1" dxf="1" numFmtId="13">
    <nc r="S173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33" sId="4" odxf="1" dxf="1" numFmtId="14">
    <nc r="O18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34" sId="4" odxf="1" dxf="1" numFmtId="14">
    <nc r="P18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35" sId="4" odxf="1" dxf="1" numFmtId="14">
    <nc r="Q18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36" sId="4" odxf="1" dxf="1">
    <nc r="O20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37" sId="4" odxf="1" dxf="1">
    <nc r="P20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38" sId="4" odxf="1" dxf="1">
    <nc r="Q20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39" sId="4" odxf="1" dxf="1">
    <nc r="R20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40" sId="4" odxf="1" dxf="1">
    <nc r="S20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41" sId="4" odxf="1" dxf="1">
    <nc r="O202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42" sId="4" odxf="1" dxf="1">
    <nc r="P202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43" sId="4" odxf="1" dxf="1">
    <nc r="Q202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44" sId="4" odxf="1" dxf="1">
    <nc r="R202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45" sId="4" odxf="1" dxf="1">
    <nc r="S202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46" sId="4" odxf="1" dxf="1">
    <nc r="O204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47" sId="4" odxf="1" dxf="1">
    <nc r="P204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48" sId="4" odxf="1" dxf="1">
    <nc r="Q204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49" sId="4" odxf="1" dxf="1">
    <nc r="R204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50" sId="4" odxf="1" dxf="1">
    <nc r="S204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51" sId="4" odxf="1" dxf="1">
    <nc r="O20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52" sId="4" odxf="1" dxf="1">
    <nc r="P20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53" sId="4" odxf="1" dxf="1">
    <nc r="Q20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54" sId="4" odxf="1" dxf="1">
    <nc r="R20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55" sId="4" odxf="1" dxf="1">
    <nc r="S20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156" sId="4" odxf="1" dxf="1" numFmtId="13">
    <nc r="O206">
      <v>1.9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57" sId="4" odxf="1" dxf="1" numFmtId="13">
    <nc r="P206">
      <v>2.9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58" sId="4" odxf="1" dxf="1" numFmtId="13">
    <nc r="Q206">
      <v>3.9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59" sId="4" odxf="1" dxf="1" numFmtId="13">
    <nc r="R206">
      <v>4.9000000000000004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60" sId="4" odxf="1" dxf="1" numFmtId="13">
    <nc r="S206">
      <v>5.9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61" sId="4">
    <nc r="O207" t="inlineStr">
      <is>
        <t>N/A</t>
      </is>
    </nc>
  </rcc>
  <rcc rId="5162" sId="4">
    <nc r="P207" t="inlineStr">
      <is>
        <t>N/A</t>
      </is>
    </nc>
  </rcc>
  <rcc rId="5163" sId="4">
    <nc r="Q207" t="inlineStr">
      <is>
        <t>N/A</t>
      </is>
    </nc>
  </rcc>
  <rcc rId="5164" sId="4">
    <nc r="R207" t="inlineStr">
      <is>
        <t>N/A</t>
      </is>
    </nc>
  </rcc>
  <rcc rId="5165" sId="4">
    <nc r="S207" t="inlineStr">
      <is>
        <t>N/A</t>
      </is>
    </nc>
  </rcc>
  <rcc rId="5166" sId="4" odxf="1" dxf="1" numFmtId="13">
    <nc r="O208">
      <v>1.5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67" sId="4" odxf="1" dxf="1" numFmtId="13">
    <nc r="P208">
      <v>2.5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68" sId="4" odxf="1" dxf="1" numFmtId="13">
    <nc r="Q208">
      <v>3.5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69" sId="4" odxf="1" dxf="1" numFmtId="13">
    <nc r="R208">
      <v>4.5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70" sId="4" odxf="1" dxf="1" numFmtId="13">
    <nc r="S208">
      <v>5.5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171" sId="4" odxf="1" dxf="1">
    <nc r="O209">
      <v>0.56000000000000005</v>
    </nc>
    <odxf>
      <font>
        <b val="0"/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5172" sId="4" odxf="1" dxf="1">
    <nc r="P209">
      <v>0.56000000000000005</v>
    </nc>
    <odxf>
      <font>
        <b val="0"/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5173" sId="4" odxf="1" dxf="1">
    <nc r="Q209">
      <v>0.56000000000000005</v>
    </nc>
    <odxf>
      <font>
        <b val="0"/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5174" sId="4" odxf="1" dxf="1">
    <nc r="R209">
      <v>0.56000000000000005</v>
    </nc>
    <odxf>
      <font>
        <b val="0"/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5175" sId="4" odxf="1" dxf="1">
    <nc r="S209">
      <v>0.56000000000000005</v>
    </nc>
    <odxf>
      <font>
        <b val="0"/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5176" sId="4">
    <nc r="O210">
      <v>3.3</v>
    </nc>
  </rcc>
  <rcc rId="5177" sId="4">
    <nc r="P210">
      <v>3.3</v>
    </nc>
  </rcc>
  <rcc rId="5178" sId="4">
    <nc r="Q210">
      <v>3.3</v>
    </nc>
  </rcc>
  <rcc rId="5179" sId="4">
    <nc r="R210">
      <v>3.3</v>
    </nc>
  </rcc>
  <rcc rId="5180" sId="4">
    <nc r="S210">
      <v>3.3</v>
    </nc>
  </rcc>
  <rcc rId="5181" sId="4" odxf="1" dxf="1" numFmtId="13">
    <nc r="O212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82" sId="4" odxf="1" dxf="1" numFmtId="13">
    <nc r="P212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83" sId="4" odxf="1" dxf="1" numFmtId="13">
    <nc r="Q212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84" sId="4" odxf="1" dxf="1" numFmtId="13">
    <nc r="R212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85" sId="4" odxf="1" dxf="1" numFmtId="13">
    <nc r="S212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86" sId="4" odxf="1" dxf="1" numFmtId="13">
    <nc r="O21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87" sId="4" odxf="1" dxf="1" numFmtId="13">
    <nc r="P21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88" sId="4" odxf="1" dxf="1" numFmtId="13">
    <nc r="Q21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89" sId="4" odxf="1" dxf="1" numFmtId="13">
    <nc r="R21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90" sId="4" odxf="1" dxf="1" numFmtId="13">
    <nc r="S21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91" sId="4" odxf="1" dxf="1" numFmtId="13">
    <nc r="O214">
      <v>0.95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92" sId="4" odxf="1" dxf="1" numFmtId="13">
    <nc r="P214">
      <v>0.95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93" sId="4" odxf="1" dxf="1" numFmtId="13">
    <nc r="Q214">
      <v>0.95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94" sId="4" odxf="1" dxf="1" numFmtId="13">
    <nc r="R214">
      <v>0.95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95" sId="4" odxf="1" dxf="1" numFmtId="13">
    <nc r="S214">
      <v>0.95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196" sId="4" odxf="1" dxf="1" numFmtId="13">
    <nc r="O21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97" sId="4" odxf="1" dxf="1" numFmtId="13">
    <nc r="P21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98" sId="4" odxf="1" dxf="1" numFmtId="13">
    <nc r="Q21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199" sId="4" odxf="1" dxf="1" numFmtId="13">
    <nc r="R21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00" sId="4" odxf="1" dxf="1" numFmtId="13">
    <nc r="S21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01" sId="4" odxf="1" dxf="1">
    <nc r="O216" t="inlineStr">
      <is>
        <t>TBD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02" sId="4" odxf="1" dxf="1">
    <nc r="P216" t="inlineStr">
      <is>
        <t>TBD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03" sId="4" odxf="1" dxf="1">
    <nc r="Q216" t="inlineStr">
      <is>
        <t>TBD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04" sId="4" odxf="1" dxf="1">
    <nc r="R216" t="inlineStr">
      <is>
        <t>TBD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05" sId="4" odxf="1" dxf="1">
    <nc r="S216" t="inlineStr">
      <is>
        <t>TBD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06" sId="4" odxf="1" dxf="1">
    <nc r="O217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07" sId="4" odxf="1" dxf="1">
    <nc r="P217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08" sId="4" odxf="1" dxf="1">
    <nc r="Q217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09" sId="4" odxf="1" dxf="1">
    <nc r="R217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10" sId="4" odxf="1" dxf="1">
    <nc r="S217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11" sId="4" odxf="1" dxf="1">
    <nc r="O218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12" sId="4" odxf="1" dxf="1">
    <nc r="P218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13" sId="4" odxf="1" dxf="1">
    <nc r="Q218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14" sId="4" odxf="1" dxf="1">
    <nc r="R218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15" sId="4" odxf="1" dxf="1">
    <nc r="S218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16" sId="4" odxf="1" dxf="1">
    <nc r="O21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17" sId="4" odxf="1" dxf="1">
    <nc r="P21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18" sId="4" odxf="1" dxf="1">
    <nc r="Q21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19" sId="4" odxf="1" dxf="1">
    <nc r="R21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20" sId="4" odxf="1" dxf="1">
    <nc r="S21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21" sId="4" odxf="1" dxf="1">
    <nc r="O220">
      <v>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22" sId="4" odxf="1" dxf="1">
    <nc r="P220">
      <v>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23" sId="4" odxf="1" dxf="1">
    <nc r="Q220">
      <v>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24" sId="4" odxf="1" dxf="1">
    <nc r="R220">
      <v>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25" sId="4" odxf="1" dxf="1">
    <nc r="S220">
      <v>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26" sId="4" odxf="1" dxf="1">
    <nc r="O2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27" sId="4" odxf="1" dxf="1">
    <nc r="P2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28" sId="4" odxf="1" dxf="1">
    <nc r="Q2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29" sId="4" odxf="1" dxf="1">
    <nc r="R2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30" sId="4" odxf="1" dxf="1">
    <nc r="S2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31" sId="4" numFmtId="13">
    <nc r="O222">
      <v>1</v>
    </nc>
  </rcc>
  <rcc rId="5232" sId="4" numFmtId="13">
    <nc r="P222">
      <v>1</v>
    </nc>
  </rcc>
  <rcc rId="5233" sId="4" numFmtId="13">
    <nc r="Q222">
      <v>1</v>
    </nc>
  </rcc>
  <rcc rId="5234" sId="4" numFmtId="13">
    <nc r="R222">
      <v>1</v>
    </nc>
  </rcc>
  <rcc rId="5235" sId="4" numFmtId="13">
    <nc r="S222">
      <v>1</v>
    </nc>
  </rcc>
  <rcc rId="5236" sId="4" odxf="1" dxf="1" numFmtId="13">
    <nc r="O22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37" sId="4" odxf="1" dxf="1" numFmtId="13">
    <nc r="P22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38" sId="4" odxf="1" dxf="1" numFmtId="13">
    <nc r="Q22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39" sId="4" odxf="1" dxf="1" numFmtId="13">
    <nc r="R22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40" sId="4" odxf="1" dxf="1" numFmtId="13">
    <nc r="S22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41" sId="4" odxf="1" dxf="1">
    <nc r="O224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42" sId="4" odxf="1" dxf="1">
    <nc r="P224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43" sId="4" odxf="1" dxf="1">
    <nc r="Q224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44" sId="4" odxf="1" dxf="1">
    <nc r="R224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45" sId="4" odxf="1" dxf="1">
    <nc r="S224">
      <v>0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46" sId="4" odxf="1" dxf="1">
    <nc r="O225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47" sId="4" odxf="1" dxf="1">
    <nc r="P225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48" sId="4" odxf="1" dxf="1">
    <nc r="Q225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49" sId="4" odxf="1" dxf="1">
    <nc r="R225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50" sId="4" odxf="1" dxf="1">
    <nc r="S225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251" sId="4" odxf="1" dxf="1">
    <nc r="O226">
      <v>2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52" sId="4" odxf="1" dxf="1">
    <nc r="P226">
      <v>2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53" sId="4" odxf="1" dxf="1">
    <nc r="Q226">
      <v>2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54" sId="4" odxf="1" dxf="1">
    <nc r="R226">
      <v>2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55" sId="4" odxf="1" dxf="1">
    <nc r="S226">
      <v>2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56" sId="4" odxf="1" dxf="1">
    <nc r="O227">
      <v>2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257" sId="4" odxf="1" dxf="1">
    <nc r="P227">
      <v>2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258" sId="4" odxf="1" dxf="1">
    <nc r="Q227">
      <v>2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259" sId="4" odxf="1" dxf="1">
    <nc r="R227">
      <v>2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260" sId="4" odxf="1" dxf="1">
    <nc r="S227">
      <v>2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261" sId="4" odxf="1" dxf="1" numFmtId="13">
    <nc r="O228">
      <v>0.66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62" sId="4" odxf="1" dxf="1" numFmtId="13">
    <nc r="P228">
      <v>0.66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63" sId="4" odxf="1" dxf="1" numFmtId="13">
    <nc r="Q228">
      <v>0.66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64" sId="4" odxf="1" dxf="1" numFmtId="13">
    <nc r="R228">
      <v>0.66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65" sId="4" odxf="1" dxf="1" numFmtId="13">
    <nc r="S228">
      <v>0.66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266" sId="4" odxf="1" dxf="1" numFmtId="13">
    <nc r="O229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67" sId="4" odxf="1" dxf="1" numFmtId="13">
    <nc r="P229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68" sId="4" odxf="1" dxf="1" numFmtId="13">
    <nc r="Q229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69" sId="4" odxf="1" dxf="1" numFmtId="13">
    <nc r="R229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70" sId="4" odxf="1" dxf="1" numFmtId="13">
    <nc r="S229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="1" sqref="O230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P230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Q230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R230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S230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T230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U230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O231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P231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Q231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R231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</dxf>
  </rfmt>
  <rfmt sheetId="4" s="1" sqref="S231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T231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U231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cc rId="5271" sId="4" odxf="1" s="1" dxf="1">
    <nc r="O230">
      <v>6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272" sId="4" odxf="1" s="1" dxf="1">
    <nc r="P230">
      <v>5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273" sId="4" odxf="1" s="1" dxf="1">
    <nc r="Q230">
      <v>5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274" sId="4" odxf="1" s="1" dxf="1">
    <nc r="R230">
      <v>5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275" sId="4" odxf="1" s="1" dxf="1">
    <nc r="S230">
      <v>4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276" sId="4" odxf="1" s="1" dxf="1">
    <nc r="T230">
      <v>4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277" sId="4" odxf="1" s="1" dxf="1">
    <nc r="U230">
      <v>4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278" sId="4" odxf="1" s="1" dxf="1">
    <nc r="O231">
      <v>5</v>
    </nc>
    <n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cc rId="5279" sId="4" odxf="1" s="1" dxf="1">
    <nc r="P231">
      <v>0</v>
    </nc>
    <n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cc rId="5280" sId="4" odxf="1" s="1" dxf="1">
    <nc r="Q231">
      <v>3</v>
    </nc>
    <n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cc rId="5281" sId="4" odxf="1" s="1" dxf="1">
    <nc r="R231">
      <v>1</v>
    </nc>
    <n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</ndxf>
  </rcc>
  <rfmt sheetId="4" s="1" sqref="S231" start="0" length="0">
    <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horizontal="center" vertical="center"/>
    </dxf>
  </rfmt>
  <rfmt sheetId="4" s="1" sqref="T231" start="0" length="0">
    <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horizontal="center" vertical="center"/>
    </dxf>
  </rfmt>
  <rfmt sheetId="4" s="1" sqref="U231" start="0" length="0">
    <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horizontal="center" vertical="center"/>
    </dxf>
  </rfmt>
  <rcc rId="5282" sId="4" odxf="1" dxf="1">
    <nc r="O232">
      <v>1.5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83" sId="4" odxf="1" dxf="1">
    <nc r="P232">
      <v>1.5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84" sId="4" odxf="1" dxf="1">
    <nc r="Q232">
      <v>1.5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85" sId="4" odxf="1" dxf="1">
    <nc r="R232">
      <v>1.5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86" sId="4" odxf="1" dxf="1">
    <nc r="S232">
      <v>1.5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87" sId="4" odxf="1" dxf="1">
    <nc r="T232">
      <v>1.5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288" sId="4" odxf="1" dxf="1">
    <nc r="U232">
      <v>1.5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fmt sheetId="4" sqref="O233" start="0" length="0">
    <dxf>
      <font>
        <b/>
        <sz val="15"/>
        <name val="Arial Narrow"/>
        <scheme val="none"/>
      </font>
      <numFmt numFmtId="0" formatCode="General"/>
      <fill>
        <patternFill patternType="solid">
          <bgColor rgb="FF00B050"/>
        </patternFill>
      </fill>
    </dxf>
  </rfmt>
  <rcc rId="5289" sId="4">
    <nc r="O233">
      <v>0.01</v>
    </nc>
  </rcc>
  <rcc rId="5290" sId="4" odxf="1" dxf="1">
    <nc r="P233">
      <v>0.01</v>
    </nc>
    <odxf>
      <font>
        <b val="0"/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5291" sId="4" odxf="1" dxf="1">
    <nc r="Q233">
      <v>0.01</v>
    </nc>
    <odxf>
      <font>
        <b val="0"/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5292" sId="4" odxf="1" dxf="1">
    <nc r="R233">
      <v>0.01</v>
    </nc>
    <odxf>
      <font>
        <b val="0"/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5293" sId="4" odxf="1" dxf="1">
    <nc r="S233">
      <v>0.01</v>
    </nc>
    <odxf>
      <font>
        <b val="0"/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fmt sheetId="4" sqref="O239" start="0" length="0">
    <dxf>
      <fill>
        <patternFill patternType="solid">
          <bgColor rgb="FFFF0000"/>
        </patternFill>
      </fill>
    </dxf>
  </rfmt>
  <rfmt sheetId="4" sqref="P239" start="0" length="0">
    <dxf>
      <fill>
        <patternFill patternType="solid">
          <bgColor rgb="FFFF0000"/>
        </patternFill>
      </fill>
    </dxf>
  </rfmt>
  <rfmt sheetId="4" sqref="Q239" start="0" length="0">
    <dxf>
      <fill>
        <patternFill patternType="solid">
          <bgColor rgb="FF00B050"/>
        </patternFill>
      </fill>
    </dxf>
  </rfmt>
  <rcc rId="5294" sId="4" odxf="1" dxf="1" numFmtId="13">
    <nc r="O239">
      <v>0.98</v>
    </nc>
    <ndxf>
      <font>
        <sz val="15"/>
        <color rgb="FF000000"/>
        <name val="Arial Narrow"/>
        <scheme val="none"/>
      </font>
      <fill>
        <patternFill>
          <fgColor rgb="FF000000"/>
        </patternFill>
      </fill>
    </ndxf>
  </rcc>
  <rcc rId="5295" sId="4" odxf="1" dxf="1" numFmtId="13">
    <nc r="P239">
      <v>0.98</v>
    </nc>
    <ndxf>
      <font>
        <sz val="15"/>
        <color rgb="FF000000"/>
        <name val="Arial Narrow"/>
        <scheme val="none"/>
      </font>
      <fill>
        <patternFill>
          <fgColor rgb="FF000000"/>
        </patternFill>
      </fill>
    </ndxf>
  </rcc>
  <rcc rId="5296" sId="4" odxf="1" dxf="1" numFmtId="13">
    <nc r="Q239">
      <v>0.99399999999999999</v>
    </nc>
    <ndxf>
      <font>
        <sz val="15"/>
        <color rgb="FF000000"/>
        <name val="Arial Narrow"/>
        <scheme val="none"/>
      </font>
    </ndxf>
  </rcc>
  <rcc rId="5297" sId="4" odxf="1" dxf="1" numFmtId="13">
    <nc r="R23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298" sId="4" odxf="1" dxf="1" numFmtId="13">
    <nc r="S239">
      <v>0.99399999999999999</v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cc rId="5299" sId="4" odxf="1" dxf="1" numFmtId="13">
    <nc r="O238">
      <v>0.99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0" sId="4" odxf="1" dxf="1" numFmtId="13">
    <nc r="P238">
      <v>0.99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1" sId="4" odxf="1" dxf="1" numFmtId="13">
    <nc r="Q238">
      <v>0.99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2" sId="4" odxf="1" dxf="1" numFmtId="13">
    <nc r="R238">
      <v>0.99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3" sId="4" odxf="1" dxf="1" numFmtId="13">
    <nc r="S238">
      <v>0.99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4" sId="4" odxf="1" dxf="1" numFmtId="13">
    <nc r="T238">
      <v>0.99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5" sId="4" odxf="1" dxf="1" numFmtId="13">
    <nc r="U238">
      <v>0.99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6" sId="4" odxf="1" dxf="1" numFmtId="13">
    <nc r="O240">
      <v>0.98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7" sId="4" odxf="1" dxf="1" numFmtId="13">
    <nc r="P240">
      <v>0.98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8" sId="4" odxf="1" dxf="1" numFmtId="13">
    <nc r="Q240">
      <v>0.98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09" sId="4" odxf="1" dxf="1" numFmtId="13">
    <nc r="R240">
      <v>0.98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10" sId="4" odxf="1" dxf="1" numFmtId="13">
    <nc r="S240">
      <v>0.98</v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311" sId="4" odxf="1" dxf="1" numFmtId="13">
    <nc r="O24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12" sId="4" odxf="1" dxf="1" numFmtId="13">
    <nc r="P24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13" sId="4" odxf="1" dxf="1" numFmtId="13">
    <nc r="Q24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14" sId="4" odxf="1" dxf="1" numFmtId="13">
    <nc r="R24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15" sId="4" odxf="1" dxf="1" numFmtId="13">
    <nc r="S24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="1" sqref="O24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vertical="bottom"/>
    </dxf>
  </rfmt>
  <rfmt sheetId="4" s="1" sqref="P24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vertical="bottom"/>
    </dxf>
  </rfmt>
  <rfmt sheetId="4" s="1" sqref="Q24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</dxf>
  </rfmt>
  <rfmt sheetId="4" s="1" sqref="O242" start="0" length="0">
    <dxf>
      <font>
        <sz val="10"/>
        <color auto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P242" start="0" length="0">
    <dxf>
      <font>
        <sz val="10"/>
        <color auto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Q242" start="0" length="0">
    <dxf>
      <font>
        <sz val="10"/>
        <color auto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R242" start="0" length="0">
    <dxf>
      <font>
        <sz val="10"/>
        <color auto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S242" start="0" length="0">
    <dxf>
      <font>
        <sz val="10"/>
        <color auto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T242" start="0" length="0">
    <dxf>
      <font>
        <sz val="10"/>
        <color auto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U242" start="0" length="0">
    <dxf>
      <font>
        <sz val="10"/>
        <color auto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cc rId="5316" sId="4" odxf="1" s="1" dxf="1">
    <nc r="O242">
      <v>1023</v>
    </nc>
    <ndxf>
      <font>
        <b/>
        <sz val="15"/>
        <color auto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317" sId="4" odxf="1" s="1" dxf="1">
    <nc r="P242">
      <v>974</v>
    </nc>
    <ndxf>
      <font>
        <b/>
        <sz val="15"/>
        <color auto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318" sId="4" odxf="1" s="1" dxf="1">
    <nc r="Q242">
      <v>925</v>
    </nc>
    <ndxf>
      <font>
        <b/>
        <sz val="15"/>
        <color auto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319" sId="4" odxf="1" s="1" dxf="1">
    <nc r="R242">
      <v>876</v>
    </nc>
    <ndxf>
      <font>
        <b/>
        <sz val="15"/>
        <color auto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320" sId="4" odxf="1" s="1" dxf="1">
    <nc r="S242">
      <v>803</v>
    </nc>
    <ndxf>
      <font>
        <b/>
        <sz val="15"/>
        <color auto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321" sId="4" odxf="1" s="1" dxf="1">
    <nc r="T242">
      <v>730</v>
    </nc>
    <ndxf>
      <font>
        <b/>
        <sz val="15"/>
        <color auto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322" sId="4" odxf="1" s="1" dxf="1">
    <nc r="U242">
      <v>657</v>
    </nc>
    <ndxf>
      <font>
        <b/>
        <sz val="15"/>
        <color auto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cc rId="5323" sId="4" odxf="1" s="1" dxf="1">
    <nc r="O243">
      <v>561</v>
    </nc>
    <ndxf>
      <font>
        <b/>
        <sz val="15"/>
        <color auto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cc rId="5324" sId="4" odxf="1" s="1" dxf="1">
    <nc r="P243">
      <v>924</v>
    </nc>
    <ndxf>
      <font>
        <b/>
        <sz val="15"/>
        <color auto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cc rId="5325" sId="4" odxf="1" s="1" dxf="1">
    <nc r="Q243">
      <v>329</v>
    </nc>
    <ndxf>
      <font>
        <b/>
        <sz val="15"/>
        <color auto="1"/>
        <name val="Arial Narrow"/>
        <family val="2"/>
        <scheme val="none"/>
      </font>
      <fill>
        <patternFill>
          <bgColor rgb="FF00B050"/>
        </patternFill>
      </fill>
    </ndxf>
  </rcc>
  <rcc rId="5326" sId="4" numFmtId="13">
    <nc r="O244">
      <v>0.95</v>
    </nc>
  </rcc>
  <rcc rId="5327" sId="4" numFmtId="13">
    <nc r="P244">
      <v>0.95</v>
    </nc>
  </rcc>
  <rcc rId="5328" sId="4" numFmtId="13">
    <nc r="Q244">
      <v>0.95</v>
    </nc>
  </rcc>
  <rcc rId="5329" sId="4" numFmtId="13">
    <nc r="R244">
      <v>0.95</v>
    </nc>
  </rcc>
  <rcc rId="5330" sId="4" numFmtId="13">
    <nc r="S244">
      <v>0.95</v>
    </nc>
  </rcc>
  <rcc rId="5331" sId="4" numFmtId="13">
    <nc r="T244">
      <v>0.95</v>
    </nc>
  </rcc>
  <rcc rId="5332" sId="4" numFmtId="13">
    <nc r="U244">
      <v>0.95</v>
    </nc>
  </rcc>
  <rcc rId="5333" sId="4" odxf="1" dxf="1" numFmtId="13">
    <nc r="O24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34" sId="4" odxf="1" dxf="1" numFmtId="13">
    <nc r="P24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35" sId="4" odxf="1" dxf="1" numFmtId="13">
    <nc r="Q24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36" sId="4" odxf="1" dxf="1" numFmtId="13">
    <nc r="R24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37" sId="4" odxf="1" dxf="1" numFmtId="13">
    <nc r="S24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38" sId="4" odxf="1" dxf="1" numFmtId="13">
    <nc r="T24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39" sId="4" odxf="1" dxf="1" numFmtId="13">
    <nc r="U24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40" sId="4">
    <nc r="O246">
      <v>30</v>
    </nc>
  </rcc>
  <rcc rId="5341" sId="4">
    <nc r="P246">
      <v>30</v>
    </nc>
  </rcc>
  <rcc rId="5342" sId="4">
    <nc r="Q246">
      <v>30</v>
    </nc>
  </rcc>
  <rcc rId="5343" sId="4">
    <nc r="R246">
      <v>30</v>
    </nc>
  </rcc>
  <rcc rId="5344" sId="4">
    <nc r="S246">
      <v>30</v>
    </nc>
  </rcc>
  <rcc rId="5345" sId="4">
    <nc r="T246">
      <v>30</v>
    </nc>
  </rcc>
  <rcc rId="5346" sId="4">
    <nc r="U246">
      <v>30</v>
    </nc>
  </rcc>
  <rcc rId="5347" sId="4" odxf="1" dxf="1">
    <nc r="O24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48" sId="4" odxf="1" dxf="1">
    <nc r="P24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49" sId="4" odxf="1" dxf="1">
    <nc r="Q24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50" sId="4" odxf="1" dxf="1">
    <nc r="R24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51" sId="4" odxf="1" dxf="1">
    <nc r="S24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52" sId="4" odxf="1" dxf="1">
    <nc r="T24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53" sId="4" odxf="1" dxf="1">
    <nc r="U24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54" sId="4" odxf="1" dxf="1" numFmtId="13">
    <nc r="O248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5355" sId="4" odxf="1" dxf="1" numFmtId="13">
    <nc r="P248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5356" sId="4" odxf="1" dxf="1" numFmtId="13">
    <nc r="Q248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5357" sId="4" odxf="1" dxf="1" numFmtId="13">
    <nc r="R248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5358" sId="4" odxf="1" dxf="1" numFmtId="13">
    <nc r="S248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5359" sId="4" odxf="1" dxf="1" numFmtId="13">
    <nc r="T248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5360" sId="4" odxf="1" dxf="1" numFmtId="13">
    <nc r="U248">
      <v>0.02</v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5361" sId="4" odxf="1" dxf="1" numFmtId="13">
    <nc r="O249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62" sId="4" odxf="1" dxf="1" numFmtId="13">
    <nc r="P249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63" sId="4" odxf="1" dxf="1" numFmtId="13">
    <nc r="Q249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64" sId="4" odxf="1" dxf="1" numFmtId="13">
    <nc r="R249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65" sId="4" odxf="1" dxf="1" numFmtId="13">
    <nc r="S249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66" sId="4" odxf="1" dxf="1" numFmtId="13">
    <nc r="T249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67" sId="4" odxf="1" dxf="1" numFmtId="13">
    <nc r="U249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68" sId="4" odxf="1" dxf="1" numFmtId="14">
    <nc r="O250">
      <v>1.9E-2</v>
    </nc>
    <odxf>
      <font>
        <sz val="15"/>
        <name val="Arial Narrow"/>
        <scheme val="none"/>
      </font>
      <numFmt numFmtId="14" formatCode="0.00%"/>
    </odxf>
    <ndxf>
      <font>
        <sz val="15"/>
        <color auto="1"/>
        <name val="Arial Narrow"/>
        <scheme val="none"/>
      </font>
      <numFmt numFmtId="177" formatCode="0.0%"/>
    </ndxf>
  </rcc>
  <rcc rId="5369" sId="4" odxf="1" dxf="1" numFmtId="14">
    <nc r="P250">
      <v>1.9E-2</v>
    </nc>
    <odxf>
      <font>
        <sz val="15"/>
        <name val="Arial Narrow"/>
        <scheme val="none"/>
      </font>
      <numFmt numFmtId="14" formatCode="0.00%"/>
    </odxf>
    <ndxf>
      <font>
        <sz val="15"/>
        <color auto="1"/>
        <name val="Arial Narrow"/>
        <scheme val="none"/>
      </font>
      <numFmt numFmtId="177" formatCode="0.0%"/>
    </ndxf>
  </rcc>
  <rcc rId="5370" sId="4" odxf="1" dxf="1" numFmtId="14">
    <nc r="Q250">
      <v>1.9E-2</v>
    </nc>
    <odxf>
      <font>
        <sz val="15"/>
        <name val="Arial Narrow"/>
        <scheme val="none"/>
      </font>
      <numFmt numFmtId="14" formatCode="0.00%"/>
    </odxf>
    <ndxf>
      <font>
        <sz val="15"/>
        <color auto="1"/>
        <name val="Arial Narrow"/>
        <scheme val="none"/>
      </font>
      <numFmt numFmtId="177" formatCode="0.0%"/>
    </ndxf>
  </rcc>
  <rcc rId="5371" sId="4" odxf="1" dxf="1" numFmtId="14">
    <nc r="R250">
      <v>1.9E-2</v>
    </nc>
    <odxf>
      <font>
        <sz val="15"/>
        <name val="Arial Narrow"/>
        <scheme val="none"/>
      </font>
      <numFmt numFmtId="14" formatCode="0.00%"/>
    </odxf>
    <ndxf>
      <font>
        <sz val="15"/>
        <color auto="1"/>
        <name val="Arial Narrow"/>
        <scheme val="none"/>
      </font>
      <numFmt numFmtId="177" formatCode="0.0%"/>
    </ndxf>
  </rcc>
  <rcc rId="5372" sId="4" odxf="1" dxf="1" numFmtId="14">
    <nc r="S250">
      <v>1.9E-2</v>
    </nc>
    <odxf>
      <font>
        <sz val="15"/>
        <name val="Arial Narrow"/>
        <scheme val="none"/>
      </font>
      <numFmt numFmtId="14" formatCode="0.00%"/>
    </odxf>
    <ndxf>
      <font>
        <sz val="15"/>
        <color auto="1"/>
        <name val="Arial Narrow"/>
        <scheme val="none"/>
      </font>
      <numFmt numFmtId="177" formatCode="0.0%"/>
    </ndxf>
  </rcc>
  <rcc rId="5373" sId="4" odxf="1" dxf="1" numFmtId="14">
    <nc r="T250">
      <v>1.9E-2</v>
    </nc>
    <odxf>
      <font>
        <sz val="15"/>
        <name val="Arial Narrow"/>
        <scheme val="none"/>
      </font>
      <numFmt numFmtId="14" formatCode="0.00%"/>
    </odxf>
    <ndxf>
      <font>
        <sz val="15"/>
        <color auto="1"/>
        <name val="Arial Narrow"/>
        <scheme val="none"/>
      </font>
      <numFmt numFmtId="177" formatCode="0.0%"/>
    </ndxf>
  </rcc>
  <rcc rId="5374" sId="4" odxf="1" dxf="1" numFmtId="14">
    <nc r="U250">
      <v>1.9E-2</v>
    </nc>
    <odxf>
      <font>
        <sz val="15"/>
        <name val="Arial Narrow"/>
        <scheme val="none"/>
      </font>
      <numFmt numFmtId="14" formatCode="0.00%"/>
    </odxf>
    <ndxf>
      <font>
        <sz val="15"/>
        <color auto="1"/>
        <name val="Arial Narrow"/>
        <scheme val="none"/>
      </font>
      <numFmt numFmtId="177" formatCode="0.0%"/>
    </ndxf>
  </rcc>
  <rcc rId="5375" sId="4" odxf="1" dxf="1" numFmtId="14">
    <nc r="O25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76" sId="4" odxf="1" dxf="1" numFmtId="14">
    <nc r="P25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77" sId="4" odxf="1" dxf="1" numFmtId="14">
    <nc r="Q25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78" sId="4" odxf="1" dxf="1" numFmtId="14">
    <nc r="R25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79" sId="4" odxf="1" dxf="1" numFmtId="14">
    <nc r="S25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80" sId="4" odxf="1" dxf="1" numFmtId="14">
    <nc r="T25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81" sId="4" odxf="1" dxf="1" numFmtId="14">
    <nc r="U25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82" sId="4" quotePrefix="1">
    <nc r="O252" t="inlineStr">
      <is>
        <t>+-5%</t>
      </is>
    </nc>
  </rcc>
  <rcc rId="5383" sId="4" quotePrefix="1">
    <nc r="P252" t="inlineStr">
      <is>
        <t>+-5%</t>
      </is>
    </nc>
  </rcc>
  <rcc rId="5384" sId="4" quotePrefix="1">
    <nc r="Q252" t="inlineStr">
      <is>
        <t>+-5%</t>
      </is>
    </nc>
  </rcc>
  <rcc rId="5385" sId="4" quotePrefix="1">
    <nc r="R252" t="inlineStr">
      <is>
        <t>+-5%</t>
      </is>
    </nc>
  </rcc>
  <rcc rId="5386" sId="4" quotePrefix="1">
    <nc r="S252" t="inlineStr">
      <is>
        <t>+-5%</t>
      </is>
    </nc>
  </rcc>
  <rcc rId="5387" sId="4" quotePrefix="1">
    <nc r="T252" t="inlineStr">
      <is>
        <t>+-5%</t>
      </is>
    </nc>
  </rcc>
  <rcc rId="5388" sId="4" quotePrefix="1">
    <nc r="U252" t="inlineStr">
      <is>
        <t>+-5%</t>
      </is>
    </nc>
  </rcc>
  <rcc rId="5389" sId="4" odxf="1" dxf="1" quotePrefix="1">
    <nc r="O253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90" sId="4" odxf="1" dxf="1" quotePrefix="1">
    <nc r="P253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91" sId="4" odxf="1" dxf="1" quotePrefix="1">
    <nc r="Q253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92" sId="4" odxf="1" dxf="1" quotePrefix="1">
    <nc r="R253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93" sId="4" odxf="1" dxf="1" quotePrefix="1">
    <nc r="S253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94" sId="4" odxf="1" dxf="1" quotePrefix="1">
    <nc r="T253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95" sId="4" odxf="1" dxf="1" quotePrefix="1">
    <nc r="U253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396" sId="4" odxf="1" dxf="1">
    <nc r="O254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397" sId="4" odxf="1" dxf="1">
    <nc r="P254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398" sId="4" odxf="1" dxf="1">
    <nc r="Q254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399" sId="4" odxf="1" dxf="1">
    <nc r="R254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00" sId="4" odxf="1" dxf="1">
    <nc r="S254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01" sId="4" odxf="1" dxf="1">
    <nc r="T254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02" sId="4" odxf="1" dxf="1">
    <nc r="U254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3" sId="4" numFmtId="14">
    <nc r="S37">
      <v>0.95760000000000001</v>
    </nc>
  </rcc>
  <rcc rId="5404" sId="4" numFmtId="14">
    <nc r="S39">
      <v>0.9627</v>
    </nc>
  </rcc>
  <rcc rId="5405" sId="4" numFmtId="14">
    <nc r="S103">
      <v>0.95760000000000001</v>
    </nc>
  </rcc>
  <rcc rId="5406" sId="4" numFmtId="14">
    <nc r="S105">
      <v>0.9627</v>
    </nc>
  </rcc>
  <rcc rId="5407" sId="4" numFmtId="14">
    <nc r="S169">
      <v>0.95760000000000001</v>
    </nc>
  </rcc>
  <rcc rId="5408" sId="4" numFmtId="14">
    <nc r="S171">
      <v>0.9627</v>
    </nc>
  </rcc>
  <rcc rId="5409" sId="4" numFmtId="14">
    <nc r="S235">
      <v>0.95760000000000001</v>
    </nc>
  </rcc>
  <rcc rId="5410" sId="4" numFmtId="14">
    <nc r="S237">
      <v>0.9627</v>
    </nc>
  </rcc>
  <rcc rId="5411" sId="4" odxf="1" dxf="1">
    <nc r="O268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</border>
    </ndxf>
  </rcc>
  <rcc rId="5412" sId="4" odxf="1" dxf="1">
    <nc r="P268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</border>
    </ndxf>
  </rcc>
  <rcc rId="5413" sId="4" odxf="1" dxf="1">
    <nc r="Q268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</border>
    </ndxf>
  </rcc>
  <rcc rId="5414" sId="4" odxf="1" dxf="1">
    <nc r="R268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</border>
    </ndxf>
  </rcc>
  <rcc rId="5415" sId="4" odxf="1" dxf="1">
    <nc r="S268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</border>
    </ndxf>
  </rcc>
  <rcc rId="5416" sId="4" odxf="1" dxf="1">
    <nc r="O269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17" sId="4" odxf="1" dxf="1">
    <nc r="P269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18" sId="4" odxf="1" dxf="1">
    <nc r="Q269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19" sId="4" odxf="1" dxf="1">
    <nc r="R269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20" sId="4" odxf="1" dxf="1">
    <nc r="S269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21" sId="4" odxf="1" dxf="1">
    <nc r="O270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22" sId="4" odxf="1" dxf="1">
    <nc r="P270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23" sId="4" odxf="1" dxf="1">
    <nc r="Q270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24" sId="4" odxf="1" dxf="1">
    <nc r="R270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25" sId="4" odxf="1" dxf="1">
    <nc r="S270">
      <v>0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26" sId="4" odxf="1" dxf="1">
    <nc r="O271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27" sId="4" odxf="1" dxf="1">
    <nc r="P271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28" sId="4" odxf="1" dxf="1">
    <nc r="Q271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29" sId="4" odxf="1" dxf="1">
    <nc r="R271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30" sId="4" odxf="1" dxf="1">
    <nc r="S271">
      <v>0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31" sId="4" odxf="1" dxf="1">
    <nc r="O272" t="inlineStr">
      <is>
        <t> </t>
      </is>
    </nc>
    <odxf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32" sId="4" odxf="1" dxf="1">
    <nc r="P272" t="inlineStr">
      <is>
        <t> </t>
      </is>
    </nc>
    <odxf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33" sId="4" odxf="1" dxf="1">
    <nc r="Q272" t="inlineStr">
      <is>
        <t> </t>
      </is>
    </nc>
    <odxf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34" sId="4" odxf="1" dxf="1">
    <nc r="R272" t="inlineStr">
      <is>
        <t> </t>
      </is>
    </nc>
    <odxf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35" sId="4" odxf="1" dxf="1">
    <nc r="S272" t="inlineStr">
      <is>
        <t> </t>
      </is>
    </nc>
    <odxf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36" sId="4" odxf="1" dxf="1">
    <nc r="O273" t="inlineStr">
      <is>
        <t>N/A</t>
      </is>
    </nc>
    <odxf>
      <font>
        <b val="0"/>
        <sz val="15"/>
        <color auto="1"/>
        <name val="Arial Narrow"/>
        <scheme val="none"/>
      </font>
      <numFmt numFmtId="13" formatCode="0%"/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numFmt numFmtId="0" formatCode="General"/>
      <alignment wrapText="1"/>
      <border outline="0">
        <left/>
        <top/>
      </border>
    </ndxf>
  </rcc>
  <rcc rId="5437" sId="4" odxf="1" dxf="1">
    <nc r="P273" t="inlineStr">
      <is>
        <t>N/A</t>
      </is>
    </nc>
    <odxf>
      <font>
        <b val="0"/>
        <sz val="15"/>
        <color auto="1"/>
        <name val="Arial Narrow"/>
        <scheme val="none"/>
      </font>
      <numFmt numFmtId="13" formatCode="0%"/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numFmt numFmtId="0" formatCode="General"/>
      <alignment wrapText="1"/>
      <border outline="0">
        <left/>
        <top/>
      </border>
    </ndxf>
  </rcc>
  <rcc rId="5438" sId="4" odxf="1" dxf="1">
    <nc r="Q273" t="inlineStr">
      <is>
        <t>N/A</t>
      </is>
    </nc>
    <odxf>
      <font>
        <b val="0"/>
        <sz val="15"/>
        <color auto="1"/>
        <name val="Arial Narrow"/>
        <scheme val="none"/>
      </font>
      <numFmt numFmtId="13" formatCode="0%"/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numFmt numFmtId="0" formatCode="General"/>
      <alignment wrapText="1"/>
      <border outline="0">
        <left/>
        <top/>
      </border>
    </ndxf>
  </rcc>
  <rcc rId="5439" sId="4" odxf="1" dxf="1">
    <nc r="R273" t="inlineStr">
      <is>
        <t>N/A</t>
      </is>
    </nc>
    <odxf>
      <font>
        <b val="0"/>
        <sz val="15"/>
        <color auto="1"/>
        <name val="Arial Narrow"/>
        <scheme val="none"/>
      </font>
      <numFmt numFmtId="13" formatCode="0%"/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numFmt numFmtId="0" formatCode="General"/>
      <alignment wrapText="1"/>
      <border outline="0">
        <left/>
        <top/>
      </border>
    </ndxf>
  </rcc>
  <rcc rId="5440" sId="4" odxf="1" dxf="1">
    <nc r="S273" t="inlineStr">
      <is>
        <t>N/A</t>
      </is>
    </nc>
    <odxf>
      <font>
        <b val="0"/>
        <sz val="15"/>
        <color auto="1"/>
        <name val="Arial Narrow"/>
        <scheme val="none"/>
      </font>
      <numFmt numFmtId="13" formatCode="0%"/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numFmt numFmtId="0" formatCode="General"/>
      <alignment wrapText="1"/>
      <border outline="0">
        <left/>
        <top/>
      </border>
    </ndxf>
  </rcc>
  <rcc rId="5441" sId="4" odxf="1" dxf="1" numFmtId="13">
    <nc r="O274">
      <v>0.62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42" sId="4" odxf="1" dxf="1" numFmtId="13">
    <nc r="P274">
      <v>0.62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43" sId="4" odxf="1" dxf="1" numFmtId="13">
    <nc r="Q274">
      <v>0.62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44" sId="4" odxf="1" dxf="1" numFmtId="13">
    <nc r="R274">
      <v>0.62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45" sId="4" odxf="1" dxf="1" numFmtId="13">
    <nc r="S274">
      <v>0.62</v>
    </nc>
    <odxf>
      <font>
        <b val="0"/>
        <sz val="15"/>
        <color auto="1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46" sId="4" odxf="1" dxf="1" numFmtId="13">
    <nc r="O275">
      <v>0.64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47" sId="4" odxf="1" dxf="1" numFmtId="13">
    <nc r="P275">
      <v>0.64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48" sId="4" odxf="1" dxf="1" numFmtId="13">
    <nc r="Q275">
      <v>0.64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49" sId="4" odxf="1" dxf="1" numFmtId="13">
    <nc r="R275">
      <v>0.64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50" sId="4" odxf="1" dxf="1" numFmtId="13">
    <nc r="S275">
      <v>0.64</v>
    </nc>
    <odxf>
      <font>
        <b val="0"/>
        <sz val="15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51" sId="4" odxf="1" dxf="1">
    <nc r="O276">
      <v>3.5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52" sId="4" odxf="1" dxf="1">
    <nc r="P276">
      <v>3.5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53" sId="4" odxf="1" dxf="1">
    <nc r="Q276">
      <v>3.5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54" sId="4" odxf="1" dxf="1">
    <nc r="R276">
      <v>3.5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55" sId="4" odxf="1" dxf="1">
    <nc r="S276">
      <v>3.5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56" sId="4" odxf="1" dxf="1" numFmtId="13">
    <nc r="O278">
      <v>1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57" sId="4" odxf="1" dxf="1" numFmtId="13">
    <nc r="P278">
      <v>1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58" sId="4" odxf="1" dxf="1" numFmtId="13">
    <nc r="Q278">
      <v>1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59" sId="4" odxf="1" dxf="1" numFmtId="13">
    <nc r="R278">
      <v>1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60" sId="4" odxf="1" dxf="1" numFmtId="13">
    <nc r="S278">
      <v>1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61" sId="4" odxf="1" dxf="1" numFmtId="13">
    <nc r="O279">
      <v>1</v>
    </nc>
    <odxf>
      <font>
        <b val="0"/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62" sId="4" odxf="1" dxf="1" numFmtId="13">
    <nc r="P279">
      <v>1</v>
    </nc>
    <odxf>
      <font>
        <b val="0"/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63" sId="4" odxf="1" dxf="1" numFmtId="13">
    <nc r="Q279">
      <v>1</v>
    </nc>
    <odxf>
      <font>
        <b val="0"/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64" sId="4" odxf="1" dxf="1" numFmtId="13">
    <nc r="R279">
      <v>1</v>
    </nc>
    <odxf>
      <font>
        <b val="0"/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65" sId="4" odxf="1" dxf="1" numFmtId="13">
    <nc r="S279">
      <v>1</v>
    </nc>
    <odxf>
      <font>
        <b val="0"/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66" sId="4" odxf="1" dxf="1" numFmtId="13">
    <nc r="O28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67" sId="4" odxf="1" dxf="1" numFmtId="13">
    <nc r="P28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68" sId="4" odxf="1" dxf="1" numFmtId="13">
    <nc r="Q28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69" sId="4" odxf="1" dxf="1" numFmtId="13">
    <nc r="R28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70" sId="4" odxf="1" dxf="1" numFmtId="13">
    <nc r="S28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71" sId="4" odxf="1" dxf="1" numFmtId="13">
    <nc r="O28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72" sId="4" odxf="1" dxf="1" numFmtId="13">
    <nc r="P28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73" sId="4" odxf="1" dxf="1" numFmtId="13">
    <nc r="Q28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74" sId="4" odxf="1" dxf="1" numFmtId="13">
    <nc r="R28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75" sId="4" odxf="1" dxf="1" numFmtId="13">
    <nc r="S28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76" sId="4" odxf="1" dxf="1">
    <nc r="O282" t="inlineStr">
      <is>
        <t>TBD</t>
      </is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77" sId="4" odxf="1" dxf="1">
    <nc r="P282" t="inlineStr">
      <is>
        <t>TBD</t>
      </is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78" sId="4" odxf="1" dxf="1">
    <nc r="Q282" t="inlineStr">
      <is>
        <t>TBD</t>
      </is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79" sId="4" odxf="1" dxf="1">
    <nc r="R282" t="inlineStr">
      <is>
        <t>TBD</t>
      </is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80" sId="4" odxf="1" dxf="1">
    <nc r="S282" t="inlineStr">
      <is>
        <t>TBD</t>
      </is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81" sId="4" odxf="1" dxf="1">
    <nc r="O283" t="inlineStr">
      <is>
        <t>N/A</t>
      </is>
    </nc>
    <odxf>
      <font>
        <sz val="15"/>
        <name val="Arial Narrow"/>
        <scheme val="none"/>
      </font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alignment wrapText="1"/>
      <border outline="0">
        <left/>
        <top/>
      </border>
    </ndxf>
  </rcc>
  <rcc rId="5482" sId="4" odxf="1" dxf="1">
    <nc r="P283" t="inlineStr">
      <is>
        <t>N/A</t>
      </is>
    </nc>
    <odxf>
      <font>
        <sz val="15"/>
        <name val="Arial Narrow"/>
        <scheme val="none"/>
      </font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alignment wrapText="1"/>
      <border outline="0">
        <left/>
        <top/>
      </border>
    </ndxf>
  </rcc>
  <rcc rId="5483" sId="4" odxf="1" dxf="1">
    <nc r="Q283" t="inlineStr">
      <is>
        <t>N/A</t>
      </is>
    </nc>
    <odxf>
      <font>
        <sz val="15"/>
        <name val="Arial Narrow"/>
        <scheme val="none"/>
      </font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alignment wrapText="1"/>
      <border outline="0">
        <left/>
        <top/>
      </border>
    </ndxf>
  </rcc>
  <rcc rId="5484" sId="4" odxf="1" dxf="1">
    <nc r="R283" t="inlineStr">
      <is>
        <t>N/A</t>
      </is>
    </nc>
    <odxf>
      <font>
        <sz val="15"/>
        <name val="Arial Narrow"/>
        <scheme val="none"/>
      </font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alignment wrapText="1"/>
      <border outline="0">
        <left/>
        <top/>
      </border>
    </ndxf>
  </rcc>
  <rcc rId="5485" sId="4" odxf="1" dxf="1">
    <nc r="S283" t="inlineStr">
      <is>
        <t>N/A</t>
      </is>
    </nc>
    <odxf>
      <font>
        <sz val="15"/>
        <name val="Arial Narrow"/>
        <scheme val="none"/>
      </font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alignment wrapText="1"/>
      <border outline="0">
        <left/>
        <top/>
      </border>
    </ndxf>
  </rcc>
  <rcc rId="5486" sId="4" odxf="1" dxf="1">
    <nc r="O284">
      <v>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87" sId="4" odxf="1" dxf="1">
    <nc r="P284">
      <v>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88" sId="4" odxf="1" dxf="1">
    <nc r="Q284">
      <v>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89" sId="4" odxf="1" dxf="1">
    <nc r="R284">
      <v>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90" sId="4" odxf="1" dxf="1">
    <nc r="S284">
      <v>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91" sId="4" odxf="1" dxf="1">
    <nc r="O285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92" sId="4" odxf="1" dxf="1">
    <nc r="P285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93" sId="4" odxf="1" dxf="1">
    <nc r="Q285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94" sId="4" odxf="1" dxf="1">
    <nc r="R285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95" sId="4" odxf="1" dxf="1">
    <nc r="S285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496" sId="4" odxf="1" dxf="1">
    <nc r="O286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97" sId="4" odxf="1" dxf="1">
    <nc r="P286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98" sId="4" odxf="1" dxf="1">
    <nc r="Q286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499" sId="4" odxf="1" dxf="1">
    <nc r="R286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00" sId="4" odxf="1" dxf="1">
    <nc r="S286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01" sId="4" odxf="1" dxf="1">
    <nc r="O287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02" sId="4" odxf="1" dxf="1">
    <nc r="P287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03" sId="4" odxf="1" dxf="1">
    <nc r="Q287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04" sId="4" odxf="1" dxf="1">
    <nc r="R287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05" sId="4" odxf="1" dxf="1">
    <nc r="S287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06" sId="4" odxf="1" dxf="1" numFmtId="13">
    <nc r="O288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07" sId="4" odxf="1" dxf="1" numFmtId="13">
    <nc r="P288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08" sId="4" odxf="1" dxf="1" numFmtId="13">
    <nc r="Q288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09" sId="4" odxf="1" dxf="1" numFmtId="13">
    <nc r="R288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10" sId="4" odxf="1" dxf="1" numFmtId="13">
    <nc r="S288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11" sId="4" odxf="1" dxf="1" numFmtId="13">
    <nc r="O289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12" sId="4" odxf="1" dxf="1" numFmtId="13">
    <nc r="P289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13" sId="4" odxf="1" dxf="1" numFmtId="13">
    <nc r="Q289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14" sId="4" odxf="1" dxf="1" numFmtId="13">
    <nc r="R289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15" sId="4" odxf="1" dxf="1" numFmtId="13">
    <nc r="S289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16" sId="4" odxf="1" dxf="1">
    <nc r="O290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17" sId="4" odxf="1" dxf="1">
    <nc r="P290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18" sId="4" odxf="1" dxf="1">
    <nc r="Q290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19" sId="4" odxf="1" dxf="1">
    <nc r="R290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20" sId="4" odxf="1" dxf="1">
    <nc r="S290">
      <v>0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21" sId="4" odxf="1" dxf="1">
    <nc r="O291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22" sId="4" odxf="1" dxf="1">
    <nc r="P291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23" sId="4" odxf="1" dxf="1">
    <nc r="Q291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24" sId="4" odxf="1" dxf="1">
    <nc r="R291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25" sId="4" odxf="1" dxf="1">
    <nc r="S291">
      <v>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fmt sheetId="4" s="1" sqref="O29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P29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Q29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R29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S29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T29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U29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O29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vertical="bottom"/>
    </dxf>
  </rfmt>
  <rfmt sheetId="4" s="1" sqref="P29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vertical="bottom"/>
    </dxf>
  </rfmt>
  <rfmt sheetId="4" s="1" sqref="Q29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vertical="bottom"/>
    </dxf>
  </rfmt>
  <rfmt sheetId="4" s="1" sqref="R29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S29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T29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U293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O292" start="0" length="0">
    <dxf>
      <font>
        <sz val="15"/>
        <color rgb="FF000000"/>
        <name val="Arial Narrow"/>
        <family val="2"/>
        <scheme val="none"/>
      </font>
      <numFmt numFmtId="0" formatCode="General"/>
      <fill>
        <patternFill patternType="solid">
          <fgColor rgb="FF000000"/>
          <bgColor rgb="FFFFF2CC"/>
        </patternFill>
      </fill>
      <alignment vertical="center" wrapText="1"/>
      <border outline="0">
        <left/>
        <top/>
      </border>
    </dxf>
  </rfmt>
  <rfmt sheetId="4" s="1" sqref="P292" start="0" length="0">
    <dxf>
      <font>
        <sz val="15"/>
        <color rgb="FF000000"/>
        <name val="Arial Narrow"/>
        <family val="2"/>
        <scheme val="none"/>
      </font>
      <numFmt numFmtId="0" formatCode="General"/>
      <fill>
        <patternFill patternType="solid">
          <fgColor rgb="FF000000"/>
          <bgColor rgb="FFFFF2CC"/>
        </patternFill>
      </fill>
      <alignment vertical="center" wrapText="1"/>
      <border outline="0">
        <left/>
        <top/>
      </border>
    </dxf>
  </rfmt>
  <rfmt sheetId="4" s="1" sqref="Q292" start="0" length="0">
    <dxf>
      <font>
        <sz val="15"/>
        <color rgb="FF000000"/>
        <name val="Arial Narrow"/>
        <family val="2"/>
        <scheme val="none"/>
      </font>
      <numFmt numFmtId="0" formatCode="General"/>
      <fill>
        <patternFill patternType="solid">
          <fgColor rgb="FF000000"/>
          <bgColor rgb="FFFFF2CC"/>
        </patternFill>
      </fill>
      <alignment vertical="center" wrapText="1"/>
      <border outline="0">
        <left/>
        <top/>
      </border>
    </dxf>
  </rfmt>
  <rfmt sheetId="4" s="1" sqref="R292" start="0" length="0">
    <dxf>
      <font>
        <sz val="15"/>
        <color rgb="FF000000"/>
        <name val="Arial Narrow"/>
        <family val="2"/>
        <scheme val="none"/>
      </font>
      <numFmt numFmtId="0" formatCode="General"/>
      <fill>
        <patternFill patternType="solid">
          <fgColor rgb="FF000000"/>
          <bgColor rgb="FFFFF2CC"/>
        </patternFill>
      </fill>
      <alignment vertical="center" wrapText="1"/>
      <border outline="0">
        <left/>
        <top/>
      </border>
    </dxf>
  </rfmt>
  <rfmt sheetId="4" s="1" sqref="S292" start="0" length="0">
    <dxf>
      <font>
        <sz val="15"/>
        <color rgb="FF000000"/>
        <name val="Arial Narrow"/>
        <family val="2"/>
        <scheme val="none"/>
      </font>
      <numFmt numFmtId="0" formatCode="General"/>
      <fill>
        <patternFill patternType="solid">
          <fgColor rgb="FF000000"/>
          <bgColor rgb="FFFFF2CC"/>
        </patternFill>
      </fill>
      <alignment vertical="center" wrapText="1"/>
      <border outline="0">
        <left/>
        <top/>
      </border>
    </dxf>
  </rfmt>
  <rfmt sheetId="4" s="1" sqref="T292" start="0" length="0">
    <dxf>
      <font>
        <sz val="15"/>
        <color rgb="FF000000"/>
        <name val="Arial Narrow"/>
        <family val="2"/>
        <scheme val="none"/>
      </font>
      <numFmt numFmtId="0" formatCode="General"/>
      <fill>
        <patternFill patternType="solid">
          <fgColor rgb="FF000000"/>
          <bgColor rgb="FFFFF2CC"/>
        </patternFill>
      </fill>
      <alignment vertical="center" wrapText="1"/>
      <border outline="0">
        <left/>
        <top/>
      </border>
    </dxf>
  </rfmt>
  <rfmt sheetId="4" s="1" sqref="U292" start="0" length="0">
    <dxf>
      <font>
        <sz val="15"/>
        <color rgb="FF000000"/>
        <name val="Arial Narrow"/>
        <family val="2"/>
        <scheme val="none"/>
      </font>
      <numFmt numFmtId="0" formatCode="General"/>
      <fill>
        <patternFill patternType="solid">
          <fgColor rgb="FF000000"/>
          <bgColor rgb="FFFFF2CC"/>
        </patternFill>
      </fill>
      <alignment vertical="center" wrapText="1"/>
      <border outline="0">
        <left/>
        <top/>
      </border>
    </dxf>
  </rfmt>
  <rfmt sheetId="4" s="1" sqref="O293" start="0" length="0">
    <dxf>
      <font>
        <sz val="15"/>
        <color rgb="FF000000"/>
        <name val="Arial Narrow"/>
        <family val="2"/>
        <scheme val="none"/>
      </font>
      <fill>
        <patternFill>
          <fgColor rgb="FF000000"/>
          <bgColor rgb="FF00B050"/>
        </patternFill>
      </fill>
      <alignment vertical="center" wrapText="1"/>
      <border outline="0">
        <left/>
        <top/>
      </border>
    </dxf>
  </rfmt>
  <rfmt sheetId="4" s="1" sqref="P293" start="0" length="0">
    <dxf>
      <font>
        <sz val="15"/>
        <color rgb="FF000000"/>
        <name val="Arial Narrow"/>
        <family val="2"/>
        <scheme val="none"/>
      </font>
      <fill>
        <patternFill>
          <fgColor rgb="FF000000"/>
          <bgColor rgb="FF00B050"/>
        </patternFill>
      </fill>
      <alignment vertical="center" wrapText="1"/>
      <border outline="0">
        <left/>
        <top/>
      </border>
    </dxf>
  </rfmt>
  <rfmt sheetId="4" s="1" sqref="Q293" start="0" length="0">
    <dxf>
      <font>
        <sz val="15"/>
        <color rgb="FF000000"/>
        <name val="Arial Narrow"/>
        <family val="2"/>
        <scheme val="none"/>
      </font>
      <fill>
        <patternFill>
          <fgColor rgb="FF000000"/>
          <bgColor rgb="FF00B050"/>
        </patternFill>
      </fill>
      <alignment vertical="center" wrapText="1"/>
      <border outline="0">
        <left/>
        <top/>
      </border>
    </dxf>
  </rfmt>
  <rcc rId="5526" sId="4" odxf="1" dxf="1">
    <nc r="O296">
      <v>2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27" sId="4" odxf="1" dxf="1">
    <nc r="P296">
      <v>2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28" sId="4" odxf="1" dxf="1">
    <nc r="Q296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29" sId="4" odxf="1" dxf="1">
    <nc r="R296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30" sId="4" odxf="1" dxf="1">
    <nc r="S296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31" sId="4" odxf="1" dxf="1">
    <nc r="T296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32" sId="4" odxf="1" dxf="1">
    <nc r="U296">
      <v>1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33" sId="4" odxf="1" dxf="1">
    <nc r="O297">
      <v>0</v>
    </nc>
    <odxf>
      <font>
        <sz val="15"/>
        <name val="Arial Narrow"/>
        <scheme val="none"/>
      </font>
      <numFmt numFmtId="13" formatCode="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34" sId="4" odxf="1" dxf="1">
    <nc r="P297">
      <v>1</v>
    </nc>
    <odxf>
      <font>
        <sz val="15"/>
        <name val="Arial Narrow"/>
        <scheme val="none"/>
      </font>
      <numFmt numFmtId="13" formatCode="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35" sId="4" odxf="1" dxf="1">
    <nc r="Q297">
      <v>1</v>
    </nc>
    <odxf>
      <font>
        <sz val="15"/>
        <name val="Arial Narrow"/>
        <scheme val="none"/>
      </font>
      <numFmt numFmtId="13" formatCode="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fmt sheetId="4" s="1" sqref="R297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S297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T297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U297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O292" start="0" length="0">
    <dxf>
      <font>
        <sz val="10"/>
        <color auto="1"/>
        <name val="Arial Narrow"/>
        <family val="2"/>
        <scheme val="none"/>
      </font>
      <fill>
        <patternFill>
          <fgColor indexed="64"/>
          <bgColor theme="0"/>
        </patternFill>
      </fill>
      <alignment wrapText="0"/>
      <border outline="0">
        <left style="thin">
          <color indexed="64"/>
        </left>
        <top style="thin">
          <color indexed="64"/>
        </top>
      </border>
    </dxf>
  </rfmt>
  <rfmt sheetId="4" s="1" sqref="P292" start="0" length="0">
    <dxf>
      <font>
        <sz val="10"/>
        <color auto="1"/>
        <name val="Arial Narrow"/>
        <family val="2"/>
        <scheme val="none"/>
      </font>
      <fill>
        <patternFill>
          <fgColor indexed="64"/>
          <bgColor theme="0"/>
        </patternFill>
      </fill>
      <alignment wrapText="0"/>
      <border outline="0">
        <left style="thin">
          <color indexed="64"/>
        </left>
        <top style="thin">
          <color indexed="64"/>
        </top>
      </border>
    </dxf>
  </rfmt>
  <rfmt sheetId="4" s="1" sqref="Q292" start="0" length="0">
    <dxf>
      <font>
        <sz val="10"/>
        <color auto="1"/>
        <name val="Arial Narrow"/>
        <family val="2"/>
        <scheme val="none"/>
      </font>
      <fill>
        <patternFill>
          <fgColor indexed="64"/>
          <bgColor theme="0"/>
        </patternFill>
      </fill>
      <alignment wrapText="0"/>
      <border outline="0">
        <left style="thin">
          <color indexed="64"/>
        </left>
        <top style="thin">
          <color indexed="64"/>
        </top>
      </border>
    </dxf>
  </rfmt>
  <rfmt sheetId="4" s="1" sqref="R292" start="0" length="0">
    <dxf>
      <font>
        <sz val="10"/>
        <color auto="1"/>
        <name val="Arial Narrow"/>
        <family val="2"/>
        <scheme val="none"/>
      </font>
      <fill>
        <patternFill>
          <fgColor indexed="64"/>
          <bgColor theme="0"/>
        </patternFill>
      </fill>
      <alignment wrapText="0"/>
      <border outline="0">
        <left style="thin">
          <color indexed="64"/>
        </left>
        <top style="thin">
          <color indexed="64"/>
        </top>
      </border>
    </dxf>
  </rfmt>
  <rfmt sheetId="4" s="1" sqref="S292" start="0" length="0">
    <dxf>
      <font>
        <sz val="10"/>
        <color auto="1"/>
        <name val="Arial Narrow"/>
        <family val="2"/>
        <scheme val="none"/>
      </font>
      <fill>
        <patternFill>
          <fgColor indexed="64"/>
          <bgColor theme="0"/>
        </patternFill>
      </fill>
      <alignment wrapText="0"/>
      <border outline="0">
        <left style="thin">
          <color indexed="64"/>
        </left>
        <top style="thin">
          <color indexed="64"/>
        </top>
      </border>
    </dxf>
  </rfmt>
  <rfmt sheetId="4" s="1" sqref="T292" start="0" length="0">
    <dxf>
      <font>
        <sz val="10"/>
        <color auto="1"/>
        <name val="Arial Narrow"/>
        <family val="2"/>
        <scheme val="none"/>
      </font>
      <fill>
        <patternFill>
          <fgColor indexed="64"/>
          <bgColor theme="0"/>
        </patternFill>
      </fill>
      <alignment wrapText="0"/>
      <border outline="0">
        <left style="thin">
          <color indexed="64"/>
        </left>
        <top style="thin">
          <color indexed="64"/>
        </top>
      </border>
    </dxf>
  </rfmt>
  <rfmt sheetId="4" s="1" sqref="O293" start="0" length="0">
    <dxf>
      <font>
        <sz val="10"/>
        <color theme="0"/>
        <name val="Arial Narrow"/>
        <family val="2"/>
        <scheme val="none"/>
      </font>
      <fill>
        <patternFill>
          <fgColor indexed="64"/>
          <bgColor rgb="FFFF0000"/>
        </patternFill>
      </fill>
      <alignment vertical="bottom" wrapText="0"/>
      <border outline="0">
        <left style="thin">
          <color indexed="64"/>
        </left>
        <top style="thin">
          <color indexed="64"/>
        </top>
      </border>
    </dxf>
  </rfmt>
  <rfmt sheetId="4" s="1" sqref="P293" start="0" length="0">
    <dxf>
      <font>
        <sz val="10"/>
        <color theme="1"/>
        <name val="Arial Narrow"/>
        <family val="2"/>
        <scheme val="none"/>
      </font>
      <fill>
        <patternFill>
          <fgColor indexed="64"/>
          <bgColor theme="9" tint="0.59999389629810485"/>
        </patternFill>
      </fill>
      <alignment vertical="bottom" wrapText="0"/>
      <border outline="0">
        <left style="thin">
          <color indexed="64"/>
        </left>
        <top style="thin">
          <color indexed="64"/>
        </top>
      </border>
    </dxf>
  </rfmt>
  <rfmt sheetId="4" s="1" sqref="Q293" start="0" length="0">
    <dxf>
      <font>
        <sz val="10"/>
        <color theme="1"/>
        <name val="Arial Narrow"/>
        <family val="2"/>
        <scheme val="none"/>
      </font>
      <fill>
        <patternFill>
          <fgColor indexed="64"/>
          <bgColor theme="9" tint="0.59999389629810485"/>
        </patternFill>
      </fill>
      <alignment horizontal="general" vertical="bottom" wrapText="0"/>
      <border outline="0">
        <left style="thin">
          <color indexed="64"/>
        </left>
        <top style="thin">
          <color indexed="64"/>
        </top>
      </border>
    </dxf>
  </rfmt>
  <rfmt sheetId="4" s="1" sqref="O293" start="0" length="0">
    <dxf>
      <font>
        <sz val="15"/>
        <color rgb="FF000000"/>
        <name val="Arial Narrow"/>
        <family val="2"/>
        <scheme val="none"/>
      </font>
      <alignment vertical="center" wrapText="1"/>
      <border outline="0">
        <left/>
        <top/>
      </border>
    </dxf>
  </rfmt>
  <rcc rId="5536" sId="4">
    <nc r="O293">
      <v>1</v>
    </nc>
  </rcc>
  <rfmt sheetId="4" s="1" sqref="P293" start="0" length="0">
    <dxf>
      <font>
        <sz val="15"/>
        <color rgb="FF000000"/>
        <name val="Arial Narrow"/>
        <family val="2"/>
        <scheme val="none"/>
      </font>
      <fill>
        <patternFill>
          <fgColor rgb="FF000000"/>
          <bgColor rgb="FF00B050"/>
        </patternFill>
      </fill>
      <alignment vertical="center" wrapText="1"/>
      <border outline="0">
        <left/>
        <top/>
      </border>
    </dxf>
  </rfmt>
  <rcc rId="5537" sId="4">
    <nc r="P293">
      <v>0</v>
    </nc>
  </rcc>
  <rcc rId="5538" sId="4" odxf="1" s="1" dxf="1">
    <nc r="O292">
      <v>0</v>
    </nc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39" sId="4" odxf="1" s="1" dxf="1">
    <nc r="P292">
      <v>0</v>
    </nc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40" sId="4" odxf="1" s="1" dxf="1">
    <nc r="Q292">
      <v>0</v>
    </nc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41" sId="4" odxf="1" s="1" dxf="1">
    <nc r="R292">
      <v>0</v>
    </nc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42" sId="4" odxf="1" s="1" dxf="1">
    <nc r="S292">
      <v>0</v>
    </nc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43" sId="4" odxf="1" s="1" dxf="1">
    <nc r="T292">
      <v>0</v>
    </nc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44" sId="4">
    <nc r="U292">
      <v>0</v>
    </nc>
  </rcc>
  <rfmt sheetId="4" sqref="O294" start="0" length="0">
    <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P294" start="0" length="0">
    <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Q294" start="0" length="0">
    <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R294" start="0" length="0">
    <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S294" start="0" length="0">
    <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T294" start="0" length="0">
    <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U294" start="0" length="0">
    <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dxf>
  </rfmt>
  <rfmt sheetId="4" sqref="O295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P295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Q295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R295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S295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T295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fmt sheetId="4" sqref="U295" start="0" length="0">
    <dxf>
      <font>
        <sz val="15"/>
        <color rgb="FF000000"/>
        <name val="Arial Narrow"/>
        <scheme val="none"/>
      </font>
      <numFmt numFmtId="0" formatCode="General"/>
      <alignment wrapText="1"/>
      <border outline="0">
        <left/>
        <top/>
      </border>
    </dxf>
  </rfmt>
  <rcc rId="5545" sId="4" numFmtId="13">
    <nc r="O294">
      <v>0.66</v>
    </nc>
  </rcc>
  <rcc rId="5546" sId="4" numFmtId="13">
    <nc r="P294">
      <v>0.66</v>
    </nc>
  </rcc>
  <rcc rId="5547" sId="4" numFmtId="13">
    <nc r="Q294">
      <v>0.66</v>
    </nc>
  </rcc>
  <rcc rId="5548" sId="4" numFmtId="13">
    <nc r="R294">
      <v>0.66</v>
    </nc>
  </rcc>
  <rcc rId="5549" sId="4" numFmtId="13">
    <nc r="S294">
      <v>0.66</v>
    </nc>
  </rcc>
  <rcc rId="5550" sId="4">
    <nc r="O295" t="inlineStr">
      <is>
        <t>N/A</t>
      </is>
    </nc>
  </rcc>
  <rcc rId="5551" sId="4">
    <nc r="P295" t="inlineStr">
      <is>
        <t>N/A</t>
      </is>
    </nc>
  </rcc>
  <rcc rId="5552" sId="4">
    <nc r="Q295" t="inlineStr">
      <is>
        <t>N/A</t>
      </is>
    </nc>
  </rcc>
  <rcc rId="5553" sId="4">
    <nc r="R295" t="inlineStr">
      <is>
        <t>N/A</t>
      </is>
    </nc>
  </rcc>
  <rcc rId="5554" sId="4">
    <nc r="S295" t="inlineStr">
      <is>
        <t>N/A</t>
      </is>
    </nc>
  </rcc>
  <rfmt sheetId="4" s="1" sqref="O298" start="0" length="0">
    <dxf>
      <font>
        <sz val="10"/>
        <color auto="1"/>
        <name val="Arial Narrow"/>
        <family val="2"/>
        <scheme val="none"/>
      </font>
      <fill>
        <patternFill patternType="none">
          <bgColor indexed="65"/>
        </patternFill>
      </fill>
    </dxf>
  </rfmt>
  <rfmt sheetId="4" s="1" sqref="P298" start="0" length="0">
    <dxf>
      <font>
        <sz val="10"/>
        <color auto="1"/>
        <name val="Arial Narrow"/>
        <family val="2"/>
        <scheme val="none"/>
      </font>
      <fill>
        <patternFill patternType="none">
          <bgColor indexed="65"/>
        </patternFill>
      </fill>
    </dxf>
  </rfmt>
  <rfmt sheetId="4" s="1" sqref="Q298" start="0" length="0">
    <dxf>
      <font>
        <sz val="10"/>
        <color auto="1"/>
        <name val="Arial Narrow"/>
        <family val="2"/>
        <scheme val="none"/>
      </font>
      <fill>
        <patternFill patternType="none">
          <bgColor indexed="65"/>
        </patternFill>
      </fill>
    </dxf>
  </rfmt>
  <rfmt sheetId="4" s="1" sqref="O299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P299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Q299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cc rId="5555" sId="4" odxf="1" s="1" dxf="1">
    <nc r="O298">
      <v>1.5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left/>
        <top/>
      </border>
    </ndxf>
  </rcc>
  <rcc rId="5556" sId="4" odxf="1" s="1" dxf="1">
    <nc r="P298">
      <v>1.5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left/>
        <top/>
      </border>
    </ndxf>
  </rcc>
  <rcc rId="5557" sId="4" odxf="1" s="1" dxf="1">
    <nc r="Q298">
      <v>1.5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left/>
        <top/>
      </border>
    </ndxf>
  </rcc>
  <rcc rId="5558" sId="4" odxf="1" s="1" dxf="1">
    <nc r="O299">
      <v>0.01</v>
    </nc>
    <ndxf>
      <font>
        <sz val="15"/>
        <color auto="1"/>
        <name val="Arial Narrow"/>
        <family val="2"/>
        <scheme val="none"/>
      </font>
      <fill>
        <patternFill>
          <fgColor rgb="FF000000"/>
          <bgColor rgb="FF00B050"/>
        </patternFill>
      </fill>
      <alignment vertical="center" wrapText="1"/>
      <border outline="0">
        <left/>
        <top/>
      </border>
    </ndxf>
  </rcc>
  <rcc rId="5559" sId="4" odxf="1" s="1" dxf="1">
    <nc r="P299">
      <v>0.01</v>
    </nc>
    <ndxf>
      <font>
        <sz val="15"/>
        <color auto="1"/>
        <name val="Arial Narrow"/>
        <family val="2"/>
        <scheme val="none"/>
      </font>
      <fill>
        <patternFill>
          <fgColor rgb="FF000000"/>
          <bgColor rgb="FF00B050"/>
        </patternFill>
      </fill>
      <alignment vertical="center" wrapText="1"/>
      <border outline="0">
        <left/>
        <top/>
      </border>
    </ndxf>
  </rcc>
  <rcc rId="5560" sId="4" odxf="1" s="1" dxf="1">
    <nc r="Q299">
      <v>0.04</v>
    </nc>
    <ndxf>
      <font>
        <sz val="15"/>
        <color auto="1"/>
        <name val="Arial Narrow"/>
        <family val="2"/>
        <scheme val="none"/>
      </font>
      <fill>
        <patternFill>
          <fgColor rgb="FF000000"/>
          <bgColor rgb="FF00B050"/>
        </patternFill>
      </fill>
      <alignment vertical="center" wrapText="1"/>
      <border outline="0">
        <left/>
        <top/>
      </border>
    </ndxf>
  </rcc>
  <rfmt sheetId="4" s="1" sqref="O308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P308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Q308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R308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S308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T308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U308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O309" start="0" length="0">
    <dxf>
      <font>
        <sz val="10"/>
        <color theme="1"/>
        <name val="Arial Narrow"/>
        <family val="2"/>
        <scheme val="none"/>
      </font>
      <fill>
        <patternFill patternType="solid">
          <bgColor rgb="FFFF0000"/>
        </patternFill>
      </fill>
      <alignment vertical="bottom"/>
    </dxf>
  </rfmt>
  <rfmt sheetId="4" s="1" sqref="P309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vertical="bottom"/>
    </dxf>
  </rfmt>
  <rfmt sheetId="4" s="1" sqref="Q309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vertical="bottom"/>
    </dxf>
  </rfmt>
  <rfmt sheetId="4" s="1" sqref="R309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S309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T309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U309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cc rId="5561" sId="4" odxf="1" s="1" dxf="1">
    <nc r="O308">
      <v>454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right style="thin">
          <color indexed="64"/>
        </right>
        <bottom style="thin">
          <color indexed="64"/>
        </bottom>
      </border>
    </ndxf>
  </rcc>
  <rcc rId="5562" sId="4" odxf="1" s="1" dxf="1">
    <nc r="P308">
      <v>432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right style="thin">
          <color indexed="64"/>
        </right>
        <bottom style="thin">
          <color indexed="64"/>
        </bottom>
      </border>
    </ndxf>
  </rcc>
  <rcc rId="5563" sId="4" odxf="1" s="1" dxf="1">
    <nc r="Q308">
      <v>411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right style="thin">
          <color indexed="64"/>
        </right>
        <bottom style="thin">
          <color indexed="64"/>
        </bottom>
      </border>
    </ndxf>
  </rcc>
  <rcc rId="5564" sId="4" odxf="1" s="1" dxf="1">
    <nc r="R308">
      <v>389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right style="thin">
          <color indexed="64"/>
        </right>
        <bottom style="thin">
          <color indexed="64"/>
        </bottom>
      </border>
    </ndxf>
  </rcc>
  <rcc rId="5565" sId="4" odxf="1" s="1" dxf="1">
    <nc r="S308">
      <v>357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right style="thin">
          <color indexed="64"/>
        </right>
        <bottom style="thin">
          <color indexed="64"/>
        </bottom>
      </border>
    </ndxf>
  </rcc>
  <rcc rId="5566" sId="4" odxf="1" s="1" dxf="1">
    <nc r="T308">
      <v>324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right style="thin">
          <color indexed="64"/>
        </right>
        <bottom style="thin">
          <color indexed="64"/>
        </bottom>
      </border>
    </ndxf>
  </rcc>
  <rcc rId="5567" sId="4" odxf="1" s="1" dxf="1">
    <nc r="U308">
      <v>292</v>
    </nc>
    <ndxf>
      <font>
        <sz val="15"/>
        <color rgb="FF000000"/>
        <name val="Arial Narrow"/>
        <family val="2"/>
        <scheme val="none"/>
      </font>
      <fill>
        <patternFill patternType="solid">
          <fgColor rgb="FF000000"/>
          <bgColor rgb="FFFFF2CC"/>
        </patternFill>
      </fill>
      <alignment wrapText="1"/>
      <border outline="0">
        <right style="thin">
          <color indexed="64"/>
        </right>
        <bottom style="thin">
          <color indexed="64"/>
        </bottom>
      </border>
    </ndxf>
  </rcc>
  <rcc rId="5568" sId="4" odxf="1" s="1" dxf="1">
    <nc r="O309">
      <v>899</v>
    </nc>
    <ndxf>
      <font>
        <sz val="15"/>
        <color auto="1"/>
        <name val="Arial Narrow"/>
        <family val="2"/>
        <scheme val="none"/>
      </font>
      <alignment vertical="center" wrapText="1"/>
      <border outline="0">
        <left/>
        <top/>
      </border>
    </ndxf>
  </rcc>
  <rcc rId="5569" sId="4" odxf="1" s="1" dxf="1">
    <nc r="P309">
      <v>76</v>
    </nc>
    <ndxf>
      <font>
        <sz val="15"/>
        <color auto="1"/>
        <name val="Arial Narrow"/>
        <family val="2"/>
        <scheme val="none"/>
      </font>
      <fill>
        <patternFill>
          <fgColor rgb="FF000000"/>
          <bgColor rgb="FF00B050"/>
        </patternFill>
      </fill>
      <alignment vertical="center" wrapText="1"/>
      <border outline="0">
        <left/>
        <top/>
      </border>
    </ndxf>
  </rcc>
  <rcc rId="5570" sId="4" odxf="1" s="1" dxf="1">
    <nc r="Q309">
      <v>49</v>
    </nc>
    <ndxf>
      <font>
        <sz val="15"/>
        <color auto="1"/>
        <name val="Arial Narrow"/>
        <family val="2"/>
        <scheme val="none"/>
      </font>
      <fill>
        <patternFill>
          <fgColor rgb="FF000000"/>
          <bgColor rgb="FF00B050"/>
        </patternFill>
      </fill>
      <alignment vertical="center" wrapText="1"/>
      <border outline="0">
        <left/>
        <top/>
      </border>
    </ndxf>
  </rcc>
  <rcc rId="5571" sId="4" odxf="1" dxf="1" numFmtId="13">
    <nc r="O31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72" sId="4" odxf="1" dxf="1" numFmtId="13">
    <nc r="P31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73" sId="4" odxf="1" dxf="1" numFmtId="13">
    <nc r="Q31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74" sId="4" odxf="1" dxf="1" numFmtId="13">
    <nc r="R31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75" sId="4" odxf="1" dxf="1" numFmtId="13">
    <nc r="S310">
      <v>0.95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76" sId="4" odxf="1" dxf="1" numFmtId="13">
    <nc r="O31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77" sId="4" odxf="1" dxf="1" numFmtId="13">
    <nc r="P31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78" sId="4" odxf="1" dxf="1" numFmtId="13">
    <nc r="Q31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79" sId="4" odxf="1" dxf="1" numFmtId="13">
    <nc r="R31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80" sId="4" odxf="1" dxf="1" numFmtId="13">
    <nc r="S311">
      <v>1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81" sId="4" odxf="1" dxf="1">
    <nc r="O312">
      <v>30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82" sId="4" odxf="1" dxf="1">
    <nc r="P312">
      <v>30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83" sId="4" odxf="1" dxf="1">
    <nc r="Q312">
      <v>30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84" sId="4" odxf="1" dxf="1">
    <nc r="R312">
      <v>30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85" sId="4" odxf="1" dxf="1">
    <nc r="S312">
      <v>30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86" sId="4" odxf="1" dxf="1">
    <nc r="O313">
      <v>30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87" sId="4" odxf="1" dxf="1">
    <nc r="P313">
      <v>30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88" sId="4" odxf="1" dxf="1">
    <nc r="Q313">
      <v>30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89" sId="4" odxf="1" dxf="1">
    <nc r="R313">
      <v>30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90" sId="4" odxf="1" dxf="1">
    <nc r="S313">
      <v>30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91" sId="4" odxf="1" dxf="1" numFmtId="13">
    <nc r="O314">
      <v>0.04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92" sId="4" odxf="1" dxf="1" numFmtId="13">
    <nc r="P314">
      <v>0.04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93" sId="4" odxf="1" dxf="1" numFmtId="13">
    <nc r="Q314">
      <v>0.04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94" sId="4" odxf="1" dxf="1" numFmtId="13">
    <nc r="R314">
      <v>0.04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95" sId="4" odxf="1" dxf="1" numFmtId="13">
    <nc r="S314">
      <v>0.04</v>
    </nc>
    <odxf>
      <font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596" sId="4" odxf="1" dxf="1" numFmtId="13">
    <nc r="O315">
      <v>0.02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97" sId="4" odxf="1" dxf="1" numFmtId="13">
    <nc r="P315">
      <v>0.02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98" sId="4" odxf="1" dxf="1" numFmtId="13">
    <nc r="Q315">
      <v>0.02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599" sId="4" odxf="1" dxf="1" numFmtId="13">
    <nc r="R315">
      <v>0.02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600" sId="4" odxf="1" dxf="1" numFmtId="13">
    <nc r="S315">
      <v>0.02</v>
    </nc>
    <odxf>
      <font>
        <sz val="15"/>
        <name val="Arial Narrow"/>
        <scheme val="none"/>
      </font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601" sId="4" odxf="1" dxf="1" numFmtId="14">
    <nc r="O316">
      <v>1.9E-2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02" sId="4" odxf="1" dxf="1" numFmtId="14">
    <nc r="P316">
      <v>1.9E-2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03" sId="4" odxf="1" dxf="1" numFmtId="14">
    <nc r="Q316">
      <v>1.9E-2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04" sId="4" odxf="1" dxf="1" numFmtId="14">
    <nc r="R316">
      <v>1.9E-2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05" sId="4" odxf="1" dxf="1" numFmtId="14">
    <nc r="S316">
      <v>1.9E-2</v>
    </nc>
    <odxf>
      <font>
        <b val="0"/>
        <sz val="15"/>
        <name val="Arial Narrow"/>
        <scheme val="none"/>
      </font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b/>
        <sz val="15"/>
        <color auto="1"/>
        <name val="Arial Narrow"/>
        <scheme val="none"/>
      </font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06" sId="4" odxf="1" dxf="1" numFmtId="13">
    <nc r="O317">
      <v>0</v>
    </nc>
    <odxf>
      <font>
        <sz val="15"/>
        <name val="Arial Narrow"/>
        <scheme val="none"/>
      </font>
      <numFmt numFmtId="14" formatCode="0.0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13" formatCode="0%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607" sId="4" odxf="1" dxf="1" numFmtId="13">
    <nc r="P317">
      <v>0</v>
    </nc>
    <odxf>
      <font>
        <sz val="15"/>
        <name val="Arial Narrow"/>
        <scheme val="none"/>
      </font>
      <numFmt numFmtId="14" formatCode="0.0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13" formatCode="0%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608" sId="4" odxf="1" dxf="1" numFmtId="13">
    <nc r="Q317">
      <v>0</v>
    </nc>
    <odxf>
      <font>
        <sz val="15"/>
        <name val="Arial Narrow"/>
        <scheme val="none"/>
      </font>
      <numFmt numFmtId="14" formatCode="0.0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13" formatCode="0%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609" sId="4" odxf="1" dxf="1" numFmtId="13">
    <nc r="R317">
      <v>0</v>
    </nc>
    <odxf>
      <font>
        <sz val="15"/>
        <name val="Arial Narrow"/>
        <scheme val="none"/>
      </font>
      <numFmt numFmtId="14" formatCode="0.0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13" formatCode="0%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610" sId="4" odxf="1" dxf="1" numFmtId="13">
    <nc r="S317">
      <v>0</v>
    </nc>
    <odxf>
      <font>
        <sz val="15"/>
        <name val="Arial Narrow"/>
        <scheme val="none"/>
      </font>
      <numFmt numFmtId="14" formatCode="0.0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13" formatCode="0%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611" sId="4" odxf="1" dxf="1" quotePrefix="1">
    <nc r="O318" t="inlineStr">
      <is>
        <t>+-5%</t>
      </is>
    </nc>
    <odxf>
      <font>
        <sz val="15"/>
        <name val="Arial Narrow"/>
        <scheme val="none"/>
      </font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12" sId="4" odxf="1" dxf="1" quotePrefix="1">
    <nc r="P318" t="inlineStr">
      <is>
        <t>+-5%</t>
      </is>
    </nc>
    <odxf>
      <font>
        <sz val="15"/>
        <name val="Arial Narrow"/>
        <scheme val="none"/>
      </font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13" sId="4" odxf="1" dxf="1" quotePrefix="1">
    <nc r="Q318" t="inlineStr">
      <is>
        <t>+-5%</t>
      </is>
    </nc>
    <odxf>
      <font>
        <sz val="15"/>
        <name val="Arial Narrow"/>
        <scheme val="none"/>
      </font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14" sId="4" odxf="1" dxf="1" quotePrefix="1">
    <nc r="R318" t="inlineStr">
      <is>
        <t>+-5%</t>
      </is>
    </nc>
    <odxf>
      <font>
        <sz val="15"/>
        <name val="Arial Narrow"/>
        <scheme val="none"/>
      </font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15" sId="4" odxf="1" dxf="1" quotePrefix="1">
    <nc r="S318" t="inlineStr">
      <is>
        <t>+-5%</t>
      </is>
    </nc>
    <odxf>
      <font>
        <sz val="15"/>
        <name val="Arial Narrow"/>
        <scheme val="none"/>
      </font>
      <numFmt numFmtId="13" formatCode="0%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16" sId="4" odxf="1" dxf="1" quotePrefix="1">
    <nc r="O319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17" sId="4" odxf="1" dxf="1" quotePrefix="1">
    <nc r="P319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18" sId="4" odxf="1" dxf="1" quotePrefix="1">
    <nc r="Q319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19" sId="4" odxf="1" dxf="1" quotePrefix="1">
    <nc r="R319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20" sId="4" odxf="1" dxf="1" quotePrefix="1">
    <nc r="S319" t="inlineStr">
      <is>
        <t>+-5%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21" sId="4" odxf="1" dxf="1">
    <nc r="O320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22" sId="4" odxf="1" dxf="1">
    <nc r="P320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23" sId="4" odxf="1" dxf="1">
    <nc r="Q320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24" sId="4" odxf="1" dxf="1">
    <nc r="R320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25" sId="4" odxf="1" dxf="1">
    <nc r="S320">
      <v>90</v>
    </nc>
    <odxf>
      <font>
        <sz val="15"/>
        <name val="Arial Narrow"/>
        <scheme val="none"/>
      </font>
      <numFmt numFmtId="30" formatCode="@"/>
      <fill>
        <patternFill>
          <fgColor indexed="64"/>
          <bgColor theme="7" tint="0.79998168889431442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rgb="FF000000"/>
        <name val="Arial Narrow"/>
        <scheme val="none"/>
      </font>
      <numFmt numFmtId="0" formatCode="General"/>
      <fill>
        <patternFill>
          <fgColor rgb="FF000000"/>
          <bgColor rgb="FFFFF2CC"/>
        </patternFill>
      </fill>
      <alignment wrapText="1"/>
      <border outline="0">
        <left/>
        <top/>
      </border>
    </ndxf>
  </rcc>
  <rcc rId="5626" sId="4" odxf="1" dxf="1">
    <nc r="O35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27" sId="4" odxf="1" dxf="1">
    <nc r="P35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28" sId="4" odxf="1" dxf="1">
    <nc r="Q35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29" sId="4" odxf="1" dxf="1">
    <nc r="R35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30" sId="4" odxf="1" dxf="1">
    <nc r="S35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31" sId="4" odxf="1" dxf="1" numFmtId="13">
    <nc r="O35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32" sId="4" odxf="1" dxf="1" numFmtId="13">
    <nc r="P35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33" sId="4" odxf="1" dxf="1" numFmtId="13">
    <nc r="Q35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34" sId="4" odxf="1" dxf="1" numFmtId="13">
    <nc r="R35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35" sId="4" odxf="1" dxf="1" numFmtId="13">
    <nc r="S35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36" sId="4" odxf="1" dxf="1">
    <nc r="O35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37" sId="4" odxf="1" dxf="1">
    <nc r="P35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38" sId="4" odxf="1" dxf="1">
    <nc r="Q35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39" sId="4" odxf="1" dxf="1">
    <nc r="R35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40" sId="4" odxf="1" dxf="1">
    <nc r="S35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41" sId="4" odxf="1" dxf="1">
    <nc r="O35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42" sId="4" odxf="1" dxf="1">
    <nc r="P35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43" sId="4" odxf="1" dxf="1">
    <nc r="Q35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44" sId="4" odxf="1" dxf="1">
    <nc r="R35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45" sId="4" odxf="1" dxf="1">
    <nc r="S35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46" sId="4" odxf="1" dxf="1">
    <nc r="O349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647" sId="4" odxf="1" dxf="1">
    <nc r="P349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648" sId="4" odxf="1" dxf="1">
    <nc r="Q349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649" sId="4" odxf="1" dxf="1">
    <nc r="R349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650" sId="4" odxf="1" dxf="1">
    <nc r="S349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651" sId="4" odxf="1" dxf="1" numFmtId="13">
    <nc r="O3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52" sId="4" odxf="1" dxf="1" numFmtId="13">
    <nc r="P3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53" sId="4" odxf="1" dxf="1" numFmtId="13">
    <nc r="Q3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54" sId="4" odxf="1" dxf="1" numFmtId="13">
    <nc r="R3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55" sId="4" odxf="1" dxf="1" numFmtId="13">
    <nc r="S3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56" sId="4" odxf="1" dxf="1" numFmtId="13">
    <nc r="O34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57" sId="4" odxf="1" dxf="1" numFmtId="13">
    <nc r="P34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58" sId="4" odxf="1" dxf="1" numFmtId="13">
    <nc r="Q34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59" sId="4" odxf="1" dxf="1" numFmtId="13">
    <nc r="R34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60" sId="4" odxf="1" dxf="1" numFmtId="13">
    <nc r="S345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661" sId="4">
    <nc r="O343" t="inlineStr">
      <is>
        <t>N/A</t>
      </is>
    </nc>
  </rcc>
  <rcc rId="5662" sId="4">
    <nc r="P343" t="inlineStr">
      <is>
        <t>N/A</t>
      </is>
    </nc>
  </rcc>
  <rcc rId="5663" sId="4">
    <nc r="Q343" t="inlineStr">
      <is>
        <t>N/A</t>
      </is>
    </nc>
  </rcc>
  <rcc rId="5664" sId="4">
    <nc r="R343" t="inlineStr">
      <is>
        <t>N/A</t>
      </is>
    </nc>
  </rcc>
  <rcc rId="5665" sId="4">
    <nc r="S343" t="inlineStr">
      <is>
        <t>N/A</t>
      </is>
    </nc>
  </rcc>
  <rcc rId="5666" sId="4" odxf="1" dxf="1" numFmtId="13">
    <nc r="O341">
      <v>0.64</v>
    </nc>
    <odxf>
      <fill>
        <patternFill patternType="none">
          <bgColor indexed="65"/>
        </patternFill>
      </fill>
    </odxf>
    <ndxf>
      <fill>
        <patternFill patternType="solid">
          <bgColor rgb="FFFFFFFF"/>
        </patternFill>
      </fill>
    </ndxf>
  </rcc>
  <rcc rId="5667" sId="4" odxf="1" dxf="1" numFmtId="13">
    <nc r="P341">
      <v>0.64</v>
    </nc>
    <odxf>
      <fill>
        <patternFill patternType="none">
          <bgColor indexed="65"/>
        </patternFill>
      </fill>
    </odxf>
    <ndxf>
      <fill>
        <patternFill patternType="solid">
          <bgColor rgb="FFFFFFFF"/>
        </patternFill>
      </fill>
    </ndxf>
  </rcc>
  <rcc rId="5668" sId="4" odxf="1" dxf="1" numFmtId="13">
    <nc r="Q341">
      <v>0.64</v>
    </nc>
    <odxf>
      <fill>
        <patternFill patternType="none">
          <bgColor indexed="65"/>
        </patternFill>
      </fill>
    </odxf>
    <ndxf>
      <fill>
        <patternFill patternType="solid">
          <bgColor rgb="FFFFFFFF"/>
        </patternFill>
      </fill>
    </ndxf>
  </rcc>
  <rcc rId="5669" sId="4" odxf="1" dxf="1" numFmtId="13">
    <nc r="R341">
      <v>0.64</v>
    </nc>
    <odxf>
      <fill>
        <patternFill patternType="none">
          <bgColor indexed="65"/>
        </patternFill>
      </fill>
    </odxf>
    <ndxf>
      <fill>
        <patternFill patternType="solid">
          <bgColor rgb="FFFFFFFF"/>
        </patternFill>
      </fill>
    </ndxf>
  </rcc>
  <rcc rId="5670" sId="4" odxf="1" dxf="1" numFmtId="13">
    <nc r="S341">
      <v>0.64</v>
    </nc>
    <odxf>
      <fill>
        <patternFill patternType="none">
          <bgColor indexed="65"/>
        </patternFill>
      </fill>
    </odxf>
    <ndxf>
      <fill>
        <patternFill patternType="solid">
          <bgColor rgb="FFFFFFFF"/>
        </patternFill>
      </fill>
    </ndxf>
  </rcc>
  <rcc rId="5671" sId="4">
    <nc r="O339" t="inlineStr">
      <is>
        <t>N/A</t>
      </is>
    </nc>
  </rcc>
  <rcc rId="5672" sId="4">
    <nc r="P339" t="inlineStr">
      <is>
        <t>N/A</t>
      </is>
    </nc>
  </rcc>
  <rcc rId="5673" sId="4">
    <nc r="Q339" t="inlineStr">
      <is>
        <t>N/A</t>
      </is>
    </nc>
  </rcc>
  <rcc rId="5674" sId="4">
    <nc r="R339" t="inlineStr">
      <is>
        <t>N/A</t>
      </is>
    </nc>
  </rcc>
  <rcc rId="5675" sId="4">
    <nc r="S339" t="inlineStr">
      <is>
        <t>N/A</t>
      </is>
    </nc>
  </rcc>
  <rcc rId="5676" sId="4" odxf="1" dxf="1">
    <nc r="O3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677" sId="4" odxf="1" dxf="1">
    <nc r="P3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678" sId="4" odxf="1" dxf="1">
    <nc r="Q3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679" sId="4" odxf="1" dxf="1">
    <nc r="R3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680" sId="4" odxf="1" dxf="1">
    <nc r="S3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681" sId="4" odxf="1" dxf="1">
    <nc r="O33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682" sId="4" odxf="1" dxf="1">
    <nc r="P33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683" sId="4" odxf="1" dxf="1">
    <nc r="Q33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684" sId="4" odxf="1" dxf="1">
    <nc r="R33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685" sId="4" odxf="1" dxf="1">
    <nc r="S335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fmt sheetId="4" s="1" sqref="O36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P36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Q36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fmt sheetId="4" s="1" sqref="R36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S36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T36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U362" start="0" length="0">
    <dxf>
      <font>
        <sz val="10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  <alignment vertical="bottom"/>
    </dxf>
  </rfmt>
  <rfmt sheetId="4" s="1" sqref="O363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rgb="FFFF0000"/>
        </patternFill>
      </fill>
      <alignment vertical="bottom"/>
    </dxf>
  </rfmt>
  <rfmt sheetId="4" s="1" sqref="P363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rgb="FFFF0000"/>
        </patternFill>
      </fill>
      <alignment vertical="bottom"/>
    </dxf>
  </rfmt>
  <rfmt sheetId="4" s="1" sqref="Q363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</dxf>
  </rfmt>
  <rfmt sheetId="4" s="1" sqref="R363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S363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T363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U363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horizontal="general" vertical="bottom"/>
    </dxf>
  </rfmt>
  <rfmt sheetId="4" s="1" sqref="O362" start="0" length="0">
    <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  <alignment vertical="center"/>
    </dxf>
  </rfmt>
  <rcc rId="5686" sId="4" odxf="1" s="1" dxf="1">
    <oc r="P362">
      <v>3</v>
    </oc>
    <nc r="P362">
      <v>2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  <alignment vertical="center"/>
    </ndxf>
  </rcc>
  <rcc rId="5687" sId="4" odxf="1" s="1" dxf="1">
    <oc r="Q362">
      <v>3</v>
    </oc>
    <nc r="Q362">
      <v>2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</ndxf>
  </rcc>
  <rfmt sheetId="4" s="1" sqref="R362" start="0" length="0">
    <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  <alignment vertical="center"/>
    </dxf>
  </rfmt>
  <rcc rId="5688" sId="4" odxf="1" s="1" dxf="1">
    <oc r="S362">
      <v>2</v>
    </oc>
    <nc r="S362">
      <v>1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  <alignment vertical="center"/>
    </ndxf>
  </rcc>
  <rcc rId="5689" sId="4" odxf="1" s="1" dxf="1">
    <oc r="T362">
      <v>2</v>
    </oc>
    <nc r="T362">
      <v>1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  <alignment vertical="center"/>
    </ndxf>
  </rcc>
  <rcc rId="5690" sId="4" odxf="1" s="1" dxf="1">
    <oc r="U362">
      <v>2</v>
    </oc>
    <nc r="U362">
      <v>1</v>
    </nc>
    <ndxf>
      <font>
        <b/>
        <sz val="15"/>
        <color theme="1"/>
        <name val="Arial Narrow"/>
        <family val="2"/>
        <scheme val="none"/>
      </font>
      <numFmt numFmtId="0" formatCode="General"/>
      <fill>
        <patternFill patternType="solid">
          <bgColor theme="7" tint="0.79998168889431442"/>
        </patternFill>
      </fill>
      <alignment vertical="center"/>
    </ndxf>
  </rcc>
  <rfmt sheetId="4" s="1" sqref="O363" start="0" length="0">
    <dxf>
      <font>
        <b/>
        <sz val="15"/>
        <color theme="1"/>
        <name val="Arial Narrow"/>
        <family val="2"/>
        <scheme val="none"/>
      </font>
      <alignment vertical="center"/>
    </dxf>
  </rfmt>
  <rfmt sheetId="4" s="1" sqref="P363" start="0" length="0">
    <dxf>
      <font>
        <b/>
        <sz val="15"/>
        <color theme="1"/>
        <name val="Arial Narrow"/>
        <family val="2"/>
        <scheme val="none"/>
      </font>
      <alignment vertical="center"/>
    </dxf>
  </rfmt>
  <rcc rId="5691" sId="4">
    <nc r="O363">
      <v>9</v>
    </nc>
  </rcc>
  <rcc rId="5692" sId="4">
    <nc r="P363">
      <v>4</v>
    </nc>
  </rcc>
  <rfmt sheetId="4" s="1" sqref="Q363" start="0" length="0">
    <dxf>
      <font>
        <sz val="15"/>
        <color theme="1"/>
        <name val="Arial Narrow"/>
        <family val="2"/>
        <scheme val="none"/>
      </font>
      <numFmt numFmtId="1" formatCode="0"/>
      <fill>
        <patternFill patternType="none">
          <bgColor indexed="65"/>
        </patternFill>
      </fill>
    </dxf>
  </rfmt>
  <rcc rId="5693" sId="4" numFmtId="4">
    <nc r="Q363">
      <v>2</v>
    </nc>
  </rcc>
  <rfmt sheetId="4" sqref="Q363">
    <dxf>
      <fill>
        <patternFill patternType="solid">
          <bgColor rgb="FF00B050"/>
        </patternFill>
      </fill>
    </dxf>
  </rfmt>
  <rfmt sheetId="4" s="1" sqref="O364" start="0" length="0">
    <dxf>
      <font>
        <sz val="10"/>
        <color auto="1"/>
        <name val="Arial Narrow"/>
        <family val="2"/>
        <scheme val="none"/>
      </font>
      <fill>
        <patternFill patternType="none">
          <bgColor indexed="65"/>
        </patternFill>
      </fill>
    </dxf>
  </rfmt>
  <rfmt sheetId="4" s="1" sqref="P364" start="0" length="0">
    <dxf>
      <font>
        <sz val="10"/>
        <color auto="1"/>
        <name val="Arial Narrow"/>
        <family val="2"/>
        <scheme val="none"/>
      </font>
      <fill>
        <patternFill patternType="none">
          <bgColor indexed="65"/>
        </patternFill>
      </fill>
    </dxf>
  </rfmt>
  <rfmt sheetId="4" s="1" sqref="Q364" start="0" length="0">
    <dxf>
      <font>
        <sz val="10"/>
        <color auto="1"/>
        <name val="Arial Narrow"/>
        <family val="2"/>
        <scheme val="none"/>
      </font>
      <fill>
        <patternFill patternType="none">
          <bgColor indexed="65"/>
        </patternFill>
      </fill>
    </dxf>
  </rfmt>
  <rfmt sheetId="4" s="1" sqref="O365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P365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  <alignment vertical="bottom"/>
    </dxf>
  </rfmt>
  <rfmt sheetId="4" s="1" sqref="Q365" start="0" length="0">
    <dxf>
      <font>
        <sz val="10"/>
        <color theme="1"/>
        <name val="Arial Narrow"/>
        <family val="2"/>
        <scheme val="none"/>
      </font>
      <numFmt numFmtId="0" formatCode="General"/>
      <fill>
        <patternFill patternType="solid">
          <bgColor theme="9" tint="0.59999389629810485"/>
        </patternFill>
      </fill>
    </dxf>
  </rfmt>
  <rcc rId="5694" sId="4" odxf="1" s="1" dxf="1">
    <oc r="O364">
      <v>3</v>
    </oc>
    <nc r="O364">
      <v>1.5</v>
    </nc>
    <ndxf>
      <font>
        <b/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</ndxf>
  </rcc>
  <rcc rId="5695" sId="4" odxf="1" s="1" dxf="1">
    <oc r="P364">
      <v>3</v>
    </oc>
    <nc r="P364">
      <v>1.5</v>
    </nc>
    <ndxf>
      <font>
        <b/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</ndxf>
  </rcc>
  <rcc rId="5696" sId="4" odxf="1" s="1" dxf="1">
    <oc r="Q364">
      <v>3.5</v>
    </oc>
    <nc r="Q364">
      <v>1.5</v>
    </nc>
    <ndxf>
      <font>
        <b/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</ndxf>
  </rcc>
  <rcc rId="5697" sId="4">
    <oc r="R364">
      <v>3.5</v>
    </oc>
    <nc r="R364"/>
  </rcc>
  <rcc rId="5698" sId="4">
    <oc r="S364">
      <v>3</v>
    </oc>
    <nc r="S364"/>
  </rcc>
  <rcc rId="5699" sId="4">
    <oc r="T364">
      <v>3</v>
    </oc>
    <nc r="T364"/>
  </rcc>
  <rcc rId="5700" sId="4">
    <oc r="U364">
      <v>3</v>
    </oc>
    <nc r="U364"/>
  </rcc>
  <rcc rId="5701" sId="4" odxf="1" s="1" dxf="1">
    <nc r="O365">
      <v>0.02</v>
    </nc>
    <n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cc rId="5702" sId="4" odxf="1" s="1" dxf="1">
    <nc r="P365">
      <v>0.04</v>
    </nc>
    <n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  <alignment vertical="center"/>
    </ndxf>
  </rcc>
  <rcc rId="5703" sId="4" odxf="1" s="1" dxf="1">
    <nc r="Q365">
      <v>0</v>
    </nc>
    <ndxf>
      <font>
        <b/>
        <sz val="15"/>
        <color theme="1"/>
        <name val="Arial Narrow"/>
        <family val="2"/>
        <scheme val="none"/>
      </font>
      <fill>
        <patternFill>
          <bgColor rgb="FF00B050"/>
        </patternFill>
      </fill>
    </ndxf>
  </rcc>
  <rfmt sheetId="4" s="1" sqref="O374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P374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Q374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R374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S374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T374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U374" start="0" length="0">
    <dxf>
      <font>
        <sz val="11"/>
        <color rgb="FF000000"/>
        <name val="Calibri"/>
        <family val="2"/>
        <scheme val="none"/>
      </font>
      <fill>
        <patternFill patternType="none">
          <bgColor indexed="65"/>
        </patternFill>
      </fill>
      <border outline="0">
        <left/>
        <right style="medium">
          <color indexed="64"/>
        </right>
        <top/>
        <bottom style="medium">
          <color indexed="64"/>
        </bottom>
      </border>
    </dxf>
  </rfmt>
  <rfmt sheetId="4" s="1" sqref="O375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vertical="bottom"/>
    </dxf>
  </rfmt>
  <rfmt sheetId="4" s="1" sqref="P375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vertical="bottom"/>
    </dxf>
  </rfmt>
  <rfmt sheetId="4" s="1" sqref="Q375" start="0" length="0">
    <dxf>
      <font>
        <sz val="10"/>
        <color theme="1"/>
        <name val="Arial Narrow"/>
        <family val="2"/>
        <scheme val="none"/>
      </font>
      <fill>
        <patternFill patternType="solid">
          <bgColor rgb="FFFF0000"/>
        </patternFill>
      </fill>
    </dxf>
  </rfmt>
  <rfmt sheetId="4" s="1" sqref="R375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S375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T375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U375" start="0" length="0">
    <dxf>
      <font>
        <sz val="10"/>
        <color theme="1"/>
        <name val="Arial Narrow"/>
        <family val="2"/>
        <scheme val="none"/>
      </font>
      <fill>
        <patternFill patternType="solid">
          <bgColor theme="9" tint="0.59999389629810485"/>
        </patternFill>
      </fill>
      <alignment horizontal="general" vertical="bottom"/>
    </dxf>
  </rfmt>
  <rfmt sheetId="4" s="1" sqref="O374" start="0" length="0">
    <dxf>
      <font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P374" start="0" length="0">
    <dxf>
      <font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Q374" start="0" length="0">
    <dxf>
      <font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R374" start="0" length="0">
    <dxf>
      <font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S374" start="0" length="0">
    <dxf>
      <font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T374" start="0" length="0">
    <dxf>
      <font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U374" start="0" length="0">
    <dxf>
      <font>
        <sz val="15"/>
        <color theme="1"/>
        <name val="Arial Narrow"/>
        <family val="2"/>
        <scheme val="none"/>
      </font>
      <fill>
        <patternFill patternType="solid">
          <bgColor theme="7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04" sId="4" odxf="1" s="1" dxf="1" numFmtId="4">
    <nc r="O375">
      <v>211</v>
    </nc>
    <ndxf>
      <font>
        <sz val="15"/>
        <color theme="1"/>
        <name val="Arial Narrow"/>
        <family val="2"/>
        <scheme val="none"/>
      </font>
      <numFmt numFmtId="1" formatCode="0"/>
      <fill>
        <patternFill>
          <bgColor rgb="FF00B050"/>
        </patternFill>
      </fill>
      <alignment vertical="center"/>
    </ndxf>
  </rcc>
  <rcc rId="5705" sId="4" odxf="1" s="1" dxf="1" numFmtId="4">
    <nc r="P375">
      <v>220</v>
    </nc>
    <ndxf>
      <font>
        <sz val="15"/>
        <color theme="1"/>
        <name val="Arial Narrow"/>
        <family val="2"/>
        <scheme val="none"/>
      </font>
      <numFmt numFmtId="1" formatCode="0"/>
      <fill>
        <patternFill>
          <bgColor rgb="FF00B050"/>
        </patternFill>
      </fill>
      <alignment vertical="center"/>
    </ndxf>
  </rcc>
  <rcc rId="5706" sId="4" odxf="1" s="1" dxf="1" numFmtId="4">
    <nc r="Q375">
      <v>525</v>
    </nc>
    <ndxf>
      <font>
        <sz val="15"/>
        <color theme="1"/>
        <name val="Arial Narrow"/>
        <family val="2"/>
        <scheme val="none"/>
      </font>
      <numFmt numFmtId="1" formatCode="0"/>
    </ndxf>
  </rcc>
  <rcc rId="5707" sId="4" odxf="1" dxf="1" numFmtId="13">
    <nc r="O37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08" sId="4" odxf="1" dxf="1" numFmtId="13">
    <nc r="P37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09" sId="4" odxf="1" dxf="1" numFmtId="13">
    <nc r="Q37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10" sId="4" odxf="1" dxf="1" numFmtId="13">
    <nc r="R37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11" sId="4" odxf="1" dxf="1" numFmtId="13">
    <nc r="S37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12" sId="4">
    <oc r="O378" t="inlineStr">
      <is>
        <t>30+5</t>
      </is>
    </oc>
    <nc r="O378">
      <v>30</v>
    </nc>
  </rcc>
  <rcc rId="5713" sId="4">
    <oc r="P378" t="inlineStr">
      <is>
        <t>30+5</t>
      </is>
    </oc>
    <nc r="P378">
      <v>30</v>
    </nc>
  </rcc>
  <rcc rId="5714" sId="4">
    <oc r="Q378" t="inlineStr">
      <is>
        <t>30+5</t>
      </is>
    </oc>
    <nc r="Q378">
      <v>30</v>
    </nc>
  </rcc>
  <rcc rId="5715" sId="4">
    <oc r="R378" t="inlineStr">
      <is>
        <t>30+5</t>
      </is>
    </oc>
    <nc r="R378">
      <v>30</v>
    </nc>
  </rcc>
  <rcc rId="5716" sId="4">
    <oc r="S378" t="inlineStr">
      <is>
        <t>30+5</t>
      </is>
    </oc>
    <nc r="S378">
      <v>30</v>
    </nc>
  </rcc>
  <rcc rId="5717" sId="4" odxf="1" dxf="1">
    <nc r="O379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18" sId="4" odxf="1" dxf="1">
    <nc r="P379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19" sId="4" odxf="1" dxf="1">
    <nc r="Q379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0" sId="4" odxf="1" dxf="1">
    <nc r="R379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1" sId="4" odxf="1" dxf="1">
    <nc r="S379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2" sId="4" odxf="1" dxf="1" numFmtId="13">
    <nc r="O49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3" sId="4" odxf="1" dxf="1" numFmtId="13">
    <nc r="P49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4" sId="4" odxf="1" dxf="1" numFmtId="13">
    <nc r="Q49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5" sId="4" odxf="1" dxf="1" numFmtId="13">
    <nc r="R49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6" sId="4" odxf="1" dxf="1" numFmtId="13">
    <nc r="S49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7" sId="4" odxf="1" dxf="1">
    <nc r="O495">
      <v>0</v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00B050"/>
        </patternFill>
      </fill>
    </ndxf>
  </rcc>
  <rcc rId="5728" sId="4" odxf="1" dxf="1">
    <nc r="P495">
      <v>0</v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00B050"/>
        </patternFill>
      </fill>
    </ndxf>
  </rcc>
  <rcc rId="5729" sId="4" odxf="1" dxf="1">
    <nc r="Q495">
      <v>0</v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00B050"/>
        </patternFill>
      </fill>
    </ndxf>
  </rcc>
  <rcc rId="5730" sId="4" odxf="1" dxf="1">
    <nc r="R495">
      <v>0</v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00B050"/>
        </patternFill>
      </fill>
    </ndxf>
  </rcc>
  <rfmt sheetId="4" sqref="S495" start="0" length="0">
    <dxf>
      <numFmt numFmtId="0" formatCode="General"/>
      <fill>
        <patternFill patternType="solid">
          <bgColor rgb="FF00B050"/>
        </patternFill>
      </fill>
    </dxf>
  </rfmt>
  <rfmt sheetId="4" sqref="S495" start="0" length="0">
    <dxf>
      <numFmt numFmtId="13" formatCode="0%"/>
      <fill>
        <patternFill patternType="none">
          <bgColor indexed="65"/>
        </patternFill>
      </fill>
    </dxf>
  </rfmt>
  <rcc rId="5731" sId="4" odxf="1" dxf="1" numFmtId="13">
    <nc r="O5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2" sId="4" odxf="1" dxf="1" numFmtId="13">
    <nc r="P5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3" sId="4" odxf="1" dxf="1" numFmtId="13">
    <nc r="Q5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4" sId="4" odxf="1" dxf="1" numFmtId="13">
    <nc r="R5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5" sId="4" odxf="1" dxf="1" numFmtId="13">
    <nc r="S5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6" sId="4" odxf="1" dxf="1" numFmtId="13">
    <nc r="O50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7" sId="4" odxf="1" dxf="1" numFmtId="13">
    <nc r="P50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8" sId="4" odxf="1" dxf="1" numFmtId="13">
    <nc r="Q50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9" sId="4" odxf="1" dxf="1" numFmtId="13">
    <nc r="R50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40" sId="4" odxf="1" dxf="1" numFmtId="13">
    <nc r="S50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41" sId="4" odxf="1" dxf="1">
    <nc r="O50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42" sId="4" odxf="1" dxf="1">
    <nc r="P50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43" sId="4" odxf="1" dxf="1">
    <nc r="Q50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44" sId="4" odxf="1" dxf="1">
    <nc r="R50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45" sId="4" odxf="1" dxf="1">
    <nc r="S50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6" sId="4" odxf="1" dxf="1">
    <nc r="S35">
      <v>1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S45" start="0" length="0">
    <dxf>
      <font>
        <sz val="15"/>
        <color rgb="FF000000"/>
        <name val="Arial Narrow"/>
        <scheme val="none"/>
      </font>
      <fill>
        <patternFill patternType="solid">
          <bgColor rgb="FF00B050"/>
        </patternFill>
      </fill>
    </dxf>
  </rfmt>
  <rcc rId="5747" sId="4">
    <nc r="S45">
      <v>906</v>
    </nc>
  </rcc>
  <rcc rId="5748" sId="4" odxf="1" dxf="1" numFmtId="13">
    <nc r="S4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49" sId="4" odxf="1" dxf="1" numFmtId="14">
    <nc r="S53">
      <v>1E-4</v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0" sId="4">
    <oc r="F12" t="inlineStr">
      <is>
        <t>Charles Dong</t>
      </is>
    </oc>
    <nc r="F12" t="inlineStr">
      <is>
        <t>Leo Li</t>
      </is>
    </nc>
  </rcc>
  <rcc rId="5751" sId="4" odxf="1" dxf="1">
    <nc r="J13">
      <v>3.37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52" sId="4" odxf="1" dxf="1">
    <nc r="K13">
      <v>3.37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53" sId="4" odxf="1" dxf="1">
    <nc r="M13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54" sId="4" odxf="1" dxf="1">
    <nc r="O13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55" sId="4">
    <nc r="P13">
      <v>3.45</v>
    </nc>
  </rcc>
  <rcc rId="5756" sId="4">
    <nc r="Q13">
      <v>3.45</v>
    </nc>
  </rcc>
  <rcc rId="5757" sId="4">
    <nc r="R13">
      <v>3.45</v>
    </nc>
  </rcc>
  <rcc rId="5758" sId="4">
    <nc r="S13">
      <v>3.45</v>
    </nc>
  </rcc>
  <rfmt sheetId="4" sqref="P13:S13">
    <dxf>
      <fill>
        <patternFill patternType="solid">
          <bgColor rgb="FF00B050"/>
        </patternFill>
      </fill>
    </dxf>
  </rfmt>
  <rcc rId="5759" sId="4" odxf="1" dxf="1">
    <nc r="S71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760" sId="4" odxf="1" dxf="1">
    <nc r="S7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761" sId="4">
    <nc r="S75" t="inlineStr">
      <is>
        <t>N/A</t>
      </is>
    </nc>
  </rcc>
  <rcc rId="5762" sId="4" numFmtId="13">
    <nc r="S77">
      <v>5.8000000000000003E-2</v>
    </nc>
  </rcc>
  <rcc rId="5763" sId="4" numFmtId="13">
    <oc r="U76">
      <v>0.15</v>
    </oc>
    <nc r="U76">
      <v>0</v>
    </nc>
  </rcc>
  <rcc rId="5764" sId="4" numFmtId="13">
    <oc r="S76">
      <v>0.15</v>
    </oc>
    <nc r="S76">
      <v>0.05</v>
    </nc>
  </rcc>
  <rcc rId="5765" sId="4" numFmtId="13">
    <oc r="T76">
      <v>0.15</v>
    </oc>
    <nc r="T76">
      <v>0.05</v>
    </nc>
  </rcc>
  <rfmt sheetId="4" sqref="S77">
    <dxf>
      <fill>
        <patternFill patternType="solid">
          <bgColor rgb="FF00B050"/>
        </patternFill>
      </fill>
    </dxf>
  </rfmt>
  <rcc rId="5766" sId="4" odxf="1" dxf="1">
    <nc r="J79">
      <v>3.37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67" sId="4" odxf="1" dxf="1">
    <nc r="K79">
      <v>3.37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68" sId="4" odxf="1" dxf="1">
    <nc r="M79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69" sId="4" odxf="1" dxf="1">
    <nc r="O79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70" sId="4" odxf="1" dxf="1">
    <nc r="P79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71" sId="4" odxf="1" dxf="1">
    <nc r="Q79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72" sId="4" odxf="1" dxf="1">
    <nc r="R79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73" sId="4" odxf="1" dxf="1">
    <nc r="S79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74" sId="4" odxf="1" dxf="1" numFmtId="13">
    <nc r="S81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775" sId="4" odxf="1" dxf="1" numFmtId="13">
    <nc r="S8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776" sId="4" odxf="1" dxf="1">
    <nc r="S85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777" sId="4" odxf="1" dxf="1">
    <nc r="S8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778" sId="4" odxf="1" dxf="1">
    <nc r="S8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79" sId="4" odxf="1" dxf="1" numFmtId="13">
    <nc r="S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80" sId="4" odxf="1" dxf="1">
    <nc r="R9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781" sId="4" odxf="1" dxf="1">
    <nc r="S9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782" sId="4">
    <nc r="S95">
      <v>1</v>
    </nc>
  </rcc>
  <rcc rId="5783" sId="4">
    <nc r="R95">
      <v>1</v>
    </nc>
  </rcc>
  <rdn rId="0" localSheetId="1" customView="1" name="Z_0C75E96E_FB34_4C3A_AC72_11835C518E2D_.wvu.FilterData" hidden="1" oldHidden="1">
    <formula>old生产总监指标Summary!$B$3:$H$71</formula>
  </rdn>
  <rdn rId="0" localSheetId="2" customView="1" name="Z_0C75E96E_FB34_4C3A_AC72_11835C518E2D_.wvu.FilterData" hidden="1" oldHidden="1">
    <formula>old!$J$3:$R$117</formula>
  </rdn>
  <rdn rId="0" localSheetId="4" customView="1" name="Z_0C75E96E_FB34_4C3A_AC72_11835C518E2D_.wvu.FilterData" hidden="1" oldHidden="1">
    <formula>'L3&amp;VS-Assy'!$B$3:$E$65</formula>
  </rdn>
  <rdn rId="0" localSheetId="5" customView="1" name="Z_0C75E96E_FB34_4C3A_AC72_11835C518E2D_.wvu.FilterData" hidden="1" oldHidden="1">
    <formula>'L3&amp;VS-Fab 1st half year'!$B$3:$H$87</formula>
  </rdn>
  <rdn rId="0" localSheetId="6" customView="1" name="Z_0C75E96E_FB34_4C3A_AC72_11835C518E2D_.wvu.Rows" hidden="1" oldHidden="1">
    <formula>'L3&amp;VS-Fab  2nd half year'!$8:$11,'L3&amp;VS-Fab  2nd half year'!$18:$19,'L3&amp;VS-Fab  2nd half year'!$22:$23</formula>
  </rdn>
  <rdn rId="0" localSheetId="6" customView="1" name="Z_0C75E96E_FB34_4C3A_AC72_11835C518E2D_.wvu.FilterData" hidden="1" oldHidden="1">
    <formula>'L3&amp;VS-Fab  2nd half year'!$B$3:$H$87</formula>
  </rdn>
  <rdn rId="0" localSheetId="7" customView="1" name="Z_0C75E96E_FB34_4C3A_AC72_11835C518E2D_.wvu.FilterData" hidden="1" oldHidden="1">
    <formula>'L3&amp;VS-Paint'!$B$3:$H$65</formula>
  </rdn>
  <rcv guid="{0C75E96E-FB34-4C3A-AC72-11835C518E2D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1" sId="4" odxf="1" dxf="1" numFmtId="13">
    <nc r="R97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92" sId="4" odxf="1" dxf="1" numFmtId="13">
    <nc r="S97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93" sId="4" odxf="1" dxf="1">
    <nc r="R99">
      <v>1</v>
    </nc>
    <ndxf>
      <numFmt numFmtId="0" formatCode="General"/>
      <fill>
        <patternFill patternType="solid">
          <bgColor rgb="FF00B050"/>
        </patternFill>
      </fill>
    </ndxf>
  </rcc>
  <rfmt sheetId="4" sqref="S99" start="0" length="0">
    <dxf>
      <numFmt numFmtId="0" formatCode="General"/>
      <fill>
        <patternFill patternType="solid">
          <bgColor rgb="FFFF0000"/>
        </patternFill>
      </fill>
    </dxf>
  </rfmt>
  <rcc rId="5794" sId="4">
    <nc r="S99">
      <v>2</v>
    </nc>
  </rcc>
  <rcc rId="5795" sId="4" odxf="1" dxf="1">
    <nc r="R101">
      <v>0.01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fmt sheetId="4" sqref="S101" start="0" length="0">
    <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dxf>
  </rfmt>
  <rcc rId="5796" sId="4">
    <nc r="S101">
      <v>0.02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7" sId="4" odxf="1" dxf="1">
    <nc r="O1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798" sId="4" odxf="1" dxf="1">
    <nc r="P1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799" sId="4" odxf="1" dxf="1">
    <nc r="Q1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00" sId="4" odxf="1" dxf="1">
    <nc r="R1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01" sId="4" odxf="1" dxf="1">
    <nc r="S137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02" sId="4" odxf="1" dxf="1">
    <nc r="O139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03" sId="4" odxf="1" dxf="1">
    <nc r="P139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04" sId="4" odxf="1" dxf="1">
    <nc r="Q139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05" sId="4" odxf="1" dxf="1">
    <nc r="R139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06" sId="4" odxf="1" dxf="1">
    <nc r="S139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07" sId="4">
    <nc r="O141" t="inlineStr">
      <is>
        <t>N/A</t>
      </is>
    </nc>
  </rcc>
  <rcc rId="5808" sId="4">
    <nc r="P141" t="inlineStr">
      <is>
        <t>N/A</t>
      </is>
    </nc>
  </rcc>
  <rcc rId="5809" sId="4">
    <nc r="Q141" t="inlineStr">
      <is>
        <t>N/A</t>
      </is>
    </nc>
  </rcc>
  <rcc rId="5810" sId="4">
    <nc r="R141" t="inlineStr">
      <is>
        <t>N/A</t>
      </is>
    </nc>
  </rcc>
  <rcc rId="5811" sId="4">
    <nc r="S141" t="inlineStr">
      <is>
        <t>N/A</t>
      </is>
    </nc>
  </rcc>
  <rcc rId="5812" sId="4" odxf="1" dxf="1" numFmtId="13">
    <nc r="O143">
      <v>0.72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fmt sheetId="4" sqref="P143" start="0" length="0">
    <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4" sqref="Q143" start="0" length="0">
    <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4" sqref="R143" start="0" length="0">
    <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4" sqref="S143" start="0" length="0">
    <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cc rId="5813" sId="4" numFmtId="13">
    <nc r="P143">
      <v>0.75</v>
    </nc>
  </rcc>
  <rcc rId="5814" sId="4" numFmtId="13">
    <nc r="Q143">
      <v>0.75</v>
    </nc>
  </rcc>
  <rcc rId="5815" sId="4" numFmtId="13">
    <nc r="R143">
      <v>0.75</v>
    </nc>
  </rcc>
  <rcc rId="5816" sId="4" numFmtId="13">
    <nc r="S143">
      <v>0.75</v>
    </nc>
  </rcc>
  <rcc rId="5817" sId="4" odxf="1" dxf="1">
    <nc r="J145">
      <v>3.37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18" sId="4" odxf="1" dxf="1">
    <nc r="K145">
      <v>3.37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19" sId="4" odxf="1" dxf="1">
    <nc r="M145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20" sId="4" odxf="1" dxf="1">
    <nc r="O145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21" sId="4" odxf="1" dxf="1">
    <nc r="P145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22" sId="4" odxf="1" dxf="1">
    <nc r="Q145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23" sId="4" odxf="1" dxf="1">
    <nc r="R145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24" sId="4" odxf="1" dxf="1">
    <nc r="S145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25" sId="4" odxf="1" dxf="1" numFmtId="13">
    <nc r="O1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26" sId="4" odxf="1" dxf="1" numFmtId="13">
    <nc r="P1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27" sId="4" odxf="1" dxf="1" numFmtId="13">
    <nc r="Q1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28" sId="4" odxf="1" dxf="1" numFmtId="13">
    <nc r="R1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29" sId="4" odxf="1" dxf="1" numFmtId="13">
    <nc r="S147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30" sId="4" odxf="1" dxf="1" numFmtId="13">
    <nc r="O149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31" sId="4" odxf="1" dxf="1" numFmtId="13">
    <nc r="P149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32" sId="4" odxf="1" dxf="1" numFmtId="13">
    <nc r="Q149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33" sId="4" odxf="1" dxf="1" numFmtId="13">
    <nc r="R149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34" sId="4" odxf="1" dxf="1" numFmtId="13">
    <nc r="S149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35" sId="4" odxf="1" dxf="1">
    <nc r="O151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36" sId="4" odxf="1" dxf="1">
    <nc r="P151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37" sId="4" odxf="1" dxf="1">
    <nc r="Q151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38" sId="4" odxf="1" dxf="1">
    <nc r="R151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39" sId="4" odxf="1" dxf="1">
    <nc r="S151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40" sId="4" odxf="1" dxf="1">
    <nc r="O15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41" sId="4" odxf="1" dxf="1">
    <nc r="P15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42" sId="4" odxf="1" dxf="1">
    <nc r="Q15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43" sId="4" odxf="1" dxf="1">
    <nc r="R15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44" sId="4" odxf="1" dxf="1">
    <nc r="S15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45" sId="4" odxf="1" dxf="1">
    <nc r="O15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46" sId="4" odxf="1" dxf="1">
    <nc r="P15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47" sId="4" odxf="1" dxf="1">
    <nc r="Q15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48" sId="4" odxf="1" dxf="1">
    <nc r="R15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49" sId="4" odxf="1" dxf="1">
    <nc r="S15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50" sId="4" odxf="1" dxf="1" numFmtId="13">
    <nc r="O157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51" sId="4" odxf="1" dxf="1" numFmtId="13">
    <nc r="P157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52" sId="4" odxf="1" dxf="1" numFmtId="13">
    <nc r="Q157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53" sId="4" odxf="1" dxf="1" numFmtId="13">
    <nc r="R157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54" sId="4" odxf="1" dxf="1" numFmtId="13">
    <nc r="S157">
      <v>1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855" sId="4" odxf="1" dxf="1">
    <nc r="O15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56" sId="4" odxf="1" dxf="1">
    <nc r="P15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57" sId="4" odxf="1" dxf="1">
    <nc r="Q15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58" sId="4" odxf="1" dxf="1">
    <nc r="R15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59" sId="4" odxf="1" dxf="1">
    <nc r="S159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5860" sId="4" odxf="1" dxf="1">
    <nc r="O16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61" sId="4" odxf="1" dxf="1">
    <nc r="P16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62" sId="4" odxf="1" dxf="1">
    <nc r="Q16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63" sId="4" odxf="1" dxf="1">
    <nc r="R16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64" sId="4" odxf="1" dxf="1">
    <nc r="S16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865" sId="4" odxf="1" dxf="1" numFmtId="13">
    <nc r="O16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66" sId="4" odxf="1" dxf="1" numFmtId="13">
    <nc r="P16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67" sId="4" odxf="1" dxf="1" numFmtId="13">
    <nc r="Q16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68" sId="4" odxf="1" dxf="1" numFmtId="13">
    <nc r="R16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69" sId="4" odxf="1" dxf="1" numFmtId="13">
    <nc r="S163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70" sId="4">
    <nc r="R165">
      <v>1</v>
    </nc>
  </rcc>
  <rfmt sheetId="4" sqref="S165" start="0" length="0">
    <dxf>
      <numFmt numFmtId="0" formatCode="General"/>
      <fill>
        <patternFill patternType="solid">
          <bgColor rgb="FF00B050"/>
        </patternFill>
      </fill>
    </dxf>
  </rfmt>
  <rcc rId="5871" sId="4">
    <nc r="S165">
      <v>3</v>
    </nc>
  </rcc>
  <rfmt sheetId="4" sqref="O167" start="0" length="0">
    <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dxf>
  </rfmt>
  <rcc rId="5872" sId="4" odxf="1" dxf="1">
    <nc r="P167">
      <v>0.01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fmt sheetId="4" sqref="Q167" start="0" length="0">
    <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dxf>
  </rfmt>
  <rfmt sheetId="4" sqref="R167" start="0" length="0">
    <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dxf>
  </rfmt>
  <rfmt sheetId="4" sqref="S167" start="0" length="0">
    <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dxf>
  </rfmt>
  <rcc rId="5873" sId="4">
    <nc r="O167">
      <v>1.4999999999999999E-2</v>
    </nc>
  </rcc>
  <rcc rId="5874" sId="4">
    <nc r="R167">
      <v>0.01</v>
    </nc>
  </rcc>
  <rcc rId="5875" sId="4">
    <nc r="S167">
      <v>0.05</v>
    </nc>
  </rcc>
  <rcc rId="5876" sId="4">
    <nc r="Q167">
      <v>0.02</v>
    </nc>
  </rcc>
  <rfmt sheetId="4" sqref="O177" start="0" length="0">
    <dxf>
      <font>
        <b/>
        <sz val="15"/>
        <name val="Arial Narrow"/>
        <scheme val="none"/>
      </font>
      <fill>
        <patternFill patternType="solid">
          <bgColor rgb="FF00B050"/>
        </patternFill>
      </fill>
    </dxf>
  </rfmt>
  <rfmt sheetId="4" sqref="P177" start="0" length="0">
    <dxf>
      <font>
        <b/>
        <sz val="15"/>
        <name val="Arial Narrow"/>
        <scheme val="none"/>
      </font>
      <fill>
        <patternFill patternType="solid">
          <bgColor rgb="FF00B050"/>
        </patternFill>
      </fill>
    </dxf>
  </rfmt>
  <rfmt sheetId="4" sqref="Q177" start="0" length="0">
    <dxf>
      <font>
        <b/>
        <sz val="15"/>
        <name val="Arial Narrow"/>
        <scheme val="none"/>
      </font>
      <fill>
        <patternFill patternType="solid">
          <bgColor rgb="FF00B050"/>
        </patternFill>
      </fill>
    </dxf>
  </rfmt>
  <rfmt sheetId="4" sqref="R177" start="0" length="0">
    <dxf>
      <font>
        <b/>
        <sz val="15"/>
        <name val="Arial Narrow"/>
        <scheme val="none"/>
      </font>
      <fill>
        <patternFill patternType="solid">
          <bgColor rgb="FF00B050"/>
        </patternFill>
      </fill>
    </dxf>
  </rfmt>
  <rfmt sheetId="4" sqref="S177" start="0" length="0">
    <dxf>
      <font>
        <b/>
        <sz val="15"/>
        <name val="Arial Narrow"/>
        <scheme val="none"/>
      </font>
      <fill>
        <patternFill patternType="solid">
          <bgColor rgb="FF00B050"/>
        </patternFill>
      </fill>
    </dxf>
  </rfmt>
  <rcc rId="5877" sId="4">
    <nc r="O177">
      <v>0</v>
    </nc>
  </rcc>
  <rcc rId="5878" sId="4">
    <nc r="P177">
      <v>33</v>
    </nc>
  </rcc>
  <rcc rId="5879" sId="4">
    <nc r="Q177">
      <v>0</v>
    </nc>
  </rcc>
  <rcc rId="5880" sId="4">
    <nc r="R177">
      <v>66</v>
    </nc>
  </rcc>
  <rcc rId="5881" sId="4">
    <nc r="S177">
      <v>165</v>
    </nc>
  </rcc>
  <rfmt sheetId="4" sqref="S177">
    <dxf>
      <fill>
        <patternFill>
          <bgColor rgb="FFFF0000"/>
        </patternFill>
      </fill>
    </dxf>
  </rfmt>
  <rcc rId="5882" sId="4" odxf="1" dxf="1" numFmtId="13">
    <nc r="O17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83" sId="4" odxf="1" dxf="1" numFmtId="13">
    <nc r="P17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84" sId="4" odxf="1" dxf="1" numFmtId="13">
    <nc r="Q17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85" sId="4" odxf="1" dxf="1" numFmtId="13">
    <nc r="R17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86" sId="4" odxf="1" dxf="1" numFmtId="13">
    <nc r="S17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87" sId="4" odxf="1" dxf="1">
    <nc r="O181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88" sId="4" odxf="1" dxf="1">
    <nc r="P181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89" sId="4" odxf="1" dxf="1">
    <nc r="Q181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90" sId="4" odxf="1" dxf="1">
    <nc r="R181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91" sId="4" odxf="1" dxf="1">
    <nc r="S181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O183" start="0" length="0">
    <dxf>
      <fill>
        <patternFill patternType="solid">
          <bgColor rgb="FF00B050"/>
        </patternFill>
      </fill>
    </dxf>
  </rfmt>
  <rfmt sheetId="4" sqref="P183" start="0" length="0">
    <dxf>
      <fill>
        <patternFill patternType="solid">
          <bgColor rgb="FF00B050"/>
        </patternFill>
      </fill>
    </dxf>
  </rfmt>
  <rfmt sheetId="4" sqref="Q183" start="0" length="0">
    <dxf>
      <fill>
        <patternFill patternType="solid">
          <bgColor rgb="FF00B050"/>
        </patternFill>
      </fill>
    </dxf>
  </rfmt>
  <rfmt sheetId="4" sqref="R183" start="0" length="0">
    <dxf>
      <fill>
        <patternFill patternType="solid">
          <bgColor rgb="FF00B050"/>
        </patternFill>
      </fill>
    </dxf>
  </rfmt>
  <rfmt sheetId="4" sqref="S183" start="0" length="0">
    <dxf>
      <fill>
        <patternFill patternType="solid">
          <bgColor rgb="FF00B050"/>
        </patternFill>
      </fill>
    </dxf>
  </rfmt>
  <rcc rId="5892" sId="4" numFmtId="13">
    <nc r="O183">
      <v>0.04</v>
    </nc>
  </rcc>
  <rcc rId="5893" sId="4" numFmtId="13">
    <nc r="P183">
      <v>0.04</v>
    </nc>
  </rcc>
  <rcc rId="5894" sId="4" numFmtId="13">
    <nc r="Q183">
      <v>0.04</v>
    </nc>
  </rcc>
  <rcc rId="5895" sId="4" numFmtId="13">
    <oc r="R182">
      <v>0.06</v>
    </oc>
    <nc r="R182">
      <v>0.04</v>
    </nc>
  </rcc>
  <rcc rId="5896" sId="4" numFmtId="13">
    <oc r="S182">
      <v>0.08</v>
    </oc>
    <nc r="S182">
      <v>0.04</v>
    </nc>
  </rcc>
  <rcc rId="5897" sId="4" numFmtId="13">
    <oc r="T182">
      <v>0.08</v>
    </oc>
    <nc r="T182">
      <v>0.04</v>
    </nc>
  </rcc>
  <rcc rId="5898" sId="4" numFmtId="13">
    <oc r="U182">
      <v>0.1</v>
    </oc>
    <nc r="U182">
      <v>0.06</v>
    </nc>
  </rcc>
  <rcc rId="5899" sId="4" numFmtId="13">
    <nc r="R183">
      <v>0.04</v>
    </nc>
  </rcc>
  <rcc rId="5900" sId="4" numFmtId="13">
    <nc r="S183">
      <v>0.04</v>
    </nc>
  </rcc>
  <rcc rId="5901" sId="4" odxf="1" dxf="1" numFmtId="14">
    <nc r="R18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02" sId="4" odxf="1" dxf="1" numFmtId="14">
    <nc r="S18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dn rId="0" localSheetId="1" customView="1" name="Z_C2947E8F_BEDB_4516_827D_5114DB5B2399_.wvu.FilterData" hidden="1" oldHidden="1">
    <formula>old生产总监指标Summary!$B$3:$H$71</formula>
  </rdn>
  <rdn rId="0" localSheetId="2" customView="1" name="Z_C2947E8F_BEDB_4516_827D_5114DB5B2399_.wvu.FilterData" hidden="1" oldHidden="1">
    <formula>old!$J$3:$R$117</formula>
  </rdn>
  <rdn rId="0" localSheetId="4" customView="1" name="Z_C2947E8F_BEDB_4516_827D_5114DB5B2399_.wvu.FilterData" hidden="1" oldHidden="1">
    <formula>'L3&amp;VS-Assy'!$B$3:$E$65</formula>
  </rdn>
  <rdn rId="0" localSheetId="5" customView="1" name="Z_C2947E8F_BEDB_4516_827D_5114DB5B2399_.wvu.FilterData" hidden="1" oldHidden="1">
    <formula>'L3&amp;VS-Fab 1st half year'!$B$3:$H$87</formula>
  </rdn>
  <rdn rId="0" localSheetId="6" customView="1" name="Z_C2947E8F_BEDB_4516_827D_5114DB5B2399_.wvu.Rows" hidden="1" oldHidden="1">
    <formula>'L3&amp;VS-Fab  2nd half year'!$8:$11,'L3&amp;VS-Fab  2nd half year'!$18:$19,'L3&amp;VS-Fab  2nd half year'!$22:$23</formula>
  </rdn>
  <rdn rId="0" localSheetId="6" customView="1" name="Z_C2947E8F_BEDB_4516_827D_5114DB5B2399_.wvu.FilterData" hidden="1" oldHidden="1">
    <formula>'L3&amp;VS-Fab  2nd half year'!$B$3:$H$87</formula>
  </rdn>
  <rdn rId="0" localSheetId="7" customView="1" name="Z_C2947E8F_BEDB_4516_827D_5114DB5B2399_.wvu.FilterData" hidden="1" oldHidden="1">
    <formula>'L3&amp;VS-Paint'!$B$3:$H$65</formula>
  </rdn>
  <rcv guid="{C2947E8F-BEDB-4516-827D-5114DB5B2399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4" odxf="1" dxf="1">
    <nc r="T202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911" sId="4" odxf="1" dxf="1">
    <nc r="U202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fmt sheetId="4" sqref="I203" start="0" length="0">
    <dxf>
      <fill>
        <patternFill patternType="none">
          <bgColor indexed="65"/>
        </patternFill>
      </fill>
    </dxf>
  </rfmt>
  <rcc rId="5912" sId="4" odxf="1" dxf="1">
    <nc r="T204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913" sId="4" odxf="1" dxf="1">
    <nc r="U204">
      <v>0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fmt sheetId="4" sqref="I205" start="0" length="0">
    <dxf>
      <fill>
        <patternFill patternType="none">
          <bgColor indexed="65"/>
        </patternFill>
      </fill>
    </dxf>
  </rfmt>
  <rcc rId="5914" sId="4" numFmtId="13">
    <oc r="O206">
      <v>1.9</v>
    </oc>
    <nc r="O206">
      <v>0.9</v>
    </nc>
  </rcc>
  <rcc rId="5915" sId="4" numFmtId="13">
    <oc r="P206">
      <v>2.9</v>
    </oc>
    <nc r="P206">
      <v>0.9</v>
    </nc>
  </rcc>
  <rcc rId="5916" sId="4" numFmtId="13">
    <oc r="Q206">
      <v>3.9</v>
    </oc>
    <nc r="Q206">
      <v>0.9</v>
    </nc>
  </rcc>
  <rcc rId="5917" sId="4" numFmtId="13">
    <oc r="R206">
      <v>4.9000000000000004</v>
    </oc>
    <nc r="R206">
      <v>0.9</v>
    </nc>
  </rcc>
  <rcc rId="5918" sId="4" numFmtId="13">
    <oc r="S206">
      <v>5.9</v>
    </oc>
    <nc r="S206">
      <v>0.9</v>
    </nc>
  </rcc>
  <rcc rId="5919" sId="4" odxf="1" dxf="1" numFmtId="13">
    <nc r="T206">
      <v>0.9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920" sId="4" odxf="1" dxf="1" numFmtId="13">
    <nc r="U206">
      <v>0.9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fmt sheetId="4" sqref="I207" start="0" length="0">
    <dxf>
      <fill>
        <patternFill patternType="none">
          <bgColor indexed="65"/>
        </patternFill>
      </fill>
    </dxf>
  </rfmt>
  <rfmt sheetId="4" sqref="V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W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X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Y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Z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B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C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D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E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F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G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H208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V209" start="0" length="0">
    <dxf>
      <font>
        <sz val="15"/>
        <color auto="1"/>
        <name val="Arial Narrow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W209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X209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Y209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Z209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209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B209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C209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D209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E209" start="0" length="0">
    <dxf>
      <font>
        <b/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F209" start="0" length="0">
    <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G209" start="0" length="0">
    <dxf>
      <font>
        <sz val="15"/>
        <color auto="1"/>
        <name val="Arial Narrow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H209" start="0" length="0">
    <dxf>
      <font>
        <sz val="15"/>
        <color auto="1"/>
        <name val="Arial Narrow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921" sId="4" odxf="1" dxf="1" numFmtId="13">
    <oc r="I209">
      <v>0.56000000000000005</v>
    </oc>
    <nc r="I209" t="inlineStr">
      <is>
        <t>N/A</t>
      </is>
    </nc>
    <o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odxf>
    <n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5922" sId="4" numFmtId="13">
    <oc r="O208">
      <v>1.5</v>
    </oc>
    <nc r="O208">
      <v>0.5</v>
    </nc>
  </rcc>
  <rcc rId="5923" sId="4" numFmtId="13">
    <oc r="P208">
      <v>2.5</v>
    </oc>
    <nc r="P208">
      <v>0.5</v>
    </nc>
  </rcc>
  <rcc rId="5924" sId="4" numFmtId="13">
    <oc r="Q208">
      <v>3.5</v>
    </oc>
    <nc r="Q208">
      <v>0.5</v>
    </nc>
  </rcc>
  <rcc rId="5925" sId="4" numFmtId="13">
    <oc r="R208">
      <v>4.5</v>
    </oc>
    <nc r="R208">
      <v>0.5</v>
    </nc>
  </rcc>
  <rcc rId="5926" sId="4" numFmtId="13">
    <oc r="S208">
      <v>5.5</v>
    </oc>
    <nc r="S208">
      <v>0.5</v>
    </nc>
  </rcc>
  <rcc rId="5927" sId="4" odxf="1" dxf="1" numFmtId="13">
    <nc r="T208">
      <v>0.5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928" sId="4" odxf="1" dxf="1" numFmtId="13">
    <nc r="U208">
      <v>0.5</v>
    </nc>
    <odxf>
      <font>
        <b val="0"/>
        <sz val="15"/>
        <color auto="1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5929" sId="4">
    <oc r="R209">
      <v>0.56000000000000005</v>
    </oc>
    <nc r="R209">
      <v>0.42</v>
    </nc>
  </rcc>
  <rcc rId="5930" sId="4">
    <oc r="S209">
      <v>0.56000000000000005</v>
    </oc>
    <nc r="S209">
      <v>0.4</v>
    </nc>
  </rcc>
  <rcc rId="5931" sId="4">
    <oc r="I210">
      <v>3.3</v>
    </oc>
    <nc r="I210">
      <v>3.5</v>
    </nc>
  </rcc>
  <rcc rId="5932" sId="4" odxf="1" dxf="1">
    <oc r="J210">
      <v>3.3</v>
    </oc>
    <nc r="J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33" sId="4" odxf="1" dxf="1">
    <oc r="K210">
      <v>3.3</v>
    </oc>
    <nc r="K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34" sId="4" odxf="1" dxf="1">
    <oc r="L210">
      <v>3.3</v>
    </oc>
    <nc r="L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35" sId="4" odxf="1" dxf="1">
    <oc r="M210">
      <v>3.3</v>
    </oc>
    <nc r="M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36" sId="4" odxf="1" dxf="1">
    <oc r="N210">
      <v>3.3</v>
    </oc>
    <nc r="N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37" sId="4" odxf="1" dxf="1">
    <oc r="O210">
      <v>3.3</v>
    </oc>
    <nc r="O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38" sId="4" odxf="1" dxf="1">
    <oc r="P210">
      <v>3.3</v>
    </oc>
    <nc r="P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39" sId="4" odxf="1" dxf="1">
    <oc r="Q210">
      <v>3.3</v>
    </oc>
    <nc r="Q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40" sId="4" odxf="1" dxf="1">
    <oc r="R210">
      <v>3.3</v>
    </oc>
    <nc r="R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41" sId="4" odxf="1" dxf="1">
    <oc r="S210">
      <v>3.3</v>
    </oc>
    <nc r="S210">
      <v>3.5</v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5942" sId="4" odxf="1" dxf="1">
    <oc r="I211">
      <v>3.4</v>
    </oc>
    <nc r="I211">
      <v>3.5</v>
    </nc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5943" sId="4" odxf="1" dxf="1">
    <nc r="J211">
      <v>3.37</v>
    </nc>
    <odxf>
      <font>
        <sz val="15"/>
        <color rgb="FF000000"/>
        <name val="Arial Narrow"/>
        <scheme val="none"/>
      </font>
      <fill>
        <patternFill>
          <bgColor rgb="FFFFFFFF"/>
        </patternFill>
      </fill>
    </odxf>
    <ndxf>
      <font>
        <sz val="15"/>
        <color rgb="FF000000"/>
        <name val="Arial Narrow"/>
        <scheme val="none"/>
      </font>
      <fill>
        <patternFill>
          <bgColor rgb="FF00B050"/>
        </patternFill>
      </fill>
    </ndxf>
  </rcc>
  <rcc rId="5944" sId="4" odxf="1" dxf="1">
    <nc r="K211">
      <v>3.37</v>
    </nc>
    <odxf>
      <font>
        <sz val="15"/>
        <color rgb="FF000000"/>
        <name val="Arial Narrow"/>
        <scheme val="none"/>
      </font>
      <fill>
        <patternFill>
          <bgColor rgb="FFFFFFFF"/>
        </patternFill>
      </fill>
    </odxf>
    <ndxf>
      <font>
        <sz val="15"/>
        <color rgb="FF000000"/>
        <name val="Arial Narrow"/>
        <scheme val="none"/>
      </font>
      <fill>
        <patternFill>
          <bgColor rgb="FF00B050"/>
        </patternFill>
      </fill>
    </ndxf>
  </rcc>
  <rfmt sheetId="4" sqref="L211" start="0" length="0">
    <dxf>
      <font>
        <sz val="15"/>
        <color rgb="FF000000"/>
        <name val="Arial Narrow"/>
        <scheme val="none"/>
      </font>
    </dxf>
  </rfmt>
  <rcc rId="5945" sId="4" odxf="1" dxf="1">
    <nc r="M211">
      <v>3.4</v>
    </nc>
    <odxf>
      <font>
        <sz val="15"/>
        <color rgb="FF000000"/>
        <name val="Arial Narrow"/>
        <scheme val="none"/>
      </font>
      <fill>
        <patternFill>
          <bgColor rgb="FFFFFFFF"/>
        </patternFill>
      </fill>
    </odxf>
    <ndxf>
      <font>
        <sz val="15"/>
        <color rgb="FF000000"/>
        <name val="Arial Narrow"/>
        <scheme val="none"/>
      </font>
      <fill>
        <patternFill>
          <bgColor rgb="FF00B050"/>
        </patternFill>
      </fill>
    </ndxf>
  </rcc>
  <rfmt sheetId="4" sqref="N211" start="0" length="0">
    <dxf>
      <font>
        <sz val="15"/>
        <color rgb="FF000000"/>
        <name val="Arial Narrow"/>
        <scheme val="none"/>
      </font>
    </dxf>
  </rfmt>
  <rcc rId="5946" sId="4" odxf="1" dxf="1">
    <nc r="O211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47" sId="4" odxf="1" dxf="1">
    <nc r="P211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48" sId="4" odxf="1" dxf="1">
    <nc r="Q211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49" sId="4" odxf="1" dxf="1">
    <nc r="R211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50" sId="4" odxf="1" dxf="1">
    <nc r="S211">
      <v>3.45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51" sId="4">
    <nc r="S231">
      <v>0</v>
    </nc>
  </rcc>
  <rfmt sheetId="4" sqref="R243" start="0" length="0">
    <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fmt sheetId="4" sqref="S243" start="0" length="0">
    <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fmt sheetId="4" xfDxf="1" sqref="R243" start="0" length="0">
    <dxf>
      <font>
        <sz val="10"/>
        <color rgb="FF000000"/>
        <name val="Arial Narrow"/>
        <scheme val="none"/>
      </font>
      <fill>
        <patternFill patternType="solid">
          <fgColor rgb="FF000000"/>
          <bgColor rgb="FFC6E0B4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S243" start="0" length="0">
    <dxf>
      <font>
        <sz val="10"/>
        <color rgb="FF000000"/>
        <name val="Arial Narrow"/>
        <scheme val="none"/>
      </font>
      <fill>
        <patternFill patternType="solid">
          <fgColor rgb="FF000000"/>
          <bgColor rgb="FFC6E0B4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952" sId="4" odxf="1" dxf="1">
    <nc r="R243">
      <v>103</v>
    </nc>
    <ndxf>
      <font>
        <b/>
        <sz val="15"/>
        <color auto="1"/>
        <name val="Arial Narrow"/>
        <scheme val="none"/>
      </font>
      <fill>
        <patternFill>
          <fgColor indexed="64"/>
          <bgColor rgb="FF00B050"/>
        </patternFill>
      </fill>
    </ndxf>
  </rcc>
  <rcc rId="5953" sId="4" odxf="1" dxf="1">
    <nc r="S243">
      <v>518</v>
    </nc>
    <ndxf>
      <font>
        <b/>
        <sz val="15"/>
        <color auto="1"/>
        <name val="Arial Narrow"/>
        <scheme val="none"/>
      </font>
      <fill>
        <patternFill>
          <fgColor indexed="64"/>
          <bgColor rgb="FF00B050"/>
        </patternFill>
      </fill>
    </ndxf>
  </rcc>
  <rfmt sheetId="4" sqref="V208:V209" start="0" length="0">
    <dxf>
      <border>
        <left/>
      </border>
    </dxf>
  </rfmt>
  <rfmt sheetId="4" sqref="V208:AH208" start="0" length="0">
    <dxf>
      <border>
        <top/>
      </border>
    </dxf>
  </rfmt>
  <rfmt sheetId="4" sqref="AH208:AH209" start="0" length="0">
    <dxf>
      <border>
        <right/>
      </border>
    </dxf>
  </rfmt>
  <rfmt sheetId="4" sqref="V209:AH209" start="0" length="0">
    <dxf>
      <border>
        <bottom/>
      </border>
    </dxf>
  </rfmt>
  <rfmt sheetId="4" sqref="V208:AH209">
    <dxf>
      <border>
        <left/>
        <right/>
        <top/>
        <bottom/>
        <vertical/>
        <horizontal/>
      </border>
    </dxf>
  </rfmt>
  <rfmt sheetId="4" sqref="V208:AH209">
    <dxf>
      <fill>
        <patternFill patternType="none">
          <bgColor auto="1"/>
        </patternFill>
      </fill>
    </dxf>
  </rfmt>
  <rfmt sheetId="4" sqref="U208:U209" start="0" length="0">
    <dxf>
      <border>
        <right style="thin">
          <color indexed="64"/>
        </right>
      </border>
    </dxf>
  </rfmt>
  <rfmt sheetId="4" sqref="U208:U209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cv guid="{0853731C-2757-4F52-A39E-DB103DD7E231}" action="delete"/>
  <rdn rId="0" localSheetId="1" customView="1" name="Z_0853731C_2757_4F52_A39E_DB103DD7E231_.wvu.FilterData" hidden="1" oldHidden="1">
    <formula>old生产总监指标Summary!$B$3:$H$71</formula>
    <oldFormula>old生产总监指标Summary!$B$3:$H$71</oldFormula>
  </rdn>
  <rdn rId="0" localSheetId="2" customView="1" name="Z_0853731C_2757_4F52_A39E_DB103DD7E231_.wvu.FilterData" hidden="1" oldHidden="1">
    <formula>old!$J$3:$R$117</formula>
    <oldFormula>old!$J$3:$R$117</oldFormula>
  </rdn>
  <rdn rId="0" localSheetId="4" customView="1" name="Z_0853731C_2757_4F52_A39E_DB103DD7E231_.wvu.FilterData" hidden="1" oldHidden="1">
    <formula>'L3&amp;VS-Assy'!$B$3:$E$65</formula>
    <oldFormula>'L3&amp;VS-Assy'!$B$3:$E$56</oldFormula>
  </rdn>
  <rdn rId="0" localSheetId="5" customView="1" name="Z_0853731C_2757_4F52_A39E_DB103DD7E231_.wvu.FilterData" hidden="1" oldHidden="1">
    <formula>'L3&amp;VS-Fab 1st half year'!$B$3:$H$87</formula>
    <oldFormula>'L3&amp;VS-Fab 1st half year'!$B$3:$H$87</oldFormula>
  </rdn>
  <rdn rId="0" localSheetId="6" customView="1" name="Z_0853731C_2757_4F52_A39E_DB103DD7E231_.wvu.Rows" hidden="1" oldHidden="1">
    <formula>'L3&amp;VS-Fab  2nd half year'!$8:$11,'L3&amp;VS-Fab  2nd half year'!$18:$19,'L3&amp;VS-Fab  2nd half year'!$22:$23</formula>
  </rdn>
  <rdn rId="0" localSheetId="6" customView="1" name="Z_0853731C_2757_4F52_A39E_DB103DD7E231_.wvu.FilterData" hidden="1" oldHidden="1">
    <formula>'L3&amp;VS-Fab  2nd half year'!$B$3:$H$87</formula>
    <oldFormula>'L3&amp;VS-Fab  2nd half year'!$B$3:$H$87</oldFormula>
  </rdn>
  <rdn rId="0" localSheetId="7" customView="1" name="Z_0853731C_2757_4F52_A39E_DB103DD7E231_.wvu.FilterData" hidden="1" oldHidden="1">
    <formula>'L3&amp;VS-Paint'!$B$3:$H$65</formula>
    <oldFormula>'L3&amp;VS-Paint'!$B$3:$H$65</oldFormula>
  </rdn>
  <rcv guid="{0853731C-2757-4F52-A39E-DB103DD7E231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="1" sqref="R297" start="0" length="0">
    <dxf>
      <font>
        <sz val="15"/>
        <color auto="1"/>
        <name val="Arial Narrow"/>
        <family val="2"/>
        <scheme val="none"/>
      </font>
      <fill>
        <patternFill>
          <fgColor rgb="FF000000"/>
          <bgColor rgb="FFFF0000"/>
        </patternFill>
      </fill>
      <alignment horizontal="center" vertical="center" wrapText="1"/>
      <border outline="0">
        <left/>
        <top/>
      </border>
    </dxf>
  </rfmt>
  <rcc rId="5961" sId="4" odxf="1" s="1" dxf="1">
    <nc r="S297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00B050"/>
        </patternFill>
      </fill>
      <alignment horizontal="center" vertical="center" wrapText="1"/>
      <border outline="0">
        <left/>
        <top/>
      </border>
    </ndxf>
  </rcc>
  <rcc rId="5962" sId="4">
    <nc r="R297">
      <v>2</v>
    </nc>
  </rcc>
  <rcc rId="5963" sId="4">
    <nc r="R298">
      <v>1.5</v>
    </nc>
  </rcc>
  <rcc rId="5964" sId="4">
    <nc r="S298">
      <v>1.5</v>
    </nc>
  </rcc>
  <rfmt sheetId="4" s="1" sqref="R309" start="0" length="0">
    <dxf>
      <font>
        <sz val="15"/>
        <color auto="1"/>
        <name val="Arial Narrow"/>
        <family val="2"/>
        <scheme val="none"/>
      </font>
      <fill>
        <patternFill>
          <fgColor rgb="FF000000"/>
          <bgColor rgb="FF00B050"/>
        </patternFill>
      </fill>
      <alignment horizontal="center" vertical="center" wrapText="1"/>
      <border outline="0">
        <left/>
        <top/>
      </border>
    </dxf>
  </rfmt>
  <rcc rId="5965" sId="4">
    <nc r="R309">
      <v>273</v>
    </nc>
  </rcc>
  <rcc rId="5966" sId="4">
    <oc r="O293">
      <v>1</v>
    </oc>
    <nc r="O293">
      <v>2</v>
    </nc>
  </rcc>
  <rcc rId="5967" sId="4" odxf="1" s="1" dxf="1">
    <nc r="Q293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00B050"/>
        </patternFill>
      </fill>
      <alignment horizontal="center" vertical="center" wrapText="1"/>
      <border outline="0">
        <left/>
        <top/>
      </border>
    </ndxf>
  </rcc>
  <rcc rId="5968" sId="4" odxf="1" s="1" dxf="1">
    <nc r="R293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00B050"/>
        </patternFill>
      </fill>
      <alignment horizontal="center" vertical="center" wrapText="1"/>
      <border outline="0">
        <left/>
        <top/>
      </border>
    </ndxf>
  </rcc>
  <rcc rId="5969" sId="4" odxf="1" s="1" dxf="1">
    <nc r="S293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5"/>
        <color rgb="FF000000"/>
        <name val="Arial Narrow"/>
        <family val="2"/>
        <scheme val="none"/>
      </font>
      <fill>
        <patternFill>
          <fgColor rgb="FF000000"/>
          <bgColor rgb="FF00B050"/>
        </patternFill>
      </fill>
      <alignment horizontal="center" vertical="center" wrapText="1"/>
      <border outline="0">
        <left/>
        <top/>
      </border>
    </ndxf>
  </rcc>
  <rdn rId="0" localSheetId="1" customView="1" name="Z_1CFF6483_1E77_4838_AA8E_7F3475D8F1A5_.wvu.FilterData" hidden="1" oldHidden="1">
    <formula>old生产总监指标Summary!$B$3:$H$71</formula>
  </rdn>
  <rdn rId="0" localSheetId="2" customView="1" name="Z_1CFF6483_1E77_4838_AA8E_7F3475D8F1A5_.wvu.FilterData" hidden="1" oldHidden="1">
    <formula>old!$J$3:$R$117</formula>
  </rdn>
  <rdn rId="0" localSheetId="4" customView="1" name="Z_1CFF6483_1E77_4838_AA8E_7F3475D8F1A5_.wvu.FilterData" hidden="1" oldHidden="1">
    <formula>'L3&amp;VS-Assy'!$B$3:$E$65</formula>
  </rdn>
  <rdn rId="0" localSheetId="5" customView="1" name="Z_1CFF6483_1E77_4838_AA8E_7F3475D8F1A5_.wvu.FilterData" hidden="1" oldHidden="1">
    <formula>'L3&amp;VS-Fab 1st half year'!$B$3:$H$87</formula>
  </rdn>
  <rdn rId="0" localSheetId="6" customView="1" name="Z_1CFF6483_1E77_4838_AA8E_7F3475D8F1A5_.wvu.Rows" hidden="1" oldHidden="1">
    <formula>'L3&amp;VS-Fab  2nd half year'!$8:$11,'L3&amp;VS-Fab  2nd half year'!$18:$19,'L3&amp;VS-Fab  2nd half year'!$22:$23</formula>
  </rdn>
  <rdn rId="0" localSheetId="6" customView="1" name="Z_1CFF6483_1E77_4838_AA8E_7F3475D8F1A5_.wvu.FilterData" hidden="1" oldHidden="1">
    <formula>'L3&amp;VS-Fab  2nd half year'!$B$3:$H$87</formula>
  </rdn>
  <rdn rId="0" localSheetId="7" customView="1" name="Z_1CFF6483_1E77_4838_AA8E_7F3475D8F1A5_.wvu.FilterData" hidden="1" oldHidden="1">
    <formula>'L3&amp;VS-Paint'!$B$3:$H$65</formula>
  </rdn>
  <rcv guid="{1CFF6483-1E77-4838-AA8E-7F3475D8F1A5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7">
    <nc r="N71">
      <v>0</v>
    </nc>
  </rcc>
  <rcc rId="353" sId="7">
    <nc r="O71">
      <v>0</v>
    </nc>
  </rcc>
  <rcc rId="354" sId="7">
    <nc r="N73">
      <v>0</v>
    </nc>
  </rcc>
  <rcc rId="355" sId="7">
    <nc r="O73">
      <v>0</v>
    </nc>
  </rcc>
  <rcc rId="356" sId="7">
    <nc r="N75" t="inlineStr">
      <is>
        <t>N/A</t>
      </is>
    </nc>
  </rcc>
  <rcc rId="357" sId="7">
    <nc r="O75" t="inlineStr">
      <is>
        <t>N/A</t>
      </is>
    </nc>
  </rcc>
  <rcc rId="358" sId="7" numFmtId="13">
    <nc r="N81">
      <v>1</v>
    </nc>
  </rcc>
  <rcc rId="359" sId="7" numFmtId="13">
    <nc r="O81">
      <v>1</v>
    </nc>
  </rcc>
  <rcc rId="360" sId="7" numFmtId="13">
    <nc r="N83">
      <v>1</v>
    </nc>
  </rcc>
  <rcc rId="361" sId="7" numFmtId="13">
    <nc r="O83">
      <v>1</v>
    </nc>
  </rcc>
  <rcc rId="362" sId="7">
    <nc r="N85" t="inlineStr">
      <is>
        <t>TBD</t>
      </is>
    </nc>
  </rcc>
  <rcc rId="363" sId="7">
    <nc r="O85" t="inlineStr">
      <is>
        <t>TBD</t>
      </is>
    </nc>
  </rcc>
  <rcc rId="364" sId="7">
    <nc r="N87">
      <v>0</v>
    </nc>
  </rcc>
  <rcc rId="365" sId="7">
    <nc r="O87">
      <v>0</v>
    </nc>
  </rcc>
  <rcc rId="366" sId="7">
    <nc r="N89">
      <v>4</v>
    </nc>
  </rcc>
  <rcc rId="367" sId="7">
    <nc r="O89">
      <v>4</v>
    </nc>
  </rcc>
  <rcc rId="368" sId="7" numFmtId="13">
    <nc r="M91">
      <v>1</v>
    </nc>
  </rcc>
  <rcc rId="369" sId="7" numFmtId="13">
    <nc r="N91">
      <v>1</v>
    </nc>
  </rcc>
  <rcc rId="370" sId="7" numFmtId="13">
    <nc r="O91">
      <v>1</v>
    </nc>
  </rcc>
  <rcc rId="371" sId="7">
    <nc r="N93" t="inlineStr">
      <is>
        <t>TBD</t>
      </is>
    </nc>
  </rcc>
  <rcc rId="372" sId="7">
    <nc r="O93" t="inlineStr">
      <is>
        <t>TBD</t>
      </is>
    </nc>
  </rcc>
  <rcc rId="373" sId="7" numFmtId="13">
    <nc r="N95">
      <v>1</v>
    </nc>
  </rcc>
  <rcc rId="374" sId="7" numFmtId="13">
    <nc r="O95">
      <v>1</v>
    </nc>
  </rcc>
  <rcc rId="375" sId="7" numFmtId="13">
    <nc r="N97">
      <v>1</v>
    </nc>
  </rcc>
  <rcc rId="376" sId="7" numFmtId="13">
    <nc r="O97">
      <v>1</v>
    </nc>
  </rcc>
  <rcc rId="377" sId="7">
    <nc r="N99">
      <v>0</v>
    </nc>
  </rcc>
  <rcc rId="378" sId="7">
    <nc r="O99">
      <v>1</v>
    </nc>
  </rcc>
  <rcc rId="379" sId="7">
    <nc r="N101">
      <v>0</v>
    </nc>
  </rcc>
  <rcc rId="380" sId="7">
    <nc r="O101">
      <v>0</v>
    </nc>
  </rcc>
  <rcc rId="381" sId="7" numFmtId="13">
    <nc r="N103">
      <v>1</v>
    </nc>
  </rcc>
  <rcc rId="382" sId="7" numFmtId="13">
    <nc r="N105">
      <v>1</v>
    </nc>
  </rcc>
  <rcc rId="383" sId="7">
    <nc r="N107">
      <v>0</v>
    </nc>
  </rcc>
  <rcc rId="384" sId="7">
    <nc r="O107">
      <v>0</v>
    </nc>
  </rcc>
  <rcc rId="385" sId="7" numFmtId="13">
    <nc r="O103">
      <v>0.3362</v>
    </nc>
  </rcc>
  <rcc rId="386" sId="7" numFmtId="13">
    <nc r="O105">
      <v>0.3362</v>
    </nc>
  </rcc>
  <rcc rId="387" sId="7" numFmtId="13">
    <nc r="N115">
      <v>0</v>
    </nc>
  </rcc>
  <rcc rId="388" sId="7">
    <nc r="N119">
      <v>27.6</v>
    </nc>
  </rcc>
  <rcc rId="389" sId="7" numFmtId="13">
    <nc r="N113">
      <v>0.04</v>
    </nc>
  </rcc>
  <rcc rId="390" sId="7">
    <nc r="N111">
      <v>2</v>
    </nc>
  </rcc>
  <rcc rId="391" sId="7" numFmtId="13">
    <nc r="N109">
      <v>0.71</v>
    </nc>
  </rcc>
  <rcc rId="392" sId="7">
    <nc r="N79">
      <v>3.4</v>
    </nc>
  </rcc>
  <rcc rId="393" sId="7">
    <nc r="O79">
      <v>3.4</v>
    </nc>
  </rcc>
  <rcc rId="394" sId="7" numFmtId="13">
    <nc r="N77">
      <v>0.48</v>
    </nc>
  </rcc>
  <rcc rId="395" sId="7" numFmtId="13">
    <nc r="O77">
      <v>0.48</v>
    </nc>
  </rcc>
  <rdn rId="0" localSheetId="1" customView="1" name="Z_8EA840C8_1763_41CE_92D7_455B955C0F46_.wvu.FilterData" hidden="1" oldHidden="1">
    <formula>old生产总监指标Summary!$B$3:$H$71</formula>
  </rdn>
  <rdn rId="0" localSheetId="2" customView="1" name="Z_8EA840C8_1763_41CE_92D7_455B955C0F46_.wvu.FilterData" hidden="1" oldHidden="1">
    <formula>old!$J$3:$R$117</formula>
  </rdn>
  <rdn rId="0" localSheetId="4" customView="1" name="Z_8EA840C8_1763_41CE_92D7_455B955C0F46_.wvu.FilterData" hidden="1" oldHidden="1">
    <formula>'L3&amp;VS-Assy'!$B$3:$E$65</formula>
  </rdn>
  <rdn rId="0" localSheetId="5" customView="1" name="Z_8EA840C8_1763_41CE_92D7_455B955C0F46_.wvu.FilterData" hidden="1" oldHidden="1">
    <formula>'L3&amp;VS-Fab 1st half year'!$B$3:$H$87</formula>
  </rdn>
  <rdn rId="0" localSheetId="6" customView="1" name="Z_8EA840C8_1763_41CE_92D7_455B955C0F46_.wvu.Rows" hidden="1" oldHidden="1">
    <formula>'L3&amp;VS-Fab  2nd half year'!$8:$11,'L3&amp;VS-Fab  2nd half year'!$18:$19,'L3&amp;VS-Fab  2nd half year'!$22:$23</formula>
  </rdn>
  <rdn rId="0" localSheetId="6" customView="1" name="Z_8EA840C8_1763_41CE_92D7_455B955C0F46_.wvu.FilterData" hidden="1" oldHidden="1">
    <formula>'L3&amp;VS-Fab  2nd half year'!$B$3:$H$87</formula>
  </rdn>
  <rdn rId="0" localSheetId="7" customView="1" name="Z_8EA840C8_1763_41CE_92D7_455B955C0F46_.wvu.FilterData" hidden="1" oldHidden="1">
    <formula>'L3&amp;VS-Paint'!$B$3:$H$65</formula>
  </rdn>
  <rcv guid="{8EA840C8-1763-41CE-92D7-455B955C0F46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7" sId="4">
    <nc r="Z305">
      <v>408</v>
    </nc>
  </rcc>
  <rcc rId="5978" sId="4">
    <nc r="AA305">
      <v>291</v>
    </nc>
  </rcc>
  <rcc rId="5979" sId="4" odxf="1" dxf="1">
    <nc r="R299">
      <v>0.01</v>
    </nc>
    <odxf>
      <font>
        <sz val="15"/>
        <name val="Arial Narrow"/>
        <scheme val="none"/>
      </font>
      <numFmt numFmtId="13" formatCode="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  <rcc rId="5980" sId="4" odxf="1" dxf="1">
    <nc r="S299">
      <v>0.01</v>
    </nc>
    <odxf>
      <font>
        <sz val="15"/>
        <name val="Arial Narrow"/>
        <scheme val="none"/>
      </font>
      <numFmt numFmtId="13" formatCode="0%"/>
      <fill>
        <patternFill patternType="none">
          <fgColor indexed="64"/>
          <bgColor indexed="65"/>
        </patternFill>
      </fill>
      <alignment wrapText="0"/>
      <border outline="0">
        <left style="thin">
          <color indexed="64"/>
        </left>
        <top style="thin">
          <color indexed="64"/>
        </top>
      </border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fgColor rgb="FF000000"/>
          <bgColor rgb="FF00B050"/>
        </patternFill>
      </fill>
      <alignment wrapText="1"/>
      <border outline="0">
        <left/>
        <top/>
      </border>
    </ndxf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1" sId="7" odxf="1" dxf="1" numFmtId="13">
    <nc r="Q156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82" sId="7" odxf="1" dxf="1" numFmtId="13">
    <nc r="R156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83" sId="7" odxf="1" dxf="1">
    <nc r="Q158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84" sId="7" odxf="1" dxf="1">
    <nc r="R158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85" sId="7">
    <nc r="Q160">
      <v>4</v>
    </nc>
  </rcc>
  <rcc rId="5986" sId="7">
    <nc r="R160">
      <v>5</v>
    </nc>
  </rcc>
  <rcc rId="5987" sId="7" odxf="1" dxf="1">
    <nc r="R13">
      <v>3.5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33" start="0" length="0">
    <dxf>
      <fill>
        <patternFill>
          <bgColor rgb="FFFF0000"/>
        </patternFill>
      </fill>
    </dxf>
  </rfmt>
  <rfmt sheetId="7" sqref="R33" start="0" length="0">
    <dxf>
      <fill>
        <patternFill>
          <bgColor rgb="FFFF0000"/>
        </patternFill>
      </fill>
    </dxf>
  </rfmt>
  <rcc rId="5988" sId="7">
    <oc r="R33">
      <v>9</v>
    </oc>
    <nc r="R33">
      <v>30</v>
    </nc>
  </rcc>
  <rcc rId="5989" sId="7">
    <oc r="Q33">
      <v>8</v>
    </oc>
    <nc r="Q33">
      <v>26</v>
    </nc>
  </rcc>
  <rcv guid="{74570308-A672-4BC4-9403-64111598E432}" action="delete"/>
  <rdn rId="0" localSheetId="1" customView="1" name="Z_74570308_A672_4BC4_9403_64111598E432_.wvu.FilterData" hidden="1" oldHidden="1">
    <formula>old生产总监指标Summary!$B$3:$H$71</formula>
    <oldFormula>old生产总监指标Summary!$B$3:$H$71</oldFormula>
  </rdn>
  <rdn rId="0" localSheetId="2" customView="1" name="Z_74570308_A672_4BC4_9403_64111598E432_.wvu.FilterData" hidden="1" oldHidden="1">
    <formula>old!$J$3:$R$117</formula>
    <oldFormula>old!$J$3:$R$117</oldFormula>
  </rdn>
  <rdn rId="0" localSheetId="4" customView="1" name="Z_74570308_A672_4BC4_9403_64111598E432_.wvu.FilterData" hidden="1" oldHidden="1">
    <formula>'L3&amp;VS-Assy'!$B$3:$E$65</formula>
    <oldFormula>'L3&amp;VS-Assy'!$B$3:$E$65</oldFormula>
  </rdn>
  <rdn rId="0" localSheetId="5" customView="1" name="Z_74570308_A672_4BC4_9403_64111598E432_.wvu.Rows" hidden="1" oldHidden="1">
    <formula>'L3&amp;VS-Fab 1st half year'!$8:$11,'L3&amp;VS-Fab 1st half year'!$18:$19,'L3&amp;VS-Fab 1st half year'!$22:$23</formula>
    <oldFormula>'L3&amp;VS-Fab 1st half year'!$8:$11,'L3&amp;VS-Fab 1st half year'!$18:$19,'L3&amp;VS-Fab 1st half year'!$22:$23</oldFormula>
  </rdn>
  <rdn rId="0" localSheetId="5" customView="1" name="Z_74570308_A672_4BC4_9403_64111598E432_.wvu.FilterData" hidden="1" oldHidden="1">
    <formula>'L3&amp;VS-Fab 1st half year'!$B$3:$H$87</formula>
    <oldFormula>'L3&amp;VS-Fab 1st half year'!$B$3:$H$87</oldFormula>
  </rdn>
  <rdn rId="0" localSheetId="6" customView="1" name="Z_74570308_A672_4BC4_9403_64111598E432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74570308_A672_4BC4_9403_64111598E432_.wvu.FilterData" hidden="1" oldHidden="1">
    <formula>'L3&amp;VS-Fab  2nd half year'!$B$3:$H$87</formula>
    <oldFormula>'L3&amp;VS-Fab  2nd half year'!$B$3:$H$87</oldFormula>
  </rdn>
  <rdn rId="0" localSheetId="7" customView="1" name="Z_74570308_A672_4BC4_9403_64111598E432_.wvu.FilterData" hidden="1" oldHidden="1">
    <formula>'L3&amp;VS-Paint'!$B$3:$H$65</formula>
    <oldFormula>'L3&amp;VS-Paint'!$B$3:$H$65</oldFormula>
  </rdn>
  <rcv guid="{74570308-A672-4BC4-9403-64111598E432}" action="add"/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S29" start="0" length="0">
    <dxf>
      <fill>
        <patternFill patternType="solid">
          <bgColor rgb="FF00B050"/>
        </patternFill>
      </fill>
    </dxf>
  </rfmt>
  <rcc rId="5998" sId="4">
    <nc r="S29">
      <v>4</v>
    </nc>
  </rcc>
  <rcv guid="{90EC9BF3-F664-42B2-B432-5C40C36EC55A}" action="delete"/>
  <rdn rId="0" localSheetId="1" customView="1" name="Z_90EC9BF3_F664_42B2_B432_5C40C36EC55A_.wvu.FilterData" hidden="1" oldHidden="1">
    <formula>old生产总监指标Summary!$B$3:$H$71</formula>
    <oldFormula>old生产总监指标Summary!$B$3:$H$71</oldFormula>
  </rdn>
  <rdn rId="0" localSheetId="2" customView="1" name="Z_90EC9BF3_F664_42B2_B432_5C40C36EC55A_.wvu.FilterData" hidden="1" oldHidden="1">
    <formula>old!$J$3:$R$117</formula>
    <oldFormula>old!$J$3:$R$117</oldFormula>
  </rdn>
  <rdn rId="0" localSheetId="4" customView="1" name="Z_90EC9BF3_F664_42B2_B432_5C40C36EC55A_.wvu.FilterData" hidden="1" oldHidden="1">
    <formula>'L3&amp;VS-Assy'!$B$3:$E$65</formula>
    <oldFormula>'L3&amp;VS-Assy'!$B$3:$E$65</oldFormula>
  </rdn>
  <rdn rId="0" localSheetId="5" customView="1" name="Z_90EC9BF3_F664_42B2_B432_5C40C36EC55A_.wvu.FilterData" hidden="1" oldHidden="1">
    <formula>'L3&amp;VS-Fab 1st half year'!$B$3:$H$87</formula>
    <oldFormula>'L3&amp;VS-Fab 1st half year'!$B$3:$H$87</oldFormula>
  </rdn>
  <rdn rId="0" localSheetId="6" customView="1" name="Z_90EC9BF3_F664_42B2_B432_5C40C36EC55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90EC9BF3_F664_42B2_B432_5C40C36EC55A_.wvu.FilterData" hidden="1" oldHidden="1">
    <formula>'L3&amp;VS-Fab  2nd half year'!$B$3:$H$87</formula>
    <oldFormula>'L3&amp;VS-Fab  2nd half year'!$B$3:$H$87</oldFormula>
  </rdn>
  <rdn rId="0" localSheetId="7" customView="1" name="Z_90EC9BF3_F664_42B2_B432_5C40C36EC55A_.wvu.FilterData" hidden="1" oldHidden="1">
    <formula>'L3&amp;VS-Paint'!$B$3:$H$65</formula>
    <oldFormula>'L3&amp;VS-Paint'!$B$3:$H$65</oldFormula>
  </rdn>
  <rcv guid="{90EC9BF3-F664-42B2-B432-5C40C36EC55A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7">
    <oc r="R218">
      <v>9</v>
    </oc>
    <nc r="R218">
      <v>6</v>
    </nc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4" sId="7">
    <oc r="E22" t="inlineStr">
      <is>
        <r>
          <t xml:space="preserve">PEE </t>
        </r>
        <r>
          <rPr>
            <sz val="15"/>
            <color theme="1"/>
            <rFont val="宋体"/>
            <family val="2"/>
            <charset val="134"/>
          </rPr>
          <t>佩戴巡查月度不符合项</t>
        </r>
        <phoneticPr fontId="1" type="noConversion"/>
      </is>
    </oc>
    <nc r="E22" t="inlineStr">
      <is>
        <r>
          <t xml:space="preserve">PPE </t>
        </r>
        <r>
          <rPr>
            <sz val="15"/>
            <color theme="1"/>
            <rFont val="宋体"/>
            <family val="2"/>
            <charset val="134"/>
          </rPr>
          <t>佩戴巡查月度不符合项</t>
        </r>
        <phoneticPr fontId="1" type="noConversion"/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5" sId="7">
    <oc r="R47">
      <v>55</v>
    </oc>
    <nc r="R47">
      <v>95</v>
    </nc>
  </rcc>
  <rdn rId="0" localSheetId="1" customView="1" name="Z_58086D2C_0808_471A_994C_68225B27E35C_.wvu.FilterData" hidden="1" oldHidden="1">
    <formula>old生产总监指标Summary!$B$3:$H$71</formula>
  </rdn>
  <rdn rId="0" localSheetId="2" customView="1" name="Z_58086D2C_0808_471A_994C_68225B27E35C_.wvu.FilterData" hidden="1" oldHidden="1">
    <formula>old!$J$3:$R$117</formula>
  </rdn>
  <rdn rId="0" localSheetId="4" customView="1" name="Z_58086D2C_0808_471A_994C_68225B27E35C_.wvu.FilterData" hidden="1" oldHidden="1">
    <formula>'L3&amp;VS-Assy'!$B$3:$E$65</formula>
  </rdn>
  <rdn rId="0" localSheetId="5" customView="1" name="Z_58086D2C_0808_471A_994C_68225B27E35C_.wvu.Rows" hidden="1" oldHidden="1">
    <formula>'L3&amp;VS-Fab 1st half year'!$8:$11,'L3&amp;VS-Fab 1st half year'!$18:$19,'L3&amp;VS-Fab 1st half year'!$22:$23</formula>
  </rdn>
  <rdn rId="0" localSheetId="5" customView="1" name="Z_58086D2C_0808_471A_994C_68225B27E35C_.wvu.FilterData" hidden="1" oldHidden="1">
    <formula>'L3&amp;VS-Fab 1st half year'!$B$3:$H$87</formula>
  </rdn>
  <rdn rId="0" localSheetId="6" customView="1" name="Z_58086D2C_0808_471A_994C_68225B27E35C_.wvu.Rows" hidden="1" oldHidden="1">
    <formula>'L3&amp;VS-Fab  2nd half year'!$8:$11,'L3&amp;VS-Fab  2nd half year'!$18:$19,'L3&amp;VS-Fab  2nd half year'!$22:$23</formula>
  </rdn>
  <rdn rId="0" localSheetId="6" customView="1" name="Z_58086D2C_0808_471A_994C_68225B27E35C_.wvu.FilterData" hidden="1" oldHidden="1">
    <formula>'L3&amp;VS-Fab  2nd half year'!$B$3:$H$87</formula>
  </rdn>
  <rdn rId="0" localSheetId="7" customView="1" name="Z_58086D2C_0808_471A_994C_68225B27E35C_.wvu.FilterData" hidden="1" oldHidden="1">
    <formula>'L3&amp;VS-Paint'!$B$3:$H$65</formula>
  </rdn>
  <rcv guid="{58086D2C-0808-471A-994C-68225B27E35C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1" sId="6">
    <nc r="R67">
      <v>4</v>
    </nc>
  </rcc>
  <rcc rId="6032" sId="6" odxf="1" dxf="1" numFmtId="13">
    <nc r="R69">
      <v>0.9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210C6D5F-A5BC-4655-BAB1-77DB2BB8D29A}" action="delete"/>
  <rdn rId="0" localSheetId="1" customView="1" name="Z_210C6D5F_A5BC_4655_BAB1_77DB2BB8D29A_.wvu.FilterData" hidden="1" oldHidden="1">
    <formula>old生产总监指标Summary!$B$3:$H$71</formula>
    <oldFormula>old生产总监指标Summary!$B$3:$H$71</oldFormula>
  </rdn>
  <rdn rId="0" localSheetId="2" customView="1" name="Z_210C6D5F_A5BC_4655_BAB1_77DB2BB8D29A_.wvu.FilterData" hidden="1" oldHidden="1">
    <formula>old!$J$3:$R$117</formula>
    <oldFormula>old!$J$3:$R$117</oldFormula>
  </rdn>
  <rdn rId="0" localSheetId="4" customView="1" name="Z_210C6D5F_A5BC_4655_BAB1_77DB2BB8D29A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210C6D5F_A5BC_4655_BAB1_77DB2BB8D29A_.wvu.FilterData" hidden="1" oldHidden="1">
    <formula>'L3&amp;VS-Assy'!$B$3:$E$65</formula>
    <oldFormula>'L3&amp;VS-Assy'!$B$3:$E$65</oldFormula>
  </rdn>
  <rdn rId="0" localSheetId="5" customView="1" name="Z_210C6D5F_A5BC_4655_BAB1_77DB2BB8D29A_.wvu.FilterData" hidden="1" oldHidden="1">
    <formula>'L3&amp;VS-Fab 1st half year'!$B$3:$H$87</formula>
    <oldFormula>'L3&amp;VS-Fab 1st half year'!$B$3:$H$87</oldFormula>
  </rdn>
  <rdn rId="0" localSheetId="6" customView="1" name="Z_210C6D5F_A5BC_4655_BAB1_77DB2BB8D29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210C6D5F_A5BC_4655_BAB1_77DB2BB8D29A_.wvu.FilterData" hidden="1" oldHidden="1">
    <formula>'L3&amp;VS-Fab  2nd half year'!$B$3:$H$87</formula>
    <oldFormula>'L3&amp;VS-Fab  2nd half year'!$B$3:$H$87</oldFormula>
  </rdn>
  <rdn rId="0" localSheetId="7" customView="1" name="Z_210C6D5F_A5BC_4655_BAB1_77DB2BB8D29A_.wvu.FilterData" hidden="1" oldHidden="1">
    <formula>'L3&amp;VS-Paint'!$B$3:$H$65</formula>
    <oldFormula>'L3&amp;VS-Paint'!$B$3:$H$65</oldFormula>
  </rdn>
  <rcv guid="{210C6D5F-A5BC-4655-BAB1-77DB2BB8D29A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1" sId="6" odxf="1" dxf="1">
    <nc r="Q24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42" sId="6" odxf="1" dxf="1">
    <nc r="R24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43" sId="6" odxf="1" dxf="1">
    <nc r="Q25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44" sId="6" odxf="1" dxf="1">
    <nc r="R25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m rId="6045" sheetId="6" source="Q253" destination="R253" sourceSheetId="6">
    <rfmt sheetId="6" sqref="R253" start="0" length="0">
      <dxf>
        <font>
          <sz val="15"/>
          <color auto="1"/>
          <name val="Arial Narrow"/>
          <family val="2"/>
          <charset val="134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046" sId="6" odxf="1" dxf="1">
    <nc r="Q253" t="inlineStr">
      <is>
        <t>N/A</t>
      </is>
    </nc>
    <odxf>
      <font>
        <sz val="15"/>
        <name val="Arial Narrow"/>
        <scheme val="none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47" sId="6" odxf="1" dxf="1">
    <nc r="R25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48" sId="6" odxf="1" dxf="1" numFmtId="13">
    <nc r="Q25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49" sId="6" odxf="1" dxf="1" numFmtId="13">
    <nc r="R25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50" sId="6" odxf="1" dxf="1">
    <nc r="Q275" t="inlineStr">
      <is>
        <t>N/A</t>
      </is>
    </nc>
    <odxf>
      <font>
        <sz val="15"/>
        <name val="Arial Narrow"/>
        <scheme val="none"/>
      </font>
      <numFmt numFmtId="176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6051" sId="6" odxf="1" dxf="1" numFmtId="4">
    <nc r="Q277">
      <v>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52" sId="6" odxf="1" dxf="1">
    <nc r="R275" t="inlineStr">
      <is>
        <t>N/A</t>
      </is>
    </nc>
    <odxf>
      <font>
        <sz val="15"/>
        <name val="Arial Narrow"/>
        <scheme val="none"/>
      </font>
      <numFmt numFmtId="176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6053" sId="6" odxf="1" dxf="1" numFmtId="4">
    <nc r="R277">
      <v>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54" sId="6">
    <oc r="M279">
      <v>0</v>
    </oc>
    <nc r="M279">
      <v>1</v>
    </nc>
  </rcc>
  <rcc rId="6055" sId="6">
    <oc r="P279">
      <v>0</v>
    </oc>
    <nc r="P279">
      <v>1</v>
    </nc>
  </rcc>
  <rcc rId="6056" sId="6" odxf="1" dxf="1">
    <nc r="Q279">
      <v>1</v>
    </nc>
    <ndxf>
      <fill>
        <patternFill patternType="solid">
          <bgColor rgb="FF00B050"/>
        </patternFill>
      </fill>
    </ndxf>
  </rcc>
  <rcc rId="6057" sId="6" odxf="1" dxf="1">
    <nc r="R279">
      <v>1</v>
    </nc>
    <ndxf>
      <fill>
        <patternFill patternType="solid">
          <bgColor rgb="FF00B050"/>
        </patternFill>
      </fill>
    </ndxf>
  </rcc>
  <rfmt sheetId="6" sqref="Q281" start="0" length="0">
    <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dxf>
  </rfmt>
  <rfmt sheetId="6" sqref="R281" start="0" length="0">
    <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dxf>
  </rfmt>
  <rfmt sheetId="6" sqref="Q283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6" sqref="R283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cc rId="6058" sId="6">
    <oc r="I283" t="inlineStr">
      <is>
        <t>N/A</t>
      </is>
    </oc>
    <nc r="I283"/>
  </rcc>
  <rcc rId="6059" sId="6">
    <oc r="J283" t="inlineStr">
      <is>
        <t>N/A</t>
      </is>
    </oc>
    <nc r="J283"/>
  </rcc>
  <rcc rId="6060" sId="6">
    <oc r="K283" t="inlineStr">
      <is>
        <t>N/A</t>
      </is>
    </oc>
    <nc r="K283"/>
  </rcc>
  <rcc rId="6061" sId="6">
    <oc r="L283" t="inlineStr">
      <is>
        <t>N/A</t>
      </is>
    </oc>
    <nc r="L283"/>
  </rcc>
  <rcc rId="6062" sId="6">
    <oc r="M283" t="inlineStr">
      <is>
        <t>N/A</t>
      </is>
    </oc>
    <nc r="M283"/>
  </rcc>
  <rcc rId="6063" sId="6">
    <oc r="N283" t="inlineStr">
      <is>
        <t>N/A</t>
      </is>
    </oc>
    <nc r="N283"/>
  </rcc>
  <rcc rId="6064" sId="6">
    <oc r="O283" t="inlineStr">
      <is>
        <t>N/A</t>
      </is>
    </oc>
    <nc r="O283"/>
  </rcc>
  <rcc rId="6065" sId="6">
    <oc r="P283" t="inlineStr">
      <is>
        <t>N/A</t>
      </is>
    </oc>
    <nc r="P283"/>
  </rcc>
  <rcc rId="6066" sId="6">
    <oc r="I281" t="inlineStr">
      <is>
        <t>N/A</t>
      </is>
    </oc>
    <nc r="I281"/>
  </rcc>
  <rcc rId="6067" sId="6">
    <oc r="J281" t="inlineStr">
      <is>
        <t>N/A</t>
      </is>
    </oc>
    <nc r="J281"/>
  </rcc>
  <rcc rId="6068" sId="6">
    <oc r="K281" t="inlineStr">
      <is>
        <t>N/A</t>
      </is>
    </oc>
    <nc r="K281"/>
  </rcc>
  <rcc rId="6069" sId="6">
    <oc r="L281" t="inlineStr">
      <is>
        <t>N/A</t>
      </is>
    </oc>
    <nc r="L281"/>
  </rcc>
  <rcc rId="6070" sId="6">
    <oc r="M281" t="inlineStr">
      <is>
        <t>N/A</t>
      </is>
    </oc>
    <nc r="M281"/>
  </rcc>
  <rcc rId="6071" sId="6">
    <oc r="N281" t="inlineStr">
      <is>
        <t>N/A</t>
      </is>
    </oc>
    <nc r="N281"/>
  </rcc>
  <rcc rId="6072" sId="6">
    <oc r="O281" t="inlineStr">
      <is>
        <t>N/A</t>
      </is>
    </oc>
    <nc r="O281"/>
  </rcc>
  <rcc rId="6073" sId="6">
    <oc r="P281" t="inlineStr">
      <is>
        <t>N/A</t>
      </is>
    </oc>
    <nc r="P281"/>
  </rcc>
  <rcc rId="6074" sId="6">
    <oc r="I282" t="inlineStr">
      <is>
        <t>N/A</t>
      </is>
    </oc>
    <nc r="I282"/>
  </rcc>
  <rcc rId="6075" sId="6">
    <oc r="J282" t="inlineStr">
      <is>
        <t>N/A</t>
      </is>
    </oc>
    <nc r="J282"/>
  </rcc>
  <rcc rId="6076" sId="6">
    <oc r="K282" t="inlineStr">
      <is>
        <t>N/A</t>
      </is>
    </oc>
    <nc r="K282"/>
  </rcc>
  <rcc rId="6077" sId="6">
    <oc r="L282" t="inlineStr">
      <is>
        <t>N/A</t>
      </is>
    </oc>
    <nc r="L282"/>
  </rcc>
  <rcc rId="6078" sId="6">
    <oc r="M282" t="inlineStr">
      <is>
        <t>N/A</t>
      </is>
    </oc>
    <nc r="M282"/>
  </rcc>
  <rcc rId="6079" sId="6">
    <oc r="N282" t="inlineStr">
      <is>
        <t>N/A</t>
      </is>
    </oc>
    <nc r="N282"/>
  </rcc>
  <rcc rId="6080" sId="6">
    <oc r="O282" t="inlineStr">
      <is>
        <t>N/A</t>
      </is>
    </oc>
    <nc r="O282"/>
  </rcc>
  <rcc rId="6081" sId="6">
    <oc r="P282" t="inlineStr">
      <is>
        <t>N/A</t>
      </is>
    </oc>
    <nc r="P282"/>
  </rcc>
  <rcc rId="6082" sId="6">
    <oc r="Q282" t="inlineStr">
      <is>
        <t>N/A</t>
      </is>
    </oc>
    <nc r="Q282"/>
  </rcc>
  <rcc rId="6083" sId="6">
    <oc r="R282" t="inlineStr">
      <is>
        <t>N/A</t>
      </is>
    </oc>
    <nc r="R282"/>
  </rcc>
  <rcc rId="6084" sId="6">
    <oc r="I284" t="inlineStr">
      <is>
        <t>N/A</t>
      </is>
    </oc>
    <nc r="I284"/>
  </rcc>
  <rcc rId="6085" sId="6">
    <oc r="J284" t="inlineStr">
      <is>
        <t>N/A</t>
      </is>
    </oc>
    <nc r="J284"/>
  </rcc>
  <rcc rId="6086" sId="6">
    <oc r="K284" t="inlineStr">
      <is>
        <t>N/A</t>
      </is>
    </oc>
    <nc r="K284"/>
  </rcc>
  <rcc rId="6087" sId="6">
    <oc r="L284" t="inlineStr">
      <is>
        <t>N/A</t>
      </is>
    </oc>
    <nc r="L284"/>
  </rcc>
  <rcc rId="6088" sId="6">
    <oc r="M284" t="inlineStr">
      <is>
        <t>N/A</t>
      </is>
    </oc>
    <nc r="M284"/>
  </rcc>
  <rcc rId="6089" sId="6">
    <oc r="N284" t="inlineStr">
      <is>
        <t>N/A</t>
      </is>
    </oc>
    <nc r="N284"/>
  </rcc>
  <rcc rId="6090" sId="6">
    <oc r="O284" t="inlineStr">
      <is>
        <t>N/A</t>
      </is>
    </oc>
    <nc r="O284"/>
  </rcc>
  <rcc rId="6091" sId="6">
    <oc r="P284" t="inlineStr">
      <is>
        <t>N/A</t>
      </is>
    </oc>
    <nc r="P284"/>
  </rcc>
  <rcc rId="6092" sId="6">
    <oc r="Q284" t="inlineStr">
      <is>
        <t>N/A</t>
      </is>
    </oc>
    <nc r="Q284"/>
  </rcc>
  <rcc rId="6093" sId="6">
    <oc r="R284" t="inlineStr">
      <is>
        <t>N/A</t>
      </is>
    </oc>
    <nc r="R284"/>
  </rcc>
  <rcc rId="6094" sId="6">
    <oc r="I285" t="inlineStr">
      <is>
        <t>N/A</t>
      </is>
    </oc>
    <nc r="I285"/>
  </rcc>
  <rcc rId="6095" sId="6">
    <oc r="J285" t="inlineStr">
      <is>
        <t>N/A</t>
      </is>
    </oc>
    <nc r="J285"/>
  </rcc>
  <rcc rId="6096" sId="6">
    <oc r="K285" t="inlineStr">
      <is>
        <t>N/A</t>
      </is>
    </oc>
    <nc r="K285"/>
  </rcc>
  <rcc rId="6097" sId="6">
    <oc r="L285" t="inlineStr">
      <is>
        <t>N/A</t>
      </is>
    </oc>
    <nc r="L285"/>
  </rcc>
  <rcc rId="6098" sId="6">
    <oc r="M285" t="inlineStr">
      <is>
        <t>N/A</t>
      </is>
    </oc>
    <nc r="M285"/>
  </rcc>
  <rcc rId="6099" sId="6">
    <oc r="N285" t="inlineStr">
      <is>
        <t>N/A</t>
      </is>
    </oc>
    <nc r="N285"/>
  </rcc>
  <rcc rId="6100" sId="6">
    <oc r="O285" t="inlineStr">
      <is>
        <t>N/A</t>
      </is>
    </oc>
    <nc r="O285"/>
  </rcc>
  <rcc rId="6101" sId="6">
    <oc r="P285" t="inlineStr">
      <is>
        <t>N/A</t>
      </is>
    </oc>
    <nc r="P285"/>
  </rcc>
  <rcc rId="6102" sId="6">
    <oc r="I286" t="inlineStr">
      <is>
        <t>N/A</t>
      </is>
    </oc>
    <nc r="I286"/>
  </rcc>
  <rcc rId="6103" sId="6">
    <oc r="J286" t="inlineStr">
      <is>
        <t>N/A</t>
      </is>
    </oc>
    <nc r="J286"/>
  </rcc>
  <rcc rId="6104" sId="6">
    <oc r="K286" t="inlineStr">
      <is>
        <t>N/A</t>
      </is>
    </oc>
    <nc r="K286"/>
  </rcc>
  <rcc rId="6105" sId="6">
    <oc r="L286" t="inlineStr">
      <is>
        <t>N/A</t>
      </is>
    </oc>
    <nc r="L286"/>
  </rcc>
  <rcc rId="6106" sId="6">
    <oc r="M286" t="inlineStr">
      <is>
        <t>N/A</t>
      </is>
    </oc>
    <nc r="M286"/>
  </rcc>
  <rcc rId="6107" sId="6">
    <oc r="N286" t="inlineStr">
      <is>
        <t>N/A</t>
      </is>
    </oc>
    <nc r="N286"/>
  </rcc>
  <rcc rId="6108" sId="6">
    <oc r="O286" t="inlineStr">
      <is>
        <t>N/A</t>
      </is>
    </oc>
    <nc r="O286"/>
  </rcc>
  <rcc rId="6109" sId="6">
    <oc r="P286" t="inlineStr">
      <is>
        <t>N/A</t>
      </is>
    </oc>
    <nc r="P286"/>
  </rcc>
  <rcc rId="6110" sId="6">
    <oc r="Q286" t="inlineStr">
      <is>
        <t>N/A</t>
      </is>
    </oc>
    <nc r="Q286"/>
  </rcc>
  <rcc rId="6111" sId="6">
    <oc r="R286" t="inlineStr">
      <is>
        <t>N/A</t>
      </is>
    </oc>
    <nc r="R286"/>
  </rcc>
  <rcc rId="6112" sId="6">
    <oc r="I287" t="inlineStr">
      <is>
        <t>N/A</t>
      </is>
    </oc>
    <nc r="I287"/>
  </rcc>
  <rcc rId="6113" sId="6">
    <oc r="J287" t="inlineStr">
      <is>
        <t>N/A</t>
      </is>
    </oc>
    <nc r="J287"/>
  </rcc>
  <rcc rId="6114" sId="6">
    <oc r="K287" t="inlineStr">
      <is>
        <t>N/A</t>
      </is>
    </oc>
    <nc r="K287"/>
  </rcc>
  <rcc rId="6115" sId="6">
    <oc r="L287" t="inlineStr">
      <is>
        <t>N/A</t>
      </is>
    </oc>
    <nc r="L287"/>
  </rcc>
  <rcc rId="6116" sId="6">
    <oc r="M287" t="inlineStr">
      <is>
        <t>N/A</t>
      </is>
    </oc>
    <nc r="M287"/>
  </rcc>
  <rcc rId="6117" sId="6">
    <oc r="N287" t="inlineStr">
      <is>
        <t>N/A</t>
      </is>
    </oc>
    <nc r="N287"/>
  </rcc>
  <rcc rId="6118" sId="6">
    <oc r="O287" t="inlineStr">
      <is>
        <t>N/A</t>
      </is>
    </oc>
    <nc r="O287"/>
  </rcc>
  <rcc rId="6119" sId="6">
    <oc r="P287" t="inlineStr">
      <is>
        <t>N/A</t>
      </is>
    </oc>
    <nc r="P287"/>
  </rcc>
  <rcc rId="6120" sId="6">
    <oc r="I288" t="inlineStr">
      <is>
        <t>N/A</t>
      </is>
    </oc>
    <nc r="I288"/>
  </rcc>
  <rcc rId="6121" sId="6">
    <oc r="J288" t="inlineStr">
      <is>
        <t>N/A</t>
      </is>
    </oc>
    <nc r="J288"/>
  </rcc>
  <rcc rId="6122" sId="6">
    <oc r="K288" t="inlineStr">
      <is>
        <t>N/A</t>
      </is>
    </oc>
    <nc r="K288"/>
  </rcc>
  <rcc rId="6123" sId="6">
    <oc r="L288" t="inlineStr">
      <is>
        <t>N/A</t>
      </is>
    </oc>
    <nc r="L288"/>
  </rcc>
  <rcc rId="6124" sId="6">
    <oc r="M288" t="inlineStr">
      <is>
        <t>N/A</t>
      </is>
    </oc>
    <nc r="M288"/>
  </rcc>
  <rcc rId="6125" sId="6">
    <oc r="N288" t="inlineStr">
      <is>
        <t>N/A</t>
      </is>
    </oc>
    <nc r="N288"/>
  </rcc>
  <rcc rId="6126" sId="6">
    <oc r="O288" t="inlineStr">
      <is>
        <t>N/A</t>
      </is>
    </oc>
    <nc r="O288"/>
  </rcc>
  <rcc rId="6127" sId="6">
    <oc r="P288" t="inlineStr">
      <is>
        <t>N/A</t>
      </is>
    </oc>
    <nc r="P288"/>
  </rcc>
  <rcc rId="6128" sId="6">
    <oc r="Q288" t="inlineStr">
      <is>
        <t>N/A</t>
      </is>
    </oc>
    <nc r="Q288"/>
  </rcc>
  <rcc rId="6129" sId="6">
    <oc r="R288" t="inlineStr">
      <is>
        <t>N/A</t>
      </is>
    </oc>
    <nc r="R288"/>
  </rcc>
  <rcc rId="6130" sId="6">
    <oc r="I289" t="inlineStr">
      <is>
        <t>N/A</t>
      </is>
    </oc>
    <nc r="I289"/>
  </rcc>
  <rcc rId="6131" sId="6">
    <oc r="J289" t="inlineStr">
      <is>
        <t>N/A</t>
      </is>
    </oc>
    <nc r="J289"/>
  </rcc>
  <rcc rId="6132" sId="6">
    <oc r="K289" t="inlineStr">
      <is>
        <t>N/A</t>
      </is>
    </oc>
    <nc r="K289"/>
  </rcc>
  <rcc rId="6133" sId="6">
    <oc r="L289" t="inlineStr">
      <is>
        <t>N/A</t>
      </is>
    </oc>
    <nc r="L289"/>
  </rcc>
  <rcc rId="6134" sId="6">
    <oc r="M289" t="inlineStr">
      <is>
        <t>N/A</t>
      </is>
    </oc>
    <nc r="M289"/>
  </rcc>
  <rcc rId="6135" sId="6">
    <oc r="N289" t="inlineStr">
      <is>
        <t>N/A</t>
      </is>
    </oc>
    <nc r="N289"/>
  </rcc>
  <rcc rId="6136" sId="6">
    <oc r="O289" t="inlineStr">
      <is>
        <t>N/A</t>
      </is>
    </oc>
    <nc r="O289"/>
  </rcc>
  <rcc rId="6137" sId="6">
    <oc r="P289" t="inlineStr">
      <is>
        <t>N/A</t>
      </is>
    </oc>
    <nc r="P289"/>
  </rcc>
  <rcc rId="6138" sId="6">
    <oc r="I280" t="inlineStr">
      <is>
        <t>N/A</t>
        <phoneticPr fontId="0" type="noConversion"/>
      </is>
    </oc>
    <nc r="I280"/>
  </rcc>
  <rcc rId="6139" sId="6">
    <oc r="J280" t="inlineStr">
      <is>
        <t>N/A</t>
        <phoneticPr fontId="0" type="noConversion"/>
      </is>
    </oc>
    <nc r="J280"/>
  </rcc>
  <rcc rId="6140" sId="6">
    <oc r="K280" t="inlineStr">
      <is>
        <t>N/A</t>
        <phoneticPr fontId="0" type="noConversion"/>
      </is>
    </oc>
    <nc r="K280"/>
  </rcc>
  <rcc rId="6141" sId="6">
    <oc r="L280" t="inlineStr">
      <is>
        <t>N/A</t>
        <phoneticPr fontId="0" type="noConversion"/>
      </is>
    </oc>
    <nc r="L280"/>
  </rcc>
  <rcc rId="6142" sId="6">
    <oc r="M280" t="inlineStr">
      <is>
        <t>N/A</t>
        <phoneticPr fontId="0" type="noConversion"/>
      </is>
    </oc>
    <nc r="M280"/>
  </rcc>
  <rcc rId="6143" sId="6">
    <oc r="N280" t="inlineStr">
      <is>
        <t>N/A</t>
        <phoneticPr fontId="0" type="noConversion"/>
      </is>
    </oc>
    <nc r="N280"/>
  </rcc>
  <rcc rId="6144" sId="6">
    <oc r="O280" t="inlineStr">
      <is>
        <t>N/A</t>
        <phoneticPr fontId="0" type="noConversion"/>
      </is>
    </oc>
    <nc r="O280"/>
  </rcc>
  <rcc rId="6145" sId="6">
    <oc r="P280" t="inlineStr">
      <is>
        <t>N/A</t>
        <phoneticPr fontId="0" type="noConversion"/>
      </is>
    </oc>
    <nc r="P280"/>
  </rcc>
  <rcc rId="6146" sId="6">
    <oc r="Q280" t="inlineStr">
      <is>
        <t>N/A</t>
        <phoneticPr fontId="0" type="noConversion"/>
      </is>
    </oc>
    <nc r="Q280"/>
  </rcc>
  <rcc rId="6147" sId="6">
    <oc r="R280" t="inlineStr">
      <is>
        <t>N/A</t>
        <phoneticPr fontId="0" type="noConversion"/>
      </is>
    </oc>
    <nc r="R280"/>
  </rcc>
  <rcc rId="6148" sId="6">
    <oc r="S280" t="inlineStr">
      <is>
        <t>N/A</t>
        <phoneticPr fontId="0" type="noConversion"/>
      </is>
    </oc>
    <nc r="S280"/>
  </rcc>
  <rcc rId="6149" sId="6">
    <oc r="T280" t="inlineStr">
      <is>
        <t>N/A</t>
        <phoneticPr fontId="0" type="noConversion"/>
      </is>
    </oc>
    <nc r="T280"/>
  </rcc>
  <rcc rId="6150" sId="6">
    <oc r="S282" t="inlineStr">
      <is>
        <t>N/A</t>
      </is>
    </oc>
    <nc r="S282"/>
  </rcc>
  <rcc rId="6151" sId="6">
    <oc r="T282" t="inlineStr">
      <is>
        <t>N/A</t>
      </is>
    </oc>
    <nc r="T282"/>
  </rcc>
  <rcc rId="6152" sId="6">
    <oc r="S284" t="inlineStr">
      <is>
        <t>N/A</t>
      </is>
    </oc>
    <nc r="S284"/>
  </rcc>
  <rcc rId="6153" sId="6">
    <oc r="T284" t="inlineStr">
      <is>
        <t>N/A</t>
      </is>
    </oc>
    <nc r="T284"/>
  </rcc>
  <rcc rId="6154" sId="6">
    <oc r="S286" t="inlineStr">
      <is>
        <t>N/A</t>
      </is>
    </oc>
    <nc r="S286"/>
  </rcc>
  <rcc rId="6155" sId="6">
    <oc r="T286" t="inlineStr">
      <is>
        <t>N/A</t>
      </is>
    </oc>
    <nc r="T286"/>
  </rcc>
  <rcc rId="6156" sId="6">
    <oc r="S288" t="inlineStr">
      <is>
        <t>N/A</t>
      </is>
    </oc>
    <nc r="S288"/>
  </rcc>
  <rcc rId="6157" sId="6">
    <oc r="T288" t="inlineStr">
      <is>
        <t>N/A</t>
      </is>
    </oc>
    <nc r="T288"/>
  </rcc>
  <rfmt sheetId="6" sqref="Q281:R284">
    <dxf>
      <fill>
        <patternFill patternType="none">
          <bgColor auto="1"/>
        </patternFill>
      </fill>
    </dxf>
  </rfmt>
  <rfmt sheetId="6" sqref="O281:T289">
    <dxf>
      <fill>
        <patternFill patternType="none">
          <bgColor auto="1"/>
        </patternFill>
      </fill>
    </dxf>
  </rfmt>
  <rcc rId="6158" sId="6">
    <oc r="O290" t="inlineStr">
      <is>
        <t>N/A</t>
      </is>
    </oc>
    <nc r="O290"/>
  </rcc>
  <rcc rId="6159" sId="6">
    <oc r="P290" t="inlineStr">
      <is>
        <t>N/A</t>
      </is>
    </oc>
    <nc r="P290"/>
  </rcc>
  <rcc rId="6160" sId="6">
    <oc r="Q290" t="inlineStr">
      <is>
        <t>N/A</t>
      </is>
    </oc>
    <nc r="Q290"/>
  </rcc>
  <rcc rId="6161" sId="6">
    <oc r="R290" t="inlineStr">
      <is>
        <t>N/A</t>
      </is>
    </oc>
    <nc r="R290"/>
  </rcc>
  <rcc rId="6162" sId="6">
    <oc r="S290" t="inlineStr">
      <is>
        <t>N/A</t>
      </is>
    </oc>
    <nc r="S290"/>
  </rcc>
  <rcc rId="6163" sId="6">
    <oc r="T290" t="inlineStr">
      <is>
        <t>N/A</t>
      </is>
    </oc>
    <nc r="T290"/>
  </rcc>
  <rcc rId="6164" sId="6">
    <oc r="O291" t="inlineStr">
      <is>
        <t>N/A</t>
      </is>
    </oc>
    <nc r="O291"/>
  </rcc>
  <rcc rId="6165" sId="6">
    <oc r="P291" t="inlineStr">
      <is>
        <t>N/A</t>
      </is>
    </oc>
    <nc r="P291"/>
  </rcc>
  <rcc rId="6166" sId="6">
    <oc r="O292" t="inlineStr">
      <is>
        <t>N/A</t>
      </is>
    </oc>
    <nc r="O292"/>
  </rcc>
  <rcc rId="6167" sId="6">
    <oc r="P292" t="inlineStr">
      <is>
        <t>N/A</t>
      </is>
    </oc>
    <nc r="P292"/>
  </rcc>
  <rcc rId="6168" sId="6">
    <oc r="Q292" t="inlineStr">
      <is>
        <t>N/A</t>
      </is>
    </oc>
    <nc r="Q292"/>
  </rcc>
  <rcc rId="6169" sId="6">
    <oc r="R292" t="inlineStr">
      <is>
        <t>N/A</t>
      </is>
    </oc>
    <nc r="R292"/>
  </rcc>
  <rcc rId="6170" sId="6">
    <oc r="S292" t="inlineStr">
      <is>
        <t>N/A</t>
      </is>
    </oc>
    <nc r="S292"/>
  </rcc>
  <rcc rId="6171" sId="6">
    <oc r="T292" t="inlineStr">
      <is>
        <t>N/A</t>
      </is>
    </oc>
    <nc r="T292"/>
  </rcc>
  <rcc rId="6172" sId="6">
    <oc r="O293" t="inlineStr">
      <is>
        <t>N/A</t>
      </is>
    </oc>
    <nc r="O293"/>
  </rcc>
  <rcc rId="6173" sId="6">
    <oc r="P293" t="inlineStr">
      <is>
        <t>N/A</t>
      </is>
    </oc>
    <nc r="P293"/>
  </rcc>
  <rcc rId="6174" sId="6" odxf="1" dxf="1">
    <nc r="Q297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75" sId="6" odxf="1" dxf="1">
    <nc r="R297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76" sId="6" numFmtId="13">
    <oc r="P299" t="inlineStr">
      <is>
        <t>N/A</t>
      </is>
    </oc>
    <nc r="P299">
      <v>0.92</v>
    </nc>
  </rcc>
  <rcc rId="6177" sId="6" odxf="1" dxf="1" numFmtId="13">
    <nc r="Q299">
      <v>0.92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78" sId="6" odxf="1" dxf="1" numFmtId="13">
    <nc r="R299">
      <v>0.92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79" sId="6" odxf="1" dxf="1">
    <nc r="Q30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0" sId="6" odxf="1" dxf="1">
    <nc r="R30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1" sId="6" odxf="1" dxf="1" numFmtId="13">
    <nc r="Q3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2" sId="6" odxf="1" dxf="1" numFmtId="13">
    <nc r="R3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3" sId="6" odxf="1" dxf="1" numFmtId="13">
    <nc r="Q30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4" sId="6" odxf="1" dxf="1" numFmtId="13">
    <nc r="R30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5" sId="6" odxf="1" dxf="1" numFmtId="13">
    <nc r="Q309">
      <v>0.9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6" sId="6" odxf="1" dxf="1" numFmtId="13">
    <nc r="R309">
      <v>0.9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7" sId="6" odxf="1" dxf="1">
    <nc r="Q311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8" sId="6" odxf="1" dxf="1">
    <nc r="R311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210C6D5F-A5BC-4655-BAB1-77DB2BB8D29A}" action="delete"/>
  <rdn rId="0" localSheetId="1" customView="1" name="Z_210C6D5F_A5BC_4655_BAB1_77DB2BB8D29A_.wvu.FilterData" hidden="1" oldHidden="1">
    <formula>old生产总监指标Summary!$B$3:$H$71</formula>
    <oldFormula>old生产总监指标Summary!$B$3:$H$71</oldFormula>
  </rdn>
  <rdn rId="0" localSheetId="2" customView="1" name="Z_210C6D5F_A5BC_4655_BAB1_77DB2BB8D29A_.wvu.FilterData" hidden="1" oldHidden="1">
    <formula>old!$J$3:$R$117</formula>
    <oldFormula>old!$J$3:$R$117</oldFormula>
  </rdn>
  <rdn rId="0" localSheetId="4" customView="1" name="Z_210C6D5F_A5BC_4655_BAB1_77DB2BB8D29A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210C6D5F_A5BC_4655_BAB1_77DB2BB8D29A_.wvu.FilterData" hidden="1" oldHidden="1">
    <formula>'L3&amp;VS-Assy'!$B$3:$E$65</formula>
    <oldFormula>'L3&amp;VS-Assy'!$B$3:$E$65</oldFormula>
  </rdn>
  <rdn rId="0" localSheetId="5" customView="1" name="Z_210C6D5F_A5BC_4655_BAB1_77DB2BB8D29A_.wvu.FilterData" hidden="1" oldHidden="1">
    <formula>'L3&amp;VS-Fab 1st half year'!$B$3:$H$87</formula>
    <oldFormula>'L3&amp;VS-Fab 1st half year'!$B$3:$H$87</oldFormula>
  </rdn>
  <rdn rId="0" localSheetId="6" customView="1" name="Z_210C6D5F_A5BC_4655_BAB1_77DB2BB8D29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210C6D5F_A5BC_4655_BAB1_77DB2BB8D29A_.wvu.FilterData" hidden="1" oldHidden="1">
    <formula>'L3&amp;VS-Fab  2nd half year'!$B$3:$H$87</formula>
    <oldFormula>'L3&amp;VS-Fab  2nd half year'!$B$3:$H$87</oldFormula>
  </rdn>
  <rdn rId="0" localSheetId="7" customView="1" name="Z_210C6D5F_A5BC_4655_BAB1_77DB2BB8D29A_.wvu.FilterData" hidden="1" oldHidden="1">
    <formula>'L3&amp;VS-Paint'!$B$3:$H$65</formula>
    <oldFormula>'L3&amp;VS-Paint'!$B$3:$H$65</oldFormula>
  </rdn>
  <rcv guid="{210C6D5F-A5BC-4655-BAB1-77DB2BB8D29A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7" sId="6" odxf="1" dxf="1">
    <nc r="Q325">
      <v>0</v>
    </nc>
    <ndxf>
      <fill>
        <patternFill patternType="solid">
          <bgColor rgb="FF00B050"/>
        </patternFill>
      </fill>
    </ndxf>
  </rcc>
  <rcc rId="6198" sId="6" odxf="1" dxf="1">
    <nc r="R32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99" sId="6" odxf="1" dxf="1" numFmtId="13">
    <nc r="Q327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6200" sId="6" odxf="1" dxf="1" numFmtId="13">
    <nc r="R327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8" odxf="1" dxf="1" numFmtId="13">
    <nc r="N128">
      <v>1</v>
    </nc>
    <odxf>
      <numFmt numFmtId="0" formatCode="General"/>
    </odxf>
    <ndxf>
      <numFmt numFmtId="13" formatCode="0%"/>
    </ndxf>
  </rcc>
  <rcc rId="404" sId="8" odxf="1" dxf="1">
    <nc r="M98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5" sId="8" odxf="1" dxf="1">
    <nc r="N98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6" sId="8" odxf="1" dxf="1">
    <nc r="O98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7" sId="8" odxf="1" dxf="1">
    <nc r="M100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8" sId="8" odxf="1" dxf="1">
    <nc r="N100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09" sId="8" odxf="1" dxf="1">
    <nc r="O100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410" sId="8" odxf="1" dxf="1">
    <nc r="M102" t="inlineStr">
      <is>
        <t>N/A</t>
        <phoneticPr fontId="6" type="noConversion"/>
      </is>
    </nc>
    <odxf>
      <numFmt numFmtId="0" formatCode="General"/>
    </odxf>
    <ndxf>
      <numFmt numFmtId="13" formatCode="0%"/>
    </ndxf>
  </rcc>
  <rcc rId="411" sId="8" odxf="1" dxf="1">
    <nc r="N102" t="inlineStr">
      <is>
        <t>N/A</t>
        <phoneticPr fontId="6" type="noConversion"/>
      </is>
    </nc>
    <odxf>
      <numFmt numFmtId="0" formatCode="General"/>
    </odxf>
    <ndxf>
      <numFmt numFmtId="13" formatCode="0%"/>
    </ndxf>
  </rcc>
  <rcc rId="412" sId="8" odxf="1" dxf="1">
    <nc r="O102" t="inlineStr">
      <is>
        <t>N/A</t>
        <phoneticPr fontId="6" type="noConversion"/>
      </is>
    </nc>
    <odxf>
      <numFmt numFmtId="0" formatCode="General"/>
    </odxf>
    <ndxf>
      <numFmt numFmtId="13" formatCode="0%"/>
    </ndxf>
  </rcc>
  <rcc rId="413" sId="8">
    <oc r="K106">
      <f>#REF!</f>
    </oc>
    <nc r="K106"/>
  </rcc>
  <rcc rId="414" sId="8">
    <oc r="L106">
      <f>#REF!</f>
    </oc>
    <nc r="L106"/>
  </rcc>
  <rcc rId="415" sId="8" odxf="1" dxf="1" numFmtId="13">
    <nc r="M104">
      <v>1</v>
    </nc>
    <odxf>
      <numFmt numFmtId="0" formatCode="General"/>
    </odxf>
    <ndxf>
      <numFmt numFmtId="13" formatCode="0%"/>
    </ndxf>
  </rcc>
  <rcc rId="416" sId="8" odxf="1" dxf="1" numFmtId="13">
    <nc r="N104">
      <v>1</v>
    </nc>
    <odxf>
      <numFmt numFmtId="0" formatCode="General"/>
    </odxf>
    <ndxf>
      <numFmt numFmtId="13" formatCode="0%"/>
    </ndxf>
  </rcc>
  <rcc rId="417" sId="8" odxf="1" dxf="1" numFmtId="13">
    <nc r="O104">
      <v>1</v>
    </nc>
    <odxf>
      <numFmt numFmtId="0" formatCode="General"/>
    </odxf>
    <ndxf>
      <numFmt numFmtId="13" formatCode="0%"/>
    </ndxf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H296" start="0" length="0">
    <dxf>
      <font>
        <sz val="15"/>
        <color auto="1"/>
        <name val="Arial Narrow"/>
        <scheme val="none"/>
      </font>
    </dxf>
  </rfmt>
  <rcc rId="6201" sId="6" odxf="1" dxf="1">
    <nc r="Q31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202" sId="6" odxf="1" dxf="1">
    <nc r="R31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203" sId="6" odxf="1" dxf="1">
    <nc r="Q31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204" sId="6" odxf="1" dxf="1">
    <nc r="R31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205" sId="6" numFmtId="13">
    <oc r="P319">
      <v>0.02</v>
    </oc>
    <nc r="P319">
      <v>0.04</v>
    </nc>
  </rcc>
  <rcc rId="6206" sId="6" odxf="1" dxf="1" numFmtId="13">
    <nc r="Q319">
      <v>0.04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07" sId="6" odxf="1" dxf="1" numFmtId="13">
    <nc r="R319">
      <v>0.04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08" sId="6" odxf="1" dxf="1" numFmtId="14">
    <nc r="Q3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09" sId="6" odxf="1" dxf="1" numFmtId="14">
    <nc r="R3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H320:T320">
    <dxf>
      <fill>
        <patternFill patternType="solid">
          <bgColor theme="7" tint="0.79998168889431442"/>
        </patternFill>
      </fill>
    </dxf>
  </rfmt>
  <rfmt sheetId="6" sqref="Q323" start="0" length="0">
    <dxf>
      <fill>
        <patternFill patternType="solid">
          <bgColor rgb="FF00B050"/>
        </patternFill>
      </fill>
    </dxf>
  </rfmt>
  <rfmt sheetId="6" sqref="R323" start="0" length="0">
    <dxf>
      <fill>
        <patternFill patternType="solid">
          <bgColor rgb="FF00B050"/>
        </patternFill>
      </fill>
    </dxf>
  </rfmt>
  <rcc rId="6210" sId="6" quotePrefix="1">
    <nc r="Q323" t="inlineStr">
      <is>
        <t>±2%</t>
      </is>
    </nc>
  </rcc>
  <rcc rId="6211" sId="6" quotePrefix="1">
    <nc r="R323" t="inlineStr">
      <is>
        <t>±2%</t>
      </is>
    </nc>
  </rcc>
  <rcv guid="{210C6D5F-A5BC-4655-BAB1-77DB2BB8D29A}" action="delete"/>
  <rdn rId="0" localSheetId="1" customView="1" name="Z_210C6D5F_A5BC_4655_BAB1_77DB2BB8D29A_.wvu.FilterData" hidden="1" oldHidden="1">
    <formula>old生产总监指标Summary!$B$3:$H$71</formula>
    <oldFormula>old生产总监指标Summary!$B$3:$H$71</oldFormula>
  </rdn>
  <rdn rId="0" localSheetId="2" customView="1" name="Z_210C6D5F_A5BC_4655_BAB1_77DB2BB8D29A_.wvu.FilterData" hidden="1" oldHidden="1">
    <formula>old!$J$3:$R$117</formula>
    <oldFormula>old!$J$3:$R$117</oldFormula>
  </rdn>
  <rdn rId="0" localSheetId="4" customView="1" name="Z_210C6D5F_A5BC_4655_BAB1_77DB2BB8D29A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210C6D5F_A5BC_4655_BAB1_77DB2BB8D29A_.wvu.FilterData" hidden="1" oldHidden="1">
    <formula>'L3&amp;VS-Assy'!$B$3:$E$65</formula>
    <oldFormula>'L3&amp;VS-Assy'!$B$3:$E$65</oldFormula>
  </rdn>
  <rdn rId="0" localSheetId="5" customView="1" name="Z_210C6D5F_A5BC_4655_BAB1_77DB2BB8D29A_.wvu.FilterData" hidden="1" oldHidden="1">
    <formula>'L3&amp;VS-Fab 1st half year'!$B$3:$H$87</formula>
    <oldFormula>'L3&amp;VS-Fab 1st half year'!$B$3:$H$87</oldFormula>
  </rdn>
  <rdn rId="0" localSheetId="6" customView="1" name="Z_210C6D5F_A5BC_4655_BAB1_77DB2BB8D29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210C6D5F_A5BC_4655_BAB1_77DB2BB8D29A_.wvu.FilterData" hidden="1" oldHidden="1">
    <formula>'L3&amp;VS-Fab  2nd half year'!$B$3:$H$87</formula>
    <oldFormula>'L3&amp;VS-Fab  2nd half year'!$B$3:$H$87</oldFormula>
  </rdn>
  <rdn rId="0" localSheetId="7" customView="1" name="Z_210C6D5F_A5BC_4655_BAB1_77DB2BB8D29A_.wvu.FilterData" hidden="1" oldHidden="1">
    <formula>'L3&amp;VS-Paint'!$B$3:$H$65</formula>
    <oldFormula>'L3&amp;VS-Paint'!$B$3:$H$65</oldFormula>
  </rdn>
  <rcv guid="{210C6D5F-A5BC-4655-BAB1-77DB2BB8D29A}" action="add"/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0" sId="6" odxf="1" dxf="1">
    <nc r="Q31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21" sId="6" odxf="1" dxf="1">
    <nc r="R317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2" sId="6">
    <nc r="R295">
      <v>4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Q295:R295">
    <dxf>
      <fill>
        <patternFill patternType="solid">
          <bgColor rgb="FF00B050"/>
        </patternFill>
      </fill>
    </dxf>
  </rfmt>
  <rcc rId="6223" sId="6">
    <nc r="Q295">
      <v>15</v>
    </nc>
  </rcc>
  <rfmt sheetId="6" sqref="Q295">
    <dxf>
      <fill>
        <patternFill>
          <bgColor rgb="FFFF0000"/>
        </patternFill>
      </fill>
    </dxf>
  </rfmt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Q307" start="0" length="0">
    <dxf>
      <fill>
        <patternFill patternType="solid">
          <bgColor rgb="FF00B050"/>
        </patternFill>
      </fill>
    </dxf>
  </rfmt>
  <rfmt sheetId="6" sqref="R307" start="0" length="0">
    <dxf>
      <fill>
        <patternFill patternType="solid">
          <bgColor rgb="FF00B050"/>
        </patternFill>
      </fill>
    </dxf>
  </rfmt>
  <rcc rId="6224" sId="6" numFmtId="4">
    <nc r="Q307">
      <v>18</v>
    </nc>
  </rcc>
  <rcc rId="6225" sId="6" numFmtId="4">
    <nc r="R307">
      <v>26</v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O281" start="0" length="0">
    <dxf>
      <fill>
        <patternFill patternType="solid">
          <bgColor rgb="FF00B050"/>
        </patternFill>
      </fill>
    </dxf>
  </rfmt>
  <rfmt sheetId="6" sqref="P281" start="0" length="0">
    <dxf>
      <fill>
        <patternFill patternType="solid">
          <bgColor rgb="FF00B050"/>
        </patternFill>
      </fill>
    </dxf>
  </rfmt>
  <rfmt sheetId="6" sqref="Q281" start="0" length="0">
    <dxf>
      <fill>
        <patternFill patternType="solid">
          <bgColor rgb="FF00B050"/>
        </patternFill>
      </fill>
    </dxf>
  </rfmt>
  <rfmt sheetId="6" sqref="R281" start="0" length="0">
    <dxf>
      <fill>
        <patternFill patternType="solid">
          <bgColor rgb="FF00B050"/>
        </patternFill>
      </fill>
    </dxf>
  </rfmt>
  <rfmt sheetId="6" sqref="O282" start="0" length="0">
    <dxf>
      <fill>
        <patternFill patternType="solid">
          <bgColor theme="7" tint="0.79998168889431442"/>
        </patternFill>
      </fill>
    </dxf>
  </rfmt>
  <rfmt sheetId="6" sqref="P282" start="0" length="0">
    <dxf>
      <fill>
        <patternFill patternType="solid">
          <bgColor theme="7" tint="0.79998168889431442"/>
        </patternFill>
      </fill>
    </dxf>
  </rfmt>
  <rfmt sheetId="6" sqref="Q282" start="0" length="0">
    <dxf>
      <fill>
        <patternFill patternType="solid">
          <bgColor theme="7" tint="0.79998168889431442"/>
        </patternFill>
      </fill>
    </dxf>
  </rfmt>
  <rfmt sheetId="6" sqref="R282" start="0" length="0">
    <dxf>
      <fill>
        <patternFill patternType="solid">
          <bgColor theme="7" tint="0.79998168889431442"/>
        </patternFill>
      </fill>
    </dxf>
  </rfmt>
  <rfmt sheetId="6" sqref="O283" start="0" length="0">
    <dxf>
      <fill>
        <patternFill patternType="solid">
          <bgColor rgb="FF00B050"/>
        </patternFill>
      </fill>
    </dxf>
  </rfmt>
  <rfmt sheetId="6" sqref="P283" start="0" length="0">
    <dxf>
      <fill>
        <patternFill patternType="solid">
          <bgColor rgb="FF00B050"/>
        </patternFill>
      </fill>
    </dxf>
  </rfmt>
  <rfmt sheetId="6" sqref="Q283" start="0" length="0">
    <dxf>
      <fill>
        <patternFill patternType="solid">
          <bgColor rgb="FF00B050"/>
        </patternFill>
      </fill>
    </dxf>
  </rfmt>
  <rfmt sheetId="6" sqref="R283" start="0" length="0">
    <dxf>
      <fill>
        <patternFill patternType="solid">
          <bgColor rgb="FF00B050"/>
        </patternFill>
      </fill>
    </dxf>
  </rfmt>
  <rfmt sheetId="6" sqref="O284" start="0" length="0">
    <dxf>
      <fill>
        <patternFill patternType="solid">
          <bgColor theme="7" tint="0.79998168889431442"/>
        </patternFill>
      </fill>
    </dxf>
  </rfmt>
  <rfmt sheetId="6" sqref="P284" start="0" length="0">
    <dxf>
      <fill>
        <patternFill patternType="solid">
          <bgColor theme="7" tint="0.79998168889431442"/>
        </patternFill>
      </fill>
    </dxf>
  </rfmt>
  <rfmt sheetId="6" sqref="Q284" start="0" length="0">
    <dxf>
      <fill>
        <patternFill patternType="solid">
          <bgColor theme="7" tint="0.79998168889431442"/>
        </patternFill>
      </fill>
    </dxf>
  </rfmt>
  <rfmt sheetId="6" sqref="R284" start="0" length="0">
    <dxf>
      <fill>
        <patternFill patternType="solid">
          <bgColor theme="7" tint="0.79998168889431442"/>
        </patternFill>
      </fill>
    </dxf>
  </rfmt>
  <rfmt sheetId="6" sqref="O285" start="0" length="0">
    <dxf>
      <fill>
        <patternFill patternType="solid">
          <bgColor rgb="FF00B050"/>
        </patternFill>
      </fill>
    </dxf>
  </rfmt>
  <rfmt sheetId="6" sqref="P285" start="0" length="0">
    <dxf>
      <fill>
        <patternFill patternType="solid">
          <bgColor rgb="FF00B050"/>
        </patternFill>
      </fill>
    </dxf>
  </rfmt>
  <rfmt sheetId="6" sqref="Q285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6" sqref="R285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6" sqref="O286" start="0" length="0">
    <dxf>
      <fill>
        <patternFill patternType="solid">
          <bgColor theme="7" tint="0.79998168889431442"/>
        </patternFill>
      </fill>
    </dxf>
  </rfmt>
  <rfmt sheetId="6" sqref="P286" start="0" length="0">
    <dxf>
      <fill>
        <patternFill patternType="solid">
          <bgColor theme="7" tint="0.79998168889431442"/>
        </patternFill>
      </fill>
    </dxf>
  </rfmt>
  <rfmt sheetId="6" sqref="Q286" start="0" length="0">
    <dxf>
      <fill>
        <patternFill patternType="solid">
          <bgColor theme="7" tint="0.79998168889431442"/>
        </patternFill>
      </fill>
    </dxf>
  </rfmt>
  <rfmt sheetId="6" sqref="R286" start="0" length="0">
    <dxf>
      <fill>
        <patternFill patternType="solid">
          <bgColor theme="7" tint="0.79998168889431442"/>
        </patternFill>
      </fill>
    </dxf>
  </rfmt>
  <rfmt sheetId="6" sqref="O287" start="0" length="0">
    <dxf>
      <fill>
        <patternFill patternType="solid">
          <bgColor rgb="FF00B050"/>
        </patternFill>
      </fill>
    </dxf>
  </rfmt>
  <rfmt sheetId="6" sqref="P287" start="0" length="0">
    <dxf>
      <fill>
        <patternFill patternType="solid">
          <bgColor rgb="FF00B050"/>
        </patternFill>
      </fill>
    </dxf>
  </rfmt>
  <rfmt sheetId="6" sqref="Q287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6" sqref="R287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6" sqref="O288" start="0" length="0">
    <dxf>
      <fill>
        <patternFill patternType="solid">
          <bgColor theme="7" tint="0.79998168889431442"/>
        </patternFill>
      </fill>
    </dxf>
  </rfmt>
  <rfmt sheetId="6" sqref="P288" start="0" length="0">
    <dxf>
      <fill>
        <patternFill patternType="solid">
          <bgColor theme="7" tint="0.79998168889431442"/>
        </patternFill>
      </fill>
    </dxf>
  </rfmt>
  <rfmt sheetId="6" sqref="Q288" start="0" length="0">
    <dxf>
      <fill>
        <patternFill patternType="solid">
          <bgColor theme="7" tint="0.79998168889431442"/>
        </patternFill>
      </fill>
    </dxf>
  </rfmt>
  <rfmt sheetId="6" sqref="R288" start="0" length="0">
    <dxf>
      <fill>
        <patternFill patternType="solid">
          <bgColor theme="7" tint="0.79998168889431442"/>
        </patternFill>
      </fill>
    </dxf>
  </rfmt>
  <rfmt sheetId="6" sqref="O289" start="0" length="0">
    <dxf>
      <fill>
        <patternFill patternType="solid">
          <bgColor rgb="FF00B050"/>
        </patternFill>
      </fill>
    </dxf>
  </rfmt>
  <rfmt sheetId="6" sqref="P289" start="0" length="0">
    <dxf>
      <fill>
        <patternFill patternType="solid">
          <bgColor rgb="FF00B050"/>
        </patternFill>
      </fill>
    </dxf>
  </rfmt>
  <rfmt sheetId="6" sqref="Q289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6" sqref="R289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6" sqref="Q291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cc rId="6226" sId="6">
    <oc r="I290" t="inlineStr">
      <is>
        <t>N/A</t>
      </is>
    </oc>
    <nc r="I290"/>
  </rcc>
  <rcc rId="6227" sId="6">
    <oc r="J290" t="inlineStr">
      <is>
        <t>N/A</t>
      </is>
    </oc>
    <nc r="J290"/>
  </rcc>
  <rcc rId="6228" sId="6">
    <oc r="K290" t="inlineStr">
      <is>
        <t>N/A</t>
      </is>
    </oc>
    <nc r="K290"/>
  </rcc>
  <rcc rId="6229" sId="6">
    <oc r="L290" t="inlineStr">
      <is>
        <t>N/A</t>
      </is>
    </oc>
    <nc r="L290"/>
  </rcc>
  <rcc rId="6230" sId="6">
    <oc r="M290" t="inlineStr">
      <is>
        <t>N/A</t>
      </is>
    </oc>
    <nc r="M290"/>
  </rcc>
  <rcc rId="6231" sId="6">
    <oc r="N290" t="inlineStr">
      <is>
        <t>N/A</t>
      </is>
    </oc>
    <nc r="N290"/>
  </rcc>
  <rcc rId="6232" sId="6">
    <oc r="I291" t="inlineStr">
      <is>
        <t>N/A</t>
      </is>
    </oc>
    <nc r="I291"/>
  </rcc>
  <rcc rId="6233" sId="6">
    <oc r="J291" t="inlineStr">
      <is>
        <t>N/A</t>
      </is>
    </oc>
    <nc r="J291"/>
  </rcc>
  <rcc rId="6234" sId="6">
    <oc r="K291" t="inlineStr">
      <is>
        <t>N/A</t>
      </is>
    </oc>
    <nc r="K291"/>
  </rcc>
  <rcc rId="6235" sId="6">
    <oc r="L291" t="inlineStr">
      <is>
        <t>N/A</t>
      </is>
    </oc>
    <nc r="L291"/>
  </rcc>
  <rcc rId="6236" sId="6">
    <oc r="M291" t="inlineStr">
      <is>
        <t>N/A</t>
      </is>
    </oc>
    <nc r="M291"/>
  </rcc>
  <rcc rId="6237" sId="6">
    <oc r="N291" t="inlineStr">
      <is>
        <t>N/A</t>
      </is>
    </oc>
    <nc r="N291"/>
  </rcc>
  <rfmt sheetId="6" sqref="R291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cc rId="6238" sId="6">
    <oc r="I292" t="inlineStr">
      <is>
        <t>N/A</t>
      </is>
    </oc>
    <nc r="I292"/>
  </rcc>
  <rcc rId="6239" sId="6">
    <oc r="J292" t="inlineStr">
      <is>
        <t>N/A</t>
      </is>
    </oc>
    <nc r="J292"/>
  </rcc>
  <rcc rId="6240" sId="6">
    <oc r="K292" t="inlineStr">
      <is>
        <t>N/A</t>
      </is>
    </oc>
    <nc r="K292"/>
  </rcc>
  <rcc rId="6241" sId="6">
    <oc r="L292" t="inlineStr">
      <is>
        <t>N/A</t>
      </is>
    </oc>
    <nc r="L292"/>
  </rcc>
  <rcc rId="6242" sId="6">
    <oc r="M292" t="inlineStr">
      <is>
        <t>N/A</t>
      </is>
    </oc>
    <nc r="M292"/>
  </rcc>
  <rcc rId="6243" sId="6">
    <oc r="N292" t="inlineStr">
      <is>
        <t>N/A</t>
      </is>
    </oc>
    <nc r="N292"/>
  </rcc>
  <rcc rId="6244" sId="6">
    <oc r="I293" t="inlineStr">
      <is>
        <t>N/A</t>
      </is>
    </oc>
    <nc r="I293"/>
  </rcc>
  <rcc rId="6245" sId="6">
    <oc r="J293" t="inlineStr">
      <is>
        <t>N/A</t>
      </is>
    </oc>
    <nc r="J293"/>
  </rcc>
  <rcc rId="6246" sId="6">
    <oc r="K293" t="inlineStr">
      <is>
        <t>N/A</t>
      </is>
    </oc>
    <nc r="K293"/>
  </rcc>
  <rcc rId="6247" sId="6">
    <oc r="L293" t="inlineStr">
      <is>
        <t>N/A</t>
      </is>
    </oc>
    <nc r="L293"/>
  </rcc>
  <rcc rId="6248" sId="6">
    <oc r="M293" t="inlineStr">
      <is>
        <t>N/A</t>
      </is>
    </oc>
    <nc r="M293"/>
  </rcc>
  <rcc rId="6249" sId="6">
    <oc r="N293" t="inlineStr">
      <is>
        <t>N/A</t>
      </is>
    </oc>
    <nc r="N293"/>
  </rcc>
  <rfmt sheetId="6" sqref="Q293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fmt sheetId="6" sqref="R293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0" sId="6" odxf="1" dxf="1">
    <nc r="Q25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51" sId="6" odxf="1" dxf="1">
    <nc r="R25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52" sId="6" odxf="1" dxf="1" numFmtId="13">
    <nc r="Q25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53" sId="6" odxf="1" dxf="1" numFmtId="13">
    <nc r="R25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Q261" start="0" length="0">
    <dxf>
      <fill>
        <patternFill patternType="solid">
          <bgColor rgb="FF00B050"/>
        </patternFill>
      </fill>
    </dxf>
  </rfmt>
  <rfmt sheetId="6" sqref="R261" start="0" length="0">
    <dxf>
      <fill>
        <patternFill patternType="solid">
          <bgColor rgb="FF00B050"/>
        </patternFill>
      </fill>
    </dxf>
  </rfmt>
  <rcc rId="6254" sId="6" numFmtId="13">
    <nc r="Q261">
      <v>0.98</v>
    </nc>
  </rcc>
  <rcc rId="6255" sId="6" numFmtId="13">
    <nc r="R261">
      <v>0.98</v>
    </nc>
  </rcc>
  <rcc rId="6256" sId="6">
    <nc r="Q262" t="inlineStr">
      <is>
        <t>TBD</t>
      </is>
    </nc>
  </rcc>
  <rcc rId="6257" sId="6">
    <nc r="R262" t="inlineStr">
      <is>
        <t>TBD</t>
      </is>
    </nc>
  </rcc>
  <rcc rId="6258" sId="6" odxf="1" dxf="1">
    <nc r="Q263" t="inlineStr">
      <is>
        <t>TBD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6259" sId="6" odxf="1" dxf="1">
    <nc r="R263" t="inlineStr">
      <is>
        <t>TBD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6260" sId="6" odxf="1" dxf="1">
    <nc r="Q26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61" sId="6" odxf="1" dxf="1">
    <nc r="R26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62" sId="6" odxf="1" dxf="1" numFmtId="13">
    <nc r="Q267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6263" sId="6" odxf="1" dxf="1" numFmtId="13">
    <nc r="R267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E70:E71" start="0" length="2147483647">
    <dxf>
      <font>
        <color rgb="FFFF0000"/>
      </font>
    </dxf>
  </rfmt>
  <rfmt sheetId="4" sqref="E72:E73" start="0" length="2147483647">
    <dxf>
      <font>
        <color theme="4"/>
      </font>
    </dxf>
  </rfmt>
  <rfmt sheetId="4" sqref="E80:E81" start="0" length="2147483647">
    <dxf>
      <font>
        <color theme="5"/>
      </font>
    </dxf>
  </rfmt>
  <rfmt sheetId="4" sqref="E70:E71">
    <dxf>
      <fill>
        <patternFill patternType="solid">
          <bgColor rgb="FFFFFF00"/>
        </patternFill>
      </fill>
    </dxf>
  </rfmt>
  <rfmt sheetId="4" sqref="E72:E73">
    <dxf>
      <fill>
        <patternFill patternType="solid">
          <bgColor rgb="FFFFFF00"/>
        </patternFill>
      </fill>
    </dxf>
  </rfmt>
  <rfmt sheetId="4" sqref="E80:E81">
    <dxf>
      <fill>
        <patternFill patternType="solid">
          <bgColor rgb="FFFFFF00"/>
        </patternFill>
      </fill>
    </dxf>
  </rfmt>
  <rfmt sheetId="4" sqref="E82:E83">
    <dxf>
      <fill>
        <patternFill patternType="solid">
          <bgColor rgb="FFFFFF00"/>
        </patternFill>
      </fill>
    </dxf>
  </rfmt>
  <rfmt sheetId="4" sqref="E124:E125">
    <dxf>
      <fill>
        <patternFill patternType="solid">
          <bgColor rgb="FFFFFF00"/>
        </patternFill>
      </fill>
    </dxf>
  </rfmt>
  <rfmt sheetId="4" sqref="E98:E99">
    <dxf>
      <fill>
        <patternFill patternType="solid">
          <bgColor rgb="FFFFFF00"/>
        </patternFill>
      </fill>
    </dxf>
  </rfmt>
  <rfmt sheetId="4" sqref="E116:E117">
    <dxf>
      <fill>
        <patternFill patternType="solid">
          <bgColor rgb="FFFFFF00"/>
        </patternFill>
      </fill>
    </dxf>
  </rfmt>
  <rfmt sheetId="4" sqref="E74:E75">
    <dxf>
      <fill>
        <patternFill patternType="solid">
          <bgColor rgb="FFFFFF00"/>
        </patternFill>
      </fill>
    </dxf>
  </rfmt>
  <rcc rId="6264" sId="4" odxf="1" dxf="1">
    <nc r="E68" t="inlineStr">
      <is>
        <t>李保平</t>
        <phoneticPr fontId="0" type="noConversion"/>
      </is>
    </nc>
    <odxf>
      <font>
        <sz val="15"/>
        <name val="Arial Narrow"/>
        <scheme val="none"/>
      </font>
    </odxf>
    <ndxf>
      <font>
        <sz val="15"/>
        <name val="宋体"/>
        <scheme val="none"/>
      </font>
    </ndxf>
  </rcc>
  <rcc rId="6265" sId="4" odxf="1" dxf="1">
    <nc r="E134" t="inlineStr">
      <is>
        <t>沈波</t>
        <phoneticPr fontId="0" type="noConversion"/>
      </is>
    </nc>
    <odxf>
      <font>
        <sz val="15"/>
        <name val="Arial Narrow"/>
        <scheme val="none"/>
      </font>
    </odxf>
    <ndxf>
      <font>
        <sz val="15"/>
        <name val="宋体"/>
        <scheme val="none"/>
      </font>
    </ndxf>
  </rcc>
  <rfmt sheetId="4" sqref="E200" start="0" length="0">
    <dxf>
      <font>
        <sz val="15"/>
        <name val="宋体"/>
        <scheme val="none"/>
      </font>
    </dxf>
  </rfmt>
  <rcc rId="6266" sId="4">
    <nc r="E200" t="inlineStr">
      <is>
        <t>邢菲菲</t>
        <phoneticPr fontId="0" type="noConversion"/>
      </is>
    </nc>
  </rcc>
  <rcc rId="6267" sId="4" odxf="1" dxf="1">
    <nc r="E266" t="inlineStr">
      <is>
        <t>魏小恒</t>
        <phoneticPr fontId="0" type="noConversion"/>
      </is>
    </nc>
    <odxf>
      <font>
        <sz val="15"/>
        <name val="Arial Narrow"/>
        <scheme val="none"/>
      </font>
    </odxf>
    <ndxf>
      <font>
        <sz val="15"/>
        <name val="宋体"/>
        <scheme val="none"/>
      </font>
    </ndxf>
  </rcc>
  <rcc rId="6268" sId="4" odxf="1" dxf="1">
    <nc r="E332" t="inlineStr">
      <is>
        <t>马浩</t>
        <phoneticPr fontId="0" type="noConversion"/>
      </is>
    </nc>
    <odxf>
      <font>
        <sz val="15"/>
        <name val="Arial Narrow"/>
        <scheme val="none"/>
      </font>
    </odxf>
    <ndxf>
      <font>
        <sz val="15"/>
        <name val="宋体"/>
        <scheme val="none"/>
      </font>
    </ndxf>
  </rcc>
  <rfmt sheetId="4" sqref="E398" start="0" length="0">
    <dxf>
      <font>
        <sz val="15"/>
        <name val="宋体"/>
        <scheme val="none"/>
      </font>
    </dxf>
  </rfmt>
  <rcc rId="6269" sId="4">
    <nc r="E398" t="inlineStr">
      <is>
        <t>姚峰和周百顺</t>
        <phoneticPr fontId="0" type="noConversion"/>
      </is>
    </nc>
  </rcc>
  <rcc rId="6270" sId="4" odxf="1" dxf="1">
    <nc r="E464" t="inlineStr">
      <is>
        <t>张震</t>
        <phoneticPr fontId="0" type="noConversion"/>
      </is>
    </nc>
    <odxf>
      <font>
        <sz val="15"/>
        <name val="Arial Narrow"/>
        <scheme val="none"/>
      </font>
    </odxf>
    <ndxf>
      <font>
        <sz val="15"/>
        <name val="宋体"/>
        <scheme val="none"/>
      </font>
    </ndxf>
  </rcc>
  <rdn rId="0" localSheetId="1" customView="1" name="Z_6A7AAB9C_A126_4DF0_9347_A361EE58A931_.wvu.FilterData" hidden="1" oldHidden="1">
    <formula>old生产总监指标Summary!$B$3:$H$71</formula>
  </rdn>
  <rdn rId="0" localSheetId="2" customView="1" name="Z_6A7AAB9C_A126_4DF0_9347_A361EE58A931_.wvu.FilterData" hidden="1" oldHidden="1">
    <formula>old!$J$3:$R$117</formula>
  </rdn>
  <rdn rId="0" localSheetId="4" customView="1" name="Z_6A7AAB9C_A126_4DF0_9347_A361EE58A931_.wvu.FilterData" hidden="1" oldHidden="1">
    <formula>'L3&amp;VS-Assy'!$B$3:$E$65</formula>
  </rdn>
  <rdn rId="0" localSheetId="5" customView="1" name="Z_6A7AAB9C_A126_4DF0_9347_A361EE58A931_.wvu.FilterData" hidden="1" oldHidden="1">
    <formula>'L3&amp;VS-Fab 1st half year'!$B$3:$H$87</formula>
  </rdn>
  <rdn rId="0" localSheetId="6" customView="1" name="Z_6A7AAB9C_A126_4DF0_9347_A361EE58A931_.wvu.Rows" hidden="1" oldHidden="1">
    <formula>'L3&amp;VS-Fab  2nd half year'!$8:$11,'L3&amp;VS-Fab  2nd half year'!$18:$19,'L3&amp;VS-Fab  2nd half year'!$22:$23</formula>
  </rdn>
  <rdn rId="0" localSheetId="6" customView="1" name="Z_6A7AAB9C_A126_4DF0_9347_A361EE58A931_.wvu.FilterData" hidden="1" oldHidden="1">
    <formula>'L3&amp;VS-Fab  2nd half year'!$B$3:$H$87</formula>
  </rdn>
  <rdn rId="0" localSheetId="7" customView="1" name="Z_6A7AAB9C_A126_4DF0_9347_A361EE58A931_.wvu.FilterData" hidden="1" oldHidden="1">
    <formula>'L3&amp;VS-Paint'!$B$3:$H$65</formula>
  </rdn>
  <rcv guid="{6A7AAB9C-A126-4DF0-9347-A361EE58A931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E70:E71" start="0" length="2147483647">
    <dxf>
      <font>
        <color auto="1"/>
      </font>
    </dxf>
  </rfmt>
  <rfmt sheetId="4" sqref="E72:E73" start="0" length="2147483647">
    <dxf>
      <font>
        <color auto="1"/>
      </font>
    </dxf>
  </rfmt>
  <rfmt sheetId="4" sqref="E80:E81" start="0" length="2147483647">
    <dxf>
      <font>
        <color auto="1"/>
      </font>
    </dxf>
  </rfmt>
  <rcv guid="{6A7AAB9C-A126-4DF0-9347-A361EE58A931}" action="delete"/>
  <rdn rId="0" localSheetId="1" customView="1" name="Z_6A7AAB9C_A126_4DF0_9347_A361EE58A931_.wvu.FilterData" hidden="1" oldHidden="1">
    <formula>old生产总监指标Summary!$B$3:$H$71</formula>
    <oldFormula>old生产总监指标Summary!$B$3:$H$71</oldFormula>
  </rdn>
  <rdn rId="0" localSheetId="2" customView="1" name="Z_6A7AAB9C_A126_4DF0_9347_A361EE58A931_.wvu.FilterData" hidden="1" oldHidden="1">
    <formula>old!$J$3:$R$117</formula>
    <oldFormula>old!$J$3:$R$117</oldFormula>
  </rdn>
  <rdn rId="0" localSheetId="4" customView="1" name="Z_6A7AAB9C_A126_4DF0_9347_A361EE58A931_.wvu.FilterData" hidden="1" oldHidden="1">
    <formula>'L3&amp;VS-Assy'!$B$3:$E$65</formula>
    <oldFormula>'L3&amp;VS-Assy'!$B$3:$E$65</oldFormula>
  </rdn>
  <rdn rId="0" localSheetId="5" customView="1" name="Z_6A7AAB9C_A126_4DF0_9347_A361EE58A931_.wvu.FilterData" hidden="1" oldHidden="1">
    <formula>'L3&amp;VS-Fab 1st half year'!$B$3:$H$87</formula>
    <oldFormula>'L3&amp;VS-Fab 1st half year'!$B$3:$H$87</oldFormula>
  </rdn>
  <rdn rId="0" localSheetId="6" customView="1" name="Z_6A7AAB9C_A126_4DF0_9347_A361EE58A93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6A7AAB9C_A126_4DF0_9347_A361EE58A931_.wvu.FilterData" hidden="1" oldHidden="1">
    <formula>'L3&amp;VS-Fab  2nd half year'!$B$3:$H$87</formula>
    <oldFormula>'L3&amp;VS-Fab  2nd half year'!$B$3:$H$87</oldFormula>
  </rdn>
  <rdn rId="0" localSheetId="7" customView="1" name="Z_6A7AAB9C_A126_4DF0_9347_A361EE58A931_.wvu.FilterData" hidden="1" oldHidden="1">
    <formula>'L3&amp;VS-Paint'!$B$3:$H$65</formula>
    <oldFormula>'L3&amp;VS-Paint'!$B$3:$H$65</oldFormula>
  </rdn>
  <rcv guid="{6A7AAB9C-A126-4DF0-9347-A361EE58A931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" sId="8">
    <oc r="H105">
      <f>#REF!</f>
    </oc>
    <nc r="H105">
      <f>'L3&amp;VS-Fab  2nd half year'!H34</f>
    </nc>
  </rcc>
  <rcc rId="419" sId="8">
    <oc r="P105">
      <f>#REF!</f>
    </oc>
    <nc r="P105">
      <f>'L3&amp;VS-Fab  2nd half year'!P34</f>
    </nc>
  </rcc>
  <rcc rId="420" sId="8">
    <oc r="Q105">
      <f>#REF!</f>
    </oc>
    <nc r="Q105">
      <f>'L3&amp;VS-Fab  2nd half year'!Q34</f>
    </nc>
  </rcc>
  <rcc rId="421" sId="8">
    <oc r="R105">
      <f>#REF!</f>
    </oc>
    <nc r="R105">
      <f>'L3&amp;VS-Fab  2nd half year'!R34</f>
    </nc>
  </rcc>
  <rcc rId="422" sId="8">
    <oc r="S105">
      <f>#REF!</f>
    </oc>
    <nc r="S105">
      <f>'L3&amp;VS-Fab  2nd half year'!S34</f>
    </nc>
  </rcc>
  <rcc rId="423" sId="8">
    <oc r="T105">
      <f>#REF!</f>
    </oc>
    <nc r="T105">
      <f>'L3&amp;VS-Fab  2nd half year'!T34</f>
    </nc>
  </rcc>
  <rcc rId="424" sId="8" odxf="1" dxf="1">
    <oc r="H106">
      <f>#REF!</f>
    </oc>
    <nc r="H106">
      <f>'L3&amp;VS-Fab  2nd half year'!H35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25" sId="8">
    <oc r="I105">
      <f>#REF!</f>
    </oc>
    <nc r="I105">
      <f>'L3&amp;VS-Fab  2nd half year'!I34</f>
    </nc>
  </rcc>
  <rcc rId="426" sId="8">
    <oc r="J105">
      <f>#REF!</f>
    </oc>
    <nc r="J105">
      <f>'L3&amp;VS-Fab  2nd half year'!J34</f>
    </nc>
  </rcc>
  <rcc rId="427" sId="8">
    <oc r="K105">
      <f>#REF!</f>
    </oc>
    <nc r="K105">
      <f>'L3&amp;VS-Fab  2nd half year'!K34</f>
    </nc>
  </rcc>
  <rcc rId="428" sId="8">
    <oc r="L105">
      <f>#REF!</f>
    </oc>
    <nc r="L105">
      <f>'L3&amp;VS-Fab  2nd half year'!L34</f>
    </nc>
  </rcc>
  <rcc rId="429" sId="8">
    <oc r="M105">
      <f>#REF!</f>
    </oc>
    <nc r="M105">
      <f>'L3&amp;VS-Fab  2nd half year'!M34</f>
    </nc>
  </rcc>
  <rcc rId="430" sId="8">
    <oc r="N105">
      <f>#REF!</f>
    </oc>
    <nc r="N105">
      <f>'L3&amp;VS-Fab  2nd half year'!N34</f>
    </nc>
  </rcc>
  <rcc rId="431" sId="8">
    <oc r="O105">
      <f>#REF!</f>
    </oc>
    <nc r="O105">
      <f>'L3&amp;VS-Fab  2nd half year'!O34</f>
    </nc>
  </rcc>
  <rcc rId="432" sId="8" odxf="1" dxf="1">
    <oc r="I106">
      <f>#REF!</f>
    </oc>
    <nc r="I106">
      <f>'L3&amp;VS-Fab  2nd half year'!I35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33" sId="8" odxf="1" dxf="1">
    <oc r="J106">
      <f>#REF!</f>
    </oc>
    <nc r="J106">
      <f>'L3&amp;VS-Fab  2nd half year'!J35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34" sId="8" odxf="1" dxf="1">
    <nc r="K106">
      <f>'L3&amp;VS-Fab  2nd half year'!K35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35" sId="8" odxf="1" dxf="1">
    <nc r="L106">
      <f>'L3&amp;VS-Fab  2nd half year'!L35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36" sId="8" odxf="1" dxf="1">
    <nc r="M106">
      <f>'L3&amp;VS-Fab  2nd half year'!M35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37" sId="8" odxf="1" dxf="1">
    <nc r="N106">
      <f>'L3&amp;VS-Fab  2nd half year'!N35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38" sId="8" odxf="1" dxf="1">
    <nc r="O106">
      <f>'L3&amp;VS-Fab  2nd half year'!O35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39" sId="8">
    <oc r="H109">
      <f>#REF!</f>
    </oc>
    <nc r="H109">
      <f>'L3&amp;VS-Fab  2nd half year'!H52</f>
    </nc>
  </rcc>
  <rcc rId="440" sId="8">
    <oc r="P109">
      <f>#REF!</f>
    </oc>
    <nc r="P109">
      <f>'L3&amp;VS-Fab  2nd half year'!P52</f>
    </nc>
  </rcc>
  <rcc rId="441" sId="8">
    <oc r="Q109">
      <f>#REF!</f>
    </oc>
    <nc r="Q109">
      <f>'L3&amp;VS-Fab  2nd half year'!Q52</f>
    </nc>
  </rcc>
  <rcc rId="442" sId="8">
    <oc r="R109">
      <f>#REF!</f>
    </oc>
    <nc r="R109">
      <f>'L3&amp;VS-Fab  2nd half year'!R52</f>
    </nc>
  </rcc>
  <rcc rId="443" sId="8">
    <oc r="S109">
      <f>#REF!</f>
    </oc>
    <nc r="S109">
      <f>'L3&amp;VS-Fab  2nd half year'!S52</f>
    </nc>
  </rcc>
  <rcc rId="444" sId="8">
    <oc r="T109">
      <f>#REF!</f>
    </oc>
    <nc r="T109">
      <f>'L3&amp;VS-Fab  2nd half year'!T52</f>
    </nc>
  </rcc>
  <rcc rId="445" sId="8" odxf="1" dxf="1">
    <oc r="H110">
      <f>#REF!</f>
    </oc>
    <nc r="H110">
      <f>'L3&amp;VS-Fab  2nd half year'!H53</f>
    </nc>
    <odxf>
      <numFmt numFmtId="1" formatCode="0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446" sId="8">
    <oc r="I109">
      <f>#REF!</f>
    </oc>
    <nc r="I109">
      <f>'L3&amp;VS-Fab  2nd half year'!I52</f>
    </nc>
  </rcc>
  <rcc rId="447" sId="8">
    <oc r="J109">
      <f>#REF!</f>
    </oc>
    <nc r="J109">
      <f>'L3&amp;VS-Fab  2nd half year'!J52</f>
    </nc>
  </rcc>
  <rcc rId="448" sId="8">
    <oc r="K109">
      <f>#REF!</f>
    </oc>
    <nc r="K109">
      <f>'L3&amp;VS-Fab  2nd half year'!K52</f>
    </nc>
  </rcc>
  <rcc rId="449" sId="8">
    <oc r="L109">
      <f>#REF!</f>
    </oc>
    <nc r="L109">
      <f>'L3&amp;VS-Fab  2nd half year'!L52</f>
    </nc>
  </rcc>
  <rcc rId="450" sId="8">
    <oc r="M109">
      <f>#REF!</f>
    </oc>
    <nc r="M109">
      <f>'L3&amp;VS-Fab  2nd half year'!M52</f>
    </nc>
  </rcc>
  <rcc rId="451" sId="8">
    <oc r="N109">
      <f>#REF!</f>
    </oc>
    <nc r="N109">
      <f>'L3&amp;VS-Fab  2nd half year'!N52</f>
    </nc>
  </rcc>
  <rcc rId="452" sId="8">
    <oc r="O109">
      <f>#REF!</f>
    </oc>
    <nc r="O109">
      <f>'L3&amp;VS-Fab  2nd half year'!O52</f>
    </nc>
  </rcc>
  <rcc rId="453" sId="8" odxf="1" dxf="1">
    <oc r="I110">
      <f>#REF!</f>
    </oc>
    <nc r="I110">
      <f>'L3&amp;VS-Fab  2nd half year'!I53</f>
    </nc>
    <odxf>
      <numFmt numFmtId="1" formatCode="0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454" sId="8" odxf="1" dxf="1">
    <oc r="J110">
      <f>#REF!</f>
    </oc>
    <nc r="J110">
      <f>'L3&amp;VS-Fab  2nd half year'!J53</f>
    </nc>
    <odxf>
      <numFmt numFmtId="1" formatCode="0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455" sId="8" odxf="1" dxf="1">
    <oc r="K110">
      <f>#REF!</f>
    </oc>
    <nc r="K110">
      <f>'L3&amp;VS-Fab  2nd half year'!K53</f>
    </nc>
    <odxf>
      <numFmt numFmtId="1" formatCode="0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456" sId="8" odxf="1" dxf="1">
    <oc r="L110">
      <f>#REF!</f>
    </oc>
    <nc r="L110">
      <f>'L3&amp;VS-Fab  2nd half year'!L53</f>
    </nc>
    <odxf>
      <numFmt numFmtId="1" formatCode="0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457" sId="8" odxf="1" dxf="1">
    <nc r="M110">
      <f>'L3&amp;VS-Fab  2nd half year'!M53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58" sId="8" odxf="1" dxf="1">
    <nc r="N110">
      <f>'L3&amp;VS-Fab  2nd half year'!N53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59" sId="8" odxf="1" dxf="1">
    <nc r="O110">
      <f>'L3&amp;VS-Fab  2nd half year'!O53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60" sId="8">
    <oc r="H111">
      <f>#REF!</f>
    </oc>
    <nc r="H111">
      <f>'L3&amp;VS-Fab  2nd half year'!H36</f>
    </nc>
  </rcc>
  <rcc rId="461" sId="8" odxf="1" dxf="1">
    <oc r="H112">
      <f>#REF!</f>
    </oc>
    <nc r="H112">
      <f>'L3&amp;VS-Fab  2nd half year'!H37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62" sId="8" odxf="1" dxf="1">
    <oc r="H113">
      <f>#REF!</f>
    </oc>
    <nc r="H113">
      <f>'L3&amp;VS-Fab  2nd half year'!H38</f>
    </nc>
    <odxf>
      <numFmt numFmtId="165" formatCode="0.0%"/>
    </odxf>
    <ndxf>
      <numFmt numFmtId="13" formatCode="0%"/>
    </ndxf>
  </rcc>
  <rcc rId="463" sId="8">
    <oc r="I111">
      <f>#REF!</f>
    </oc>
    <nc r="I111">
      <f>'L3&amp;VS-Fab  2nd half year'!I36</f>
    </nc>
  </rcc>
  <rcc rId="464" sId="8">
    <oc r="J111">
      <f>#REF!</f>
    </oc>
    <nc r="J111">
      <f>'L3&amp;VS-Fab  2nd half year'!J36</f>
    </nc>
  </rcc>
  <rcc rId="465" sId="8">
    <oc r="K111">
      <f>#REF!</f>
    </oc>
    <nc r="K111">
      <f>'L3&amp;VS-Fab  2nd half year'!K36</f>
    </nc>
  </rcc>
  <rcc rId="466" sId="8">
    <oc r="L111">
      <f>#REF!</f>
    </oc>
    <nc r="L111">
      <f>'L3&amp;VS-Fab  2nd half year'!L36</f>
    </nc>
  </rcc>
  <rcc rId="467" sId="8">
    <oc r="M111">
      <f>#REF!</f>
    </oc>
    <nc r="M111">
      <f>'L3&amp;VS-Fab  2nd half year'!M36</f>
    </nc>
  </rcc>
  <rcc rId="468" sId="8">
    <oc r="N111">
      <f>#REF!</f>
    </oc>
    <nc r="N111">
      <f>'L3&amp;VS-Fab  2nd half year'!N36</f>
    </nc>
  </rcc>
  <rcc rId="469" sId="8">
    <oc r="O111">
      <f>#REF!</f>
    </oc>
    <nc r="O111">
      <f>'L3&amp;VS-Fab  2nd half year'!O36</f>
    </nc>
  </rcc>
  <rcc rId="470" sId="8">
    <oc r="P111">
      <f>#REF!</f>
    </oc>
    <nc r="P111">
      <f>'L3&amp;VS-Fab  2nd half year'!P36</f>
    </nc>
  </rcc>
  <rcc rId="471" sId="8">
    <oc r="Q111">
      <f>#REF!</f>
    </oc>
    <nc r="Q111">
      <f>'L3&amp;VS-Fab  2nd half year'!Q36</f>
    </nc>
  </rcc>
  <rcc rId="472" sId="8">
    <oc r="R111">
      <f>#REF!</f>
    </oc>
    <nc r="R111">
      <f>'L3&amp;VS-Fab  2nd half year'!R36</f>
    </nc>
  </rcc>
  <rcc rId="473" sId="8">
    <oc r="S111">
      <f>#REF!</f>
    </oc>
    <nc r="S111">
      <f>'L3&amp;VS-Fab  2nd half year'!S36</f>
    </nc>
  </rcc>
  <rcc rId="474" sId="8">
    <oc r="T111">
      <f>#REF!</f>
    </oc>
    <nc r="T111">
      <f>'L3&amp;VS-Fab  2nd half year'!T36</f>
    </nc>
  </rcc>
  <rcc rId="475" sId="8" odxf="1" dxf="1">
    <oc r="I112">
      <f>#REF!</f>
    </oc>
    <nc r="I112">
      <f>'L3&amp;VS-Fab  2nd half year'!I37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76" sId="8" odxf="1" dxf="1">
    <oc r="J112">
      <f>#REF!</f>
    </oc>
    <nc r="J112">
      <f>'L3&amp;VS-Fab  2nd half year'!J37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77" sId="8" odxf="1" dxf="1">
    <oc r="K112">
      <f>#REF!</f>
    </oc>
    <nc r="K112">
      <f>'L3&amp;VS-Fab  2nd half year'!K37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78" sId="8" odxf="1" dxf="1">
    <oc r="L112">
      <f>#REF!</f>
    </oc>
    <nc r="L112">
      <f>'L3&amp;VS-Fab  2nd half year'!L37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479" sId="8" odxf="1" dxf="1">
    <nc r="M112">
      <f>'L3&amp;VS-Fab  2nd half year'!M37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480" sId="8" odxf="1" dxf="1">
    <nc r="N112">
      <f>'L3&amp;VS-Fab  2nd half year'!N37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481" sId="8" odxf="1" dxf="1">
    <nc r="O112">
      <f>'L3&amp;VS-Fab  2nd half year'!O37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482" sId="8" odxf="1" dxf="1">
    <nc r="P112">
      <f>'L3&amp;VS-Fab  2nd half year'!P37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483" sId="8" odxf="1" dxf="1">
    <nc r="Q112">
      <f>'L3&amp;VS-Fab  2nd half year'!Q37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484" sId="8" odxf="1" dxf="1">
    <nc r="R112">
      <f>'L3&amp;VS-Fab  2nd half year'!R37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485" sId="8" odxf="1" dxf="1">
    <nc r="S112">
      <f>'L3&amp;VS-Fab  2nd half year'!S37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486" sId="8" odxf="1" dxf="1">
    <nc r="T112">
      <f>'L3&amp;VS-Fab  2nd half year'!T37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487" sId="8" odxf="1" dxf="1">
    <oc r="H114">
      <f>#REF!</f>
    </oc>
    <nc r="H114">
      <f>'L3&amp;VS-Fab  2nd half year'!H39</f>
    </nc>
    <odxf>
      <numFmt numFmtId="165" formatCode="0.0%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488" sId="8" odxf="1" dxf="1">
    <oc r="I113">
      <f>#REF!</f>
    </oc>
    <nc r="I113">
      <f>'L3&amp;VS-Fab  2nd half year'!I38</f>
    </nc>
    <odxf>
      <numFmt numFmtId="165" formatCode="0.0%"/>
    </odxf>
    <ndxf>
      <numFmt numFmtId="13" formatCode="0%"/>
    </ndxf>
  </rcc>
  <rcc rId="489" sId="8" odxf="1" dxf="1">
    <oc r="J113">
      <f>#REF!</f>
    </oc>
    <nc r="J113">
      <f>'L3&amp;VS-Fab  2nd half year'!J38</f>
    </nc>
    <odxf>
      <numFmt numFmtId="165" formatCode="0.0%"/>
    </odxf>
    <ndxf>
      <numFmt numFmtId="13" formatCode="0%"/>
    </ndxf>
  </rcc>
  <rcc rId="490" sId="8" odxf="1" dxf="1">
    <oc r="K113">
      <f>#REF!</f>
    </oc>
    <nc r="K113">
      <f>'L3&amp;VS-Fab  2nd half year'!K38</f>
    </nc>
    <odxf>
      <numFmt numFmtId="165" formatCode="0.0%"/>
    </odxf>
    <ndxf>
      <numFmt numFmtId="13" formatCode="0%"/>
    </ndxf>
  </rcc>
  <rcc rId="491" sId="8" odxf="1" dxf="1">
    <oc r="L113">
      <f>#REF!</f>
    </oc>
    <nc r="L113">
      <f>'L3&amp;VS-Fab  2nd half year'!L38</f>
    </nc>
    <odxf>
      <numFmt numFmtId="165" formatCode="0.0%"/>
    </odxf>
    <ndxf>
      <numFmt numFmtId="13" formatCode="0%"/>
    </ndxf>
  </rcc>
  <rcc rId="492" sId="8" odxf="1" dxf="1">
    <oc r="M113">
      <f>#REF!</f>
    </oc>
    <nc r="M113">
      <f>'L3&amp;VS-Fab  2nd half year'!M38</f>
    </nc>
    <odxf>
      <numFmt numFmtId="165" formatCode="0.0%"/>
    </odxf>
    <ndxf>
      <numFmt numFmtId="13" formatCode="0%"/>
    </ndxf>
  </rcc>
  <rcc rId="493" sId="8" odxf="1" dxf="1">
    <oc r="N113">
      <f>#REF!</f>
    </oc>
    <nc r="N113">
      <f>'L3&amp;VS-Fab  2nd half year'!N38</f>
    </nc>
    <odxf>
      <numFmt numFmtId="165" formatCode="0.0%"/>
    </odxf>
    <ndxf>
      <numFmt numFmtId="13" formatCode="0%"/>
    </ndxf>
  </rcc>
  <rcc rId="494" sId="8" odxf="1" dxf="1">
    <oc r="O113">
      <f>#REF!</f>
    </oc>
    <nc r="O113">
      <f>'L3&amp;VS-Fab  2nd half year'!O38</f>
    </nc>
    <odxf>
      <numFmt numFmtId="165" formatCode="0.0%"/>
    </odxf>
    <ndxf>
      <numFmt numFmtId="13" formatCode="0%"/>
    </ndxf>
  </rcc>
  <rcc rId="495" sId="8" odxf="1" dxf="1">
    <oc r="P113">
      <f>#REF!</f>
    </oc>
    <nc r="P113">
      <f>'L3&amp;VS-Fab  2nd half year'!P38</f>
    </nc>
    <odxf>
      <numFmt numFmtId="165" formatCode="0.0%"/>
    </odxf>
    <ndxf>
      <numFmt numFmtId="13" formatCode="0%"/>
    </ndxf>
  </rcc>
  <rcc rId="496" sId="8" odxf="1" dxf="1">
    <oc r="Q113">
      <f>#REF!</f>
    </oc>
    <nc r="Q113">
      <f>'L3&amp;VS-Fab  2nd half year'!Q38</f>
    </nc>
    <odxf>
      <numFmt numFmtId="165" formatCode="0.0%"/>
    </odxf>
    <ndxf>
      <numFmt numFmtId="13" formatCode="0%"/>
    </ndxf>
  </rcc>
  <rcc rId="497" sId="8" odxf="1" dxf="1">
    <oc r="R113">
      <f>#REF!</f>
    </oc>
    <nc r="R113">
      <f>'L3&amp;VS-Fab  2nd half year'!R38</f>
    </nc>
    <odxf>
      <numFmt numFmtId="165" formatCode="0.0%"/>
    </odxf>
    <ndxf>
      <numFmt numFmtId="13" formatCode="0%"/>
    </ndxf>
  </rcc>
  <rcc rId="498" sId="8" odxf="1" dxf="1">
    <oc r="S113">
      <f>#REF!</f>
    </oc>
    <nc r="S113">
      <f>'L3&amp;VS-Fab  2nd half year'!S38</f>
    </nc>
    <odxf>
      <numFmt numFmtId="165" formatCode="0.0%"/>
    </odxf>
    <ndxf>
      <numFmt numFmtId="13" formatCode="0%"/>
    </ndxf>
  </rcc>
  <rcc rId="499" sId="8" odxf="1" dxf="1">
    <oc r="T113">
      <f>#REF!</f>
    </oc>
    <nc r="T113">
      <f>'L3&amp;VS-Fab  2nd half year'!T38</f>
    </nc>
    <odxf>
      <numFmt numFmtId="165" formatCode="0.0%"/>
    </odxf>
    <ndxf>
      <numFmt numFmtId="13" formatCode="0%"/>
    </ndxf>
  </rcc>
  <rcc rId="500" sId="8" odxf="1" dxf="1">
    <oc r="I114">
      <f>#REF!</f>
    </oc>
    <nc r="I114">
      <f>'L3&amp;VS-Fab  2nd half year'!I39</f>
    </nc>
    <odxf>
      <numFmt numFmtId="165" formatCode="0.0%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01" sId="8" odxf="1" dxf="1">
    <oc r="J114">
      <f>#REF!</f>
    </oc>
    <nc r="J114">
      <f>'L3&amp;VS-Fab  2nd half year'!J39</f>
    </nc>
    <odxf>
      <numFmt numFmtId="165" formatCode="0.0%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02" sId="8" odxf="1" dxf="1">
    <oc r="K114">
      <f>#REF!</f>
    </oc>
    <nc r="K114">
      <f>'L3&amp;VS-Fab  2nd half year'!K39</f>
    </nc>
    <odxf>
      <numFmt numFmtId="165" formatCode="0.0%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03" sId="8" odxf="1" dxf="1">
    <oc r="L114">
      <f>#REF!</f>
    </oc>
    <nc r="L114">
      <f>'L3&amp;VS-Fab  2nd half year'!L39</f>
    </nc>
    <odxf>
      <numFmt numFmtId="165" formatCode="0.0%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04" sId="8" odxf="1" dxf="1">
    <nc r="M114">
      <f>'L3&amp;VS-Fab  2nd half year'!M39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05" sId="8" odxf="1" dxf="1">
    <nc r="N114">
      <f>'L3&amp;VS-Fab  2nd half year'!N39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06" sId="8" odxf="1" dxf="1">
    <nc r="O114">
      <f>'L3&amp;VS-Fab  2nd half year'!O39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07" sId="8" odxf="1" dxf="1">
    <nc r="P114">
      <f>'L3&amp;VS-Fab  2nd half year'!P39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08" sId="8" odxf="1" dxf="1">
    <nc r="Q114">
      <f>'L3&amp;VS-Fab  2nd half year'!Q39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09" sId="8" odxf="1" dxf="1">
    <nc r="R114">
      <f>'L3&amp;VS-Fab  2nd half year'!R39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10" sId="8" odxf="1" dxf="1">
    <nc r="S114">
      <f>'L3&amp;VS-Fab  2nd half year'!S39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11" sId="8" odxf="1" dxf="1">
    <nc r="T114">
      <f>'L3&amp;VS-Fab  2nd half year'!T39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12" sId="8">
    <oc r="H115">
      <f>#REF!</f>
    </oc>
    <nc r="H115">
      <f>'L3&amp;VS-Fab  2nd half year'!H40</f>
    </nc>
  </rcc>
  <rcc rId="513" sId="8" odxf="1" dxf="1">
    <oc r="H116">
      <f>#REF!</f>
    </oc>
    <nc r="H116">
      <f>'L3&amp;VS-Fab  2nd half year'!H41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14" sId="8">
    <oc r="H117">
      <f>#REF!</f>
    </oc>
    <nc r="H117">
      <f>'L3&amp;VS-Fab  2nd half year'!H42</f>
    </nc>
  </rcc>
  <rcc rId="515" sId="8" odxf="1" dxf="1">
    <oc r="H118">
      <f>#REF!</f>
    </oc>
    <nc r="H118">
      <f>'L3&amp;VS-Fab  2nd half year'!H43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16" sId="8">
    <oc r="I115">
      <f>#REF!</f>
    </oc>
    <nc r="I115">
      <f>'L3&amp;VS-Fab  2nd half year'!I40</f>
    </nc>
  </rcc>
  <rcc rId="517" sId="8">
    <oc r="J115">
      <f>#REF!</f>
    </oc>
    <nc r="J115">
      <f>'L3&amp;VS-Fab  2nd half year'!J40</f>
    </nc>
  </rcc>
  <rcc rId="518" sId="8">
    <oc r="K115">
      <f>#REF!</f>
    </oc>
    <nc r="K115">
      <f>'L3&amp;VS-Fab  2nd half year'!K40</f>
    </nc>
  </rcc>
  <rcc rId="519" sId="8">
    <oc r="L115">
      <f>#REF!</f>
    </oc>
    <nc r="L115">
      <f>'L3&amp;VS-Fab  2nd half year'!L40</f>
    </nc>
  </rcc>
  <rcc rId="520" sId="8">
    <oc r="M115">
      <f>#REF!</f>
    </oc>
    <nc r="M115">
      <f>'L3&amp;VS-Fab  2nd half year'!M40</f>
    </nc>
  </rcc>
  <rcc rId="521" sId="8">
    <oc r="N115">
      <f>#REF!</f>
    </oc>
    <nc r="N115">
      <f>'L3&amp;VS-Fab  2nd half year'!N40</f>
    </nc>
  </rcc>
  <rcc rId="522" sId="8">
    <oc r="O115">
      <f>#REF!</f>
    </oc>
    <nc r="O115">
      <f>'L3&amp;VS-Fab  2nd half year'!O40</f>
    </nc>
  </rcc>
  <rcc rId="523" sId="8">
    <oc r="P115">
      <f>#REF!</f>
    </oc>
    <nc r="P115">
      <f>'L3&amp;VS-Fab  2nd half year'!P40</f>
    </nc>
  </rcc>
  <rcc rId="524" sId="8">
    <oc r="Q115">
      <f>#REF!</f>
    </oc>
    <nc r="Q115">
      <f>'L3&amp;VS-Fab  2nd half year'!Q40</f>
    </nc>
  </rcc>
  <rcc rId="525" sId="8">
    <oc r="R115">
      <f>#REF!</f>
    </oc>
    <nc r="R115">
      <f>'L3&amp;VS-Fab  2nd half year'!R40</f>
    </nc>
  </rcc>
  <rcc rId="526" sId="8">
    <oc r="S115">
      <f>#REF!</f>
    </oc>
    <nc r="S115">
      <f>'L3&amp;VS-Fab  2nd half year'!S40</f>
    </nc>
  </rcc>
  <rcc rId="527" sId="8">
    <oc r="T115">
      <f>#REF!</f>
    </oc>
    <nc r="T115">
      <f>'L3&amp;VS-Fab  2nd half year'!T40</f>
    </nc>
  </rcc>
  <rcc rId="528" sId="8" odxf="1" dxf="1">
    <oc r="I116">
      <f>#REF!</f>
    </oc>
    <nc r="I116">
      <f>'L3&amp;VS-Fab  2nd half year'!I41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29" sId="8" odxf="1" dxf="1">
    <oc r="J116">
      <f>#REF!</f>
    </oc>
    <nc r="J116">
      <f>'L3&amp;VS-Fab  2nd half year'!J41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30" sId="8" odxf="1" dxf="1">
    <oc r="K116">
      <f>#REF!</f>
    </oc>
    <nc r="K116">
      <f>'L3&amp;VS-Fab  2nd half year'!K41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31" sId="8" odxf="1" dxf="1">
    <oc r="L116">
      <f>#REF!</f>
    </oc>
    <nc r="L116">
      <f>'L3&amp;VS-Fab  2nd half year'!L41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32" sId="8" odxf="1" dxf="1">
    <nc r="M116">
      <f>'L3&amp;VS-Fab  2nd half year'!M41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33" sId="8" odxf="1" dxf="1">
    <nc r="N116">
      <f>'L3&amp;VS-Fab  2nd half year'!N41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34" sId="8" odxf="1" dxf="1">
    <nc r="O116">
      <f>'L3&amp;VS-Fab  2nd half year'!O41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35" sId="8" odxf="1" dxf="1">
    <nc r="P116">
      <f>'L3&amp;VS-Fab  2nd half year'!P41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36" sId="8" odxf="1" dxf="1">
    <nc r="Q116">
      <f>'L3&amp;VS-Fab  2nd half year'!Q41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37" sId="8" odxf="1" dxf="1">
    <nc r="R116">
      <f>'L3&amp;VS-Fab  2nd half year'!R41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38" sId="8" odxf="1" dxf="1">
    <nc r="S116">
      <f>'L3&amp;VS-Fab  2nd half year'!S41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39" sId="8" odxf="1" dxf="1">
    <nc r="T116">
      <f>'L3&amp;VS-Fab  2nd half year'!T41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40" sId="8">
    <oc r="I117">
      <f>#REF!</f>
    </oc>
    <nc r="I117">
      <f>'L3&amp;VS-Fab  2nd half year'!I42</f>
    </nc>
  </rcc>
  <rcc rId="541" sId="8">
    <oc r="J117">
      <f>#REF!</f>
    </oc>
    <nc r="J117">
      <f>'L3&amp;VS-Fab  2nd half year'!J42</f>
    </nc>
  </rcc>
  <rcc rId="542" sId="8">
    <oc r="K117">
      <f>#REF!</f>
    </oc>
    <nc r="K117">
      <f>'L3&amp;VS-Fab  2nd half year'!K42</f>
    </nc>
  </rcc>
  <rcc rId="543" sId="8">
    <oc r="L117">
      <f>#REF!</f>
    </oc>
    <nc r="L117">
      <f>'L3&amp;VS-Fab  2nd half year'!L42</f>
    </nc>
  </rcc>
  <rcc rId="544" sId="8">
    <oc r="M117">
      <f>#REF!</f>
    </oc>
    <nc r="M117">
      <f>'L3&amp;VS-Fab  2nd half year'!M42</f>
    </nc>
  </rcc>
  <rcc rId="545" sId="8">
    <oc r="N117">
      <f>#REF!</f>
    </oc>
    <nc r="N117">
      <f>'L3&amp;VS-Fab  2nd half year'!N42</f>
    </nc>
  </rcc>
  <rcc rId="546" sId="8">
    <oc r="O117">
      <f>#REF!</f>
    </oc>
    <nc r="O117">
      <f>'L3&amp;VS-Fab  2nd half year'!O42</f>
    </nc>
  </rcc>
  <rcc rId="547" sId="8">
    <oc r="P117">
      <f>#REF!</f>
    </oc>
    <nc r="P117">
      <f>'L3&amp;VS-Fab  2nd half year'!P42</f>
    </nc>
  </rcc>
  <rcc rId="548" sId="8">
    <oc r="Q117">
      <f>#REF!</f>
    </oc>
    <nc r="Q117">
      <f>'L3&amp;VS-Fab  2nd half year'!Q42</f>
    </nc>
  </rcc>
  <rcc rId="549" sId="8">
    <oc r="R117">
      <f>#REF!</f>
    </oc>
    <nc r="R117">
      <f>'L3&amp;VS-Fab  2nd half year'!R42</f>
    </nc>
  </rcc>
  <rcc rId="550" sId="8">
    <oc r="S117">
      <f>#REF!</f>
    </oc>
    <nc r="S117">
      <f>'L3&amp;VS-Fab  2nd half year'!S42</f>
    </nc>
  </rcc>
  <rcc rId="551" sId="8">
    <oc r="T117">
      <f>#REF!</f>
    </oc>
    <nc r="T117">
      <f>'L3&amp;VS-Fab  2nd half year'!T42</f>
    </nc>
  </rcc>
  <rcc rId="552" sId="8" odxf="1" dxf="1">
    <oc r="I118">
      <f>#REF!</f>
    </oc>
    <nc r="I118">
      <f>'L3&amp;VS-Fab  2nd half year'!I43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53" sId="8" odxf="1" dxf="1">
    <oc r="J118">
      <f>#REF!</f>
    </oc>
    <nc r="J118">
      <f>'L3&amp;VS-Fab  2nd half year'!J43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54" sId="8" odxf="1" dxf="1">
    <oc r="K118">
      <f>#REF!</f>
    </oc>
    <nc r="K118">
      <f>'L3&amp;VS-Fab  2nd half year'!K43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55" sId="8" odxf="1" dxf="1">
    <oc r="L118">
      <f>#REF!</f>
    </oc>
    <nc r="L118">
      <f>'L3&amp;VS-Fab  2nd half year'!L43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556" sId="8" odxf="1" dxf="1">
    <nc r="M118">
      <f>'L3&amp;VS-Fab  2nd half year'!M43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57" sId="8" odxf="1" dxf="1">
    <nc r="N118">
      <f>'L3&amp;VS-Fab  2nd half year'!N43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58" sId="8" odxf="1" dxf="1">
    <nc r="O118">
      <f>'L3&amp;VS-Fab  2nd half year'!O43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59" sId="8" odxf="1" dxf="1">
    <nc r="P118">
      <f>'L3&amp;VS-Fab  2nd half year'!P43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60" sId="8" odxf="1" dxf="1">
    <nc r="Q118">
      <f>'L3&amp;VS-Fab  2nd half year'!Q43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61" sId="8" odxf="1" dxf="1">
    <nc r="R118">
      <f>'L3&amp;VS-Fab  2nd half year'!R43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62" sId="8" odxf="1" dxf="1">
    <nc r="S118">
      <f>'L3&amp;VS-Fab  2nd half year'!S43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563" sId="8" odxf="1" dxf="1">
    <nc r="T118">
      <f>'L3&amp;VS-Fab  2nd half year'!T43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5" odxf="1" dxf="1">
    <nc r="N34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5" sId="5" odxf="1" dxf="1">
    <nc r="O34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6" sId="5" odxf="1" dxf="1">
    <nc r="N34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7" sId="5" odxf="1" dxf="1">
    <nc r="O34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8" sId="5" odxf="1" dxf="1">
    <nc r="N35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69" sId="5" odxf="1" dxf="1">
    <nc r="O35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0" sId="5" odxf="1" dxf="1" numFmtId="13">
    <nc r="N353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1" sId="5" odxf="1" dxf="1" numFmtId="13">
    <nc r="O353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2" sId="5" odxf="1" dxf="1">
    <nc r="N355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3" sId="5" odxf="1" dxf="1">
    <nc r="O355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4" sId="5" odxf="1" dxf="1" numFmtId="13">
    <nc r="N35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5" sId="5" odxf="1" dxf="1" numFmtId="13">
    <nc r="O35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6" sId="5" odxf="1" dxf="1" numFmtId="13">
    <nc r="N359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7" sId="5" odxf="1" dxf="1" numFmtId="13">
    <nc r="O359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8" sId="5" odxf="1" dxf="1">
    <nc r="N361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79" sId="5" odxf="1" dxf="1">
    <nc r="O361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0" sId="5" odxf="1" dxf="1">
    <nc r="N36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1" sId="5" odxf="1" dxf="1">
    <nc r="O36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2" sId="5" odxf="1" dxf="1">
    <nc r="N365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3" sId="5" odxf="1" dxf="1">
    <nc r="O365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4" sId="5" odxf="1" dxf="1" numFmtId="4">
    <nc r="N36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5" sId="5" odxf="1" dxf="1" numFmtId="4">
    <nc r="O36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6" sId="5" odxf="1" dxf="1" numFmtId="13">
    <nc r="N36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7" sId="5" odxf="1" dxf="1" numFmtId="13">
    <nc r="O36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8" sId="5" odxf="1" dxf="1">
    <nc r="N37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89" sId="5" odxf="1" dxf="1">
    <nc r="O37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0" sId="5" odxf="1" dxf="1" numFmtId="4">
    <nc r="N373">
      <v>26.217228464419474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1" sId="5" odxf="1" dxf="1" numFmtId="4">
    <nc r="O373">
      <v>26.217228464419474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2" sId="5">
    <oc r="N393">
      <v>22</v>
    </oc>
    <nc r="N393">
      <v>21</v>
    </nc>
  </rcc>
  <rcc rId="593" sId="5">
    <oc r="O393">
      <v>24</v>
    </oc>
    <nc r="O393">
      <v>23</v>
    </nc>
  </rcc>
  <rfmt sheetId="5" sqref="N389" start="0" length="0">
    <dxf>
      <fill>
        <patternFill patternType="solid">
          <bgColor rgb="FFFF0000"/>
        </patternFill>
      </fill>
    </dxf>
  </rfmt>
  <rfmt sheetId="5" sqref="O389" start="0" length="0">
    <dxf>
      <fill>
        <patternFill patternType="solid">
          <bgColor rgb="FFFF0000"/>
        </patternFill>
      </fill>
    </dxf>
  </rfmt>
  <rcc rId="594" sId="5" odxf="1" dxf="1">
    <nc r="N38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95" sId="5" odxf="1" dxf="1">
    <nc r="O38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96" sId="5" odxf="1" dxf="1">
    <nc r="N38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597" sId="5" odxf="1" dxf="1">
    <nc r="O38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fmt sheetId="5" sqref="O383">
    <dxf>
      <fill>
        <patternFill patternType="solid">
          <bgColor rgb="FFFF0000"/>
        </patternFill>
      </fill>
    </dxf>
  </rfmt>
  <rcc rId="598" sId="5" odxf="1" dxf="1" numFmtId="4">
    <nc r="M375">
      <v>18.613138686131386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9" sId="5" odxf="1" dxf="1" numFmtId="4">
    <nc r="N375">
      <v>18.613138686131386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00" sId="5" odxf="1" dxf="1" numFmtId="4">
    <nc r="O375">
      <v>18.613138686131386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5" sqref="N379" start="0" length="0">
    <dxf>
      <fill>
        <patternFill patternType="solid">
          <bgColor rgb="FF00B050"/>
        </patternFill>
      </fill>
    </dxf>
  </rfmt>
  <rfmt sheetId="5" sqref="O379" start="0" length="0">
    <dxf>
      <fill>
        <patternFill patternType="solid">
          <bgColor rgb="FF00B050"/>
        </patternFill>
      </fill>
    </dxf>
  </rfmt>
  <rcc rId="601" sId="5" odxf="1" dxf="1">
    <nc r="N38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02" sId="5" odxf="1" dxf="1">
    <nc r="O38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03" sId="5" numFmtId="13">
    <nc r="O383">
      <v>4.3900000000000002E-2</v>
    </nc>
  </rcc>
  <rcc rId="604" sId="5" numFmtId="13">
    <nc r="O389">
      <v>8.6999999999999994E-3</v>
    </nc>
  </rcc>
  <rcc rId="605" sId="5" numFmtId="14">
    <nc r="O379">
      <v>0.873</v>
    </nc>
  </rcc>
  <rcc rId="606" sId="5" numFmtId="14">
    <nc r="N379">
      <v>0.91500000000000004</v>
    </nc>
  </rcc>
  <rcc rId="607" sId="5" odxf="1" dxf="1" numFmtId="13">
    <nc r="N383">
      <v>0.1263</v>
    </nc>
    <ndxf>
      <fill>
        <patternFill patternType="solid">
          <bgColor rgb="FFFF0000"/>
        </patternFill>
      </fill>
    </ndxf>
  </rcc>
  <rcc rId="608" sId="5" numFmtId="13">
    <nc r="N389">
      <v>4.2000000000000003E-2</v>
    </nc>
  </rcc>
  <rcc rId="609" sId="5" odxf="1" dxf="1">
    <nc r="N39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0" sId="5" odxf="1" dxf="1">
    <nc r="O39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1" sId="5" odxf="1" dxf="1">
    <nc r="N39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2" sId="5" odxf="1" dxf="1">
    <nc r="O39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3" sId="5" odxf="1" dxf="1" numFmtId="13">
    <nc r="N40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4" sId="5" odxf="1" dxf="1" numFmtId="13">
    <nc r="N4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5" sId="5" odxf="1" dxf="1" numFmtId="13">
    <nc r="N407">
      <v>0.91830000000000001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6" sId="5" odxf="1" dxf="1" numFmtId="13">
    <nc r="O407">
      <v>0.91830000000000001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7" sId="5" odxf="1" dxf="1">
    <nc r="N409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8" sId="5" odxf="1" dxf="1">
    <nc r="O409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19" sId="5" odxf="1" dxf="1">
    <nc r="N41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0" sId="5" odxf="1" dxf="1">
    <nc r="O41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1" sId="5" odxf="1" dxf="1">
    <nc r="N41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2" sId="5" odxf="1" dxf="1">
    <nc r="O41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3" sId="5">
    <nc r="N414">
      <v>4</v>
    </nc>
  </rcc>
  <rcc rId="624" sId="5">
    <nc r="O414">
      <v>5</v>
    </nc>
  </rcc>
  <rcc rId="625" sId="5" odxf="1" dxf="1">
    <nc r="N415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6" sId="5" odxf="1" dxf="1">
    <nc r="O415">
      <v>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27" sId="5" odxf="1" dxf="1" numFmtId="13">
    <nc r="N417">
      <v>0.01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5" sqref="O417" start="0" length="0">
    <dxf>
      <fill>
        <patternFill patternType="solid">
          <bgColor rgb="FF00B050"/>
        </patternFill>
      </fill>
    </dxf>
  </rfmt>
  <rcc rId="628" sId="5" numFmtId="13">
    <nc r="O417">
      <v>0.02</v>
    </nc>
  </rcc>
  <rcc rId="629" sId="5" odxf="1" dxf="1" numFmtId="14">
    <nc r="N419">
      <v>7.6E-3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30" sId="5" odxf="1" dxf="1" numFmtId="14">
    <nc r="O419">
      <v>7.6E-3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31" sId="5" odxf="1" dxf="1" quotePrefix="1">
    <nc r="N421" t="inlineStr">
      <is>
        <t>±3%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32" sId="5" odxf="1" dxf="1" quotePrefix="1">
    <nc r="O421" t="inlineStr">
      <is>
        <t>±4%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5" sqref="N423" start="0" length="0">
    <dxf>
      <fill>
        <patternFill patternType="solid">
          <bgColor rgb="FF00B050"/>
        </patternFill>
      </fill>
    </dxf>
  </rfmt>
  <rcc rId="633" sId="5" odxf="1" dxf="1">
    <nc r="O423">
      <v>33.700000000000003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34" sId="5" numFmtId="13">
    <nc r="O425">
      <v>0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6" odxf="1" dxf="1">
    <nc r="N34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36" sId="6" odxf="1" dxf="1">
    <nc r="O34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37" sId="6" odxf="1" dxf="1">
    <nc r="N34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38" sId="6" odxf="1" dxf="1">
    <nc r="O34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39" sId="6" odxf="1" dxf="1">
    <nc r="N35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0" sId="6" odxf="1" dxf="1">
    <nc r="O35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1" sId="6" odxf="1" dxf="1" numFmtId="13">
    <nc r="N353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2" sId="6" odxf="1" dxf="1" numFmtId="13">
    <nc r="O353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3" sId="6" odxf="1" dxf="1">
    <nc r="N355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4" sId="6" odxf="1" dxf="1">
    <nc r="O355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5" sId="6" odxf="1" dxf="1" numFmtId="13">
    <nc r="N35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6" sId="6" odxf="1" dxf="1" numFmtId="13">
    <nc r="O35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7" sId="6" odxf="1" dxf="1" numFmtId="13">
    <nc r="N359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8" sId="6" odxf="1" dxf="1" numFmtId="13">
    <nc r="O359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49" sId="6" odxf="1" dxf="1">
    <nc r="N361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50" sId="6" odxf="1" dxf="1">
    <nc r="O361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51" sId="6">
    <oc r="H363">
      <f>SUM(I363:T363)</f>
    </oc>
    <nc r="H363">
      <f>SUM(I363:T363)</f>
    </nc>
  </rcc>
  <rcc rId="652" sId="6" odxf="1" dxf="1">
    <nc r="N36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53" sId="6" odxf="1" dxf="1">
    <nc r="O36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54" sId="6" odxf="1" dxf="1">
    <nc r="N365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55" sId="6" odxf="1" dxf="1">
    <nc r="O365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56" sId="6" odxf="1" dxf="1" numFmtId="4">
    <nc r="N36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57" sId="6" odxf="1" dxf="1" numFmtId="4">
    <nc r="O36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58" sId="6" odxf="1" dxf="1" numFmtId="13">
    <nc r="N36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59" sId="6" odxf="1" dxf="1" numFmtId="13">
    <nc r="O36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0" sId="6" odxf="1" dxf="1">
    <nc r="N37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1" sId="6" odxf="1" dxf="1">
    <nc r="O37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2" sId="6" odxf="1" dxf="1" numFmtId="4">
    <nc r="N373">
      <v>26.217228464419474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3" sId="6" odxf="1" dxf="1" numFmtId="4">
    <nc r="O373">
      <v>26.217228464419474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4" sId="6" odxf="1" dxf="1" numFmtId="4">
    <nc r="M375">
      <v>18.613138686131386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5" sId="6" odxf="1" dxf="1" numFmtId="4">
    <nc r="N375">
      <v>18.613138686131386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6" sId="6" odxf="1" dxf="1" numFmtId="4">
    <nc r="O375">
      <v>18.613138686131386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7" sId="6" odxf="1" dxf="1" numFmtId="14">
    <nc r="N379">
      <v>0.91500000000000004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8" sId="6" odxf="1" dxf="1" numFmtId="14">
    <nc r="O379">
      <v>0.873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69" sId="6" odxf="1" dxf="1">
    <nc r="N38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70" sId="6" odxf="1" dxf="1">
    <nc r="O38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71" sId="6" odxf="1" dxf="1" numFmtId="13">
    <nc r="N383">
      <v>0.1263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672" sId="6" odxf="1" dxf="1" numFmtId="13">
    <nc r="O383">
      <v>4.3900000000000002E-2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673" sId="6" odxf="1" dxf="1">
    <nc r="N38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74" sId="6" odxf="1" dxf="1">
    <nc r="O38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75" sId="6" odxf="1" dxf="1">
    <nc r="N38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76" sId="6" odxf="1" dxf="1">
    <nc r="O38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77" sId="6" odxf="1" dxf="1" numFmtId="13">
    <nc r="N389">
      <v>4.2000000000000003E-2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678" sId="6" odxf="1" dxf="1" numFmtId="13">
    <nc r="O389">
      <v>8.6999999999999994E-3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679" sId="6" odxf="1" dxf="1">
    <nc r="N39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80" sId="6" odxf="1" dxf="1">
    <nc r="O39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681" sId="6" odxf="1" dxf="1">
    <nc r="N393">
      <v>21</v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682" sId="6" odxf="1" dxf="1">
    <nc r="O393">
      <v>23</v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FF0000"/>
        </patternFill>
      </fill>
    </ndxf>
  </rcc>
  <rcc rId="683" sId="6">
    <oc r="H395">
      <f>AVERAGE(I395:T395)</f>
    </oc>
    <nc r="H395">
      <f>AVERAGE(I395:T395)</f>
    </nc>
  </rcc>
  <rcc rId="684" sId="6">
    <oc r="I395">
      <f>'C:\Users\zc625g0cf\Desktop\[Lean Scorecard-L Fab.xlsx]summary'!$F$8</f>
    </oc>
    <nc r="I395">
      <f>'C:\Users\zc625g0cf\Desktop\[Lean Scorecard-L Fab.xlsx]summary'!$F$8</f>
    </nc>
  </rcc>
  <rcc rId="685" sId="6">
    <oc r="J395">
      <f>'C:\Users\zc625g0cf\Desktop\[Lean Scorecard-L Fab.xlsx]summary'!$G$8</f>
    </oc>
    <nc r="J395">
      <f>'C:\Users\zc625g0cf\Desktop\[Lean Scorecard-L Fab.xlsx]summary'!$G$8</f>
    </nc>
  </rcc>
  <rcc rId="686" sId="6">
    <oc r="K395">
      <f>'C:\Users\zc625g0cf\Desktop\[Lean Scorecard-L Fab.xlsx]summary'!$H$8</f>
    </oc>
    <nc r="K395">
      <f>'C:\Users\zc625g0cf\Desktop\[Lean Scorecard-L Fab.xlsx]summary'!$H$8</f>
    </nc>
  </rcc>
  <rcc rId="687" sId="6" odxf="1" dxf="1">
    <nc r="N39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88" sId="6" odxf="1" dxf="1">
    <nc r="O397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89" sId="6" odxf="1" dxf="1">
    <nc r="N39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0" sId="6" odxf="1" dxf="1">
    <nc r="O39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1" sId="6" odxf="1" dxf="1" numFmtId="13">
    <nc r="N40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2" sId="6" odxf="1" dxf="1" numFmtId="13">
    <nc r="N4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3" sId="6" odxf="1" dxf="1" numFmtId="13">
    <nc r="N407">
      <v>0.91830000000000001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4" sId="6" odxf="1" dxf="1" numFmtId="13">
    <nc r="O407">
      <v>0.91830000000000001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5" sId="6" odxf="1" dxf="1">
    <nc r="N409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6" sId="6" odxf="1" dxf="1">
    <nc r="O409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7" sId="6" odxf="1" dxf="1">
    <nc r="N41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8" sId="6" odxf="1" dxf="1">
    <nc r="O41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699" sId="6" odxf="1" dxf="1">
    <nc r="N41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00" sId="6" odxf="1" dxf="1">
    <nc r="O413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01" sId="6">
    <nc r="N414">
      <v>4</v>
    </nc>
  </rcc>
  <rcc rId="702" sId="6">
    <nc r="O414">
      <v>5</v>
    </nc>
  </rcc>
  <rcc rId="703" sId="6" odxf="1" dxf="1">
    <nc r="N415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04" sId="6" odxf="1" dxf="1">
    <nc r="O415">
      <v>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05" sId="6" odxf="1" dxf="1" numFmtId="13">
    <nc r="N417">
      <v>0.01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06" sId="6" odxf="1" dxf="1" numFmtId="13">
    <nc r="O417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07" sId="6" odxf="1" dxf="1" numFmtId="14">
    <nc r="N419">
      <v>7.6E-3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08" sId="6" odxf="1" dxf="1" numFmtId="14">
    <nc r="O419">
      <v>7.6E-3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09" sId="6" odxf="1" dxf="1" quotePrefix="1">
    <nc r="N421" t="inlineStr">
      <is>
        <t>±3%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10" sId="6" odxf="1" dxf="1" quotePrefix="1">
    <nc r="O421" t="inlineStr">
      <is>
        <t>±4%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N423" start="0" length="0">
    <dxf>
      <fill>
        <patternFill patternType="solid">
          <bgColor rgb="FF00B050"/>
        </patternFill>
      </fill>
    </dxf>
  </rfmt>
  <rcc rId="711" sId="6" odxf="1" dxf="1">
    <nc r="O423">
      <v>33.700000000000003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12" sId="6" numFmtId="13">
    <nc r="O425">
      <v>0</v>
    </nc>
  </rcc>
  <rcmt sheetId="6" cell="K393" guid="{00000000-0000-0000-0000-000000000000}" action="delete" author="Dapeng Yu"/>
  <rcmt sheetId="6" cell="K393" guid="{248DEAFC-18D7-4A89-8F0A-3BC931A43097}" author="Dapeng Yu" newLength="16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6" odxf="1" dxf="1">
    <nc r="O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14" sId="6" odxf="1" dxf="1">
    <nc r="O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15" sId="6" odxf="1" dxf="1">
    <nc r="O13" t="inlineStr">
      <is>
        <t>N/A</t>
        <phoneticPr fontId="6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16" sId="6" odxf="1" dxf="1" numFmtId="13">
    <nc r="O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17" start="0" length="0">
    <dxf>
      <fill>
        <patternFill patternType="solid">
          <bgColor rgb="FF00B050"/>
        </patternFill>
      </fill>
    </dxf>
  </rfmt>
  <rcc rId="717" sId="6" numFmtId="13">
    <nc r="O17">
      <v>0.99</v>
    </nc>
  </rcc>
  <rcc rId="718" sId="6" odxf="1" dxf="1">
    <nc r="O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19" sId="6" odxf="1" dxf="1" numFmtId="4">
    <nc r="O25">
      <v>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20" sId="6" odxf="1" dxf="1" numFmtId="13">
    <nc r="O2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21" sId="6" odxf="1" dxf="1">
    <nc r="O2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22" sId="6" odxf="1" dxf="1">
    <nc r="N9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23" sId="6" odxf="1" dxf="1">
    <nc r="O9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24" sId="6" odxf="1" dxf="1">
    <nc r="N9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25" sId="6" odxf="1" dxf="1">
    <nc r="O9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26" sId="6">
    <nc r="N101" t="inlineStr">
      <is>
        <t>N/A</t>
      </is>
    </nc>
  </rcc>
  <rcc rId="727" sId="6">
    <nc r="O101" t="inlineStr">
      <is>
        <t>N/A</t>
      </is>
    </nc>
  </rcc>
  <rcc rId="728" sId="6" odxf="1" dxf="1" numFmtId="13">
    <nc r="N1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103" start="0" length="0">
    <dxf>
      <fill>
        <patternFill patternType="solid">
          <bgColor rgb="FF00B050"/>
        </patternFill>
      </fill>
    </dxf>
  </rfmt>
  <rcc rId="729" sId="6" odxf="1" dxf="1" numFmtId="13">
    <nc r="N105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105" start="0" length="0">
    <dxf>
      <fill>
        <patternFill patternType="solid">
          <bgColor rgb="FF00B050"/>
        </patternFill>
      </fill>
    </dxf>
  </rfmt>
  <rcc rId="730" sId="6" numFmtId="13">
    <nc r="O103">
      <v>0.95</v>
    </nc>
  </rcc>
  <rcc rId="731" sId="6" odxf="1" dxf="1">
    <nc r="N107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32" sId="6" odxf="1" dxf="1">
    <nc r="O107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33" sId="6" odxf="1" dxf="1">
    <nc r="N10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34" sId="6" odxf="1" dxf="1">
    <nc r="O10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35" sId="6" odxf="1" dxf="1">
    <nc r="N111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36" sId="6" odxf="1" dxf="1">
    <nc r="O111" t="inlineStr">
      <is>
        <t>TBD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37" sId="6" odxf="1" dxf="1" numFmtId="4">
    <nc r="N11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38" sId="6" odxf="1" dxf="1" numFmtId="4">
    <nc r="O11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39" sId="6" odxf="1" dxf="1" numFmtId="13">
    <nc r="N1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40" sId="6" odxf="1" dxf="1" numFmtId="13">
    <nc r="O1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41" sId="6" odxf="1" dxf="1">
    <nc r="N11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42" sId="6" odxf="1" dxf="1">
    <nc r="O11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43" sId="6" numFmtId="13">
    <nc r="O105">
      <v>0.99</v>
    </nc>
  </rcc>
  <rcc rId="744" sId="6" odxf="1" dxf="1">
    <nc r="N16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45" sId="6" odxf="1" dxf="1">
    <nc r="O16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46" sId="6" odxf="1" dxf="1">
    <nc r="N17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47" sId="6" odxf="1" dxf="1">
    <nc r="O17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48" sId="6" odxf="1" dxf="1">
    <nc r="N173" t="inlineStr">
      <is>
        <t>N/A</t>
        <phoneticPr fontId="6" type="noConversion"/>
      </is>
    </nc>
    <odxf/>
    <ndxf/>
  </rcc>
  <rcc rId="749" sId="6" odxf="1" dxf="1">
    <nc r="O173" t="inlineStr">
      <is>
        <t>N/A</t>
        <phoneticPr fontId="6" type="noConversion"/>
      </is>
    </nc>
    <odxf/>
    <ndxf/>
  </rcc>
  <rcc rId="750" sId="6" odxf="1" dxf="1">
    <nc r="N177" t="inlineStr">
      <is>
        <t>N/A</t>
        <phoneticPr fontId="6" type="noConversion"/>
      </is>
    </nc>
    <odxf/>
    <ndxf/>
  </rcc>
  <rcc rId="751" sId="6" odxf="1" dxf="1">
    <nc r="O177" t="inlineStr">
      <is>
        <t>N/A</t>
        <phoneticPr fontId="6" type="noConversion"/>
      </is>
    </nc>
    <odxf/>
    <ndxf/>
  </rcc>
  <rcc rId="752" sId="6" odxf="1" dxf="1" numFmtId="13">
    <nc r="N17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179" start="0" length="0">
    <dxf>
      <fill>
        <patternFill patternType="solid">
          <bgColor rgb="FF00B050"/>
        </patternFill>
      </fill>
    </dxf>
  </rfmt>
  <rcc rId="753" sId="6" numFmtId="13">
    <nc r="O179">
      <v>0.9</v>
    </nc>
  </rcc>
  <rcc rId="754" sId="6" odxf="1" dxf="1" numFmtId="13">
    <nc r="N181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181" start="0" length="0">
    <dxf>
      <fill>
        <patternFill patternType="solid">
          <bgColor rgb="FF00B050"/>
        </patternFill>
      </fill>
    </dxf>
  </rfmt>
  <rcc rId="755" sId="6" numFmtId="13">
    <nc r="O181">
      <v>0.99</v>
    </nc>
  </rcc>
  <rcc rId="756" sId="6" odxf="1" dxf="1">
    <nc r="N183" t="inlineStr">
      <is>
        <t>TBD</t>
        <phoneticPr fontId="6" type="noConversion"/>
      </is>
    </nc>
    <odxf/>
    <ndxf/>
  </rcc>
  <rcc rId="757" sId="6" odxf="1" dxf="1">
    <nc r="O183" t="inlineStr">
      <is>
        <t>TBD</t>
        <phoneticPr fontId="6" type="noConversion"/>
      </is>
    </nc>
    <odxf/>
    <ndxf/>
  </rcc>
  <rcc rId="758" sId="6" odxf="1" dxf="1">
    <nc r="N18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59" sId="6" odxf="1" dxf="1">
    <nc r="O18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60" sId="6" odxf="1" dxf="1">
    <nc r="N187">
      <v>0</v>
    </nc>
    <odxf/>
    <ndxf/>
  </rcc>
  <rcc rId="761" sId="6" odxf="1" dxf="1">
    <nc r="O187">
      <v>0</v>
    </nc>
    <odxf/>
    <ndxf/>
  </rcc>
  <rcc rId="762" sId="6" odxf="1" dxf="1" numFmtId="4">
    <nc r="N18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63" sId="6" odxf="1" dxf="1" numFmtId="4">
    <nc r="O18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64" sId="6" odxf="1" dxf="1" numFmtId="13">
    <nc r="N1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65" sId="6" odxf="1" dxf="1" numFmtId="13">
    <nc r="O1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66" sId="6" odxf="1" dxf="1">
    <nc r="N19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67" sId="6" odxf="1" dxf="1">
    <nc r="O19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68" sId="6" odxf="1" dxf="1">
    <nc r="N25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69" sId="6" odxf="1" dxf="1">
    <nc r="O25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70" sId="6" odxf="1" dxf="1">
    <nc r="N25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71" sId="6" odxf="1" dxf="1">
    <nc r="O25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72" sId="6">
    <oc r="M265">
      <v>3.39</v>
    </oc>
    <nc r="M265" t="inlineStr">
      <is>
        <t>N/A</t>
      </is>
    </nc>
  </rcc>
  <rcc rId="773" sId="6" odxf="1" dxf="1">
    <nc r="N265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74" sId="6" odxf="1" dxf="1">
    <nc r="O265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75" sId="6" odxf="1" dxf="1" numFmtId="13">
    <nc r="N26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267" start="0" length="0">
    <dxf>
      <fill>
        <patternFill patternType="solid">
          <bgColor rgb="FF00B050"/>
        </patternFill>
      </fill>
    </dxf>
  </rfmt>
  <rcc rId="776" sId="6" odxf="1" dxf="1" numFmtId="13">
    <nc r="N269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77" sId="6" odxf="1" dxf="1" numFmtId="13">
    <nc r="O269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78" sId="6" numFmtId="13">
    <nc r="O267">
      <v>0.9</v>
    </nc>
  </rcc>
  <rcc rId="779" sId="6" odxf="1" dxf="1">
    <nc r="N271" t="inlineStr">
      <is>
        <t>TBD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780" sId="6" odxf="1" dxf="1">
    <nc r="O271" t="inlineStr">
      <is>
        <t>TBD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781" sId="6">
    <nc r="N270" t="inlineStr">
      <is>
        <t>TBD</t>
      </is>
    </nc>
  </rcc>
  <rcc rId="782" sId="6">
    <nc r="O270" t="inlineStr">
      <is>
        <t>TBD</t>
      </is>
    </nc>
  </rcc>
  <rcc rId="783" sId="6" odxf="1" dxf="1">
    <nc r="N27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84" sId="6" odxf="1" dxf="1">
    <nc r="O27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85" sId="6" odxf="1" dxf="1" numFmtId="4">
    <nc r="N27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786" sId="6" odxf="1" dxf="1" numFmtId="4">
    <nc r="O27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P277" start="0" length="0">
    <dxf>
      <fill>
        <patternFill patternType="solid">
          <bgColor rgb="FF00B050"/>
        </patternFill>
      </fill>
    </dxf>
  </rfmt>
  <rcc rId="787" sId="6" numFmtId="13">
    <oc r="M279" t="inlineStr">
      <is>
        <t>N/A</t>
      </is>
    </oc>
    <nc r="M279">
      <v>0</v>
    </nc>
  </rcc>
  <rcc rId="788" sId="6" numFmtId="13">
    <oc r="L279" t="inlineStr">
      <is>
        <t>N/A</t>
      </is>
    </oc>
    <nc r="L279">
      <v>0</v>
    </nc>
  </rcc>
  <rcc rId="789" sId="6" numFmtId="13">
    <oc r="K279" t="inlineStr">
      <is>
        <t>N/A</t>
      </is>
    </oc>
    <nc r="K279">
      <v>0</v>
    </nc>
  </rcc>
  <rcc rId="790" sId="6" numFmtId="13">
    <oc r="J279" t="inlineStr">
      <is>
        <t>N/A</t>
      </is>
    </oc>
    <nc r="J279">
      <v>0</v>
    </nc>
  </rcc>
  <rcc rId="791" sId="6" numFmtId="13">
    <oc r="I279" t="inlineStr">
      <is>
        <t>N/A</t>
      </is>
    </oc>
    <nc r="I279">
      <v>0</v>
    </nc>
  </rcc>
  <rcc rId="792" sId="6" numFmtId="13">
    <oc r="H279" t="inlineStr">
      <is>
        <t>N/A</t>
      </is>
    </oc>
    <nc r="H279">
      <v>0</v>
    </nc>
  </rcc>
  <rcc rId="793" sId="6" odxf="1" dxf="1" numFmtId="13">
    <nc r="N279">
      <v>0</v>
    </nc>
    <odxf>
      <font>
        <sz val="15"/>
        <name val="Arial Narrow"/>
        <scheme val="none"/>
      </font>
      <numFmt numFmtId="164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794" sId="6" odxf="1" dxf="1" numFmtId="13">
    <nc r="O279">
      <v>0</v>
    </nc>
    <odxf>
      <font>
        <sz val="15"/>
        <name val="Arial Narrow"/>
        <scheme val="none"/>
      </font>
      <numFmt numFmtId="164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m rId="795" sheetId="6" source="Q277" destination="P277" sourceSheetId="6">
    <rfmt sheetId="6" sqref="P277" start="0" length="0">
      <dxf>
        <font>
          <sz val="15"/>
          <color theme="1"/>
          <name val="Arial Narrow"/>
          <family val="2"/>
          <charset val="134"/>
          <scheme val="none"/>
        </font>
        <numFmt numFmtId="166" formatCode="0_ "/>
        <fill>
          <patternFill patternType="solid">
            <bgColor rgb="FF00B05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796" sId="6" odxf="1" dxf="1" numFmtId="4">
    <nc r="N281">
      <v>0</v>
    </nc>
    <odxf>
      <numFmt numFmtId="0" formatCode="General"/>
      <fill>
        <patternFill patternType="none">
          <bgColor indexed="65"/>
        </patternFill>
      </fill>
    </odxf>
    <ndxf>
      <numFmt numFmtId="166" formatCode="0_ "/>
      <fill>
        <patternFill patternType="solid">
          <bgColor rgb="FF00B050"/>
        </patternFill>
      </fill>
    </ndxf>
  </rcc>
  <rcc rId="797" sId="6" odxf="1" dxf="1" numFmtId="4">
    <nc r="O281">
      <v>0</v>
    </nc>
    <odxf>
      <numFmt numFmtId="0" formatCode="General"/>
      <fill>
        <patternFill patternType="none">
          <bgColor indexed="65"/>
        </patternFill>
      </fill>
    </odxf>
    <ndxf>
      <numFmt numFmtId="166" formatCode="0_ "/>
      <fill>
        <patternFill patternType="solid">
          <bgColor rgb="FF00B050"/>
        </patternFill>
      </fill>
    </ndxf>
  </rcc>
  <rfmt sheetId="6" sqref="N275" start="0" length="0">
    <dxf>
      <numFmt numFmtId="13" formatCode="0%"/>
      <fill>
        <patternFill patternType="solid">
          <bgColor rgb="FF00B050"/>
        </patternFill>
      </fill>
    </dxf>
  </rfmt>
  <rfmt sheetId="6" sqref="O275" start="0" length="0">
    <dxf>
      <numFmt numFmtId="13" formatCode="0%"/>
      <fill>
        <patternFill patternType="solid">
          <bgColor rgb="FF00B050"/>
        </patternFill>
      </fill>
    </dxf>
  </rfmt>
  <rcc rId="798" sId="6" numFmtId="13">
    <oc r="I275" t="inlineStr">
      <is>
        <t>TBD</t>
      </is>
    </oc>
    <nc r="I275">
      <v>0</v>
    </nc>
  </rcc>
  <rcc rId="799" sId="6" numFmtId="13">
    <oc r="J275" t="inlineStr">
      <is>
        <t>TBD</t>
      </is>
    </oc>
    <nc r="J275">
      <v>0</v>
    </nc>
  </rcc>
  <rcc rId="800" sId="6" numFmtId="13">
    <oc r="K275" t="inlineStr">
      <is>
        <t>TBD</t>
      </is>
    </oc>
    <nc r="K275">
      <v>0</v>
    </nc>
  </rcc>
  <rcc rId="801" sId="6" numFmtId="13">
    <oc r="L275" t="inlineStr">
      <is>
        <t>TBD</t>
      </is>
    </oc>
    <nc r="L275">
      <v>0</v>
    </nc>
  </rcc>
  <rcc rId="802" sId="6" numFmtId="13">
    <oc r="M275" t="inlineStr">
      <is>
        <t>TBD</t>
      </is>
    </oc>
    <nc r="M275">
      <v>0</v>
    </nc>
  </rcc>
  <rcc rId="803" sId="6" numFmtId="13">
    <nc r="N275">
      <v>0</v>
    </nc>
  </rcc>
  <rcc rId="804" sId="6" numFmtId="13">
    <nc r="O275">
      <v>0</v>
    </nc>
  </rcc>
  <rcc rId="805" sId="6" numFmtId="13">
    <oc r="O357">
      <v>1</v>
    </oc>
    <nc r="O357">
      <v>0.9</v>
    </nc>
  </rcc>
  <rcv guid="{13B24115-CCC7-4B63-A474-0B0FCE6F0367}" action="delete"/>
  <rdn rId="0" localSheetId="1" customView="1" name="Z_13B24115_CCC7_4B63_A474_0B0FCE6F0367_.wvu.FilterData" hidden="1" oldHidden="1">
    <formula>old生产总监指标Summary!$B$3:$H$71</formula>
    <oldFormula>old生产总监指标Summary!$B$3:$H$71</oldFormula>
  </rdn>
  <rdn rId="0" localSheetId="2" customView="1" name="Z_13B24115_CCC7_4B63_A474_0B0FCE6F0367_.wvu.FilterData" hidden="1" oldHidden="1">
    <formula>old!$J$3:$R$117</formula>
    <oldFormula>old!$J$3:$R$117</oldFormula>
  </rdn>
  <rdn rId="0" localSheetId="4" customView="1" name="Z_13B24115_CCC7_4B63_A474_0B0FCE6F0367_.wvu.FilterData" hidden="1" oldHidden="1">
    <formula>'L3&amp;VS-Assy'!$B$3:$E$65</formula>
    <oldFormula>'L3&amp;VS-Assy'!$B$3:$E$65</oldFormula>
  </rdn>
  <rdn rId="0" localSheetId="5" customView="1" name="Z_13B24115_CCC7_4B63_A474_0B0FCE6F0367_.wvu.FilterData" hidden="1" oldHidden="1">
    <formula>'L3&amp;VS-Fab 1st half year'!$B$3:$H$87</formula>
    <oldFormula>'L3&amp;VS-Fab 1st half year'!$B$3:$H$87</oldFormula>
  </rdn>
  <rdn rId="0" localSheetId="6" customView="1" name="Z_13B24115_CCC7_4B63_A474_0B0FCE6F0367_.wvu.Rows" hidden="1" oldHidden="1">
    <formula>'L3&amp;VS-Fab  2nd half year'!$8:$11,'L3&amp;VS-Fab  2nd half year'!$18:$19,'L3&amp;VS-Fab  2nd half year'!$22:$23</formula>
  </rdn>
  <rdn rId="0" localSheetId="6" customView="1" name="Z_13B24115_CCC7_4B63_A474_0B0FCE6F0367_.wvu.FilterData" hidden="1" oldHidden="1">
    <formula>'L3&amp;VS-Fab  2nd half year'!$B$3:$H$87</formula>
    <oldFormula>'L3&amp;VS-Fab  2nd half year'!$B$3:$H$87</oldFormula>
  </rdn>
  <rdn rId="0" localSheetId="7" customView="1" name="Z_13B24115_CCC7_4B63_A474_0B0FCE6F0367_.wvu.FilterData" hidden="1" oldHidden="1">
    <formula>'L3&amp;VS-Paint'!$B$3:$H$65</formula>
    <oldFormula>'L3&amp;VS-Paint'!$B$3:$H$65</oldFormula>
  </rdn>
  <rcv guid="{13B24115-CCC7-4B63-A474-0B0FCE6F036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" sId="5" odxf="1" dxf="1">
    <nc r="O93">
      <v>0</v>
    </nc>
    <ndxf>
      <fill>
        <patternFill patternType="solid">
          <bgColor rgb="FF00B050"/>
        </patternFill>
      </fill>
    </ndxf>
  </rcc>
  <rcc rId="814" sId="5" odxf="1" dxf="1">
    <nc r="O95">
      <v>0</v>
    </nc>
    <ndxf>
      <fill>
        <patternFill patternType="solid">
          <bgColor rgb="FF00B050"/>
        </patternFill>
      </fill>
    </ndxf>
  </rcc>
  <rcc rId="815" sId="5">
    <oc r="O96" t="inlineStr">
      <is>
        <t>N/A</t>
      </is>
    </oc>
    <nc r="O96" t="inlineStr">
      <is>
        <t>N/A</t>
        <phoneticPr fontId="0" type="noConversion"/>
      </is>
    </nc>
  </rcc>
  <rcc rId="816" sId="5" odxf="1" dxf="1">
    <nc r="O97" t="inlineStr">
      <is>
        <t>N/A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17" sId="5" odxf="1" dxf="1" numFmtId="13">
    <nc r="O99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18" sId="5" odxf="1" dxf="1">
    <nc r="O101" t="inlineStr">
      <is>
        <t>N/A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19" sId="5" odxf="1" dxf="1" numFmtId="13">
    <nc r="O10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20" sId="5" odxf="1" dxf="1" numFmtId="13">
    <nc r="O105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21" sId="5">
    <oc r="O106" t="inlineStr">
      <is>
        <t>TBD</t>
      </is>
    </oc>
    <nc r="O106" t="inlineStr">
      <is>
        <t>TBD</t>
        <phoneticPr fontId="0" type="noConversion"/>
      </is>
    </nc>
  </rcc>
  <rcc rId="822" sId="5" odxf="1" dxf="1">
    <nc r="O107" t="inlineStr">
      <is>
        <t>TBD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23" sId="5" odxf="1" dxf="1">
    <nc r="O10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24" sId="5">
    <oc r="O110" t="inlineStr">
      <is>
        <t>TBD</t>
      </is>
    </oc>
    <nc r="O110" t="inlineStr">
      <is>
        <t>TBD</t>
        <phoneticPr fontId="0" type="noConversion"/>
      </is>
    </nc>
  </rcc>
  <rcc rId="825" sId="5" odxf="1" dxf="1">
    <nc r="O11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26" sId="5" odxf="1" dxf="1" numFmtId="4">
    <nc r="O113">
      <v>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27" sId="5" odxf="1" dxf="1" numFmtId="13">
    <nc r="O1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28" sId="5">
    <oc r="O116" t="inlineStr">
      <is>
        <t>TBD</t>
      </is>
    </oc>
    <nc r="O116" t="inlineStr">
      <is>
        <t>TBD</t>
        <phoneticPr fontId="0" type="noConversion"/>
      </is>
    </nc>
  </rcc>
  <rcc rId="829" sId="5" odxf="1" dxf="1">
    <nc r="O11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C2487257-A846-48C8-8753-F552D17BEC0F}" action="delete"/>
  <rdn rId="0" localSheetId="1" customView="1" name="Z_C2487257_A846_48C8_8753_F552D17BEC0F_.wvu.FilterData" hidden="1" oldHidden="1">
    <formula>old生产总监指标Summary!$B$3:$H$71</formula>
    <oldFormula>old生产总监指标Summary!$B$3:$H$71</oldFormula>
  </rdn>
  <rdn rId="0" localSheetId="2" customView="1" name="Z_C2487257_A846_48C8_8753_F552D17BEC0F_.wvu.FilterData" hidden="1" oldHidden="1">
    <formula>old!$J$3:$R$117</formula>
    <oldFormula>old!$J$3:$R$117</oldFormula>
  </rdn>
  <rdn rId="0" localSheetId="4" customView="1" name="Z_C2487257_A846_48C8_8753_F552D17BEC0F_.wvu.FilterData" hidden="1" oldHidden="1">
    <formula>'L3&amp;VS-Assy'!$B$3:$E$65</formula>
    <oldFormula>'L3&amp;VS-Assy'!$B$3:$E$65</oldFormula>
  </rdn>
  <rdn rId="0" localSheetId="5" customView="1" name="Z_C2487257_A846_48C8_8753_F552D17BEC0F_.wvu.FilterData" hidden="1" oldHidden="1">
    <formula>'L3&amp;VS-Fab 1st half year'!$B$3:$H$87</formula>
    <oldFormula>'L3&amp;VS-Fab 1st half year'!$B$3:$H$87</oldFormula>
  </rdn>
  <rdn rId="0" localSheetId="6" customView="1" name="Z_C2487257_A846_48C8_8753_F552D17BEC0F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C2487257_A846_48C8_8753_F552D17BEC0F_.wvu.FilterData" hidden="1" oldHidden="1">
    <formula>'L3&amp;VS-Fab  2nd half year'!$B$3:$H$87</formula>
    <oldFormula>'L3&amp;VS-Fab  2nd half year'!$B$3:$H$87</oldFormula>
  </rdn>
  <rdn rId="0" localSheetId="7" customView="1" name="Z_C2487257_A846_48C8_8753_F552D17BEC0F_.wvu.FilterData" hidden="1" oldHidden="1">
    <formula>'L3&amp;VS-Paint'!$B$3:$H$65</formula>
    <oldFormula>'L3&amp;VS-Paint'!$B$3:$H$65</oldFormula>
  </rdn>
  <rcv guid="{C2487257-A846-48C8-8753-F552D17BEC0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" sId="6" odxf="1" dxf="1">
    <nc r="O9" t="inlineStr">
      <is>
        <t>N/A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38" sId="6" odxf="1" dxf="1">
    <oc r="N11">
      <v>0.3</v>
    </oc>
    <nc r="N11"/>
    <ndxf>
      <fill>
        <patternFill patternType="none">
          <bgColor indexed="65"/>
        </patternFill>
      </fill>
    </ndxf>
  </rcc>
  <rcc rId="839" sId="6">
    <oc r="F10" t="inlineStr">
      <is>
        <t>Can Feng</t>
        <phoneticPr fontId="0" type="noConversion"/>
      </is>
    </oc>
    <nc r="F10"/>
  </rcc>
  <rcc rId="840" sId="6">
    <oc r="F30" t="inlineStr">
      <is>
        <t>Yang Zheng</t>
        <phoneticPr fontId="0" type="noConversion"/>
      </is>
    </oc>
    <nc r="F30" t="inlineStr">
      <is>
        <t>Danny Tian</t>
        <phoneticPr fontId="0" type="noConversion"/>
      </is>
    </nc>
  </rcc>
  <rcc rId="841" sId="6">
    <oc r="F32" t="inlineStr">
      <is>
        <t>Yang Zheng</t>
        <phoneticPr fontId="0" type="noConversion"/>
      </is>
    </oc>
    <nc r="F32" t="inlineStr">
      <is>
        <t>Danny Tian</t>
        <phoneticPr fontId="0" type="noConversion"/>
      </is>
    </nc>
  </rcc>
  <rcc rId="842" sId="6">
    <oc r="F34" t="inlineStr">
      <is>
        <t>Can Feng</t>
        <phoneticPr fontId="0" type="noConversion"/>
      </is>
    </oc>
    <nc r="F34"/>
  </rcc>
  <rcc rId="843" sId="6">
    <oc r="F36" t="inlineStr">
      <is>
        <t>Can Feng</t>
        <phoneticPr fontId="0" type="noConversion"/>
      </is>
    </oc>
    <nc r="F36"/>
  </rcc>
  <rcc rId="844" sId="6">
    <oc r="F38" t="inlineStr">
      <is>
        <t>Can Feng</t>
        <phoneticPr fontId="0" type="noConversion"/>
      </is>
    </oc>
    <nc r="F38"/>
  </rcc>
  <rcc rId="845" sId="6">
    <oc r="F40" t="inlineStr">
      <is>
        <t>Can Feng</t>
        <phoneticPr fontId="0" type="noConversion"/>
      </is>
    </oc>
    <nc r="F40"/>
  </rcc>
  <rcc rId="846" sId="6">
    <oc r="F42" t="inlineStr">
      <is>
        <t>Can Feng</t>
        <phoneticPr fontId="0" type="noConversion"/>
      </is>
    </oc>
    <nc r="F42"/>
  </rcc>
  <rcc rId="847" sId="6">
    <oc r="F44" t="inlineStr">
      <is>
        <t>Can Feng</t>
        <phoneticPr fontId="0" type="noConversion"/>
      </is>
    </oc>
    <nc r="F44"/>
  </rcc>
  <rcc rId="848" sId="6">
    <oc r="F46" t="inlineStr">
      <is>
        <t>Can Feng</t>
        <phoneticPr fontId="0" type="noConversion"/>
      </is>
    </oc>
    <nc r="F46"/>
  </rcc>
  <rcc rId="849" sId="6">
    <oc r="F48" t="inlineStr">
      <is>
        <t>Can Feng</t>
        <phoneticPr fontId="0" type="noConversion"/>
      </is>
    </oc>
    <nc r="F48"/>
  </rcc>
  <rcc rId="850" sId="6">
    <oc r="F50" t="inlineStr">
      <is>
        <t>Can Feng</t>
        <phoneticPr fontId="0" type="noConversion"/>
      </is>
    </oc>
    <nc r="F50"/>
  </rcc>
  <rcc rId="851" sId="6">
    <oc r="F52" t="inlineStr">
      <is>
        <t>Can Feng</t>
        <phoneticPr fontId="0" type="noConversion"/>
      </is>
    </oc>
    <nc r="F52"/>
  </rcc>
  <rcc rId="852" sId="6">
    <oc r="F54" t="inlineStr">
      <is>
        <t>Can Feng</t>
        <phoneticPr fontId="0" type="noConversion"/>
      </is>
    </oc>
    <nc r="F54"/>
  </rcc>
  <rcc rId="853" sId="6">
    <oc r="F56" t="inlineStr">
      <is>
        <t>Danny Tian</t>
        <phoneticPr fontId="0" type="noConversion"/>
      </is>
    </oc>
    <nc r="F56"/>
  </rcc>
  <rcc rId="854" sId="6">
    <oc r="F58" t="inlineStr">
      <is>
        <t>Can Feng</t>
        <phoneticPr fontId="0" type="noConversion"/>
      </is>
    </oc>
    <nc r="F58"/>
  </rcc>
  <rcc rId="855" sId="6">
    <oc r="F60" t="inlineStr">
      <is>
        <t>Can Feng</t>
        <phoneticPr fontId="0" type="noConversion"/>
      </is>
    </oc>
    <nc r="F60"/>
  </rcc>
  <rcc rId="856" sId="6">
    <oc r="F62" t="inlineStr">
      <is>
        <t>Can Feng</t>
        <phoneticPr fontId="0" type="noConversion"/>
      </is>
    </oc>
    <nc r="F62"/>
  </rcc>
  <rcc rId="857" sId="6">
    <oc r="F64" t="inlineStr">
      <is>
        <t>Can Feng</t>
        <phoneticPr fontId="0" type="noConversion"/>
      </is>
    </oc>
    <nc r="F64"/>
  </rcc>
  <rcc rId="858" sId="6">
    <oc r="F68" t="inlineStr">
      <is>
        <t>Can Feng</t>
        <phoneticPr fontId="0" type="noConversion"/>
      </is>
    </oc>
    <nc r="F68"/>
  </rcc>
  <rcc rId="859" sId="6">
    <oc r="F70" t="inlineStr">
      <is>
        <t>Can Feng</t>
        <phoneticPr fontId="0" type="noConversion"/>
      </is>
    </oc>
    <nc r="F70"/>
  </rcc>
  <rcc rId="860" sId="6">
    <oc r="F72" t="inlineStr">
      <is>
        <t>Can Feng</t>
        <phoneticPr fontId="0" type="noConversion"/>
      </is>
    </oc>
    <nc r="F72"/>
  </rcc>
  <rcc rId="861" sId="6">
    <oc r="F74" t="inlineStr">
      <is>
        <t>Can Feng</t>
        <phoneticPr fontId="0" type="noConversion"/>
      </is>
    </oc>
    <nc r="F74"/>
  </rcc>
  <rcc rId="862" sId="6">
    <oc r="F76" t="inlineStr">
      <is>
        <t>Can Feng</t>
        <phoneticPr fontId="0" type="noConversion"/>
      </is>
    </oc>
    <nc r="F76"/>
  </rcc>
  <rcc rId="863" sId="6">
    <oc r="F78" t="inlineStr">
      <is>
        <t>Can Feng</t>
        <phoneticPr fontId="0" type="noConversion"/>
      </is>
    </oc>
    <nc r="F78"/>
  </rcc>
  <rcc rId="864" sId="6">
    <oc r="F80" t="inlineStr">
      <is>
        <t>Can Feng</t>
        <phoneticPr fontId="0" type="noConversion"/>
      </is>
    </oc>
    <nc r="F80"/>
  </rcc>
  <rcc rId="865" sId="6">
    <oc r="F82" t="inlineStr">
      <is>
        <t>Can Feng</t>
        <phoneticPr fontId="0" type="noConversion"/>
      </is>
    </oc>
    <nc r="F82"/>
  </rcc>
  <rcc rId="866" sId="6">
    <oc r="S1" t="inlineStr">
      <is>
        <t>Feng Can</t>
        <phoneticPr fontId="0" type="noConversion"/>
      </is>
    </oc>
    <nc r="S1"/>
  </rcc>
  <rcc rId="867" sId="6">
    <oc r="A1" t="inlineStr">
      <is>
        <t>2021 Group Level Scorecard - Sam</t>
        <phoneticPr fontId="0" type="noConversion"/>
      </is>
    </oc>
    <nc r="A1" t="inlineStr">
      <is>
        <t>2021 Group Level Scorecard - Ocean</t>
        <phoneticPr fontId="0" type="noConversion"/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" sId="6">
    <nc r="N97" t="inlineStr">
      <is>
        <t>N/A</t>
      </is>
    </nc>
  </rcc>
  <rcc rId="869" sId="6">
    <nc r="O97" t="inlineStr">
      <is>
        <t>N/A</t>
      </is>
    </nc>
  </rcc>
  <rcc rId="870" sId="6" odxf="1" dxf="1" numFmtId="13">
    <nc r="N99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71" sId="6" odxf="1" dxf="1" numFmtId="13">
    <nc r="O99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872" sId="6" odxf="1" dxf="1">
    <oc r="F122" t="inlineStr">
      <is>
        <t>Zheng Yang</t>
        <phoneticPr fontId="0" type="noConversion"/>
      </is>
    </oc>
    <nc r="F122" t="inlineStr">
      <is>
        <t>Can Feng</t>
        <phoneticPr fontId="0" type="noConversion"/>
      </is>
    </nc>
    <odxf/>
    <ndxf/>
  </rcc>
  <rfmt sheetId="6" sqref="F123" start="0" length="0">
    <dxf/>
  </rfmt>
  <rcc rId="873" sId="6" odxf="1" dxf="1">
    <oc r="F124" t="inlineStr">
      <is>
        <t>Zheng Yang</t>
        <phoneticPr fontId="0" type="noConversion"/>
      </is>
    </oc>
    <nc r="F124" t="inlineStr">
      <is>
        <t>Can Feng</t>
        <phoneticPr fontId="0" type="noConversion"/>
      </is>
    </nc>
    <odxf/>
    <ndxf/>
  </rcc>
  <rfmt sheetId="6" sqref="F125" start="0" length="0">
    <dxf/>
  </rfmt>
  <rcc rId="874" sId="6" odxf="1" dxf="1">
    <oc r="F126" t="inlineStr">
      <is>
        <t>Zheng Yang</t>
        <phoneticPr fontId="0" type="noConversion"/>
      </is>
    </oc>
    <nc r="F126" t="inlineStr">
      <is>
        <t>Can Feng</t>
        <phoneticPr fontId="0" type="noConversion"/>
      </is>
    </nc>
    <odxf/>
    <ndxf/>
  </rcc>
  <rfmt sheetId="6" sqref="F127" start="0" length="0">
    <dxf/>
  </rfmt>
  <rcc rId="875" sId="6" odxf="1" dxf="1">
    <oc r="F128" t="inlineStr">
      <is>
        <t>Zheng Yang</t>
        <phoneticPr fontId="0" type="noConversion"/>
      </is>
    </oc>
    <nc r="F128" t="inlineStr">
      <is>
        <t>Can Feng</t>
        <phoneticPr fontId="0" type="noConversion"/>
      </is>
    </nc>
    <odxf/>
    <ndxf/>
  </rcc>
  <rfmt sheetId="6" sqref="F129" start="0" length="0">
    <dxf/>
  </rfmt>
  <rcc rId="876" sId="6" odxf="1" dxf="1">
    <oc r="F130" t="inlineStr">
      <is>
        <t>Zheng Yang</t>
        <phoneticPr fontId="0" type="noConversion"/>
      </is>
    </oc>
    <nc r="F130" t="inlineStr">
      <is>
        <t>Can Feng</t>
        <phoneticPr fontId="0" type="noConversion"/>
      </is>
    </nc>
    <odxf/>
    <ndxf/>
  </rcc>
  <rfmt sheetId="6" sqref="F131" start="0" length="0">
    <dxf/>
  </rfmt>
  <rcc rId="877" sId="6" odxf="1" dxf="1">
    <oc r="F132" t="inlineStr">
      <is>
        <t>Zheng Yang</t>
        <phoneticPr fontId="0" type="noConversion"/>
      </is>
    </oc>
    <nc r="F132" t="inlineStr">
      <is>
        <t>Can Feng</t>
        <phoneticPr fontId="0" type="noConversion"/>
      </is>
    </nc>
    <odxf/>
    <ndxf/>
  </rcc>
  <rfmt sheetId="6" sqref="F133" start="0" length="0">
    <dxf/>
  </rfmt>
  <rcc rId="878" sId="6" odxf="1" dxf="1">
    <oc r="F134" t="inlineStr">
      <is>
        <t>Zheng Yang</t>
        <phoneticPr fontId="0" type="noConversion"/>
      </is>
    </oc>
    <nc r="F134" t="inlineStr">
      <is>
        <t>Can Feng</t>
        <phoneticPr fontId="0" type="noConversion"/>
      </is>
    </nc>
    <odxf/>
    <ndxf/>
  </rcc>
  <rfmt sheetId="6" sqref="F135" start="0" length="0">
    <dxf/>
  </rfmt>
  <rcc rId="879" sId="6" odxf="1" dxf="1">
    <oc r="F136" t="inlineStr">
      <is>
        <t>Zheng Yang</t>
        <phoneticPr fontId="0" type="noConversion"/>
      </is>
    </oc>
    <nc r="F136" t="inlineStr">
      <is>
        <t>Can Feng</t>
        <phoneticPr fontId="0" type="noConversion"/>
      </is>
    </nc>
    <odxf/>
    <ndxf/>
  </rcc>
  <rfmt sheetId="6" sqref="F137" start="0" length="0">
    <dxf/>
  </rfmt>
  <rcc rId="880" sId="6" odxf="1" dxf="1">
    <oc r="F138" t="inlineStr">
      <is>
        <t>Zheng Yang</t>
        <phoneticPr fontId="0" type="noConversion"/>
      </is>
    </oc>
    <nc r="F138" t="inlineStr">
      <is>
        <t>Can Feng</t>
        <phoneticPr fontId="0" type="noConversion"/>
      </is>
    </nc>
    <odxf/>
    <ndxf/>
  </rcc>
  <rfmt sheetId="6" sqref="F139" start="0" length="0">
    <dxf/>
  </rfmt>
  <rcc rId="881" sId="6" odxf="1" dxf="1">
    <oc r="F140" t="inlineStr">
      <is>
        <t>Zheng Yang</t>
        <phoneticPr fontId="0" type="noConversion"/>
      </is>
    </oc>
    <nc r="F140" t="inlineStr">
      <is>
        <t>Can Feng</t>
        <phoneticPr fontId="0" type="noConversion"/>
      </is>
    </nc>
    <odxf/>
    <ndxf/>
  </rcc>
  <rfmt sheetId="6" sqref="F141" start="0" length="0">
    <dxf/>
  </rfmt>
  <rcc rId="882" sId="6" odxf="1" dxf="1">
    <oc r="F142" t="inlineStr">
      <is>
        <t>Zheng Yang</t>
        <phoneticPr fontId="0" type="noConversion"/>
      </is>
    </oc>
    <nc r="F142" t="inlineStr">
      <is>
        <t>Can Feng</t>
        <phoneticPr fontId="0" type="noConversion"/>
      </is>
    </nc>
    <odxf/>
    <ndxf/>
  </rcc>
  <rfmt sheetId="6" sqref="F143" start="0" length="0">
    <dxf/>
  </rfmt>
  <rcc rId="883" sId="6" odxf="1" dxf="1">
    <oc r="F144" t="inlineStr">
      <is>
        <t>Zheng Yang</t>
        <phoneticPr fontId="0" type="noConversion"/>
      </is>
    </oc>
    <nc r="F144" t="inlineStr">
      <is>
        <t>Can Feng</t>
        <phoneticPr fontId="0" type="noConversion"/>
      </is>
    </nc>
    <odxf/>
    <ndxf/>
  </rcc>
  <rfmt sheetId="6" sqref="F145" start="0" length="0">
    <dxf/>
  </rfmt>
  <rcc rId="884" sId="6" odxf="1" dxf="1">
    <oc r="F146" t="inlineStr">
      <is>
        <t>Zheng Yang</t>
        <phoneticPr fontId="0" type="noConversion"/>
      </is>
    </oc>
    <nc r="F146" t="inlineStr">
      <is>
        <t>Can Feng</t>
        <phoneticPr fontId="0" type="noConversion"/>
      </is>
    </nc>
    <odxf/>
    <ndxf/>
  </rcc>
  <rfmt sheetId="6" sqref="F147" start="0" length="0">
    <dxf/>
  </rfmt>
  <rcc rId="885" sId="6" odxf="1" dxf="1">
    <oc r="F148" t="inlineStr">
      <is>
        <t>Zheng Yang</t>
        <phoneticPr fontId="0" type="noConversion"/>
      </is>
    </oc>
    <nc r="F148" t="inlineStr">
      <is>
        <t>Can Feng</t>
        <phoneticPr fontId="0" type="noConversion"/>
      </is>
    </nc>
    <odxf/>
    <ndxf/>
  </rcc>
  <rfmt sheetId="6" sqref="F149" start="0" length="0">
    <dxf/>
  </rfmt>
  <rcc rId="886" sId="6" odxf="1" dxf="1">
    <oc r="F150" t="inlineStr">
      <is>
        <t>Zheng Yang</t>
        <phoneticPr fontId="0" type="noConversion"/>
      </is>
    </oc>
    <nc r="F150" t="inlineStr">
      <is>
        <t>Can Feng</t>
        <phoneticPr fontId="0" type="noConversion"/>
      </is>
    </nc>
    <odxf/>
    <ndxf/>
  </rcc>
  <rfmt sheetId="6" sqref="F151" start="0" length="0">
    <dxf/>
  </rfmt>
  <rcc rId="887" sId="6" odxf="1" dxf="1">
    <oc r="F152" t="inlineStr">
      <is>
        <t>Zheng Yang</t>
        <phoneticPr fontId="0" type="noConversion"/>
      </is>
    </oc>
    <nc r="F152" t="inlineStr">
      <is>
        <t>Can Feng</t>
        <phoneticPr fontId="0" type="noConversion"/>
      </is>
    </nc>
    <odxf/>
    <ndxf/>
  </rcc>
  <rfmt sheetId="6" sqref="F153" start="0" length="0">
    <dxf/>
  </rfmt>
  <rcc rId="888" sId="6" odxf="1" dxf="1">
    <oc r="F154" t="inlineStr">
      <is>
        <t>Zheng Yang</t>
        <phoneticPr fontId="0" type="noConversion"/>
      </is>
    </oc>
    <nc r="F154" t="inlineStr">
      <is>
        <t>Can Feng</t>
        <phoneticPr fontId="0" type="noConversion"/>
      </is>
    </nc>
    <odxf/>
    <ndxf/>
  </rcc>
  <rfmt sheetId="6" sqref="F155" start="0" length="0">
    <dxf/>
  </rfmt>
  <rcc rId="889" sId="6" odxf="1" dxf="1">
    <oc r="F156" t="inlineStr">
      <is>
        <t>Zheng Yang</t>
        <phoneticPr fontId="0" type="noConversion"/>
      </is>
    </oc>
    <nc r="F156" t="inlineStr">
      <is>
        <t>Can Feng</t>
        <phoneticPr fontId="0" type="noConversion"/>
      </is>
    </nc>
    <odxf/>
    <ndxf/>
  </rcc>
  <rfmt sheetId="6" sqref="F157" start="0" length="0">
    <dxf/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7" numFmtId="13">
    <oc r="N236">
      <v>0.04</v>
    </oc>
    <nc r="N236">
      <v>4.2000000000000003E-2</v>
    </nc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" sId="6" numFmtId="13">
    <oc r="I126">
      <v>0.7</v>
    </oc>
    <nc r="I126">
      <v>0.4</v>
    </nc>
  </rcc>
  <rcc rId="891" sId="6" numFmtId="13">
    <oc r="J126">
      <v>0.7</v>
    </oc>
    <nc r="J126">
      <v>0.4</v>
    </nc>
  </rcc>
  <rcc rId="892" sId="6" numFmtId="13">
    <oc r="L126">
      <v>0.7</v>
    </oc>
    <nc r="L126">
      <v>0.5</v>
    </nc>
  </rcc>
  <rcc rId="893" sId="6" numFmtId="13">
    <oc r="M126">
      <v>0.7</v>
    </oc>
    <nc r="M126">
      <v>0.5</v>
    </nc>
  </rcc>
  <rcc rId="894" sId="6" numFmtId="13">
    <oc r="O126">
      <v>0.7</v>
    </oc>
    <nc r="O126">
      <v>0.6</v>
    </nc>
  </rcc>
  <rcc rId="895" sId="6" numFmtId="13">
    <oc r="P126">
      <v>0.7</v>
    </oc>
    <nc r="P126">
      <v>0.6</v>
    </nc>
  </rcc>
  <rcc rId="896" sId="6" numFmtId="13">
    <oc r="K126">
      <v>0.7</v>
    </oc>
    <nc r="K126">
      <v>0.4</v>
    </nc>
  </rcc>
  <rcc rId="897" sId="6" numFmtId="13">
    <oc r="N126">
      <v>0.7</v>
    </oc>
    <nc r="N126">
      <v>0.5</v>
    </nc>
  </rcc>
  <rcc rId="898" sId="6" numFmtId="13">
    <oc r="Q126">
      <v>0.7</v>
    </oc>
    <nc r="Q126">
      <v>0.6</v>
    </nc>
  </rcc>
  <rcc rId="899" sId="6" numFmtId="13">
    <oc r="I40">
      <v>0.7</v>
    </oc>
    <nc r="I40">
      <v>0.4</v>
    </nc>
  </rcc>
  <rcc rId="900" sId="6" numFmtId="13">
    <oc r="J40">
      <v>0.7</v>
    </oc>
    <nc r="J40">
      <v>0.4</v>
    </nc>
  </rcc>
  <rcc rId="901" sId="6" numFmtId="13">
    <oc r="K40">
      <v>0.7</v>
    </oc>
    <nc r="K40">
      <v>0.4</v>
    </nc>
  </rcc>
  <rcc rId="902" sId="6" numFmtId="13">
    <oc r="L40">
      <v>0.7</v>
    </oc>
    <nc r="L40">
      <v>0.5</v>
    </nc>
  </rcc>
  <rcc rId="903" sId="6" numFmtId="13">
    <oc r="M40">
      <v>0.7</v>
    </oc>
    <nc r="M40">
      <v>0.5</v>
    </nc>
  </rcc>
  <rcc rId="904" sId="6" numFmtId="13">
    <oc r="N40">
      <v>0.7</v>
    </oc>
    <nc r="N40">
      <v>0.5</v>
    </nc>
  </rcc>
  <rcc rId="905" sId="6" numFmtId="13">
    <oc r="O40">
      <v>0.7</v>
    </oc>
    <nc r="O40">
      <v>0.6</v>
    </nc>
  </rcc>
  <rcc rId="906" sId="6" numFmtId="13">
    <oc r="P40">
      <v>0.7</v>
    </oc>
    <nc r="P40">
      <v>0.6</v>
    </nc>
  </rcc>
  <rcc rId="907" sId="6" numFmtId="13">
    <oc r="Q40">
      <v>0.7</v>
    </oc>
    <nc r="Q40">
      <v>0.6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" sId="6" numFmtId="4">
    <oc r="O277">
      <v>0</v>
    </oc>
    <nc r="O277">
      <v>1</v>
    </nc>
  </rcc>
  <rcc rId="909" sId="6" numFmtId="4">
    <oc r="N277">
      <v>0</v>
    </oc>
    <nc r="N277">
      <v>1</v>
    </nc>
  </rcc>
  <rcc rId="910" sId="6" numFmtId="4">
    <oc r="M277">
      <v>0</v>
    </oc>
    <nc r="M277">
      <v>1</v>
    </nc>
  </rcc>
  <rcc rId="911" sId="6" numFmtId="4">
    <oc r="M367">
      <v>0</v>
    </oc>
    <nc r="M367">
      <v>1</v>
    </nc>
  </rcc>
  <rcc rId="912" sId="6" numFmtId="4">
    <oc r="N367">
      <v>0</v>
    </oc>
    <nc r="N367">
      <v>1</v>
    </nc>
  </rcc>
  <rcc rId="913" sId="6" numFmtId="4">
    <oc r="O367">
      <v>0</v>
    </oc>
    <nc r="O367">
      <v>1</v>
    </nc>
  </rcc>
  <rcv guid="{13B24115-CCC7-4B63-A474-0B0FCE6F0367}" action="delete"/>
  <rdn rId="0" localSheetId="1" customView="1" name="Z_13B24115_CCC7_4B63_A474_0B0FCE6F0367_.wvu.FilterData" hidden="1" oldHidden="1">
    <formula>old生产总监指标Summary!$B$3:$H$71</formula>
    <oldFormula>old生产总监指标Summary!$B$3:$H$71</oldFormula>
  </rdn>
  <rdn rId="0" localSheetId="2" customView="1" name="Z_13B24115_CCC7_4B63_A474_0B0FCE6F0367_.wvu.FilterData" hidden="1" oldHidden="1">
    <formula>old!$J$3:$R$117</formula>
    <oldFormula>old!$J$3:$R$117</oldFormula>
  </rdn>
  <rdn rId="0" localSheetId="4" customView="1" name="Z_13B24115_CCC7_4B63_A474_0B0FCE6F0367_.wvu.FilterData" hidden="1" oldHidden="1">
    <formula>'L3&amp;VS-Assy'!$B$3:$E$65</formula>
    <oldFormula>'L3&amp;VS-Assy'!$B$3:$E$65</oldFormula>
  </rdn>
  <rdn rId="0" localSheetId="5" customView="1" name="Z_13B24115_CCC7_4B63_A474_0B0FCE6F0367_.wvu.FilterData" hidden="1" oldHidden="1">
    <formula>'L3&amp;VS-Fab 1st half year'!$B$3:$H$87</formula>
    <oldFormula>'L3&amp;VS-Fab 1st half year'!$B$3:$H$87</oldFormula>
  </rdn>
  <rdn rId="0" localSheetId="6" customView="1" name="Z_13B24115_CCC7_4B63_A474_0B0FCE6F0367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13B24115_CCC7_4B63_A474_0B0FCE6F0367_.wvu.FilterData" hidden="1" oldHidden="1">
    <formula>'L3&amp;VS-Fab  2nd half year'!$B$3:$H$87</formula>
    <oldFormula>'L3&amp;VS-Fab  2nd half year'!$B$3:$H$87</oldFormula>
  </rdn>
  <rdn rId="0" localSheetId="7" customView="1" name="Z_13B24115_CCC7_4B63_A474_0B0FCE6F0367_.wvu.FilterData" hidden="1" oldHidden="1">
    <formula>'L3&amp;VS-Paint'!$B$3:$H$65</formula>
    <oldFormula>'L3&amp;VS-Paint'!$B$3:$H$65</oldFormula>
  </rdn>
  <rcv guid="{13B24115-CCC7-4B63-A474-0B0FCE6F0367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" sId="6" numFmtId="4">
    <oc r="M25">
      <v>2</v>
    </oc>
    <nc r="M25">
      <v>0</v>
    </nc>
  </rcc>
  <rcc rId="922" sId="6" numFmtId="4">
    <oc r="N25">
      <v>2</v>
    </oc>
    <nc r="N25">
      <v>0</v>
    </nc>
  </rcc>
  <rcc rId="923" sId="6" numFmtId="4">
    <oc r="O25">
      <v>2</v>
    </oc>
    <nc r="O25">
      <v>0</v>
    </nc>
  </rcc>
  <rcc rId="924" sId="6" numFmtId="4">
    <oc r="M277">
      <v>1</v>
    </oc>
    <nc r="M277">
      <v>0</v>
    </nc>
  </rcc>
  <rcc rId="925" sId="6" numFmtId="4">
    <oc r="N277">
      <v>1</v>
    </oc>
    <nc r="N277">
      <v>0</v>
    </nc>
  </rcc>
  <rcc rId="926" sId="6" numFmtId="4">
    <oc r="O277">
      <v>1</v>
    </oc>
    <nc r="O277">
      <v>0</v>
    </nc>
  </rcc>
  <rcc rId="927" sId="6" numFmtId="4">
    <oc r="M367">
      <v>1</v>
    </oc>
    <nc r="M367">
      <v>0</v>
    </nc>
  </rcc>
  <rcc rId="928" sId="6" numFmtId="4">
    <oc r="N367">
      <v>1</v>
    </oc>
    <nc r="N367">
      <v>0</v>
    </nc>
  </rcc>
  <rcc rId="929" sId="6" numFmtId="4">
    <oc r="O367">
      <v>1</v>
    </oc>
    <nc r="O367">
      <v>0</v>
    </nc>
  </rcc>
  <rcc rId="930" sId="5" numFmtId="4">
    <oc r="M25">
      <v>2</v>
    </oc>
    <nc r="M25">
      <v>0</v>
    </nc>
  </rcc>
  <rcc rId="931" sId="5" numFmtId="4">
    <oc r="N25">
      <v>2</v>
    </oc>
    <nc r="N25">
      <v>0</v>
    </nc>
  </rcc>
  <rcv guid="{13B24115-CCC7-4B63-A474-0B0FCE6F0367}" action="delete"/>
  <rdn rId="0" localSheetId="1" customView="1" name="Z_13B24115_CCC7_4B63_A474_0B0FCE6F0367_.wvu.FilterData" hidden="1" oldHidden="1">
    <formula>old生产总监指标Summary!$B$3:$H$71</formula>
    <oldFormula>old生产总监指标Summary!$B$3:$H$71</oldFormula>
  </rdn>
  <rdn rId="0" localSheetId="2" customView="1" name="Z_13B24115_CCC7_4B63_A474_0B0FCE6F0367_.wvu.FilterData" hidden="1" oldHidden="1">
    <formula>old!$J$3:$R$117</formula>
    <oldFormula>old!$J$3:$R$117</oldFormula>
  </rdn>
  <rdn rId="0" localSheetId="4" customView="1" name="Z_13B24115_CCC7_4B63_A474_0B0FCE6F0367_.wvu.FilterData" hidden="1" oldHidden="1">
    <formula>'L3&amp;VS-Assy'!$B$3:$E$65</formula>
    <oldFormula>'L3&amp;VS-Assy'!$B$3:$E$65</oldFormula>
  </rdn>
  <rdn rId="0" localSheetId="5" customView="1" name="Z_13B24115_CCC7_4B63_A474_0B0FCE6F0367_.wvu.FilterData" hidden="1" oldHidden="1">
    <formula>'L3&amp;VS-Fab 1st half year'!$B$3:$H$87</formula>
    <oldFormula>'L3&amp;VS-Fab 1st half year'!$B$3:$H$87</oldFormula>
  </rdn>
  <rdn rId="0" localSheetId="6" customView="1" name="Z_13B24115_CCC7_4B63_A474_0B0FCE6F0367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13B24115_CCC7_4B63_A474_0B0FCE6F0367_.wvu.FilterData" hidden="1" oldHidden="1">
    <formula>'L3&amp;VS-Fab  2nd half year'!$B$3:$H$87</formula>
    <oldFormula>'L3&amp;VS-Fab  2nd half year'!$B$3:$H$87</oldFormula>
  </rdn>
  <rdn rId="0" localSheetId="7" customView="1" name="Z_13B24115_CCC7_4B63_A474_0B0FCE6F0367_.wvu.FilterData" hidden="1" oldHidden="1">
    <formula>'L3&amp;VS-Paint'!$B$3:$H$65</formula>
    <oldFormula>'L3&amp;VS-Paint'!$B$3:$H$65</oldFormula>
  </rdn>
  <rcv guid="{13B24115-CCC7-4B63-A474-0B0FCE6F036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6">
    <nc r="O123">
      <v>0</v>
    </nc>
  </rcc>
  <rcc rId="940" sId="6">
    <nc r="N131">
      <v>10</v>
    </nc>
  </rcc>
  <rcc rId="941" sId="6">
    <nc r="O131">
      <v>4</v>
    </nc>
  </rcc>
  <rfmt sheetId="6" sqref="N131:O131">
    <dxf>
      <fill>
        <patternFill patternType="solid">
          <bgColor rgb="FF00B050"/>
        </patternFill>
      </fill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7">
    <nc r="N130">
      <v>0</v>
    </nc>
  </rcc>
  <rcc rId="943" sId="7">
    <nc r="O130">
      <v>0</v>
    </nc>
  </rcc>
  <rcc rId="944" sId="7">
    <nc r="N132">
      <v>0</v>
    </nc>
  </rcc>
  <rcc rId="945" sId="7">
    <nc r="O132">
      <v>0</v>
    </nc>
  </rcc>
  <rcc rId="946" sId="7">
    <nc r="N134" t="inlineStr">
      <is>
        <t>N/A</t>
      </is>
    </nc>
  </rcc>
  <rcc rId="947" sId="7">
    <nc r="O134" t="inlineStr">
      <is>
        <t>N/A</t>
      </is>
    </nc>
  </rcc>
  <rcc rId="948" sId="7" odxf="1" dxf="1" numFmtId="13">
    <nc r="N14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49" sId="7" odxf="1" dxf="1" numFmtId="13">
    <nc r="O14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50" sId="7" odxf="1" dxf="1" numFmtId="13">
    <nc r="N142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51" sId="7" odxf="1" dxf="1" numFmtId="13">
    <nc r="O142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52" sId="7">
    <nc r="N144" t="inlineStr">
      <is>
        <t>TBD</t>
      </is>
    </nc>
  </rcc>
  <rcc rId="953" sId="7">
    <nc r="O144" t="inlineStr">
      <is>
        <t>TBD</t>
      </is>
    </nc>
  </rcc>
  <rcc rId="954" sId="7" odxf="1" dxf="1">
    <nc r="N146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55" sId="7" odxf="1" dxf="1">
    <nc r="O146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56" sId="7" odxf="1" dxf="1" numFmtId="13">
    <nc r="N15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57" sId="7" odxf="1" dxf="1" numFmtId="13">
    <nc r="O15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58" sId="7" odxf="1" dxf="1" numFmtId="13">
    <nc r="N154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59" sId="7" odxf="1" dxf="1" numFmtId="13">
    <nc r="O154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60" sId="7" odxf="1" dxf="1" numFmtId="13">
    <nc r="N156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61" sId="7" odxf="1" dxf="1" numFmtId="13">
    <nc r="O156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62" sId="7">
    <nc r="N158">
      <v>0</v>
    </nc>
  </rcc>
  <rcc rId="963" sId="7">
    <nc r="O158">
      <v>0</v>
    </nc>
  </rcc>
  <rcc rId="964" sId="7">
    <nc r="O160">
      <v>2</v>
    </nc>
  </rcc>
  <rcc rId="965" sId="7">
    <nc r="N160">
      <v>2</v>
    </nc>
  </rcc>
  <rcc rId="966" sId="7" odxf="1" dxf="1" numFmtId="13">
    <nc r="N162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67" sId="7" odxf="1" dxf="1" numFmtId="13">
    <nc r="O162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68" sId="7" odxf="1" dxf="1" numFmtId="13">
    <nc r="N164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69" sId="7" odxf="1" dxf="1" numFmtId="13">
    <nc r="O164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70" sId="7">
    <nc r="O178">
      <v>0</v>
    </nc>
  </rcc>
  <rcc rId="971" sId="7">
    <nc r="N178">
      <v>0</v>
    </nc>
  </rcc>
  <rcc rId="972" sId="7" odxf="1" dxf="1" numFmtId="13">
    <nc r="N174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73" sId="7" odxf="1" dxf="1" numFmtId="13">
    <nc r="O174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74" sId="7" numFmtId="13">
    <nc r="N172">
      <v>0.04</v>
    </nc>
  </rcc>
  <rcc rId="975" sId="7" numFmtId="13">
    <nc r="O172">
      <v>0.06</v>
    </nc>
  </rcc>
  <rcc rId="976" sId="7">
    <nc r="N170">
      <v>42</v>
    </nc>
  </rcc>
  <rcc rId="977" sId="7">
    <nc r="O170">
      <v>42</v>
    </nc>
  </rcc>
  <rcc rId="978" sId="7" numFmtId="13">
    <nc r="N168">
      <v>0.72</v>
    </nc>
  </rcc>
  <rcc rId="979" sId="7" numFmtId="13">
    <nc r="O168">
      <v>0.74</v>
    </nc>
  </rcc>
  <rcc rId="980" sId="7">
    <nc r="N166">
      <v>0</v>
    </nc>
  </rcc>
  <rcc rId="981" sId="7">
    <nc r="O166">
      <v>0</v>
    </nc>
  </rcc>
  <rcc rId="982" sId="7">
    <nc r="N148">
      <v>1</v>
    </nc>
  </rcc>
  <rcc rId="983" sId="7">
    <nc r="O148">
      <v>1</v>
    </nc>
  </rcc>
  <rcc rId="984" sId="7" odxf="1" dxf="1">
    <nc r="N138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85" sId="7" odxf="1" dxf="1" numFmtId="13">
    <nc r="N136">
      <v>0.33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86" sId="7" odxf="1" dxf="1" numFmtId="13">
    <nc r="O136">
      <v>0.35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987" sId="7">
    <nc r="N152" t="inlineStr">
      <is>
        <t>TBD</t>
      </is>
    </nc>
  </rcc>
  <rcc rId="988" sId="7">
    <nc r="O152" t="inlineStr">
      <is>
        <t>TBD</t>
      </is>
    </nc>
  </rcc>
  <rdn rId="0" localSheetId="1" customView="1" name="Z_70B8DA15_6CD9_466C_9555_5EAA02CFD8B2_.wvu.FilterData" hidden="1" oldHidden="1">
    <formula>old生产总监指标Summary!$B$3:$H$71</formula>
  </rdn>
  <rdn rId="0" localSheetId="2" customView="1" name="Z_70B8DA15_6CD9_466C_9555_5EAA02CFD8B2_.wvu.FilterData" hidden="1" oldHidden="1">
    <formula>old!$J$3:$R$117</formula>
  </rdn>
  <rdn rId="0" localSheetId="4" customView="1" name="Z_70B8DA15_6CD9_466C_9555_5EAA02CFD8B2_.wvu.FilterData" hidden="1" oldHidden="1">
    <formula>'L3&amp;VS-Assy'!$B$3:$E$65</formula>
  </rdn>
  <rdn rId="0" localSheetId="5" customView="1" name="Z_70B8DA15_6CD9_466C_9555_5EAA02CFD8B2_.wvu.FilterData" hidden="1" oldHidden="1">
    <formula>'L3&amp;VS-Fab 1st half year'!$B$3:$H$87</formula>
  </rdn>
  <rdn rId="0" localSheetId="6" customView="1" name="Z_70B8DA15_6CD9_466C_9555_5EAA02CFD8B2_.wvu.Rows" hidden="1" oldHidden="1">
    <formula>'L3&amp;VS-Fab  2nd half year'!$8:$11,'L3&amp;VS-Fab  2nd half year'!$18:$19,'L3&amp;VS-Fab  2nd half year'!$22:$23</formula>
  </rdn>
  <rdn rId="0" localSheetId="6" customView="1" name="Z_70B8DA15_6CD9_466C_9555_5EAA02CFD8B2_.wvu.FilterData" hidden="1" oldHidden="1">
    <formula>'L3&amp;VS-Fab  2nd half year'!$B$3:$H$87</formula>
  </rdn>
  <rdn rId="0" localSheetId="7" customView="1" name="Z_70B8DA15_6CD9_466C_9555_5EAA02CFD8B2_.wvu.FilterData" hidden="1" oldHidden="1">
    <formula>'L3&amp;VS-Paint'!$B$3:$H$65</formula>
  </rdn>
  <rcv guid="{70B8DA15-6CD9-466C-9555-5EAA02CFD8B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" sId="7">
    <oc r="N160">
      <v>2</v>
    </oc>
    <nc r="N160">
      <v>1</v>
    </nc>
  </rcc>
  <rcv guid="{70B8DA15-6CD9-466C-9555-5EAA02CFD8B2}" action="delete"/>
  <rdn rId="0" localSheetId="1" customView="1" name="Z_70B8DA15_6CD9_466C_9555_5EAA02CFD8B2_.wvu.FilterData" hidden="1" oldHidden="1">
    <formula>old生产总监指标Summary!$B$3:$H$71</formula>
    <oldFormula>old生产总监指标Summary!$B$3:$H$71</oldFormula>
  </rdn>
  <rdn rId="0" localSheetId="2" customView="1" name="Z_70B8DA15_6CD9_466C_9555_5EAA02CFD8B2_.wvu.FilterData" hidden="1" oldHidden="1">
    <formula>old!$J$3:$R$117</formula>
    <oldFormula>old!$J$3:$R$117</oldFormula>
  </rdn>
  <rdn rId="0" localSheetId="4" customView="1" name="Z_70B8DA15_6CD9_466C_9555_5EAA02CFD8B2_.wvu.FilterData" hidden="1" oldHidden="1">
    <formula>'L3&amp;VS-Assy'!$B$3:$E$65</formula>
    <oldFormula>'L3&amp;VS-Assy'!$B$3:$E$65</oldFormula>
  </rdn>
  <rdn rId="0" localSheetId="5" customView="1" name="Z_70B8DA15_6CD9_466C_9555_5EAA02CFD8B2_.wvu.FilterData" hidden="1" oldHidden="1">
    <formula>'L3&amp;VS-Fab 1st half year'!$B$3:$H$87</formula>
    <oldFormula>'L3&amp;VS-Fab 1st half year'!$B$3:$H$87</oldFormula>
  </rdn>
  <rdn rId="0" localSheetId="6" customView="1" name="Z_70B8DA15_6CD9_466C_9555_5EAA02CFD8B2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70B8DA15_6CD9_466C_9555_5EAA02CFD8B2_.wvu.FilterData" hidden="1" oldHidden="1">
    <formula>'L3&amp;VS-Fab  2nd half year'!$B$3:$H$87</formula>
    <oldFormula>'L3&amp;VS-Fab  2nd half year'!$B$3:$H$87</oldFormula>
  </rdn>
  <rdn rId="0" localSheetId="7" customView="1" name="Z_70B8DA15_6CD9_466C_9555_5EAA02CFD8B2_.wvu.FilterData" hidden="1" oldHidden="1">
    <formula>'L3&amp;VS-Paint'!$B$3:$H$65</formula>
    <oldFormula>'L3&amp;VS-Paint'!$B$3:$H$65</oldFormula>
  </rdn>
  <rcv guid="{70B8DA15-6CD9-466C-9555-5EAA02CFD8B2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" sId="6" odxf="1" dxf="1" numFmtId="13">
    <nc r="N159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005" sId="6" odxf="1" dxf="1" numFmtId="13">
    <nc r="O159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006" sId="6">
    <nc r="N157">
      <v>0</v>
    </nc>
  </rcc>
  <rcc rId="1007" sId="6">
    <nc r="O157">
      <v>0</v>
    </nc>
  </rcc>
  <rfmt sheetId="6" sqref="N157:O157">
    <dxf>
      <fill>
        <patternFill patternType="solid">
          <bgColor rgb="FF00B050"/>
        </patternFill>
      </fill>
    </dxf>
  </rfmt>
  <rcc rId="1008" sId="6" odxf="1" dxf="1" quotePrefix="1">
    <nc r="N155" t="inlineStr">
      <is>
        <t>±2%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009" sId="6" odxf="1" dxf="1" quotePrefix="1">
    <nc r="O155" t="inlineStr">
      <is>
        <t>±2%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010" sId="6" numFmtId="14">
    <nc r="N153">
      <v>0</v>
    </nc>
  </rcc>
  <rcc rId="1011" sId="6" numFmtId="14">
    <nc r="O153">
      <v>0</v>
    </nc>
  </rcc>
  <rfmt sheetId="6" sqref="N153:O153">
    <dxf>
      <fill>
        <patternFill patternType="solid">
          <bgColor rgb="FF00B050"/>
        </patternFill>
      </fill>
    </dxf>
  </rfmt>
  <rcc rId="1012" sId="6" odxf="1" dxf="1">
    <nc r="N147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013" sId="6" odxf="1" dxf="1">
    <nc r="O147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014" sId="6">
    <nc r="O149">
      <v>15</v>
    </nc>
  </rcc>
  <rcc rId="1015" sId="6">
    <nc r="N149">
      <v>15</v>
    </nc>
  </rcc>
  <rcc rId="1016" sId="6">
    <oc r="N148">
      <v>31</v>
    </oc>
    <nc r="N148">
      <v>15</v>
    </nc>
  </rcc>
  <rcc rId="1017" sId="6">
    <oc r="O148">
      <v>32</v>
    </oc>
    <nc r="O148">
      <v>15</v>
    </nc>
  </rcc>
  <rfmt sheetId="6" sqref="N149:O149">
    <dxf>
      <fill>
        <patternFill patternType="solid">
          <bgColor rgb="FF00B050"/>
        </patternFill>
      </fill>
    </dxf>
  </rfmt>
  <rcc rId="1018" sId="6">
    <oc r="P148">
      <v>32</v>
    </oc>
    <nc r="P148">
      <v>15</v>
    </nc>
  </rcc>
  <rcc rId="1019" sId="6">
    <oc r="Q148">
      <v>32</v>
    </oc>
    <nc r="Q148">
      <v>23</v>
    </nc>
  </rcc>
  <rcc rId="1020" sId="6">
    <oc r="R148">
      <v>32</v>
    </oc>
    <nc r="R148">
      <v>23</v>
    </nc>
  </rcc>
  <rcc rId="1021" sId="6">
    <oc r="S148">
      <v>32</v>
    </oc>
    <nc r="S148">
      <v>23</v>
    </nc>
  </rcc>
  <rcc rId="1022" sId="6">
    <oc r="T148">
      <v>32</v>
    </oc>
    <nc r="T148">
      <v>23</v>
    </nc>
  </rcc>
  <rcc rId="1023" sId="6" odxf="1" dxf="1" numFmtId="13">
    <nc r="N151">
      <v>0.01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151" start="0" length="0">
    <dxf>
      <fill>
        <patternFill patternType="solid">
          <bgColor rgb="FF00B050"/>
        </patternFill>
      </fill>
    </dxf>
  </rfmt>
  <rcc rId="1024" sId="6" numFmtId="13">
    <nc r="O151">
      <v>0.02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" sId="6">
    <oc r="F118" t="inlineStr">
      <is>
        <t>Zheng Yang</t>
        <phoneticPr fontId="0" type="noConversion"/>
      </is>
    </oc>
    <nc r="F118" t="inlineStr">
      <is>
        <t>Can Feng</t>
        <phoneticPr fontId="0" type="noConversion"/>
      </is>
    </nc>
  </rcc>
  <rfmt sheetId="6" sqref="F119" start="0" length="0">
    <dxf>
      <border outline="0">
        <top style="thin">
          <color indexed="64"/>
        </top>
        <bottom/>
      </border>
    </dxf>
  </rfmt>
  <rcc rId="1026" sId="6">
    <oc r="F120" t="inlineStr">
      <is>
        <t>Zheng Yang</t>
        <phoneticPr fontId="0" type="noConversion"/>
      </is>
    </oc>
    <nc r="F120" t="inlineStr">
      <is>
        <t>Can Feng</t>
        <phoneticPr fontId="0" type="noConversion"/>
      </is>
    </nc>
  </rcc>
  <rcc rId="1027" sId="6" odxf="1" dxf="1">
    <nc r="N123">
      <v>0</v>
    </nc>
    <ndxf>
      <fill>
        <patternFill patternType="solid">
          <bgColor rgb="FF00B050"/>
        </patternFill>
      </fill>
    </ndxf>
  </rcc>
  <rfmt sheetId="6" sqref="O123" start="0" length="0">
    <dxf>
      <fill>
        <patternFill patternType="solid">
          <bgColor rgb="FF00B050"/>
        </patternFill>
      </fill>
    </dxf>
  </rfmt>
  <rcc rId="1028" sId="6" numFmtId="14">
    <nc r="O125">
      <v>0.89329999999999998</v>
    </nc>
  </rcc>
  <rcc rId="1029" sId="6" numFmtId="13">
    <nc r="O127">
      <v>0.56740000000000002</v>
    </nc>
  </rcc>
  <rcc rId="1030" sId="6" numFmtId="14">
    <nc r="N125">
      <v>0.90210000000000001</v>
    </nc>
  </rcc>
  <rcc rId="1031" sId="6" numFmtId="13">
    <nc r="N127">
      <v>0.42730000000000001</v>
    </nc>
  </rcc>
  <rcc rId="1032" sId="6" numFmtId="13">
    <nc r="N129">
      <v>0.6361</v>
    </nc>
  </rcc>
  <rcc rId="1033" sId="6" numFmtId="13">
    <nc r="O129">
      <v>0.48430000000000001</v>
    </nc>
  </rcc>
  <rfmt sheetId="6" sqref="O129">
    <dxf>
      <fill>
        <patternFill patternType="solid">
          <bgColor rgb="FFFF0000"/>
        </patternFill>
      </fill>
    </dxf>
  </rfmt>
  <rfmt sheetId="6" sqref="N129">
    <dxf>
      <fill>
        <patternFill patternType="solid">
          <bgColor rgb="FF00B050"/>
        </patternFill>
      </fill>
    </dxf>
  </rfmt>
  <rfmt sheetId="6" sqref="N127:O127">
    <dxf>
      <fill>
        <patternFill patternType="solid">
          <bgColor rgb="FFFF0000"/>
        </patternFill>
      </fill>
    </dxf>
  </rfmt>
  <rcc rId="1034" sId="6" numFmtId="13">
    <oc r="O126">
      <v>0.6</v>
    </oc>
    <nc r="O126">
      <v>0.55000000000000004</v>
    </nc>
  </rcc>
  <rcc rId="1035" sId="6" numFmtId="13">
    <oc r="P126">
      <v>0.6</v>
    </oc>
    <nc r="P126">
      <v>0.55000000000000004</v>
    </nc>
  </rcc>
  <rcc rId="1036" sId="6" numFmtId="13">
    <oc r="Q126">
      <v>0.6</v>
    </oc>
    <nc r="Q126">
      <v>0.55000000000000004</v>
    </nc>
  </rcc>
  <rcc rId="1037" sId="6" numFmtId="13">
    <oc r="L126">
      <v>0.5</v>
    </oc>
    <nc r="L126">
      <v>0.4</v>
    </nc>
  </rcc>
  <rcc rId="1038" sId="6" numFmtId="13">
    <oc r="M126">
      <v>0.5</v>
    </oc>
    <nc r="M126">
      <v>0.4</v>
    </nc>
  </rcc>
  <rcc rId="1039" sId="6" numFmtId="13">
    <oc r="N126">
      <v>0.5</v>
    </oc>
    <nc r="N126">
      <v>0.4</v>
    </nc>
  </rcc>
  <rcc rId="1040" sId="6" numFmtId="13">
    <oc r="I126">
      <v>0.4</v>
    </oc>
    <nc r="I126">
      <v>0.25</v>
    </nc>
  </rcc>
  <rcc rId="1041" sId="6" numFmtId="13">
    <oc r="J126">
      <v>0.4</v>
    </oc>
    <nc r="J126">
      <v>0.25</v>
    </nc>
  </rcc>
  <rcc rId="1042" sId="6" numFmtId="13">
    <oc r="K126">
      <v>0.4</v>
    </oc>
    <nc r="K126">
      <v>0.25</v>
    </nc>
  </rcc>
  <rfmt sheetId="6" sqref="I127:O127">
    <dxf>
      <fill>
        <patternFill>
          <bgColor rgb="FF00B050"/>
        </patternFill>
      </fill>
    </dxf>
  </rfmt>
  <rfmt sheetId="6" sqref="N125">
    <dxf>
      <fill>
        <patternFill patternType="solid">
          <bgColor rgb="FF00B050"/>
        </patternFill>
      </fill>
    </dxf>
  </rfmt>
  <rfmt sheetId="6" sqref="O125">
    <dxf>
      <fill>
        <patternFill patternType="solid">
          <bgColor rgb="FFFF0000"/>
        </patternFill>
      </fill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" sId="6" odxf="1" dxf="1">
    <nc r="N135" t="inlineStr">
      <is>
        <t>N/A</t>
      </is>
    </nc>
    <odxf>
      <font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1044" sId="6" odxf="1" dxf="1">
    <nc r="O135" t="inlineStr">
      <is>
        <t>N/A</t>
      </is>
    </nc>
    <odxf>
      <font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1045" sId="6" odxf="1" dxf="1">
    <nc r="N137" t="inlineStr">
      <is>
        <t>N/A</t>
      </is>
    </nc>
    <odxf>
      <font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1046" sId="6" odxf="1" dxf="1">
    <nc r="O137" t="inlineStr">
      <is>
        <t>N/A</t>
      </is>
    </nc>
    <odxf>
      <font>
        <sz val="15"/>
        <color auto="1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1047" sId="6" odxf="1" dxf="1" numFmtId="13">
    <nc r="N13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048" sId="6" odxf="1" dxf="1" numFmtId="13">
    <nc r="O13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049" sId="6" odxf="1" dxf="1" numFmtId="13">
    <nc r="N14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050" sId="6" odxf="1" dxf="1" numFmtId="13">
    <nc r="O14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" sId="6" numFmtId="13">
    <oc r="H125">
      <v>0.89100000000000001</v>
    </oc>
    <nc r="H125">
      <v>0.8952</v>
    </nc>
  </rcc>
  <rcc rId="1052" sId="6" numFmtId="13">
    <oc r="H127">
      <v>0.37719999999999998</v>
    </oc>
    <nc r="H127">
      <v>0.4037</v>
    </nc>
  </rcc>
  <rcc rId="1053" sId="6" numFmtId="13">
    <oc r="H129">
      <v>0.62</v>
    </oc>
    <nc r="H129">
      <v>0.61050000000000004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5" odxf="1" dxf="1">
    <nc r="N16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1" sId="5" odxf="1" dxf="1">
    <nc r="N17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" sId="5" odxf="1" dxf="1">
    <nc r="N173" t="inlineStr">
      <is>
        <t>N/A</t>
        <phoneticPr fontId="0" type="noConversion"/>
      </is>
    </nc>
    <odxf/>
    <ndxf/>
  </rcc>
  <rcc rId="23" sId="5" odxf="1" dxf="1" numFmtId="13">
    <nc r="N17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" sId="5" odxf="1" dxf="1" numFmtId="13">
    <nc r="N17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" sId="5" numFmtId="13">
    <nc r="N181">
      <v>1</v>
    </nc>
  </rcc>
  <rfmt sheetId="5" sqref="N181">
    <dxf>
      <fill>
        <patternFill patternType="solid">
          <bgColor rgb="FF00B050"/>
        </patternFill>
      </fill>
    </dxf>
  </rfmt>
  <rcc rId="26" sId="5" odxf="1" dxf="1">
    <nc r="N183" t="inlineStr">
      <is>
        <t>TBD</t>
        <phoneticPr fontId="0" type="noConversion"/>
      </is>
    </nc>
    <odxf/>
    <ndxf/>
  </rcc>
  <rcc rId="27" sId="5" odxf="1" dxf="1">
    <nc r="N18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" sId="5" odxf="1" dxf="1" numFmtId="4">
    <nc r="N18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9" sId="5">
    <nc r="N187">
      <v>0</v>
    </nc>
  </rcc>
  <rcc rId="30" sId="5" odxf="1" dxf="1" numFmtId="13">
    <nc r="N1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" sId="5" odxf="1" dxf="1">
    <nc r="N19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DD5C2D15-95C0-4A96-AA5B-92E4D0DAF9CA}" action="delete"/>
  <rdn rId="0" localSheetId="1" customView="1" name="Z_DD5C2D15_95C0_4A96_AA5B_92E4D0DAF9CA_.wvu.FilterData" hidden="1" oldHidden="1">
    <formula>old生产总监指标Summary!$B$3:$H$71</formula>
    <oldFormula>old生产总监指标Summary!$B$3:$H$71</oldFormula>
  </rdn>
  <rdn rId="0" localSheetId="2" customView="1" name="Z_DD5C2D15_95C0_4A96_AA5B_92E4D0DAF9CA_.wvu.FilterData" hidden="1" oldHidden="1">
    <formula>old!$J$3:$R$117</formula>
    <oldFormula>old!$J$3:$R$117</oldFormula>
  </rdn>
  <rdn rId="0" localSheetId="4" customView="1" name="Z_DD5C2D15_95C0_4A96_AA5B_92E4D0DAF9CA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DD5C2D15_95C0_4A96_AA5B_92E4D0DAF9CA_.wvu.FilterData" hidden="1" oldHidden="1">
    <formula>'L3&amp;VS-Assy'!$B$3:$E$65</formula>
    <oldFormula>'L3&amp;VS-Assy'!$B$3:$E$56</oldFormula>
  </rdn>
  <rdn rId="0" localSheetId="5" customView="1" name="Z_DD5C2D15_95C0_4A96_AA5B_92E4D0DAF9CA_.wvu.FilterData" hidden="1" oldHidden="1">
    <formula>'L3&amp;VS-Fab 1st half year'!$B$3:$H$87</formula>
    <oldFormula>'L3&amp;VS-Fab 1st half year'!$B$3:$H$87</oldFormula>
  </rdn>
  <rdn rId="0" localSheetId="6" customView="1" name="Z_DD5C2D15_95C0_4A96_AA5B_92E4D0DAF9CA_.wvu.Rows" hidden="1" oldHidden="1">
    <formula>'L3&amp;VS-Fab  2nd half year'!$8:$11,'L3&amp;VS-Fab  2nd half year'!$18:$19,'L3&amp;VS-Fab  2nd half year'!$22:$23</formula>
  </rdn>
  <rdn rId="0" localSheetId="6" customView="1" name="Z_DD5C2D15_95C0_4A96_AA5B_92E4D0DAF9CA_.wvu.FilterData" hidden="1" oldHidden="1">
    <formula>'L3&amp;VS-Fab  2nd half year'!$B$3:$H$87</formula>
    <oldFormula>'L3&amp;VS-Fab  2nd half year'!$B$3:$H$87</oldFormula>
  </rdn>
  <rdn rId="0" localSheetId="7" customView="1" name="Z_DD5C2D15_95C0_4A96_AA5B_92E4D0DAF9CA_.wvu.FilterData" hidden="1" oldHidden="1">
    <formula>'L3&amp;VS-Paint'!$B$3:$H$65</formula>
    <oldFormula>'L3&amp;VS-Paint'!$B$3:$H$65</oldFormula>
  </rdn>
  <rcv guid="{DD5C2D15-95C0-4A96-AA5B-92E4D0DAF9CA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H101:O101">
    <dxf>
      <fill>
        <patternFill>
          <bgColor rgb="FF00B050"/>
        </patternFill>
      </fill>
    </dxf>
  </rfmt>
  <rfmt sheetId="6" sqref="H97:O97">
    <dxf>
      <fill>
        <patternFill patternType="solid">
          <bgColor rgb="FF00B050"/>
        </patternFill>
      </fill>
    </dxf>
  </rfmt>
  <rcc rId="1054" sId="6">
    <nc r="N133">
      <v>11.4</v>
    </nc>
  </rcc>
  <rcc rId="1055" sId="6">
    <nc r="O133">
      <v>3.3</v>
    </nc>
  </rcc>
  <rfmt sheetId="6" sqref="N133:O133">
    <dxf>
      <fill>
        <patternFill patternType="solid">
          <bgColor rgb="FF00B050"/>
        </patternFill>
      </fill>
    </dxf>
  </rfmt>
  <rcc rId="1056" sId="6">
    <nc r="N143">
      <v>15</v>
    </nc>
  </rcc>
  <rcc rId="1057" sId="6">
    <nc r="O143">
      <v>22</v>
    </nc>
  </rcc>
  <rfmt sheetId="6" sqref="N143:O143">
    <dxf>
      <fill>
        <patternFill patternType="solid">
          <bgColor rgb="FF00B050"/>
        </patternFill>
      </fill>
    </dxf>
  </rfmt>
  <rcc rId="1058" sId="6" numFmtId="4">
    <oc r="I143">
      <f>'C:\Users\zc625g0cf\Desktop\[Lean Scorecard-L Fab.xlsx]summary'!$F$11</f>
    </oc>
    <nc r="I143">
      <v>98</v>
    </nc>
  </rcc>
  <rcc rId="1059" sId="6" numFmtId="4">
    <oc r="J143">
      <f>'C:\Users\zc625g0cf\Desktop\[Lean Scorecard-L Fab.xlsx]summary'!$G$11</f>
    </oc>
    <nc r="J143">
      <v>137</v>
    </nc>
  </rcc>
  <rcc rId="1060" sId="6" numFmtId="4">
    <oc r="K143">
      <f>'C:\Users\zc625g0cf\Desktop\[Lean Scorecard-L Fab.xlsx]summary'!$H$11</f>
    </oc>
    <nc r="K143">
      <v>108</v>
    </nc>
  </rcc>
  <rcc rId="1061" sId="6">
    <oc r="L143">
      <v>307</v>
    </oc>
    <nc r="L143">
      <v>127</v>
    </nc>
  </rcc>
  <rcc rId="1062" sId="6">
    <oc r="M143">
      <v>266</v>
    </oc>
    <nc r="M143">
      <v>43</v>
    </nc>
  </rcc>
  <rfmt sheetId="6" sqref="I143">
    <dxf>
      <fill>
        <patternFill>
          <bgColor rgb="FF00B050"/>
        </patternFill>
      </fill>
    </dxf>
  </rfmt>
  <rfmt sheetId="6" sqref="N145">
    <dxf>
      <fill>
        <patternFill patternType="solid">
          <bgColor rgb="FF00B050"/>
        </patternFill>
      </fill>
    </dxf>
  </rfmt>
  <rcc rId="1063" sId="6" odxf="1" dxf="1" numFmtId="13">
    <nc r="O14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064" sId="6" numFmtId="13">
    <nc r="N145">
      <v>1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5" sId="6" numFmtId="4">
    <nc r="N119">
      <v>10</v>
    </nc>
  </rcc>
  <rfmt sheetId="6" sqref="N119">
    <dxf>
      <fill>
        <patternFill patternType="solid">
          <bgColor rgb="FF00B050"/>
        </patternFill>
      </fill>
    </dxf>
  </rfmt>
  <rcc rId="1066" sId="6" numFmtId="4">
    <nc r="O119">
      <v>7</v>
    </nc>
  </rcc>
  <rfmt sheetId="6" sqref="O119">
    <dxf>
      <fill>
        <patternFill patternType="solid">
          <bgColor rgb="FF00B050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" sId="6" numFmtId="4">
    <nc r="N121">
      <v>4</v>
    </nc>
  </rcc>
  <rcc rId="1068" sId="6" numFmtId="4">
    <nc r="O121">
      <v>3</v>
    </nc>
  </rcc>
  <rfmt sheetId="6" sqref="M121:O121">
    <dxf>
      <fill>
        <patternFill>
          <bgColor rgb="FF00B050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" sId="6">
    <nc r="F119" t="inlineStr">
      <is>
        <t>Zhixu Zhao</t>
      </is>
    </nc>
  </rcc>
  <rcc rId="1070" sId="6" odxf="1" dxf="1">
    <nc r="F121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71" sId="6" odxf="1" dxf="1">
    <nc r="F123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72" sId="6" odxf="1" dxf="1">
    <nc r="F125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73" sId="6" odxf="1" dxf="1">
    <nc r="F127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74" sId="6" odxf="1" dxf="1">
    <nc r="F129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75" sId="6" odxf="1" dxf="1">
    <nc r="F131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76" sId="6" odxf="1" dxf="1">
    <nc r="F133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77" sId="6" odxf="1" dxf="1">
    <nc r="F135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78" sId="6" odxf="1" dxf="1">
    <nc r="F137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79" sId="6" odxf="1" dxf="1">
    <nc r="F139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80" sId="6" odxf="1" dxf="1">
    <nc r="F141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81" sId="6" odxf="1" dxf="1">
    <nc r="F143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82" sId="6" odxf="1" dxf="1">
    <nc r="F145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83" sId="6" odxf="1" dxf="1">
    <nc r="F147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84" sId="6" odxf="1" dxf="1">
    <nc r="F149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85" sId="6" odxf="1" dxf="1">
    <nc r="F151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86" sId="6" odxf="1" dxf="1">
    <nc r="F153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87" sId="6" odxf="1" dxf="1">
    <nc r="F155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c rId="1088" sId="6" odxf="1" dxf="1">
    <nc r="F157" t="inlineStr">
      <is>
        <t>Zhixu Zhao</t>
      </is>
    </nc>
    <odxf>
      <border outline="0">
        <top/>
        <bottom style="thin">
          <color indexed="64"/>
        </bottom>
      </border>
    </odxf>
    <ndxf>
      <border outline="0">
        <top style="thin">
          <color indexed="64"/>
        </top>
        <bottom/>
      </border>
    </ndxf>
  </rcc>
  <rcv guid="{9A245F26-5E7F-459E-AC8A-075E9F0E76E6}" action="delete"/>
  <rdn rId="0" localSheetId="1" customView="1" name="Z_9A245F26_5E7F_459E_AC8A_075E9F0E76E6_.wvu.FilterData" hidden="1" oldHidden="1">
    <formula>old生产总监指标Summary!$B$3:$H$71</formula>
    <oldFormula>old生产总监指标Summary!$B$3:$H$71</oldFormula>
  </rdn>
  <rdn rId="0" localSheetId="2" customView="1" name="Z_9A245F26_5E7F_459E_AC8A_075E9F0E76E6_.wvu.FilterData" hidden="1" oldHidden="1">
    <formula>old!$J$3:$R$117</formula>
    <oldFormula>old!$J$3:$R$117</oldFormula>
  </rdn>
  <rdn rId="0" localSheetId="4" customView="1" name="Z_9A245F26_5E7F_459E_AC8A_075E9F0E76E6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9A245F26_5E7F_459E_AC8A_075E9F0E76E6_.wvu.FilterData" hidden="1" oldHidden="1">
    <formula>'L3&amp;VS-Assy'!$B$3:$E$65</formula>
    <oldFormula>'L3&amp;VS-Assy'!$B$3:$E$65</oldFormula>
  </rdn>
  <rdn rId="0" localSheetId="5" customView="1" name="Z_9A245F26_5E7F_459E_AC8A_075E9F0E76E6_.wvu.FilterData" hidden="1" oldHidden="1">
    <formula>'L3&amp;VS-Fab 1st half year'!$B$3:$H$87</formula>
    <oldFormula>'L3&amp;VS-Fab 1st half year'!$B$3:$H$87</oldFormula>
  </rdn>
  <rdn rId="0" localSheetId="6" customView="1" name="Z_9A245F26_5E7F_459E_AC8A_075E9F0E76E6_.wvu.Rows" hidden="1" oldHidden="1">
    <formula>'L3&amp;VS-Fab  2nd half year'!$8:$11,'L3&amp;VS-Fab  2nd half year'!$18:$19,'L3&amp;VS-Fab  2nd half year'!$22:$23</formula>
  </rdn>
  <rdn rId="0" localSheetId="6" customView="1" name="Z_9A245F26_5E7F_459E_AC8A_075E9F0E76E6_.wvu.FilterData" hidden="1" oldHidden="1">
    <formula>'L3&amp;VS-Fab  2nd half year'!$B$3:$H$87</formula>
    <oldFormula>'L3&amp;VS-Fab  2nd half year'!$B$3:$H$87</oldFormula>
  </rdn>
  <rdn rId="0" localSheetId="7" customView="1" name="Z_9A245F26_5E7F_459E_AC8A_075E9F0E76E6_.wvu.FilterData" hidden="1" oldHidden="1">
    <formula>'L3&amp;VS-Paint'!$B$3:$H$65</formula>
    <oldFormula>'L3&amp;VS-Paint'!$B$3:$H$65</oldFormula>
  </rdn>
  <rcv guid="{9A245F26-5E7F-459E-AC8A-075E9F0E76E6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7" sId="6">
    <oc r="F119" t="inlineStr">
      <is>
        <t>Zhixu Zhao</t>
      </is>
    </oc>
    <nc r="F119"/>
  </rcc>
  <rcc rId="1098" sId="6">
    <oc r="F121" t="inlineStr">
      <is>
        <t>Zhixu Zhao</t>
      </is>
    </oc>
    <nc r="F121"/>
  </rcc>
  <rcc rId="1099" sId="6">
    <oc r="F123" t="inlineStr">
      <is>
        <t>Zhixu Zhao</t>
      </is>
    </oc>
    <nc r="F123"/>
  </rcc>
  <rcc rId="1100" sId="6">
    <oc r="F125" t="inlineStr">
      <is>
        <t>Zhixu Zhao</t>
      </is>
    </oc>
    <nc r="F125"/>
  </rcc>
  <rcc rId="1101" sId="6">
    <oc r="F127" t="inlineStr">
      <is>
        <t>Zhixu Zhao</t>
      </is>
    </oc>
    <nc r="F127"/>
  </rcc>
  <rcc rId="1102" sId="6">
    <oc r="F129" t="inlineStr">
      <is>
        <t>Zhixu Zhao</t>
      </is>
    </oc>
    <nc r="F129"/>
  </rcc>
  <rcc rId="1103" sId="6">
    <oc r="F131" t="inlineStr">
      <is>
        <t>Zhixu Zhao</t>
      </is>
    </oc>
    <nc r="F131"/>
  </rcc>
  <rcc rId="1104" sId="6">
    <oc r="F133" t="inlineStr">
      <is>
        <t>Zhixu Zhao</t>
      </is>
    </oc>
    <nc r="F133"/>
  </rcc>
  <rcc rId="1105" sId="6">
    <oc r="F135" t="inlineStr">
      <is>
        <t>Zhixu Zhao</t>
      </is>
    </oc>
    <nc r="F135"/>
  </rcc>
  <rcc rId="1106" sId="6">
    <oc r="F137" t="inlineStr">
      <is>
        <t>Zhixu Zhao</t>
      </is>
    </oc>
    <nc r="F137"/>
  </rcc>
  <rcc rId="1107" sId="6">
    <oc r="F139" t="inlineStr">
      <is>
        <t>Zhixu Zhao</t>
      </is>
    </oc>
    <nc r="F139"/>
  </rcc>
  <rcc rId="1108" sId="6">
    <oc r="F141" t="inlineStr">
      <is>
        <t>Zhixu Zhao</t>
      </is>
    </oc>
    <nc r="F141"/>
  </rcc>
  <rcc rId="1109" sId="6">
    <oc r="F143" t="inlineStr">
      <is>
        <t>Zhixu Zhao</t>
      </is>
    </oc>
    <nc r="F143"/>
  </rcc>
  <rcc rId="1110" sId="6">
    <oc r="F145" t="inlineStr">
      <is>
        <t>Zhixu Zhao</t>
      </is>
    </oc>
    <nc r="F145"/>
  </rcc>
  <rcc rId="1111" sId="6">
    <oc r="F147" t="inlineStr">
      <is>
        <t>Zhixu Zhao</t>
      </is>
    </oc>
    <nc r="F147"/>
  </rcc>
  <rcc rId="1112" sId="6">
    <oc r="F149" t="inlineStr">
      <is>
        <t>Zhixu Zhao</t>
      </is>
    </oc>
    <nc r="F149"/>
  </rcc>
  <rcc rId="1113" sId="6">
    <oc r="F151" t="inlineStr">
      <is>
        <t>Zhixu Zhao</t>
      </is>
    </oc>
    <nc r="F151"/>
  </rcc>
  <rcc rId="1114" sId="6">
    <oc r="F153" t="inlineStr">
      <is>
        <t>Zhixu Zhao</t>
      </is>
    </oc>
    <nc r="F153"/>
  </rcc>
  <rcc rId="1115" sId="6">
    <oc r="F155" t="inlineStr">
      <is>
        <t>Zhixu Zhao</t>
      </is>
    </oc>
    <nc r="F155"/>
  </rcc>
  <rcc rId="1116" sId="6">
    <oc r="F157" t="inlineStr">
      <is>
        <t>Zhixu Zhao</t>
      </is>
    </oc>
    <nc r="F157"/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7" sId="6" odxf="1" dxf="1">
    <oc r="N173" t="inlineStr">
      <is>
        <t>N/A</t>
      </is>
    </oc>
    <nc r="N173" t="inlineStr">
      <is>
        <t>N/A</t>
        <phoneticPr fontId="0" type="noConversion"/>
      </is>
    </nc>
    <odxf/>
    <ndxf/>
  </rcc>
  <rcc rId="1118" sId="6" odxf="1" dxf="1" numFmtId="13">
    <nc r="N17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19" sId="6">
    <oc r="N177" t="inlineStr">
      <is>
        <t>N/A</t>
      </is>
    </oc>
    <nc r="N177"/>
  </rcc>
  <rcc rId="1120" sId="6" numFmtId="13">
    <oc r="N181">
      <v>0.98</v>
    </oc>
    <nc r="N181">
      <v>1</v>
    </nc>
  </rcc>
  <rcc rId="1121" sId="6" odxf="1" dxf="1">
    <oc r="N183" t="inlineStr">
      <is>
        <t>TBD</t>
      </is>
    </oc>
    <nc r="N183" t="inlineStr">
      <is>
        <t>TBD</t>
        <phoneticPr fontId="0" type="noConversion"/>
      </is>
    </nc>
    <odxf/>
    <ndxf/>
  </rcc>
  <rcc rId="1122" sId="6" odxf="1" dxf="1" numFmtId="4">
    <nc r="N195">
      <v>5.31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23" sId="6" odxf="1" dxf="1" numFmtId="4">
    <nc r="N197">
      <v>4.6399999999999997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24" sId="6" odxf="1" dxf="1">
    <nc r="N19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25" sId="6">
    <oc r="N202">
      <f>N38</f>
    </oc>
    <nc r="N202">
      <f>N38</f>
    </nc>
  </rcc>
  <rcc rId="1126" sId="6" odxf="1" dxf="1" numFmtId="14">
    <nc r="N203">
      <v>0.88660000000000005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1127" sId="6">
    <oc r="N206">
      <f>N42</f>
    </oc>
    <nc r="N206">
      <f>N42</f>
    </nc>
  </rcc>
  <rcc rId="1128" sId="6" odxf="1" dxf="1" numFmtId="13">
    <nc r="N207">
      <v>0.67149999999999999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1129" sId="6">
    <oc r="N212">
      <f>N48</f>
    </oc>
    <nc r="N212">
      <f>N48</f>
    </nc>
  </rcc>
  <rcc rId="1130" sId="6" odxf="1" dxf="1" numFmtId="13">
    <nc r="N213">
      <v>0.52270000000000005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1131" sId="6" odxf="1" dxf="1">
    <nc r="N215">
      <v>11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1132" sId="6" odxf="1" dxf="1">
    <nc r="N217">
      <v>5.3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33" sId="6">
    <oc r="N218">
      <f>M54</f>
    </oc>
    <nc r="N218">
      <f>M54</f>
    </nc>
  </rcc>
  <rcc rId="1134" sId="6" odxf="1" dxf="1">
    <nc r="N219" t="inlineStr">
      <is>
        <t xml:space="preserve">NA </t>
        <phoneticPr fontId="0" type="noConversion"/>
      </is>
    </nc>
    <odxf/>
    <ndxf/>
  </rcc>
  <rcc rId="1135" sId="6" odxf="1" dxf="1" numFmtId="13">
    <nc r="N221">
      <v>0.98799999999999999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36" sId="6" numFmtId="13">
    <nc r="N223">
      <v>1</v>
    </nc>
  </rcc>
  <rcc rId="1137" sId="6" numFmtId="13">
    <nc r="N225">
      <v>1</v>
    </nc>
  </rcc>
  <rcc rId="1138" sId="6" odxf="1" dxf="1" numFmtId="4">
    <nc r="N227">
      <v>42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39" sId="6" odxf="1" dxf="1" numFmtId="13">
    <nc r="N229">
      <v>0.88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40" sId="6" odxf="1" dxf="1">
    <nc r="N231">
      <v>4.3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41" sId="6" odxf="1" dxf="1" numFmtId="13">
    <nc r="N235">
      <v>0.85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42" sId="6" odxf="1" dxf="1">
    <nc r="N237">
      <v>31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43" sId="6" odxf="1" dxf="1" numFmtId="13">
    <nc r="N239">
      <v>0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1144" sId="6" odxf="1" dxf="1" numFmtId="14">
    <nc r="N24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45" sId="6" odxf="1" dxf="1" quotePrefix="1">
    <nc r="N243" t="inlineStr">
      <is>
        <t>±2%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46" sId="6" odxf="1" dxf="1">
    <nc r="N24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47" sId="6" odxf="1" dxf="1">
    <nc r="N24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48" sId="6" odxf="1" dxf="1" numFmtId="13">
    <nc r="O175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149" sId="6" numFmtId="4">
    <nc r="O195">
      <v>3.7</v>
    </nc>
  </rcc>
  <rfmt sheetId="6" sqref="O195">
    <dxf>
      <fill>
        <patternFill patternType="solid">
          <bgColor rgb="FF00B050"/>
        </patternFill>
      </fill>
    </dxf>
  </rfmt>
  <rfmt sheetId="6" sqref="O197" start="0" length="0">
    <dxf>
      <fill>
        <patternFill patternType="solid">
          <bgColor rgb="FF00B050"/>
        </patternFill>
      </fill>
    </dxf>
  </rfmt>
  <rcc rId="1150" sId="6" numFmtId="4">
    <nc r="O197">
      <v>3.6</v>
    </nc>
  </rcc>
  <rcc rId="1151" sId="6" odxf="1" dxf="1">
    <nc r="O199">
      <v>1</v>
    </nc>
    <ndxf>
      <fill>
        <patternFill patternType="solid">
          <bgColor rgb="FFFF0000"/>
        </patternFill>
      </fill>
    </ndxf>
  </rcc>
  <rcc rId="1152" sId="6" numFmtId="14">
    <nc r="O203">
      <v>0.89659999999999995</v>
    </nc>
  </rcc>
  <rfmt sheetId="6" sqref="O203">
    <dxf>
      <fill>
        <patternFill patternType="solid">
          <bgColor rgb="FFFF0000"/>
        </patternFill>
      </fill>
    </dxf>
  </rfmt>
  <rcc rId="1153" sId="6" odxf="1" dxf="1" numFmtId="13">
    <nc r="O207">
      <v>0.64370000000000005</v>
    </nc>
    <ndxf>
      <fill>
        <patternFill patternType="solid">
          <bgColor rgb="FFFF0000"/>
        </patternFill>
      </fill>
    </ndxf>
  </rcc>
  <rcc rId="1154" sId="6" odxf="1" dxf="1" numFmtId="13">
    <nc r="O213">
      <v>0.44440000000000002</v>
    </nc>
    <ndxf>
      <fill>
        <patternFill patternType="solid">
          <bgColor rgb="FFFF0000"/>
        </patternFill>
      </fill>
    </ndxf>
  </rcc>
  <rcc rId="1155" sId="6">
    <nc r="O215">
      <v>2</v>
    </nc>
  </rcc>
  <rfmt sheetId="6" sqref="O215">
    <dxf>
      <fill>
        <patternFill patternType="solid">
          <bgColor rgb="FF00B050"/>
        </patternFill>
      </fill>
    </dxf>
  </rfmt>
  <rcc rId="1156" sId="6" odxf="1" dxf="1">
    <nc r="O219" t="inlineStr">
      <is>
        <t xml:space="preserve">NA </t>
        <phoneticPr fontId="0" type="noConversion"/>
      </is>
    </nc>
    <odxf/>
    <ndxf/>
  </rcc>
  <rcc rId="1157" sId="6" odxf="1" dxf="1">
    <nc r="O221" t="inlineStr">
      <is>
        <t xml:space="preserve">NA </t>
        <phoneticPr fontId="0" type="noConversion"/>
      </is>
    </nc>
    <odxf/>
    <ndxf/>
  </rcc>
  <rcc rId="1158" sId="6" numFmtId="13">
    <nc r="O223">
      <v>1</v>
    </nc>
  </rcc>
  <rcc rId="1159" sId="6" numFmtId="13">
    <nc r="O225">
      <v>1</v>
    </nc>
  </rcc>
  <rfmt sheetId="6" sqref="O231" start="0" length="0">
    <dxf>
      <fill>
        <patternFill patternType="solid">
          <bgColor rgb="FF00B050"/>
        </patternFill>
      </fill>
    </dxf>
  </rfmt>
  <rcc rId="1160" sId="6">
    <nc r="O231">
      <v>4.4000000000000004</v>
    </nc>
  </rcc>
  <rcc rId="1161" sId="6" odxf="1" dxf="1" numFmtId="13">
    <nc r="O235">
      <v>0.85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237" start="0" length="0">
    <dxf>
      <fill>
        <patternFill patternType="solid">
          <bgColor rgb="FF00B050"/>
        </patternFill>
      </fill>
    </dxf>
  </rfmt>
  <rcc rId="1162" sId="6">
    <nc r="O237">
      <v>32</v>
    </nc>
  </rcc>
  <rcc rId="1163" sId="6" odxf="1" dxf="1" quotePrefix="1">
    <nc r="O243" t="inlineStr">
      <is>
        <t>±2%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245" start="0" length="0">
    <dxf>
      <fill>
        <patternFill patternType="solid">
          <bgColor rgb="FF00B050"/>
        </patternFill>
      </fill>
    </dxf>
  </rfmt>
  <rcc rId="1164" sId="6">
    <nc r="O245">
      <v>0</v>
    </nc>
  </rcc>
  <rcc rId="1165" sId="6" odxf="1" dxf="1">
    <nc r="O24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6" sId="8">
    <nc r="N251" t="inlineStr">
      <is>
        <t>N/A</t>
        <phoneticPr fontId="0" type="noConversion"/>
      </is>
    </nc>
  </rcc>
  <rcc rId="1167" sId="8">
    <nc r="O251" t="inlineStr">
      <is>
        <t>N/A</t>
        <phoneticPr fontId="0" type="noConversion"/>
      </is>
    </nc>
  </rcc>
  <rcc rId="1168" sId="8" odxf="1" dxf="1">
    <nc r="N248">
      <v>0</v>
    </nc>
    <ndxf>
      <fill>
        <patternFill patternType="solid">
          <bgColor rgb="FF00B050"/>
        </patternFill>
      </fill>
    </ndxf>
  </rcc>
  <rcc rId="1169" sId="8" odxf="1" dxf="1">
    <nc r="O248">
      <v>0</v>
    </nc>
    <ndxf>
      <fill>
        <patternFill patternType="solid">
          <bgColor rgb="FF00B050"/>
        </patternFill>
      </fill>
    </ndxf>
  </rcc>
  <rcc rId="1170" sId="8" odxf="1" dxf="1">
    <nc r="N250">
      <v>0</v>
    </nc>
    <ndxf>
      <fill>
        <patternFill patternType="solid">
          <bgColor rgb="FF00B050"/>
        </patternFill>
      </fill>
    </ndxf>
  </rcc>
  <rcc rId="1171" sId="8" odxf="1" dxf="1">
    <nc r="O250">
      <v>0</v>
    </nc>
    <ndxf>
      <fill>
        <patternFill patternType="solid">
          <bgColor rgb="FF00B050"/>
        </patternFill>
      </fill>
    </ndxf>
  </rcc>
  <rcc rId="1172" sId="8">
    <nc r="N252" t="inlineStr">
      <is>
        <t>N/A</t>
        <phoneticPr fontId="0" type="noConversion"/>
      </is>
    </nc>
  </rcc>
  <rcc rId="1173" sId="8">
    <nc r="O252" t="inlineStr">
      <is>
        <t>N/A</t>
        <phoneticPr fontId="0" type="noConversion"/>
      </is>
    </nc>
  </rcc>
  <rcv guid="{F5E625BF-8244-45D2-89A3-B015401C5F6C}" action="delete"/>
  <rdn rId="0" localSheetId="1" customView="1" name="Z_F5E625BF_8244_45D2_89A3_B015401C5F6C_.wvu.FilterData" hidden="1" oldHidden="1">
    <formula>old生产总监指标Summary!$B$3:$H$71</formula>
    <oldFormula>old生产总监指标Summary!$B$3:$H$71</oldFormula>
  </rdn>
  <rdn rId="0" localSheetId="2" customView="1" name="Z_F5E625BF_8244_45D2_89A3_B015401C5F6C_.wvu.FilterData" hidden="1" oldHidden="1">
    <formula>old!$J$3:$R$117</formula>
    <oldFormula>old!$J$3:$R$117</oldFormula>
  </rdn>
  <rdn rId="0" localSheetId="4" customView="1" name="Z_F5E625BF_8244_45D2_89A3_B015401C5F6C_.wvu.FilterData" hidden="1" oldHidden="1">
    <formula>'L3&amp;VS-Assy'!$B$3:$E$65</formula>
    <oldFormula>'L3&amp;VS-Assy'!$B$3:$E$65</oldFormula>
  </rdn>
  <rdn rId="0" localSheetId="5" customView="1" name="Z_F5E625BF_8244_45D2_89A3_B015401C5F6C_.wvu.FilterData" hidden="1" oldHidden="1">
    <formula>'L3&amp;VS-Fab 1st half year'!$B$3:$H$87</formula>
    <oldFormula>'L3&amp;VS-Fab 1st half year'!$B$3:$H$87</oldFormula>
  </rdn>
  <rdn rId="0" localSheetId="6" customView="1" name="Z_F5E625BF_8244_45D2_89A3_B015401C5F6C_.wvu.Rows" hidden="1" oldHidden="1">
    <formula>'L3&amp;VS-Fab  2nd half year'!$8:$11,'L3&amp;VS-Fab  2nd half year'!$18:$19,'L3&amp;VS-Fab  2nd half year'!$22:$23</formula>
  </rdn>
  <rdn rId="0" localSheetId="6" customView="1" name="Z_F5E625BF_8244_45D2_89A3_B015401C5F6C_.wvu.FilterData" hidden="1" oldHidden="1">
    <formula>'L3&amp;VS-Fab  2nd half year'!$B$3:$H$87</formula>
    <oldFormula>'L3&amp;VS-Fab  2nd half year'!$B$3:$H$87</oldFormula>
  </rdn>
  <rdn rId="0" localSheetId="7" customView="1" name="Z_F5E625BF_8244_45D2_89A3_B015401C5F6C_.wvu.Rows" hidden="1" oldHidden="1">
    <formula>'L3&amp;VS-Paint'!$64:$65</formula>
    <oldFormula>'L3&amp;VS-Paint'!$64:$65</oldFormula>
  </rdn>
  <rdn rId="0" localSheetId="7" customView="1" name="Z_F5E625BF_8244_45D2_89A3_B015401C5F6C_.wvu.FilterData" hidden="1" oldHidden="1">
    <formula>'L3&amp;VS-Paint'!$B$3:$H$65</formula>
    <oldFormula>'L3&amp;VS-Paint'!$B$3:$H$65</oldFormula>
  </rdn>
  <rcv guid="{F5E625BF-8244-45D2-89A3-B015401C5F6C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" sId="8">
    <nc r="N258">
      <v>2</v>
    </nc>
  </rcc>
  <rcc rId="1183" sId="8">
    <nc r="O258">
      <v>6</v>
    </nc>
  </rcc>
  <rfmt sheetId="8" sqref="N258:O258">
    <dxf>
      <fill>
        <patternFill patternType="solid">
          <bgColor rgb="FF00B050"/>
        </patternFill>
      </fill>
    </dxf>
  </rfmt>
  <rfmt sheetId="8" sqref="N264:O264">
    <dxf>
      <fill>
        <patternFill patternType="solid">
          <bgColor rgb="FF00B050"/>
        </patternFill>
      </fill>
    </dxf>
  </rfmt>
  <rfmt sheetId="8" sqref="N270:O270">
    <dxf>
      <fill>
        <patternFill patternType="solid">
          <bgColor rgb="FF00B050"/>
        </patternFill>
      </fill>
    </dxf>
  </rfmt>
  <rfmt sheetId="8" sqref="N320:O320">
    <dxf>
      <fill>
        <patternFill patternType="solid">
          <bgColor rgb="FF00B050"/>
        </patternFill>
      </fill>
    </dxf>
  </rfmt>
  <rfmt sheetId="8" sqref="N314:O314">
    <dxf>
      <fill>
        <patternFill patternType="solid">
          <bgColor rgb="FF00B050"/>
        </patternFill>
      </fill>
    </dxf>
  </rfmt>
  <rcc rId="1184" sId="8">
    <nc r="O328">
      <v>2</v>
    </nc>
  </rcc>
  <rcc rId="1185" sId="8">
    <nc r="N328">
      <v>1</v>
    </nc>
  </rcc>
  <rfmt sheetId="8" sqref="N328:O328">
    <dxf>
      <fill>
        <patternFill patternType="solid">
          <bgColor rgb="FF00B050"/>
        </patternFill>
      </fill>
    </dxf>
  </rfmt>
  <rfmt sheetId="8" sqref="N330">
    <dxf>
      <fill>
        <patternFill patternType="solid">
          <bgColor rgb="FF00B050"/>
        </patternFill>
      </fill>
    </dxf>
  </rfmt>
  <rcc rId="1186" sId="8">
    <nc r="O332">
      <v>15.5</v>
    </nc>
  </rcc>
  <rcc rId="1187" sId="8">
    <nc r="N332">
      <v>15.5</v>
    </nc>
  </rcc>
  <rcc rId="1188" sId="8">
    <oc r="M332">
      <v>18.5</v>
    </oc>
    <nc r="M332">
      <v>13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M13" start="0" length="0">
    <dxf>
      <font>
        <b/>
        <sz val="15"/>
        <color auto="1"/>
        <name val="Arial Narrow"/>
        <scheme val="none"/>
      </font>
    </dxf>
  </rfmt>
  <rfmt sheetId="8" sqref="N13" start="0" length="0">
    <dxf>
      <font>
        <b/>
        <sz val="15"/>
        <color auto="1"/>
        <name val="Arial Narrow"/>
        <scheme val="none"/>
      </font>
    </dxf>
  </rfmt>
  <rfmt sheetId="8" sqref="M11" start="0" length="0">
    <dxf>
      <numFmt numFmtId="13" formatCode="0%"/>
    </dxf>
  </rfmt>
  <rfmt sheetId="8" sqref="N11" start="0" length="0">
    <dxf>
      <numFmt numFmtId="13" formatCode="0%"/>
    </dxf>
  </rfmt>
  <rfmt sheetId="8" sqref="M8" start="0" length="0">
    <dxf>
      <numFmt numFmtId="13" formatCode="0%"/>
    </dxf>
  </rfmt>
  <rfmt sheetId="8" sqref="M9" start="0" length="0">
    <dxf>
      <numFmt numFmtId="13" formatCode="0%"/>
    </dxf>
  </rfmt>
  <rfmt sheetId="8" sqref="M7" start="0" length="0">
    <dxf>
      <fill>
        <patternFill patternType="solid">
          <bgColor rgb="FF00B050"/>
        </patternFill>
      </fill>
    </dxf>
  </rfmt>
  <rfmt sheetId="8" sqref="M5" start="0" length="0">
    <dxf/>
  </rfmt>
  <rfmt sheetId="8" sqref="M15" start="0" length="0">
    <dxf>
      <font>
        <sz val="15"/>
        <color auto="1"/>
        <name val="Arial Narrow"/>
        <scheme val="none"/>
      </font>
      <fill>
        <patternFill patternType="solid">
          <bgColor rgb="FFFF0000"/>
        </patternFill>
      </fill>
    </dxf>
  </rfmt>
  <rfmt sheetId="8" sqref="N15" start="0" length="0">
    <dxf>
      <font>
        <sz val="15"/>
        <color auto="1"/>
        <name val="Arial Narrow"/>
        <scheme val="none"/>
      </font>
      <fill>
        <patternFill patternType="solid">
          <bgColor rgb="FFFF0000"/>
        </patternFill>
      </fill>
    </dxf>
  </rfmt>
  <rfmt sheetId="8" sqref="M17" start="0" length="0">
    <dxf>
      <font>
        <sz val="15"/>
        <color auto="1"/>
        <name val="Arial Narrow"/>
        <scheme val="none"/>
      </font>
      <fill>
        <patternFill patternType="solid">
          <bgColor rgb="FFFF0000"/>
        </patternFill>
      </fill>
    </dxf>
  </rfmt>
  <rfmt sheetId="8" sqref="N17" start="0" length="0">
    <dxf>
      <font>
        <sz val="15"/>
        <color auto="1"/>
        <name val="Arial Narrow"/>
        <scheme val="none"/>
      </font>
      <fill>
        <patternFill patternType="solid">
          <bgColor rgb="FFFF0000"/>
        </patternFill>
      </fill>
    </dxf>
  </rfmt>
  <rfmt sheetId="8" sqref="M19" start="0" length="0">
    <dxf>
      <font>
        <b/>
        <sz val="15"/>
        <color auto="1"/>
        <name val="Arial Narrow"/>
        <scheme val="none"/>
      </font>
    </dxf>
  </rfmt>
  <rfmt sheetId="8" sqref="N19" start="0" length="0">
    <dxf>
      <font>
        <b/>
        <sz val="15"/>
        <color auto="1"/>
        <name val="Arial Narrow"/>
        <scheme val="none"/>
      </font>
    </dxf>
  </rfmt>
  <rfmt sheetId="8" sqref="M21" start="0" length="0">
    <dxf>
      <fill>
        <patternFill patternType="solid">
          <bgColor rgb="FF00B050"/>
        </patternFill>
      </fill>
    </dxf>
  </rfmt>
  <rfmt sheetId="8" sqref="M23" start="0" length="0">
    <dxf/>
  </rfmt>
  <rfmt sheetId="8" sqref="N23" start="0" length="0">
    <dxf/>
  </rfmt>
  <rcc rId="1189" sId="8">
    <oc r="D3" t="inlineStr">
      <is>
        <r>
          <rPr>
            <b/>
            <sz val="15"/>
            <color theme="1"/>
            <rFont val="等线"/>
            <family val="2"/>
          </rPr>
          <t>指标分类</t>
        </r>
        <r>
          <rPr>
            <b/>
            <sz val="15"/>
            <color theme="1"/>
            <rFont val="Arial Narrow"/>
            <family val="2"/>
          </rPr>
          <t>1</t>
        </r>
        <phoneticPr fontId="6" type="noConversion"/>
      </is>
    </oc>
    <nc r="D3" t="inlineStr">
      <is>
        <r>
          <rPr>
            <b/>
            <sz val="15"/>
            <color theme="1"/>
            <rFont val="等线"/>
            <family val="2"/>
          </rPr>
          <t>指标分类</t>
        </r>
        <r>
          <rPr>
            <b/>
            <sz val="15"/>
            <color theme="1"/>
            <rFont val="Arial Narrow"/>
            <family val="2"/>
          </rPr>
          <t>1</t>
        </r>
      </is>
    </nc>
  </rcc>
  <rcc rId="1190" sId="8">
    <oc r="E3" t="inlineStr">
      <is>
        <r>
          <rPr>
            <b/>
            <sz val="15"/>
            <color theme="1"/>
            <rFont val="等线"/>
            <family val="2"/>
          </rPr>
          <t>指标名称</t>
        </r>
        <phoneticPr fontId="6" type="noConversion"/>
      </is>
    </oc>
    <nc r="E3" t="inlineStr">
      <is>
        <r>
          <rPr>
            <b/>
            <sz val="15"/>
            <color theme="1"/>
            <rFont val="等线"/>
            <family val="2"/>
          </rPr>
          <t>指标名称</t>
        </r>
      </is>
    </nc>
  </rcc>
  <rfmt sheetId="8" sqref="A4" start="0" length="0">
    <dxf/>
  </rfmt>
  <rfmt sheetId="8" sqref="B4" start="0" length="0">
    <dxf/>
  </rfmt>
  <rfmt sheetId="8" sqref="C4" start="0" length="0">
    <dxf/>
  </rfmt>
  <rfmt sheetId="8" sqref="D4" start="0" length="0">
    <dxf/>
  </rfmt>
  <rfmt sheetId="8" sqref="E4" start="0" length="0">
    <dxf/>
  </rfmt>
  <rfmt sheetId="8" sqref="F4" start="0" length="0">
    <dxf/>
  </rfmt>
  <rfmt sheetId="8" sqref="G4" start="0" length="0">
    <dxf/>
  </rfmt>
  <rcc rId="1191" sId="8">
    <oc r="H4">
      <f>'L3&amp;VS-Assy'!I4</f>
    </oc>
    <nc r="H4">
      <f>'Z:\Operations\L厂房区域公共文件\2021 L 厂房战略分解\scorecard\[Level 3 &amp;VS scorecard.xlsx]L3&amp;VS-Assy'!H4</f>
    </nc>
  </rcc>
  <rcc rId="1192" sId="8">
    <oc r="I4">
      <f>'L3&amp;VS-Assy'!J4</f>
    </oc>
    <nc r="I4">
      <f>'Z:\Operations\L厂房区域公共文件\2021 L 厂房战略分解\scorecard\[Level 3 &amp;VS scorecard.xlsx]L3&amp;VS-Assy'!I4</f>
    </nc>
  </rcc>
  <rcc rId="1193" sId="8">
    <oc r="J4">
      <f>'L3&amp;VS-Assy'!K4</f>
    </oc>
    <nc r="J4">
      <f>'Z:\Operations\L厂房区域公共文件\2021 L 厂房战略分解\scorecard\[Level 3 &amp;VS scorecard.xlsx]L3&amp;VS-Assy'!J4</f>
    </nc>
  </rcc>
  <rcc rId="1194" sId="8">
    <oc r="K4">
      <f>'L3&amp;VS-Assy'!L4</f>
    </oc>
    <nc r="K4">
      <f>'Z:\Operations\L厂房区域公共文件\2021 L 厂房战略分解\scorecard\[Level 3 &amp;VS scorecard.xlsx]L3&amp;VS-Assy'!K4</f>
    </nc>
  </rcc>
  <rcc rId="1195" sId="8">
    <oc r="L4">
      <f>'L3&amp;VS-Assy'!M4</f>
    </oc>
    <nc r="L4">
      <f>'Z:\Operations\L厂房区域公共文件\2021 L 厂房战略分解\scorecard\[Level 3 &amp;VS scorecard.xlsx]L3&amp;VS-Assy'!L4</f>
    </nc>
  </rcc>
  <rcc rId="1196" sId="8">
    <oc r="M4">
      <f>'L3&amp;VS-Assy'!N4</f>
    </oc>
    <nc r="M4">
      <f>'Z:\Operations\L厂房区域公共文件\2021 L 厂房战略分解\scorecard\[Level 3 &amp;VS scorecard.xlsx]L3&amp;VS-Assy'!M4</f>
    </nc>
  </rcc>
  <rcc rId="1197" sId="8">
    <oc r="N4">
      <f>'L3&amp;VS-Assy'!O4</f>
    </oc>
    <nc r="N4">
      <f>'Z:\Operations\L厂房区域公共文件\2021 L 厂房战略分解\scorecard\[Level 3 &amp;VS scorecard.xlsx]L3&amp;VS-Assy'!N4</f>
    </nc>
  </rcc>
  <rcc rId="1198" sId="8">
    <oc r="O4">
      <f>'L3&amp;VS-Assy'!P4</f>
    </oc>
    <nc r="O4">
      <f>'Z:\Operations\L厂房区域公共文件\2021 L 厂房战略分解\scorecard\[Level 3 &amp;VS scorecard.xlsx]L3&amp;VS-Assy'!O4</f>
    </nc>
  </rcc>
  <rcc rId="1199" sId="8">
    <oc r="P4">
      <f>'L3&amp;VS-Assy'!Q4</f>
    </oc>
    <nc r="P4">
      <f>'Z:\Operations\L厂房区域公共文件\2021 L 厂房战略分解\scorecard\[Level 3 &amp;VS scorecard.xlsx]L3&amp;VS-Assy'!P4</f>
    </nc>
  </rcc>
  <rcc rId="1200" sId="8">
    <oc r="Q4">
      <f>'L3&amp;VS-Assy'!R4</f>
    </oc>
    <nc r="Q4">
      <f>'Z:\Operations\L厂房区域公共文件\2021 L 厂房战略分解\scorecard\[Level 3 &amp;VS scorecard.xlsx]L3&amp;VS-Assy'!Q4</f>
    </nc>
  </rcc>
  <rcc rId="1201" sId="8">
    <oc r="R4">
      <f>'L3&amp;VS-Assy'!S4</f>
    </oc>
    <nc r="R4">
      <f>'Z:\Operations\L厂房区域公共文件\2021 L 厂房战略分解\scorecard\[Level 3 &amp;VS scorecard.xlsx]L3&amp;VS-Assy'!R4</f>
    </nc>
  </rcc>
  <rcc rId="1202" sId="8">
    <oc r="S4">
      <f>'L3&amp;VS-Assy'!T4</f>
    </oc>
    <nc r="S4">
      <f>'Z:\Operations\L厂房区域公共文件\2021 L 厂房战略分解\scorecard\[Level 3 &amp;VS scorecard.xlsx]L3&amp;VS-Assy'!S4</f>
    </nc>
  </rcc>
  <rcc rId="1203" sId="8">
    <oc r="T4">
      <f>'L3&amp;VS-Assy'!U4</f>
    </oc>
    <nc r="T4">
      <f>'Z:\Operations\L厂房区域公共文件\2021 L 厂房战略分解\scorecard\[Level 3 &amp;VS scorecard.xlsx]L3&amp;VS-Assy'!T4</f>
    </nc>
  </rcc>
  <rfmt sheetId="8" sqref="G5" start="0" length="0">
    <dxf/>
  </rfmt>
  <rcc rId="1204" sId="8" odxf="1" dxf="1">
    <oc r="H5">
      <f>'L3&amp;VS-Assy'!I5</f>
    </oc>
    <nc r="H5">
      <f>'Z:\Operations\L厂房区域公共文件\2021 L 厂房战略分解\scorecard\[Level 3 &amp;VS scorecard.xlsx]L3&amp;VS-Assy'!H5</f>
    </nc>
    <odxf/>
    <ndxf/>
  </rcc>
  <rcc rId="1205" sId="8" odxf="1" dxf="1">
    <oc r="I5">
      <f>'L3&amp;VS-Assy'!J5</f>
    </oc>
    <nc r="I5">
      <f>'Z:\Operations\L厂房区域公共文件\2021 L 厂房战略分解\scorecard\[Level 3 &amp;VS scorecard.xlsx]L3&amp;VS-Assy'!I5</f>
    </nc>
    <odxf/>
    <ndxf/>
  </rcc>
  <rcc rId="1206" sId="8" odxf="1" dxf="1">
    <oc r="J5">
      <f>'L3&amp;VS-Assy'!K5</f>
    </oc>
    <nc r="J5">
      <f>'Z:\Operations\L厂房区域公共文件\2021 L 厂房战略分解\scorecard\[Level 3 &amp;VS scorecard.xlsx]L3&amp;VS-Assy'!J5</f>
    </nc>
    <odxf/>
    <ndxf/>
  </rcc>
  <rcc rId="1207" sId="8" odxf="1" dxf="1">
    <oc r="K5">
      <f>'L3&amp;VS-Assy'!L5</f>
    </oc>
    <nc r="K5">
      <f>'Z:\Operations\L厂房区域公共文件\2021 L 厂房战略分解\scorecard\[Level 3 &amp;VS scorecard.xlsx]L3&amp;VS-Assy'!K5</f>
    </nc>
    <odxf/>
    <ndxf/>
  </rcc>
  <rcc rId="1208" sId="8" odxf="1" dxf="1">
    <oc r="L5">
      <f>'L3&amp;VS-Assy'!M5</f>
    </oc>
    <nc r="L5">
      <f>'Z:\Operations\L厂房区域公共文件\2021 L 厂房战略分解\scorecard\[Level 3 &amp;VS scorecard.xlsx]L3&amp;VS-Assy'!L5</f>
    </nc>
    <odxf/>
    <ndxf/>
  </rcc>
  <rcc rId="1209" sId="8">
    <nc r="M5">
      <f>'Z:\Operations\L厂房区域公共文件\2021 L 厂房战略分解\scorecard\[Level 3 &amp;VS scorecard.xlsx]L3&amp;VS-Assy'!M5</f>
    </nc>
  </rcc>
  <rcc rId="1210" sId="8" odxf="1" dxf="1">
    <nc r="N5">
      <f>'Z:\Operations\L厂房区域公共文件\2021 L 厂房战略分解\scorecard\[Level 3 &amp;VS scorecard.xlsx]L3&amp;VS-Assy'!N5</f>
    </nc>
    <odxf/>
    <ndxf/>
  </rcc>
  <rfmt sheetId="8" sqref="O5" start="0" length="0">
    <dxf/>
  </rfmt>
  <rfmt sheetId="8" sqref="P5" start="0" length="0">
    <dxf/>
  </rfmt>
  <rfmt sheetId="8" sqref="Q5" start="0" length="0">
    <dxf/>
  </rfmt>
  <rfmt sheetId="8" sqref="R5" start="0" length="0">
    <dxf/>
  </rfmt>
  <rfmt sheetId="8" sqref="S5" start="0" length="0">
    <dxf/>
  </rfmt>
  <rfmt sheetId="8" sqref="T5" start="0" length="0">
    <dxf/>
  </rfmt>
  <rfmt sheetId="8" sqref="A6" start="0" length="0">
    <dxf/>
  </rfmt>
  <rfmt sheetId="8" sqref="B6" start="0" length="0">
    <dxf/>
  </rfmt>
  <rfmt sheetId="8" sqref="C6" start="0" length="0">
    <dxf/>
  </rfmt>
  <rfmt sheetId="8" sqref="D6" start="0" length="0">
    <dxf/>
  </rfmt>
  <rfmt sheetId="8" sqref="E6" start="0" length="0">
    <dxf/>
  </rfmt>
  <rfmt sheetId="8" sqref="F6" start="0" length="0">
    <dxf/>
  </rfmt>
  <rfmt sheetId="8" sqref="G6" start="0" length="0">
    <dxf/>
  </rfmt>
  <rfmt sheetId="8" sqref="G7" start="0" length="0">
    <dxf/>
  </rfmt>
  <rfmt sheetId="8" sqref="H7" start="0" length="0">
    <dxf/>
  </rfmt>
  <rcc rId="1211" sId="8">
    <nc r="M7">
      <v>0</v>
    </nc>
  </rcc>
  <rcc rId="1212" sId="8" odxf="1" dxf="1">
    <nc r="N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8" sqref="O7" start="0" length="0">
    <dxf/>
  </rfmt>
  <rfmt sheetId="8" sqref="P7" start="0" length="0">
    <dxf/>
  </rfmt>
  <rfmt sheetId="8" sqref="Q7" start="0" length="0">
    <dxf/>
  </rfmt>
  <rfmt sheetId="8" sqref="R7" start="0" length="0">
    <dxf/>
  </rfmt>
  <rfmt sheetId="8" sqref="S7" start="0" length="0">
    <dxf/>
  </rfmt>
  <rfmt sheetId="8" sqref="T7" start="0" length="0">
    <dxf/>
  </rfmt>
  <rfmt sheetId="8" sqref="A8" start="0" length="0">
    <dxf/>
  </rfmt>
  <rfmt sheetId="8" sqref="B8" start="0" length="0">
    <dxf/>
  </rfmt>
  <rfmt sheetId="8" sqref="C8" start="0" length="0">
    <dxf/>
  </rfmt>
  <rfmt sheetId="8" sqref="D8" start="0" length="0">
    <dxf/>
  </rfmt>
  <rfmt sheetId="8" sqref="E8" start="0" length="0">
    <dxf/>
  </rfmt>
  <rfmt sheetId="8" sqref="F8" start="0" length="0">
    <dxf/>
  </rfmt>
  <rfmt sheetId="8" sqref="G8" start="0" length="0">
    <dxf/>
  </rfmt>
  <rcc rId="1213" sId="8">
    <nc r="M8" t="inlineStr">
      <is>
        <t>N/A</t>
        <phoneticPr fontId="9" type="noConversion"/>
      </is>
    </nc>
  </rcc>
  <rfmt sheetId="8" sqref="G9" start="0" length="0">
    <dxf/>
  </rfmt>
  <rfmt sheetId="8" sqref="H9" start="0" length="0">
    <dxf/>
  </rfmt>
  <rfmt sheetId="8" sqref="I9" start="0" length="0">
    <dxf/>
  </rfmt>
  <rfmt sheetId="8" sqref="J9" start="0" length="0">
    <dxf/>
  </rfmt>
  <rfmt sheetId="8" sqref="K9" start="0" length="0">
    <dxf/>
  </rfmt>
  <rfmt sheetId="8" sqref="L9" start="0" length="0">
    <dxf/>
  </rfmt>
  <rcc rId="1214" sId="8">
    <nc r="M9" t="inlineStr">
      <is>
        <t>N/A</t>
        <phoneticPr fontId="6" type="noConversion"/>
      </is>
    </nc>
  </rcc>
  <rfmt sheetId="8" sqref="N9" start="0" length="0">
    <dxf/>
  </rfmt>
  <rfmt sheetId="8" sqref="O9" start="0" length="0">
    <dxf/>
  </rfmt>
  <rfmt sheetId="8" sqref="P9" start="0" length="0">
    <dxf/>
  </rfmt>
  <rfmt sheetId="8" sqref="Q9" start="0" length="0">
    <dxf/>
  </rfmt>
  <rfmt sheetId="8" sqref="R9" start="0" length="0">
    <dxf/>
  </rfmt>
  <rfmt sheetId="8" sqref="S9" start="0" length="0">
    <dxf/>
  </rfmt>
  <rfmt sheetId="8" sqref="T9" start="0" length="0">
    <dxf/>
  </rfmt>
  <rfmt sheetId="8" sqref="A10" start="0" length="0">
    <dxf/>
  </rfmt>
  <rfmt sheetId="8" sqref="B10" start="0" length="0">
    <dxf/>
  </rfmt>
  <rfmt sheetId="8" sqref="C10" start="0" length="0">
    <dxf/>
  </rfmt>
  <rfmt sheetId="8" sqref="D10" start="0" length="0">
    <dxf/>
  </rfmt>
  <rcc rId="1215" sId="8" odxf="1" dxf="1">
    <oc r="E10" t="inlineStr">
      <is>
        <t>ABBS</t>
      </is>
    </oc>
    <nc r="E10" t="inlineStr">
      <is>
        <t>SWES AUDIT</t>
      </is>
    </nc>
    <odxf/>
    <ndxf/>
  </rcc>
  <rfmt sheetId="8" sqref="F10" start="0" length="0">
    <dxf/>
  </rfmt>
  <rfmt sheetId="8" sqref="G10" start="0" length="0">
    <dxf/>
  </rfmt>
  <rfmt sheetId="8" sqref="A11" start="0" length="0">
    <dxf/>
  </rfmt>
  <rfmt sheetId="8" sqref="B11" start="0" length="0">
    <dxf/>
  </rfmt>
  <rfmt sheetId="8" sqref="C11" start="0" length="0">
    <dxf/>
  </rfmt>
  <rfmt sheetId="8" sqref="D11" start="0" length="0">
    <dxf/>
  </rfmt>
  <rfmt sheetId="8" sqref="E11" start="0" length="0">
    <dxf/>
  </rfmt>
  <rfmt sheetId="8" sqref="F11" start="0" length="0">
    <dxf/>
  </rfmt>
  <rfmt sheetId="8" sqref="G11" start="0" length="0">
    <dxf/>
  </rfmt>
  <rfmt sheetId="8" sqref="H11" start="0" length="0">
    <dxf/>
  </rfmt>
  <rfmt sheetId="8" sqref="I11" start="0" length="0">
    <dxf/>
  </rfmt>
  <rfmt sheetId="8" sqref="J11" start="0" length="0">
    <dxf/>
  </rfmt>
  <rfmt sheetId="8" sqref="K11" start="0" length="0">
    <dxf/>
  </rfmt>
  <rfmt sheetId="8" sqref="L11" start="0" length="0">
    <dxf/>
  </rfmt>
  <rcc rId="1216" sId="8" numFmtId="13">
    <nc r="M11">
      <v>1</v>
    </nc>
  </rcc>
  <rcc rId="1217" sId="8" numFmtId="13">
    <nc r="N11">
      <v>1</v>
    </nc>
  </rcc>
  <rfmt sheetId="8" sqref="O11" start="0" length="0">
    <dxf/>
  </rfmt>
  <rfmt sheetId="8" sqref="P11" start="0" length="0">
    <dxf/>
  </rfmt>
  <rfmt sheetId="8" sqref="Q11" start="0" length="0">
    <dxf/>
  </rfmt>
  <rfmt sheetId="8" sqref="R11" start="0" length="0">
    <dxf/>
  </rfmt>
  <rfmt sheetId="8" sqref="S11" start="0" length="0">
    <dxf/>
  </rfmt>
  <rfmt sheetId="8" sqref="T11" start="0" length="0">
    <dxf/>
  </rfmt>
  <rfmt sheetId="8" sqref="A12" start="0" length="0">
    <dxf/>
  </rfmt>
  <rfmt sheetId="8" sqref="B12" start="0" length="0">
    <dxf/>
  </rfmt>
  <rfmt sheetId="8" sqref="C12" start="0" length="0">
    <dxf/>
  </rfmt>
  <rfmt sheetId="8" sqref="D12" start="0" length="0">
    <dxf/>
  </rfmt>
  <rfmt sheetId="8" sqref="E12" start="0" length="0">
    <dxf/>
  </rfmt>
  <rfmt sheetId="8" sqref="F12" start="0" length="0">
    <dxf/>
  </rfmt>
  <rfmt sheetId="8" sqref="G12" start="0" length="0">
    <dxf/>
  </rfmt>
  <rcc rId="1218" sId="8">
    <oc r="H12">
      <f>'L3&amp;VS-Assy'!I28</f>
    </oc>
    <nc r="H12">
      <f>'Z:\Operations\L厂房区域公共文件\2021 L 厂房战略分解\scorecard\[Level 3 &amp;VS scorecard.xlsx]L3&amp;VS-Assy'!H28</f>
    </nc>
  </rcc>
  <rcc rId="1219" sId="8">
    <oc r="I12">
      <f>'L3&amp;VS-Assy'!J28</f>
    </oc>
    <nc r="I12">
      <f>'Z:\Operations\L厂房区域公共文件\2021 L 厂房战略分解\scorecard\[Level 3 &amp;VS scorecard.xlsx]L3&amp;VS-Assy'!I28</f>
    </nc>
  </rcc>
  <rcc rId="1220" sId="8">
    <oc r="J12">
      <f>'L3&amp;VS-Assy'!K28</f>
    </oc>
    <nc r="J12">
      <f>'Z:\Operations\L厂房区域公共文件\2021 L 厂房战略分解\scorecard\[Level 3 &amp;VS scorecard.xlsx]L3&amp;VS-Assy'!J28</f>
    </nc>
  </rcc>
  <rcc rId="1221" sId="8">
    <oc r="K12">
      <f>'L3&amp;VS-Assy'!L28</f>
    </oc>
    <nc r="K12">
      <f>'Z:\Operations\L厂房区域公共文件\2021 L 厂房战略分解\scorecard\[Level 3 &amp;VS scorecard.xlsx]L3&amp;VS-Assy'!K28</f>
    </nc>
  </rcc>
  <rcc rId="1222" sId="8">
    <oc r="L12">
      <f>'L3&amp;VS-Assy'!M28</f>
    </oc>
    <nc r="L12">
      <f>'Z:\Operations\L厂房区域公共文件\2021 L 厂房战略分解\scorecard\[Level 3 &amp;VS scorecard.xlsx]L3&amp;VS-Assy'!L28</f>
    </nc>
  </rcc>
  <rcc rId="1223" sId="8">
    <oc r="M12">
      <f>'L3&amp;VS-Assy'!N28</f>
    </oc>
    <nc r="M12">
      <f>'Z:\Operations\L厂房区域公共文件\2021 L 厂房战略分解\scorecard\[Level 3 &amp;VS scorecard.xlsx]L3&amp;VS-Assy'!M28</f>
    </nc>
  </rcc>
  <rcc rId="1224" sId="8">
    <oc r="N12">
      <f>'L3&amp;VS-Assy'!O28</f>
    </oc>
    <nc r="N12">
      <f>'Z:\Operations\L厂房区域公共文件\2021 L 厂房战略分解\scorecard\[Level 3 &amp;VS scorecard.xlsx]L3&amp;VS-Assy'!N28</f>
    </nc>
  </rcc>
  <rcc rId="1225" sId="8">
    <oc r="O12">
      <f>'L3&amp;VS-Assy'!P28</f>
    </oc>
    <nc r="O12">
      <f>'Z:\Operations\L厂房区域公共文件\2021 L 厂房战略分解\scorecard\[Level 3 &amp;VS scorecard.xlsx]L3&amp;VS-Assy'!O28</f>
    </nc>
  </rcc>
  <rcc rId="1226" sId="8">
    <oc r="P12">
      <f>'L3&amp;VS-Assy'!Q28</f>
    </oc>
    <nc r="P12">
      <f>'Z:\Operations\L厂房区域公共文件\2021 L 厂房战略分解\scorecard\[Level 3 &amp;VS scorecard.xlsx]L3&amp;VS-Assy'!P28</f>
    </nc>
  </rcc>
  <rcc rId="1227" sId="8">
    <oc r="Q12">
      <f>'L3&amp;VS-Assy'!R28</f>
    </oc>
    <nc r="Q12">
      <f>'Z:\Operations\L厂房区域公共文件\2021 L 厂房战略分解\scorecard\[Level 3 &amp;VS scorecard.xlsx]L3&amp;VS-Assy'!Q28</f>
    </nc>
  </rcc>
  <rcc rId="1228" sId="8">
    <oc r="R12">
      <f>'L3&amp;VS-Assy'!S28</f>
    </oc>
    <nc r="R12">
      <f>'Z:\Operations\L厂房区域公共文件\2021 L 厂房战略分解\scorecard\[Level 3 &amp;VS scorecard.xlsx]L3&amp;VS-Assy'!R28</f>
    </nc>
  </rcc>
  <rcc rId="1229" sId="8">
    <oc r="S12">
      <f>'L3&amp;VS-Assy'!T28</f>
    </oc>
    <nc r="S12">
      <f>'Z:\Operations\L厂房区域公共文件\2021 L 厂房战略分解\scorecard\[Level 3 &amp;VS scorecard.xlsx]L3&amp;VS-Assy'!S28</f>
    </nc>
  </rcc>
  <rcc rId="1230" sId="8">
    <oc r="T12">
      <f>'L3&amp;VS-Assy'!U28</f>
    </oc>
    <nc r="T12">
      <f>'Z:\Operations\L厂房区域公共文件\2021 L 厂房战略分解\scorecard\[Level 3 &amp;VS scorecard.xlsx]L3&amp;VS-Assy'!T28</f>
    </nc>
  </rcc>
  <rfmt sheetId="8" sqref="G13" start="0" length="0">
    <dxf/>
  </rfmt>
  <rcc rId="1231" sId="8" odxf="1" dxf="1">
    <oc r="H13">
      <v>4</v>
    </oc>
    <nc r="H13">
      <f>'Z:\Operations\L厂房区域公共文件\2021 L 厂房战略分解\scorecard\[Level 3 &amp;VS scorecard.xlsx]L3&amp;VS-Assy'!H29</f>
    </nc>
    <odxf/>
    <ndxf/>
  </rcc>
  <rcc rId="1232" sId="8" odxf="1" dxf="1">
    <oc r="I13">
      <v>10</v>
    </oc>
    <nc r="I13">
      <f>'Z:\Operations\L厂房区域公共文件\2021 L 厂房战略分解\scorecard\[Level 3 &amp;VS scorecard.xlsx]L3&amp;VS-Assy'!I29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233" sId="8" odxf="1" dxf="1">
    <oc r="J13">
      <v>4</v>
    </oc>
    <nc r="J13">
      <f>'Z:\Operations\L厂房区域公共文件\2021 L 厂房战略分解\scorecard\[Level 3 &amp;VS scorecard.xlsx]L3&amp;VS-Assy'!J29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234" sId="8" odxf="1" dxf="1">
    <oc r="K13">
      <v>13</v>
    </oc>
    <nc r="K13">
      <f>'Z:\Operations\L厂房区域公共文件\2021 L 厂房战略分解\scorecard\[Level 3 &amp;VS scorecard.xlsx]L3&amp;VS-Assy'!K29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235" sId="8" odxf="1" dxf="1">
    <oc r="L13">
      <v>12</v>
    </oc>
    <nc r="L13">
      <f>'Z:\Operations\L厂房区域公共文件\2021 L 厂房战略分解\scorecard\[Level 3 &amp;VS scorecard.xlsx]L3&amp;VS-Assy'!L29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236" sId="8">
    <nc r="M13">
      <f>'Z:\Operations\L厂房区域公共文件\2021 L 厂房战略分解\scorecard\[Level 3 &amp;VS scorecard.xlsx]L3&amp;VS-Assy'!M29</f>
    </nc>
  </rcc>
  <rcc rId="1237" sId="8">
    <nc r="N13">
      <f>'Z:\Operations\L厂房区域公共文件\2021 L 厂房战略分解\scorecard\[Level 3 &amp;VS scorecard.xlsx]L3&amp;VS-Assy'!N29</f>
    </nc>
  </rcc>
  <rfmt sheetId="8" sqref="O13" start="0" length="0">
    <dxf/>
  </rfmt>
  <rfmt sheetId="8" sqref="P13" start="0" length="0">
    <dxf/>
  </rfmt>
  <rfmt sheetId="8" sqref="Q13" start="0" length="0">
    <dxf/>
  </rfmt>
  <rfmt sheetId="8" sqref="R13" start="0" length="0">
    <dxf/>
  </rfmt>
  <rfmt sheetId="8" sqref="S13" start="0" length="0">
    <dxf/>
  </rfmt>
  <rfmt sheetId="8" sqref="T13" start="0" length="0">
    <dxf/>
  </rfmt>
  <rfmt sheetId="8" sqref="A14" start="0" length="0">
    <dxf/>
  </rfmt>
  <rfmt sheetId="8" sqref="B14" start="0" length="0">
    <dxf/>
  </rfmt>
  <rfmt sheetId="8" sqref="C14" start="0" length="0">
    <dxf/>
  </rfmt>
  <rfmt sheetId="8" sqref="D14" start="0" length="0">
    <dxf/>
  </rfmt>
  <rfmt sheetId="8" sqref="E14" start="0" length="0">
    <dxf/>
  </rfmt>
  <rfmt sheetId="8" sqref="F14" start="0" length="0">
    <dxf/>
  </rfmt>
  <rfmt sheetId="8" sqref="G14" start="0" length="0">
    <dxf/>
  </rfmt>
  <rfmt sheetId="8" sqref="G15" start="0" length="0">
    <dxf/>
  </rfmt>
  <rcc rId="1238" sId="8">
    <oc r="H15">
      <f>SUM(I15:T15)</f>
    </oc>
    <nc r="H15">
      <f>SUM(I15:T15)</f>
    </nc>
  </rcc>
  <rcc rId="1239" sId="8">
    <nc r="M15">
      <v>4</v>
    </nc>
  </rcc>
  <rfmt sheetId="8" sqref="O15" start="0" length="0">
    <dxf/>
  </rfmt>
  <rfmt sheetId="8" sqref="P15" start="0" length="0">
    <dxf/>
  </rfmt>
  <rfmt sheetId="8" sqref="Q15" start="0" length="0">
    <dxf/>
  </rfmt>
  <rfmt sheetId="8" sqref="R15" start="0" length="0">
    <dxf/>
  </rfmt>
  <rfmt sheetId="8" sqref="S15" start="0" length="0">
    <dxf/>
  </rfmt>
  <rfmt sheetId="8" sqref="T15" start="0" length="0">
    <dxf/>
  </rfmt>
  <rfmt sheetId="8" sqref="A16" start="0" length="0">
    <dxf/>
  </rfmt>
  <rfmt sheetId="8" sqref="B16" start="0" length="0">
    <dxf/>
  </rfmt>
  <rfmt sheetId="8" sqref="C16" start="0" length="0">
    <dxf/>
  </rfmt>
  <rfmt sheetId="8" sqref="D16" start="0" length="0">
    <dxf/>
  </rfmt>
  <rfmt sheetId="8" sqref="E16" start="0" length="0">
    <dxf/>
  </rfmt>
  <rfmt sheetId="8" sqref="F16" start="0" length="0">
    <dxf/>
  </rfmt>
  <rfmt sheetId="8" sqref="G16" start="0" length="0">
    <dxf/>
  </rfmt>
  <rcc rId="1240" sId="8">
    <oc r="H16">
      <f>'L3&amp;VS-Paint'!H32</f>
    </oc>
    <nc r="H16">
      <f>'Z:\Operations\L厂房区域公共文件\2021 L 厂房战略分解\scorecard\[Level 3 &amp;VS scorecard.xlsx]L3&amp;VS-Paint'!H32</f>
    </nc>
  </rcc>
  <rcc rId="1241" sId="8">
    <oc r="I16">
      <f>'L3&amp;VS-Paint'!I32</f>
    </oc>
    <nc r="I16">
      <f>'Z:\Operations\L厂房区域公共文件\2021 L 厂房战略分解\scorecard\[Level 3 &amp;VS scorecard.xlsx]L3&amp;VS-Paint'!I32</f>
    </nc>
  </rcc>
  <rcc rId="1242" sId="8">
    <oc r="J16">
      <f>'L3&amp;VS-Paint'!J32</f>
    </oc>
    <nc r="J16">
      <f>'Z:\Operations\L厂房区域公共文件\2021 L 厂房战略分解\scorecard\[Level 3 &amp;VS scorecard.xlsx]L3&amp;VS-Paint'!J32</f>
    </nc>
  </rcc>
  <rcc rId="1243" sId="8">
    <oc r="K16">
      <f>'L3&amp;VS-Paint'!K32</f>
    </oc>
    <nc r="K16">
      <f>'Z:\Operations\L厂房区域公共文件\2021 L 厂房战略分解\scorecard\[Level 3 &amp;VS scorecard.xlsx]L3&amp;VS-Paint'!K32</f>
    </nc>
  </rcc>
  <rcc rId="1244" sId="8">
    <oc r="L16">
      <f>'L3&amp;VS-Paint'!L32</f>
    </oc>
    <nc r="L16">
      <f>'Z:\Operations\L厂房区域公共文件\2021 L 厂房战略分解\scorecard\[Level 3 &amp;VS scorecard.xlsx]L3&amp;VS-Paint'!L32</f>
    </nc>
  </rcc>
  <rcc rId="1245" sId="8">
    <oc r="M16">
      <f>'L3&amp;VS-Paint'!M32</f>
    </oc>
    <nc r="M16">
      <f>'Z:\Operations\L厂房区域公共文件\2021 L 厂房战略分解\scorecard\[Level 3 &amp;VS scorecard.xlsx]L3&amp;VS-Paint'!M32</f>
    </nc>
  </rcc>
  <rcc rId="1246" sId="8">
    <oc r="N16">
      <f>'L3&amp;VS-Paint'!N32</f>
    </oc>
    <nc r="N16">
      <f>'Z:\Operations\L厂房区域公共文件\2021 L 厂房战略分解\scorecard\[Level 3 &amp;VS scorecard.xlsx]L3&amp;VS-Paint'!N32</f>
    </nc>
  </rcc>
  <rcc rId="1247" sId="8">
    <oc r="O16">
      <f>'L3&amp;VS-Paint'!O32</f>
    </oc>
    <nc r="O16">
      <f>'Z:\Operations\L厂房区域公共文件\2021 L 厂房战略分解\scorecard\[Level 3 &amp;VS scorecard.xlsx]L3&amp;VS-Paint'!O32</f>
    </nc>
  </rcc>
  <rcc rId="1248" sId="8">
    <oc r="P16">
      <f>'L3&amp;VS-Paint'!P32</f>
    </oc>
    <nc r="P16">
      <f>'Z:\Operations\L厂房区域公共文件\2021 L 厂房战略分解\scorecard\[Level 3 &amp;VS scorecard.xlsx]L3&amp;VS-Paint'!P32</f>
    </nc>
  </rcc>
  <rcc rId="1249" sId="8">
    <oc r="Q16">
      <f>'L3&amp;VS-Paint'!Q32</f>
    </oc>
    <nc r="Q16">
      <f>'Z:\Operations\L厂房区域公共文件\2021 L 厂房战略分解\scorecard\[Level 3 &amp;VS scorecard.xlsx]L3&amp;VS-Paint'!Q32</f>
    </nc>
  </rcc>
  <rcc rId="1250" sId="8">
    <oc r="R16">
      <f>'L3&amp;VS-Paint'!R32</f>
    </oc>
    <nc r="R16">
      <f>'Z:\Operations\L厂房区域公共文件\2021 L 厂房战略分解\scorecard\[Level 3 &amp;VS scorecard.xlsx]L3&amp;VS-Paint'!R32</f>
    </nc>
  </rcc>
  <rcc rId="1251" sId="8">
    <oc r="S16">
      <f>'L3&amp;VS-Paint'!S32</f>
    </oc>
    <nc r="S16">
      <f>'Z:\Operations\L厂房区域公共文件\2021 L 厂房战略分解\scorecard\[Level 3 &amp;VS scorecard.xlsx]L3&amp;VS-Paint'!S32</f>
    </nc>
  </rcc>
  <rcc rId="1252" sId="8">
    <oc r="T16">
      <f>'L3&amp;VS-Paint'!T32</f>
    </oc>
    <nc r="T16">
      <f>'Z:\Operations\L厂房区域公共文件\2021 L 厂房战略分解\scorecard\[Level 3 &amp;VS scorecard.xlsx]L3&amp;VS-Paint'!T32</f>
    </nc>
  </rcc>
  <rfmt sheetId="8" sqref="G17" start="0" length="0">
    <dxf/>
  </rfmt>
  <rcc rId="1253" sId="8">
    <oc r="H17">
      <v>13</v>
    </oc>
    <nc r="H17">
      <f>'Z:\Operations\L厂房区域公共文件\2021 L 厂房战略分解\scorecard\[Level 3 &amp;VS scorecard.xlsx]L3&amp;VS-Paint'!H33</f>
    </nc>
  </rcc>
  <rcc rId="1254" sId="8">
    <oc r="I17">
      <v>1</v>
    </oc>
    <nc r="I17">
      <f>'Z:\Operations\L厂房区域公共文件\2021 L 厂房战略分解\scorecard\[Level 3 &amp;VS scorecard.xlsx]L3&amp;VS-Paint'!I33</f>
    </nc>
  </rcc>
  <rcc rId="1255" sId="8" odxf="1" dxf="1">
    <oc r="J17">
      <v>4</v>
    </oc>
    <nc r="J17">
      <f>'Z:\Operations\L厂房区域公共文件\2021 L 厂房战略分解\scorecard\[Level 3 &amp;VS scorecard.xlsx]L3&amp;VS-Paint'!J33</f>
    </nc>
    <odxf>
      <alignment horizontal="general" vertical="center"/>
    </odxf>
    <ndxf>
      <alignment horizontal="center" vertical="top"/>
    </ndxf>
  </rcc>
  <rcc rId="1256" sId="8" odxf="1" dxf="1">
    <oc r="K17">
      <v>4</v>
    </oc>
    <nc r="K17">
      <f>'Z:\Operations\L厂房区域公共文件\2021 L 厂房战略分解\scorecard\[Level 3 &amp;VS scorecard.xlsx]L3&amp;VS-Paint'!K33</f>
    </nc>
    <odxf>
      <alignment horizontal="general" vertical="center"/>
    </odxf>
    <ndxf>
      <alignment horizontal="center" vertical="top"/>
    </ndxf>
  </rcc>
  <rcc rId="1257" sId="8" odxf="1" dxf="1">
    <oc r="L17">
      <v>4</v>
    </oc>
    <nc r="L17">
      <f>'Z:\Operations\L厂房区域公共文件\2021 L 厂房战略分解\scorecard\[Level 3 &amp;VS scorecard.xlsx]L3&amp;VS-Paint'!L33</f>
    </nc>
    <odxf>
      <alignment horizontal="general" vertical="center"/>
    </odxf>
    <ndxf>
      <alignment horizontal="center" vertical="top"/>
    </ndxf>
  </rcc>
  <rcc rId="1258" sId="8">
    <nc r="M17">
      <f>'Z:\Operations\L厂房区域公共文件\2021 L 厂房战略分解\scorecard\[Level 3 &amp;VS scorecard.xlsx]L3&amp;VS-Paint'!M33</f>
    </nc>
  </rcc>
  <rcc rId="1259" sId="8">
    <nc r="N17">
      <f>'Z:\Operations\L厂房区域公共文件\2021 L 厂房战略分解\scorecard\[Level 3 &amp;VS scorecard.xlsx]L3&amp;VS-Paint'!N33</f>
    </nc>
  </rcc>
  <rfmt sheetId="8" sqref="O17" start="0" length="0">
    <dxf/>
  </rfmt>
  <rfmt sheetId="8" sqref="P17" start="0" length="0">
    <dxf/>
  </rfmt>
  <rfmt sheetId="8" sqref="Q17" start="0" length="0">
    <dxf/>
  </rfmt>
  <rfmt sheetId="8" sqref="R17" start="0" length="0">
    <dxf/>
  </rfmt>
  <rfmt sheetId="8" sqref="S17" start="0" length="0">
    <dxf/>
  </rfmt>
  <rfmt sheetId="8" sqref="T17" start="0" length="0">
    <dxf/>
  </rfmt>
  <rfmt sheetId="8" sqref="A18" start="0" length="0">
    <dxf/>
  </rfmt>
  <rfmt sheetId="8" sqref="B18" start="0" length="0">
    <dxf/>
  </rfmt>
  <rfmt sheetId="8" sqref="C18" start="0" length="0">
    <dxf/>
  </rfmt>
  <rfmt sheetId="8" sqref="D18" start="0" length="0">
    <dxf/>
  </rfmt>
  <rfmt sheetId="8" sqref="E18" start="0" length="0">
    <dxf/>
  </rfmt>
  <rfmt sheetId="8" sqref="F18" start="0" length="0">
    <dxf/>
  </rfmt>
  <rfmt sheetId="8" sqref="G18" start="0" length="0">
    <dxf/>
  </rfmt>
  <rcc rId="1260" sId="8">
    <oc r="H18">
      <f>'L3&amp;VS-Assy'!I34</f>
    </oc>
    <nc r="H18">
      <f>'Z:\Operations\L厂房区域公共文件\2021 L 厂房战略分解\scorecard\[Level 3 &amp;VS scorecard.xlsx]L3&amp;VS-Assy'!H34</f>
    </nc>
  </rcc>
  <rcc rId="1261" sId="8">
    <oc r="I18">
      <f>'L3&amp;VS-Assy'!J34</f>
    </oc>
    <nc r="I18">
      <f>'Z:\Operations\L厂房区域公共文件\2021 L 厂房战略分解\scorecard\[Level 3 &amp;VS scorecard.xlsx]L3&amp;VS-Assy'!I34</f>
    </nc>
  </rcc>
  <rcc rId="1262" sId="8">
    <oc r="J18">
      <f>'L3&amp;VS-Assy'!K34</f>
    </oc>
    <nc r="J18">
      <f>'Z:\Operations\L厂房区域公共文件\2021 L 厂房战略分解\scorecard\[Level 3 &amp;VS scorecard.xlsx]L3&amp;VS-Assy'!J34</f>
    </nc>
  </rcc>
  <rcc rId="1263" sId="8">
    <oc r="K18">
      <f>'L3&amp;VS-Assy'!L34</f>
    </oc>
    <nc r="K18">
      <f>'Z:\Operations\L厂房区域公共文件\2021 L 厂房战略分解\scorecard\[Level 3 &amp;VS scorecard.xlsx]L3&amp;VS-Assy'!K34</f>
    </nc>
  </rcc>
  <rcc rId="1264" sId="8">
    <oc r="L18">
      <f>'L3&amp;VS-Assy'!M34</f>
    </oc>
    <nc r="L18">
      <f>'Z:\Operations\L厂房区域公共文件\2021 L 厂房战略分解\scorecard\[Level 3 &amp;VS scorecard.xlsx]L3&amp;VS-Assy'!L34</f>
    </nc>
  </rcc>
  <rcc rId="1265" sId="8">
    <oc r="M18">
      <f>'L3&amp;VS-Assy'!N34</f>
    </oc>
    <nc r="M18">
      <f>'Z:\Operations\L厂房区域公共文件\2021 L 厂房战略分解\scorecard\[Level 3 &amp;VS scorecard.xlsx]L3&amp;VS-Assy'!M34</f>
    </nc>
  </rcc>
  <rcc rId="1266" sId="8">
    <oc r="N18">
      <f>'L3&amp;VS-Assy'!O34</f>
    </oc>
    <nc r="N18">
      <f>'Z:\Operations\L厂房区域公共文件\2021 L 厂房战略分解\scorecard\[Level 3 &amp;VS scorecard.xlsx]L3&amp;VS-Assy'!N34</f>
    </nc>
  </rcc>
  <rcc rId="1267" sId="8">
    <oc r="O18">
      <f>'L3&amp;VS-Assy'!P34</f>
    </oc>
    <nc r="O18">
      <f>'Z:\Operations\L厂房区域公共文件\2021 L 厂房战略分解\scorecard\[Level 3 &amp;VS scorecard.xlsx]L3&amp;VS-Assy'!O34</f>
    </nc>
  </rcc>
  <rcc rId="1268" sId="8">
    <oc r="P18">
      <f>'L3&amp;VS-Assy'!Q34</f>
    </oc>
    <nc r="P18">
      <f>'Z:\Operations\L厂房区域公共文件\2021 L 厂房战略分解\scorecard\[Level 3 &amp;VS scorecard.xlsx]L3&amp;VS-Assy'!P34</f>
    </nc>
  </rcc>
  <rcc rId="1269" sId="8">
    <oc r="Q18">
      <f>'L3&amp;VS-Assy'!R34</f>
    </oc>
    <nc r="Q18">
      <f>'Z:\Operations\L厂房区域公共文件\2021 L 厂房战略分解\scorecard\[Level 3 &amp;VS scorecard.xlsx]L3&amp;VS-Assy'!Q34</f>
    </nc>
  </rcc>
  <rcc rId="1270" sId="8">
    <oc r="R18">
      <f>'L3&amp;VS-Assy'!S34</f>
    </oc>
    <nc r="R18">
      <f>'Z:\Operations\L厂房区域公共文件\2021 L 厂房战略分解\scorecard\[Level 3 &amp;VS scorecard.xlsx]L3&amp;VS-Assy'!R34</f>
    </nc>
  </rcc>
  <rcc rId="1271" sId="8">
    <oc r="S18">
      <f>'L3&amp;VS-Assy'!T34</f>
    </oc>
    <nc r="S18">
      <f>'Z:\Operations\L厂房区域公共文件\2021 L 厂房战略分解\scorecard\[Level 3 &amp;VS scorecard.xlsx]L3&amp;VS-Assy'!S34</f>
    </nc>
  </rcc>
  <rcc rId="1272" sId="8">
    <oc r="T18">
      <f>'L3&amp;VS-Assy'!U34</f>
    </oc>
    <nc r="T18">
      <f>'Z:\Operations\L厂房区域公共文件\2021 L 厂房战略分解\scorecard\[Level 3 &amp;VS scorecard.xlsx]L3&amp;VS-Assy'!T34</f>
    </nc>
  </rcc>
  <rfmt sheetId="8" sqref="G19" start="0" length="0">
    <dxf/>
  </rfmt>
  <rcc rId="1273" sId="8" odxf="1" dxf="1">
    <oc r="H19">
      <v>3</v>
    </oc>
    <nc r="H19">
      <f>'Z:\Operations\L厂房区域公共文件\2021 L 厂房战略分解\scorecard\[Level 3 &amp;VS scorecard.xlsx]L3&amp;VS-Assy'!H35</f>
    </nc>
    <odxf/>
    <ndxf/>
  </rcc>
  <rcc rId="1274" sId="8" odxf="1" dxf="1">
    <oc r="I19">
      <v>1</v>
    </oc>
    <nc r="I19">
      <f>'Z:\Operations\L厂房区域公共文件\2021 L 厂房战略分解\scorecard\[Level 3 &amp;VS scorecard.xlsx]L3&amp;VS-Assy'!I35</f>
    </nc>
    <o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275" sId="8" odxf="1" dxf="1">
    <oc r="J19">
      <v>2</v>
    </oc>
    <nc r="J19">
      <f>'Z:\Operations\L厂房区域公共文件\2021 L 厂房战略分解\scorecard\[Level 3 &amp;VS scorecard.xlsx]L3&amp;VS-Assy'!J35</f>
    </nc>
    <o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276" sId="8" odxf="1" dxf="1">
    <oc r="K19">
      <v>3</v>
    </oc>
    <nc r="K19">
      <f>'Z:\Operations\L厂房区域公共文件\2021 L 厂房战略分解\scorecard\[Level 3 &amp;VS scorecard.xlsx]L3&amp;VS-Assy'!K35</f>
    </nc>
    <o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277" sId="8" odxf="1" dxf="1">
    <oc r="L19">
      <v>3</v>
    </oc>
    <nc r="L19">
      <f>'Z:\Operations\L厂房区域公共文件\2021 L 厂房战略分解\scorecard\[Level 3 &amp;VS scorecard.xlsx]L3&amp;VS-Assy'!L35</f>
    </nc>
    <odxf>
      <font>
        <b val="0"/>
        <sz val="15"/>
        <color auto="1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278" sId="8">
    <nc r="M19">
      <f>'Z:\Operations\L厂房区域公共文件\2021 L 厂房战略分解\scorecard\[Level 3 &amp;VS scorecard.xlsx]L3&amp;VS-Assy'!M35</f>
    </nc>
  </rcc>
  <rcc rId="1279" sId="8">
    <nc r="N19">
      <f>'Z:\Operations\L厂房区域公共文件\2021 L 厂房战略分解\scorecard\[Level 3 &amp;VS scorecard.xlsx]L3&amp;VS-Assy'!N35</f>
    </nc>
  </rcc>
  <rfmt sheetId="8" sqref="O19" start="0" length="0">
    <dxf/>
  </rfmt>
  <rfmt sheetId="8" sqref="P19" start="0" length="0">
    <dxf/>
  </rfmt>
  <rfmt sheetId="8" sqref="Q19" start="0" length="0">
    <dxf/>
  </rfmt>
  <rfmt sheetId="8" sqref="R19" start="0" length="0">
    <dxf/>
  </rfmt>
  <rfmt sheetId="8" sqref="S19" start="0" length="0">
    <dxf/>
  </rfmt>
  <rfmt sheetId="8" sqref="T19" start="0" length="0">
    <dxf/>
  </rfmt>
  <rfmt sheetId="8" sqref="A20" start="0" length="0">
    <dxf/>
  </rfmt>
  <rfmt sheetId="8" sqref="B20" start="0" length="0">
    <dxf/>
  </rfmt>
  <rfmt sheetId="8" sqref="C20" start="0" length="0">
    <dxf/>
  </rfmt>
  <rfmt sheetId="8" sqref="D20" start="0" length="0">
    <dxf/>
  </rfmt>
  <rfmt sheetId="8" sqref="E20" start="0" length="0">
    <dxf/>
  </rfmt>
  <rfmt sheetId="8" sqref="F20" start="0" length="0">
    <dxf/>
  </rfmt>
  <rfmt sheetId="8" sqref="G20" start="0" length="0">
    <dxf/>
  </rfmt>
  <rcc rId="1280" sId="8">
    <oc r="H20">
      <f>#REF!</f>
    </oc>
    <nc r="H20">
      <f>'Z:\Operations\L厂房区域公共文件\2021 L 厂房战略分解\scorecard\[Level 3 &amp;VS scorecard.xlsx]L3&amp;VS-Fab'!H394</f>
    </nc>
  </rcc>
  <rcc rId="1281" sId="8">
    <oc r="I20">
      <f>#REF!</f>
    </oc>
    <nc r="I20">
      <f>'Z:\Operations\L厂房区域公共文件\2021 L 厂房战略分解\scorecard\[Level 3 &amp;VS scorecard.xlsx]L3&amp;VS-Fab'!I394</f>
    </nc>
  </rcc>
  <rcc rId="1282" sId="8">
    <oc r="J20">
      <f>#REF!</f>
    </oc>
    <nc r="J20">
      <f>'Z:\Operations\L厂房区域公共文件\2021 L 厂房战略分解\scorecard\[Level 3 &amp;VS scorecard.xlsx]L3&amp;VS-Fab'!J394</f>
    </nc>
  </rcc>
  <rcc rId="1283" sId="8">
    <oc r="K20">
      <f>#REF!</f>
    </oc>
    <nc r="K20">
      <f>'Z:\Operations\L厂房区域公共文件\2021 L 厂房战略分解\scorecard\[Level 3 &amp;VS scorecard.xlsx]L3&amp;VS-Fab'!K394</f>
    </nc>
  </rcc>
  <rcc rId="1284" sId="8">
    <oc r="L20">
      <f>#REF!</f>
    </oc>
    <nc r="L20">
      <f>'Z:\Operations\L厂房区域公共文件\2021 L 厂房战略分解\scorecard\[Level 3 &amp;VS scorecard.xlsx]L3&amp;VS-Fab'!L394</f>
    </nc>
  </rcc>
  <rcc rId="1285" sId="8">
    <oc r="M20">
      <f>#REF!</f>
    </oc>
    <nc r="M20">
      <f>'Z:\Operations\L厂房区域公共文件\2021 L 厂房战略分解\scorecard\[Level 3 &amp;VS scorecard.xlsx]L3&amp;VS-Fab'!M394</f>
    </nc>
  </rcc>
  <rcc rId="1286" sId="8">
    <oc r="N20">
      <f>#REF!</f>
    </oc>
    <nc r="N20">
      <f>'Z:\Operations\L厂房区域公共文件\2021 L 厂房战略分解\scorecard\[Level 3 &amp;VS scorecard.xlsx]L3&amp;VS-Fab'!N394</f>
    </nc>
  </rcc>
  <rcc rId="1287" sId="8">
    <oc r="O20">
      <f>#REF!</f>
    </oc>
    <nc r="O20">
      <f>'Z:\Operations\L厂房区域公共文件\2021 L 厂房战略分解\scorecard\[Level 3 &amp;VS scorecard.xlsx]L3&amp;VS-Fab'!O394</f>
    </nc>
  </rcc>
  <rcc rId="1288" sId="8">
    <oc r="P20">
      <f>#REF!</f>
    </oc>
    <nc r="P20">
      <f>'Z:\Operations\L厂房区域公共文件\2021 L 厂房战略分解\scorecard\[Level 3 &amp;VS scorecard.xlsx]L3&amp;VS-Fab'!P394</f>
    </nc>
  </rcc>
  <rcc rId="1289" sId="8">
    <oc r="Q20">
      <f>#REF!</f>
    </oc>
    <nc r="Q20">
      <f>'Z:\Operations\L厂房区域公共文件\2021 L 厂房战略分解\scorecard\[Level 3 &amp;VS scorecard.xlsx]L3&amp;VS-Fab'!Q394</f>
    </nc>
  </rcc>
  <rcc rId="1290" sId="8">
    <oc r="R20">
      <f>#REF!</f>
    </oc>
    <nc r="R20">
      <f>'Z:\Operations\L厂房区域公共文件\2021 L 厂房战略分解\scorecard\[Level 3 &amp;VS scorecard.xlsx]L3&amp;VS-Fab'!R394</f>
    </nc>
  </rcc>
  <rcc rId="1291" sId="8">
    <oc r="S20">
      <f>#REF!</f>
    </oc>
    <nc r="S20">
      <f>'Z:\Operations\L厂房区域公共文件\2021 L 厂房战略分解\scorecard\[Level 3 &amp;VS scorecard.xlsx]L3&amp;VS-Fab'!S394</f>
    </nc>
  </rcc>
  <rcc rId="1292" sId="8">
    <oc r="T20">
      <f>#REF!</f>
    </oc>
    <nc r="T20">
      <f>'Z:\Operations\L厂房区域公共文件\2021 L 厂房战略分解\scorecard\[Level 3 &amp;VS scorecard.xlsx]L3&amp;VS-Fab'!T394</f>
    </nc>
  </rcc>
  <rfmt sheetId="8" sqref="G21" start="0" length="0">
    <dxf/>
  </rfmt>
  <rcc rId="1293" sId="8">
    <oc r="H21">
      <f>AVERAGE(I21:T21)</f>
    </oc>
    <nc r="H21">
      <f>AVERAGE(I21:T21)</f>
    </nc>
  </rcc>
  <rcc rId="1294" sId="8">
    <oc r="I21">
      <f>'Z:\RPRT\Lean Review\[Lean Scorecard-L Fab.xlsx]summary'!$F$8</f>
    </oc>
    <nc r="I21">
      <f>'Z:\RPRT\Lean Review\[Lean Scorecard-L Fab.xlsx]summary'!$F$8</f>
    </nc>
  </rcc>
  <rcc rId="1295" sId="8">
    <oc r="J21">
      <f>'Z:\RPRT\Lean Review\[Lean Scorecard-L Fab.xlsx]summary'!$G$8</f>
    </oc>
    <nc r="J21">
      <f>'Z:\RPRT\Lean Review\[Lean Scorecard-L Fab.xlsx]summary'!$G$8</f>
    </nc>
  </rcc>
  <rcc rId="1296" sId="8">
    <oc r="K21">
      <f>'Z:\RPRT\Lean Review\[Lean Scorecard-L Fab.xlsx]summary'!$H$8</f>
    </oc>
    <nc r="K21">
      <f>'Z:\RPRT\Lean Review\[Lean Scorecard-L Fab.xlsx]summary'!$H$8</f>
    </nc>
  </rcc>
  <rcc rId="1297" sId="8">
    <nc r="M21">
      <v>10.5</v>
    </nc>
  </rcc>
  <rfmt sheetId="8" sqref="N21" start="0" length="0">
    <dxf/>
  </rfmt>
  <rfmt sheetId="8" sqref="O21" start="0" length="0">
    <dxf/>
  </rfmt>
  <rfmt sheetId="8" sqref="P21" start="0" length="0">
    <dxf/>
  </rfmt>
  <rfmt sheetId="8" sqref="Q21" start="0" length="0">
    <dxf/>
  </rfmt>
  <rfmt sheetId="8" sqref="R21" start="0" length="0">
    <dxf/>
  </rfmt>
  <rfmt sheetId="8" sqref="S21" start="0" length="0">
    <dxf/>
  </rfmt>
  <rfmt sheetId="8" sqref="T21" start="0" length="0">
    <dxf/>
  </rfmt>
  <rfmt sheetId="8" sqref="A22" start="0" length="0">
    <dxf/>
  </rfmt>
  <rfmt sheetId="8" sqref="B22" start="0" length="0">
    <dxf/>
  </rfmt>
  <rfmt sheetId="8" sqref="C22" start="0" length="0">
    <dxf/>
  </rfmt>
  <rfmt sheetId="8" sqref="D22" start="0" length="0">
    <dxf/>
  </rfmt>
  <rfmt sheetId="8" sqref="E22" start="0" length="0">
    <dxf/>
  </rfmt>
  <rfmt sheetId="8" sqref="F22" start="0" length="0">
    <dxf/>
  </rfmt>
  <rfmt sheetId="8" sqref="G22" start="0" length="0">
    <dxf/>
  </rfmt>
  <rcc rId="1298" sId="8">
    <oc r="H22">
      <f>'L3&amp;VS-Paint'!H36</f>
    </oc>
    <nc r="H22">
      <f>'Z:\Operations\L厂房区域公共文件\2021 L 厂房战略分解\scorecard\[Level 3 &amp;VS scorecard.xlsx]L3&amp;VS-Paint'!H36</f>
    </nc>
  </rcc>
  <rcc rId="1299" sId="8">
    <oc r="I22">
      <f>'L3&amp;VS-Paint'!I36</f>
    </oc>
    <nc r="I22">
      <f>'Z:\Operations\L厂房区域公共文件\2021 L 厂房战略分解\scorecard\[Level 3 &amp;VS scorecard.xlsx]L3&amp;VS-Paint'!I36</f>
    </nc>
  </rcc>
  <rcc rId="1300" sId="8">
    <oc r="J22">
      <f>'L3&amp;VS-Paint'!J36</f>
    </oc>
    <nc r="J22">
      <f>'Z:\Operations\L厂房区域公共文件\2021 L 厂房战略分解\scorecard\[Level 3 &amp;VS scorecard.xlsx]L3&amp;VS-Paint'!J36</f>
    </nc>
  </rcc>
  <rcc rId="1301" sId="8">
    <oc r="K22">
      <f>'L3&amp;VS-Paint'!K36</f>
    </oc>
    <nc r="K22">
      <f>'Z:\Operations\L厂房区域公共文件\2021 L 厂房战略分解\scorecard\[Level 3 &amp;VS scorecard.xlsx]L3&amp;VS-Paint'!K36</f>
    </nc>
  </rcc>
  <rcc rId="1302" sId="8">
    <oc r="L22">
      <f>'L3&amp;VS-Paint'!L36</f>
    </oc>
    <nc r="L22">
      <f>'Z:\Operations\L厂房区域公共文件\2021 L 厂房战略分解\scorecard\[Level 3 &amp;VS scorecard.xlsx]L3&amp;VS-Paint'!L36</f>
    </nc>
  </rcc>
  <rcc rId="1303" sId="8">
    <oc r="M22">
      <f>'L3&amp;VS-Paint'!M36</f>
    </oc>
    <nc r="M22">
      <f>'Z:\Operations\L厂房区域公共文件\2021 L 厂房战略分解\scorecard\[Level 3 &amp;VS scorecard.xlsx]L3&amp;VS-Paint'!M36</f>
    </nc>
  </rcc>
  <rcc rId="1304" sId="8">
    <oc r="N22">
      <f>'L3&amp;VS-Paint'!N36</f>
    </oc>
    <nc r="N22">
      <f>'Z:\Operations\L厂房区域公共文件\2021 L 厂房战略分解\scorecard\[Level 3 &amp;VS scorecard.xlsx]L3&amp;VS-Paint'!N36</f>
    </nc>
  </rcc>
  <rcc rId="1305" sId="8">
    <oc r="O22">
      <f>'L3&amp;VS-Paint'!O36</f>
    </oc>
    <nc r="O22">
      <f>'Z:\Operations\L厂房区域公共文件\2021 L 厂房战略分解\scorecard\[Level 3 &amp;VS scorecard.xlsx]L3&amp;VS-Paint'!O36</f>
    </nc>
  </rcc>
  <rcc rId="1306" sId="8">
    <oc r="P22">
      <f>'L3&amp;VS-Paint'!P36</f>
    </oc>
    <nc r="P22">
      <f>'Z:\Operations\L厂房区域公共文件\2021 L 厂房战略分解\scorecard\[Level 3 &amp;VS scorecard.xlsx]L3&amp;VS-Paint'!P36</f>
    </nc>
  </rcc>
  <rcc rId="1307" sId="8">
    <oc r="Q22">
      <f>'L3&amp;VS-Paint'!Q36</f>
    </oc>
    <nc r="Q22">
      <f>'Z:\Operations\L厂房区域公共文件\2021 L 厂房战略分解\scorecard\[Level 3 &amp;VS scorecard.xlsx]L3&amp;VS-Paint'!Q36</f>
    </nc>
  </rcc>
  <rcc rId="1308" sId="8">
    <oc r="R22">
      <f>'L3&amp;VS-Paint'!R36</f>
    </oc>
    <nc r="R22">
      <f>'Z:\Operations\L厂房区域公共文件\2021 L 厂房战略分解\scorecard\[Level 3 &amp;VS scorecard.xlsx]L3&amp;VS-Paint'!R36</f>
    </nc>
  </rcc>
  <rcc rId="1309" sId="8">
    <oc r="S22">
      <f>'L3&amp;VS-Paint'!S36</f>
    </oc>
    <nc r="S22">
      <f>'Z:\Operations\L厂房区域公共文件\2021 L 厂房战略分解\scorecard\[Level 3 &amp;VS scorecard.xlsx]L3&amp;VS-Paint'!S36</f>
    </nc>
  </rcc>
  <rcc rId="1310" sId="8">
    <oc r="T22">
      <f>'L3&amp;VS-Paint'!T36</f>
    </oc>
    <nc r="T22">
      <f>'Z:\Operations\L厂房区域公共文件\2021 L 厂房战略分解\scorecard\[Level 3 &amp;VS scorecard.xlsx]L3&amp;VS-Paint'!T36</f>
    </nc>
  </rcc>
  <rfmt sheetId="8" sqref="G23" start="0" length="0">
    <dxf/>
  </rfmt>
  <rcc rId="1311" sId="8" odxf="1" dxf="1">
    <oc r="H23">
      <v>77</v>
    </oc>
    <nc r="H23">
      <f>'Z:\Operations\L厂房区域公共文件\2021 L 厂房战略分解\scorecard\[Level 3 &amp;VS scorecard.xlsx]L3&amp;VS-Paint'!H37</f>
    </nc>
    <odxf/>
    <ndxf/>
  </rcc>
  <rcc rId="1312" sId="8" odxf="1" dxf="1">
    <oc r="I23">
      <v>89</v>
    </oc>
    <nc r="I23">
      <f>'Z:\Operations\L厂房区域公共文件\2021 L 厂房战略分解\scorecard\[Level 3 &amp;VS scorecard.xlsx]L3&amp;VS-Paint'!I37</f>
    </nc>
    <odxf>
      <font>
        <sz val="15"/>
        <name val="Arial Narrow"/>
        <scheme val="none"/>
      </font>
      <fill>
        <patternFill patternType="solid">
          <bgColor rgb="FF00B050"/>
        </patternFill>
      </fill>
    </odxf>
    <ndxf>
      <font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313" sId="8" odxf="1" dxf="1">
    <oc r="J23">
      <v>81</v>
    </oc>
    <nc r="J23">
      <f>'Z:\Operations\L厂房区域公共文件\2021 L 厂房战略分解\scorecard\[Level 3 &amp;VS scorecard.xlsx]L3&amp;VS-Paint'!J37</f>
    </nc>
    <odxf>
      <font>
        <sz val="15"/>
        <name val="Arial Narrow"/>
        <scheme val="none"/>
      </font>
      <fill>
        <patternFill patternType="solid">
          <bgColor rgb="FF00B050"/>
        </patternFill>
      </fill>
      <alignment horizontal="general" vertical="center"/>
    </odxf>
    <n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ndxf>
  </rcc>
  <rcc rId="1314" sId="8" odxf="1" dxf="1">
    <oc r="K23">
      <v>77</v>
    </oc>
    <nc r="K23">
      <f>'Z:\Operations\L厂房区域公共文件\2021 L 厂房战略分解\scorecard\[Level 3 &amp;VS scorecard.xlsx]L3&amp;VS-Paint'!K37</f>
    </nc>
    <odxf>
      <font>
        <sz val="15"/>
        <name val="Arial Narrow"/>
        <scheme val="none"/>
      </font>
      <fill>
        <patternFill patternType="solid">
          <bgColor rgb="FF00B050"/>
        </patternFill>
      </fill>
      <alignment horizontal="general" vertical="center"/>
    </odxf>
    <n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ndxf>
  </rcc>
  <rcc rId="1315" sId="8" odxf="1" dxf="1">
    <oc r="L23">
      <v>77</v>
    </oc>
    <nc r="L23">
      <f>'Z:\Operations\L厂房区域公共文件\2021 L 厂房战略分解\scorecard\[Level 3 &amp;VS scorecard.xlsx]L3&amp;VS-Paint'!L37</f>
    </nc>
    <odxf>
      <font>
        <sz val="15"/>
        <name val="Arial Narrow"/>
        <scheme val="none"/>
      </font>
      <fill>
        <patternFill patternType="solid">
          <bgColor rgb="FF00B050"/>
        </patternFill>
      </fill>
      <alignment horizontal="general" vertical="center"/>
    </odxf>
    <ndxf>
      <font>
        <sz val="15"/>
        <color auto="1"/>
        <name val="Arial Narrow"/>
        <scheme val="none"/>
      </font>
      <fill>
        <patternFill patternType="none">
          <bgColor indexed="65"/>
        </patternFill>
      </fill>
      <alignment horizontal="center" vertical="top"/>
    </ndxf>
  </rcc>
  <rcc rId="1316" sId="8">
    <nc r="M23">
      <f>'Z:\Operations\L厂房区域公共文件\2021 L 厂房战略分解\scorecard\[Level 3 &amp;VS scorecard.xlsx]L3&amp;VS-Paint'!M37</f>
    </nc>
  </rcc>
  <rcc rId="1317" sId="8">
    <nc r="N23">
      <f>'Z:\Operations\L厂房区域公共文件\2021 L 厂房战略分解\scorecard\[Level 3 &amp;VS scorecard.xlsx]L3&amp;VS-Paint'!N37</f>
    </nc>
  </rcc>
  <rfmt sheetId="8" sqref="O23" start="0" length="0">
    <dxf/>
  </rfmt>
  <rfmt sheetId="8" sqref="P23" start="0" length="0">
    <dxf/>
  </rfmt>
  <rfmt sheetId="8" sqref="Q23" start="0" length="0">
    <dxf/>
  </rfmt>
  <rfmt sheetId="8" sqref="R23" start="0" length="0">
    <dxf/>
  </rfmt>
  <rfmt sheetId="8" sqref="S23" start="0" length="0">
    <dxf/>
  </rfmt>
  <rfmt sheetId="8" sqref="T23" start="0" length="0">
    <dxf/>
  </rfmt>
  <rfmt sheetId="8" sqref="A24" start="0" length="0">
    <dxf/>
  </rfmt>
  <rfmt sheetId="8" sqref="B24" start="0" length="0">
    <dxf/>
  </rfmt>
  <rfmt sheetId="8" sqref="C24" start="0" length="0">
    <dxf/>
  </rfmt>
  <rfmt sheetId="8" sqref="D24" start="0" length="0">
    <dxf/>
  </rfmt>
  <rfmt sheetId="8" sqref="E24" start="0" length="0">
    <dxf/>
  </rfmt>
  <rfmt sheetId="8" sqref="F24" start="0" length="0">
    <dxf/>
  </rfmt>
  <rfmt sheetId="8" sqref="G24" start="0" length="0">
    <dxf/>
  </rfmt>
  <rfmt sheetId="8" sqref="G25" start="0" length="0">
    <dxf/>
  </rfmt>
  <rcc rId="1318" sId="8" odxf="1" dxf="1" numFmtId="14">
    <oc r="H25">
      <v>0.95499999999999996</v>
    </oc>
    <nc r="H25">
      <f>'Z:\Operations\L厂房区域公共文件\2021 L 厂房战略分解\scorecard\[Level 3 &amp;VS scorecard.xlsx]L3&amp;VS-Assy'!H37</f>
    </nc>
    <odxf/>
    <ndxf/>
  </rcc>
  <rcc rId="1319" sId="8" odxf="1" dxf="1" numFmtId="14">
    <oc r="I25">
      <v>0.96599999999999997</v>
    </oc>
    <nc r="I25">
      <f>'Z:\Operations\L厂房区域公共文件\2021 L 厂房战略分解\scorecard\[Level 3 &amp;VS scorecard.xlsx]L3&amp;VS-Assy'!I37</f>
    </nc>
    <odxf>
      <font>
        <b val="0"/>
        <sz val="15"/>
        <color rgb="FF000000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320" sId="8" odxf="1" dxf="1" numFmtId="14">
    <oc r="J25">
      <v>0.98299999999999998</v>
    </oc>
    <nc r="J25">
      <f>'Z:\Operations\L厂房区域公共文件\2021 L 厂房战略分解\scorecard\[Level 3 &amp;VS scorecard.xlsx]L3&amp;VS-Assy'!J37</f>
    </nc>
    <odxf>
      <font>
        <b val="0"/>
        <sz val="15"/>
        <color rgb="FF000000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321" sId="8" odxf="1" dxf="1" numFmtId="14">
    <oc r="K25">
      <v>0.97299999999999998</v>
    </oc>
    <nc r="K25">
      <f>'Z:\Operations\L厂房区域公共文件\2021 L 厂房战略分解\scorecard\[Level 3 &amp;VS scorecard.xlsx]L3&amp;VS-Assy'!K37</f>
    </nc>
    <odxf>
      <font>
        <b val="0"/>
        <sz val="15"/>
        <color rgb="FF000000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322" sId="8" odxf="1" dxf="1" numFmtId="14">
    <oc r="L25">
      <v>0.95899999999999996</v>
    </oc>
    <nc r="L25">
      <f>'Z:\Operations\L厂房区域公共文件\2021 L 厂房战略分解\scorecard\[Level 3 &amp;VS scorecard.xlsx]L3&amp;VS-Assy'!L37</f>
    </nc>
    <odxf>
      <font>
        <b val="0"/>
        <sz val="15"/>
        <color rgb="FF000000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323" sId="8" odxf="1" dxf="1">
    <nc r="M25">
      <f>'Z:\Operations\L厂房区域公共文件\2021 L 厂房战略分解\scorecard\[Level 3 &amp;VS scorecard.xlsx]L3&amp;VS-Assy'!M37</f>
    </nc>
    <odxf>
      <font>
        <b val="0"/>
        <sz val="15"/>
        <color auto="1"/>
        <name val="Arial Narrow"/>
        <scheme val="none"/>
      </font>
      <numFmt numFmtId="0" formatCode="General"/>
    </odxf>
    <ndxf>
      <font>
        <b/>
        <sz val="15"/>
        <color auto="1"/>
        <name val="Arial Narrow"/>
        <scheme val="none"/>
      </font>
      <numFmt numFmtId="165" formatCode="0.0%"/>
    </ndxf>
  </rcc>
  <rcc rId="1324" sId="8" odxf="1" dxf="1">
    <nc r="N25">
      <f>'Z:\Operations\L厂房区域公共文件\2021 L 厂房战略分解\scorecard\[Level 3 &amp;VS scorecard.xlsx]L3&amp;VS-Assy'!N37</f>
    </nc>
    <odxf>
      <font>
        <b val="0"/>
        <sz val="15"/>
        <color auto="1"/>
        <name val="Arial Narrow"/>
        <scheme val="none"/>
      </font>
      <numFmt numFmtId="0" formatCode="General"/>
    </odxf>
    <ndxf>
      <font>
        <b/>
        <sz val="15"/>
        <color auto="1"/>
        <name val="Arial Narrow"/>
        <scheme val="none"/>
      </font>
      <numFmt numFmtId="165" formatCode="0.0%"/>
    </ndxf>
  </rcc>
  <rfmt sheetId="8" sqref="O25" start="0" length="0">
    <dxf/>
  </rfmt>
  <rfmt sheetId="8" sqref="P25" start="0" length="0">
    <dxf/>
  </rfmt>
  <rfmt sheetId="8" sqref="Q25" start="0" length="0">
    <dxf/>
  </rfmt>
  <rfmt sheetId="8" sqref="R25" start="0" length="0">
    <dxf/>
  </rfmt>
  <rfmt sheetId="8" sqref="S25" start="0" length="0">
    <dxf/>
  </rfmt>
  <rfmt sheetId="8" sqref="T25" start="0" length="0">
    <dxf/>
  </rfmt>
  <rfmt sheetId="8" sqref="A26" start="0" length="0">
    <dxf/>
  </rfmt>
  <rfmt sheetId="8" sqref="B26" start="0" length="0">
    <dxf/>
  </rfmt>
  <rfmt sheetId="8" sqref="C26" start="0" length="0">
    <dxf/>
  </rfmt>
  <rfmt sheetId="8" sqref="D26" start="0" length="0">
    <dxf/>
  </rfmt>
  <rfmt sheetId="8" sqref="E26" start="0" length="0">
    <dxf/>
  </rfmt>
  <rfmt sheetId="8" sqref="F26" start="0" length="0">
    <dxf/>
  </rfmt>
  <rfmt sheetId="8" sqref="G26" start="0" length="0">
    <dxf/>
  </rfmt>
  <rfmt sheetId="8" sqref="G27" start="0" length="0">
    <dxf/>
  </rfmt>
  <rcc rId="1325" sId="8" odxf="1" dxf="1" numFmtId="14">
    <oc r="H27">
      <v>0.95499999999999996</v>
    </oc>
    <nc r="H27">
      <f>'Z:\Operations\L厂房区域公共文件\2021 L 厂房战略分解\scorecard\[Level 3 &amp;VS scorecard.xlsx]L3&amp;VS-Assy'!H39</f>
    </nc>
    <odxf/>
    <ndxf/>
  </rcc>
  <rcc rId="1326" sId="8" odxf="1" dxf="1" numFmtId="14">
    <oc r="I27">
      <v>0.92800000000000005</v>
    </oc>
    <nc r="I27">
      <f>'Z:\Operations\L厂房区域公共文件\2021 L 厂房战略分解\scorecard\[Level 3 &amp;VS scorecard.xlsx]L3&amp;VS-Assy'!I39</f>
    </nc>
    <odxf>
      <font>
        <b val="0"/>
        <sz val="15"/>
        <name val="Arial Narrow"/>
        <scheme val="none"/>
      </font>
      <fill>
        <patternFill patternType="solid">
          <bgColor rgb="FFFF000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327" sId="8" odxf="1" dxf="1" numFmtId="14">
    <oc r="J27">
      <v>0.93200000000000005</v>
    </oc>
    <nc r="J27">
      <f>'Z:\Operations\L厂房区域公共文件\2021 L 厂房战略分解\scorecard\[Level 3 &amp;VS scorecard.xlsx]L3&amp;VS-Assy'!J39</f>
    </nc>
    <odxf>
      <font>
        <b val="0"/>
        <sz val="15"/>
        <name val="Arial Narrow"/>
        <scheme val="none"/>
      </font>
      <fill>
        <patternFill patternType="solid">
          <bgColor rgb="FFFF000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328" sId="8" odxf="1" dxf="1" numFmtId="14">
    <oc r="K27">
      <v>0.92600000000000005</v>
    </oc>
    <nc r="K27">
      <f>'Z:\Operations\L厂房区域公共文件\2021 L 厂房战略分解\scorecard\[Level 3 &amp;VS scorecard.xlsx]L3&amp;VS-Assy'!K39</f>
    </nc>
    <odxf>
      <font>
        <b val="0"/>
        <sz val="15"/>
        <name val="Arial Narrow"/>
        <scheme val="none"/>
      </font>
      <fill>
        <patternFill patternType="solid">
          <bgColor rgb="FFFF000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329" sId="8" odxf="1" dxf="1" numFmtId="14">
    <oc r="L27">
      <v>0.93500000000000005</v>
    </oc>
    <nc r="L27">
      <f>'Z:\Operations\L厂房区域公共文件\2021 L 厂房战略分解\scorecard\[Level 3 &amp;VS scorecard.xlsx]L3&amp;VS-Assy'!L39</f>
    </nc>
    <odxf>
      <font>
        <b val="0"/>
        <sz val="15"/>
        <name val="Arial Narrow"/>
        <scheme val="none"/>
      </font>
      <fill>
        <patternFill patternType="solid">
          <bgColor rgb="FFFF000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330" sId="8" odxf="1" dxf="1">
    <nc r="M27">
      <f>'Z:\Operations\L厂房区域公共文件\2021 L 厂房战略分解\scorecard\[Level 3 &amp;VS scorecard.xlsx]L3&amp;VS-Assy'!M39</f>
    </nc>
    <odxf>
      <font>
        <b val="0"/>
        <sz val="15"/>
        <color auto="1"/>
        <name val="Arial Narrow"/>
        <scheme val="none"/>
      </font>
      <numFmt numFmtId="0" formatCode="General"/>
    </odxf>
    <ndxf>
      <font>
        <b/>
        <sz val="15"/>
        <color auto="1"/>
        <name val="Arial Narrow"/>
        <scheme val="none"/>
      </font>
      <numFmt numFmtId="165" formatCode="0.0%"/>
    </ndxf>
  </rcc>
  <rcc rId="1331" sId="8" odxf="1" dxf="1">
    <nc r="N27">
      <f>'Z:\Operations\L厂房区域公共文件\2021 L 厂房战略分解\scorecard\[Level 3 &amp;VS scorecard.xlsx]L3&amp;VS-Assy'!N39</f>
    </nc>
    <odxf>
      <font>
        <b val="0"/>
        <sz val="15"/>
        <color auto="1"/>
        <name val="Arial Narrow"/>
        <scheme val="none"/>
      </font>
      <numFmt numFmtId="0" formatCode="General"/>
    </odxf>
    <ndxf>
      <font>
        <b/>
        <sz val="15"/>
        <color auto="1"/>
        <name val="Arial Narrow"/>
        <scheme val="none"/>
      </font>
      <numFmt numFmtId="165" formatCode="0.0%"/>
    </ndxf>
  </rcc>
  <rfmt sheetId="8" sqref="O27" start="0" length="0">
    <dxf/>
  </rfmt>
  <rfmt sheetId="8" sqref="P27" start="0" length="0">
    <dxf/>
  </rfmt>
  <rfmt sheetId="8" sqref="Q27" start="0" length="0">
    <dxf/>
  </rfmt>
  <rfmt sheetId="8" sqref="R27" start="0" length="0">
    <dxf/>
  </rfmt>
  <rfmt sheetId="8" sqref="S27" start="0" length="0">
    <dxf/>
  </rfmt>
  <rfmt sheetId="8" sqref="T27" start="0" length="0">
    <dxf/>
  </rfmt>
  <rfmt sheetId="8" sqref="A28" start="0" length="0">
    <dxf/>
  </rfmt>
  <rfmt sheetId="8" sqref="B28" start="0" length="0">
    <dxf/>
  </rfmt>
  <rfmt sheetId="8" sqref="C28" start="0" length="0">
    <dxf/>
  </rfmt>
  <rfmt sheetId="8" sqref="D28" start="0" length="0">
    <dxf/>
  </rfmt>
  <rfmt sheetId="8" sqref="E28" start="0" length="0">
    <dxf/>
  </rfmt>
  <rfmt sheetId="8" sqref="F28" start="0" length="0">
    <dxf/>
  </rfmt>
  <rfmt sheetId="8" sqref="G28" start="0" length="0">
    <dxf/>
  </rfmt>
  <rfmt sheetId="8" sqref="G29" start="0" length="0">
    <dxf/>
  </rfmt>
  <rcc rId="1332" sId="8" numFmtId="14">
    <oc r="H29">
      <v>0.995</v>
    </oc>
    <nc r="H29">
      <f>'Z:\Operations\L厂房区域公共文件\2021 L 厂房战略分解\scorecard\[Level 3 &amp;VS scorecard.xlsx]L3&amp;VS-Paint'!H39</f>
    </nc>
  </rcc>
  <rcc rId="1333" sId="8" numFmtId="14">
    <oc r="I29">
      <v>0.99</v>
    </oc>
    <nc r="I29">
      <f>'Z:\Operations\L厂房区域公共文件\2021 L 厂房战略分解\scorecard\[Level 3 &amp;VS scorecard.xlsx]L3&amp;VS-Paint'!I39</f>
    </nc>
  </rcc>
  <rcc rId="1334" sId="8" numFmtId="14">
    <oc r="J29">
      <v>0.996</v>
    </oc>
    <nc r="J29">
      <f>'Z:\Operations\L厂房区域公共文件\2021 L 厂房战略分解\scorecard\[Level 3 &amp;VS scorecard.xlsx]L3&amp;VS-Paint'!J39</f>
    </nc>
  </rcc>
  <rcc rId="1335" sId="8" numFmtId="14">
    <oc r="K29">
      <v>0.99399999999999999</v>
    </oc>
    <nc r="K29">
      <f>'Z:\Operations\L厂房区域公共文件\2021 L 厂房战略分解\scorecard\[Level 3 &amp;VS scorecard.xlsx]L3&amp;VS-Paint'!K39</f>
    </nc>
  </rcc>
  <rcc rId="1336" sId="8" numFmtId="14">
    <oc r="L29">
      <v>0.995</v>
    </oc>
    <nc r="L29">
      <f>'Z:\Operations\L厂房区域公共文件\2021 L 厂房战略分解\scorecard\[Level 3 &amp;VS scorecard.xlsx]L3&amp;VS-Paint'!L39</f>
    </nc>
  </rcc>
  <rcc rId="1337" sId="8" odxf="1" dxf="1">
    <nc r="M29">
      <f>'Z:\Operations\L厂房区域公共文件\2021 L 厂房战略分解\scorecard\[Level 3 &amp;VS scorecard.xlsx]L3&amp;VS-Paint'!M39</f>
    </nc>
    <odxf>
      <numFmt numFmtId="0" formatCode="General"/>
      <fill>
        <patternFill patternType="none">
          <bgColor indexed="65"/>
        </patternFill>
      </fill>
    </odxf>
    <ndxf>
      <numFmt numFmtId="165" formatCode="0.0%"/>
      <fill>
        <patternFill patternType="solid">
          <bgColor rgb="FF00B050"/>
        </patternFill>
      </fill>
    </ndxf>
  </rcc>
  <rcc rId="1338" sId="8" odxf="1" dxf="1">
    <nc r="N29">
      <f>'Z:\Operations\L厂房区域公共文件\2021 L 厂房战略分解\scorecard\[Level 3 &amp;VS scorecard.xlsx]L3&amp;VS-Paint'!N39</f>
    </nc>
    <odxf>
      <numFmt numFmtId="0" formatCode="General"/>
      <fill>
        <patternFill patternType="none">
          <bgColor indexed="65"/>
        </patternFill>
      </fill>
    </odxf>
    <ndxf>
      <numFmt numFmtId="165" formatCode="0.0%"/>
      <fill>
        <patternFill patternType="solid">
          <bgColor rgb="FF00B050"/>
        </patternFill>
      </fill>
    </ndxf>
  </rcc>
  <rfmt sheetId="8" sqref="O29" start="0" length="0">
    <dxf/>
  </rfmt>
  <rfmt sheetId="8" sqref="P29" start="0" length="0">
    <dxf/>
  </rfmt>
  <rfmt sheetId="8" sqref="Q29" start="0" length="0">
    <dxf/>
  </rfmt>
  <rfmt sheetId="8" sqref="R29" start="0" length="0">
    <dxf/>
  </rfmt>
  <rfmt sheetId="8" sqref="S29" start="0" length="0">
    <dxf/>
  </rfmt>
  <rfmt sheetId="8" sqref="T29" start="0" length="0">
    <dxf/>
  </rfmt>
  <rfmt sheetId="8" sqref="A30" start="0" length="0">
    <dxf/>
  </rfmt>
  <rfmt sheetId="8" sqref="B30" start="0" length="0">
    <dxf/>
  </rfmt>
  <rfmt sheetId="8" sqref="C30" start="0" length="0">
    <dxf/>
  </rfmt>
  <rfmt sheetId="8" sqref="D30" start="0" length="0">
    <dxf/>
  </rfmt>
  <rfmt sheetId="8" sqref="E30" start="0" length="0">
    <dxf/>
  </rfmt>
  <rfmt sheetId="8" sqref="F30" start="0" length="0">
    <dxf/>
  </rfmt>
  <rfmt sheetId="8" sqref="G30" start="0" length="0">
    <dxf/>
  </rfmt>
  <rcc rId="1339" sId="8" numFmtId="13">
    <oc r="H30">
      <v>0.92</v>
    </oc>
    <nc r="H30">
      <f>'Z:\Operations\L厂房区域公共文件\2021 L 厂房战略分解\scorecard\[Level 3 &amp;VS scorecard.xlsx]L3&amp;VS-Fab'!H36</f>
    </nc>
  </rcc>
  <rcc rId="1340" sId="8" odxf="1" dxf="1" numFmtId="13">
    <oc r="I30">
      <v>0.92</v>
    </oc>
    <nc r="I30">
      <f>'Z:\Operations\L厂房区域公共文件\2021 L 厂房战略分解\scorecard\[Level 3 &amp;VS scorecard.xlsx]L3&amp;VS-Fab'!I36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cc rId="1341" sId="8" odxf="1" dxf="1" numFmtId="13">
    <oc r="J30">
      <v>0.92</v>
    </oc>
    <nc r="J30">
      <f>'Z:\Operations\L厂房区域公共文件\2021 L 厂房战略分解\scorecard\[Level 3 &amp;VS scorecard.xlsx]L3&amp;VS-Fab'!J36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cc rId="1342" sId="8" odxf="1" dxf="1" numFmtId="13">
    <oc r="K30">
      <v>0.92</v>
    </oc>
    <nc r="K30">
      <f>'Z:\Operations\L厂房区域公共文件\2021 L 厂房战略分解\scorecard\[Level 3 &amp;VS scorecard.xlsx]L3&amp;VS-Fab'!K36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cc rId="1343" sId="8" odxf="1" dxf="1" numFmtId="13">
    <oc r="L30">
      <v>0.92</v>
    </oc>
    <nc r="L30">
      <f>'Z:\Operations\L厂房区域公共文件\2021 L 厂房战略分解\scorecard\[Level 3 &amp;VS scorecard.xlsx]L3&amp;VS-Fab'!L36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cc rId="1344" sId="8" numFmtId="13">
    <oc r="M30">
      <v>0.92</v>
    </oc>
    <nc r="M30">
      <f>'Z:\Operations\L厂房区域公共文件\2021 L 厂房战略分解\scorecard\[Level 3 &amp;VS scorecard.xlsx]L3&amp;VS-Fab'!M36</f>
    </nc>
  </rcc>
  <rcc rId="1345" sId="8" odxf="1" dxf="1" numFmtId="13">
    <oc r="N30">
      <v>0.92</v>
    </oc>
    <nc r="N30">
      <f>'Z:\Operations\L厂房区域公共文件\2021 L 厂房战略分解\scorecard\[Level 3 &amp;VS scorecard.xlsx]L3&amp;VS-Fab'!N36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cc rId="1346" sId="8" odxf="1" dxf="1" numFmtId="13">
    <oc r="O30">
      <v>0.92</v>
    </oc>
    <nc r="O30">
      <f>'Z:\Operations\L厂房区域公共文件\2021 L 厂房战略分解\scorecard\[Level 3 &amp;VS scorecard.xlsx]L3&amp;VS-Fab'!O36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cc rId="1347" sId="8" odxf="1" dxf="1" numFmtId="13">
    <oc r="P30">
      <v>0.92</v>
    </oc>
    <nc r="P30">
      <f>'Z:\Operations\L厂房区域公共文件\2021 L 厂房战略分解\scorecard\[Level 3 &amp;VS scorecard.xlsx]L3&amp;VS-Fab'!P36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cc rId="1348" sId="8" odxf="1" dxf="1" numFmtId="13">
    <oc r="Q30">
      <v>0.92</v>
    </oc>
    <nc r="Q30">
      <f>'Z:\Operations\L厂房区域公共文件\2021 L 厂房战略分解\scorecard\[Level 3 &amp;VS scorecard.xlsx]L3&amp;VS-Fab'!Q36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cc rId="1349" sId="8" numFmtId="13">
    <oc r="R30">
      <v>0.92</v>
    </oc>
    <nc r="R30">
      <f>'Z:\Operations\L厂房区域公共文件\2021 L 厂房战略分解\scorecard\[Level 3 &amp;VS scorecard.xlsx]L3&amp;VS-Fab'!R36</f>
    </nc>
  </rcc>
  <rcc rId="1350" sId="8" odxf="1" dxf="1" numFmtId="13">
    <oc r="S30">
      <v>0.92</v>
    </oc>
    <nc r="S30">
      <f>'Z:\Operations\L厂房区域公共文件\2021 L 厂房战略分解\scorecard\[Level 3 &amp;VS scorecard.xlsx]L3&amp;VS-Fab'!S36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cc rId="1351" sId="8" odxf="1" dxf="1" numFmtId="13">
    <oc r="T30">
      <v>0.92</v>
    </oc>
    <nc r="T30">
      <f>'Z:\Operations\L厂房区域公共文件\2021 L 厂房战略分解\scorecard\[Level 3 &amp;VS scorecard.xlsx]L3&amp;VS-Fab'!T36</f>
    </nc>
    <odxf>
      <font>
        <sz val="15"/>
        <name val="Arial Narrow"/>
        <scheme val="none"/>
      </font>
      <numFmt numFmtId="165" formatCode="0.0%"/>
    </odxf>
    <ndxf>
      <font>
        <sz val="15"/>
        <color auto="1"/>
        <name val="Arial Narrow"/>
        <scheme val="none"/>
      </font>
      <numFmt numFmtId="13" formatCode="0%"/>
    </ndxf>
  </rcc>
  <rfmt sheetId="8" sqref="G31" start="0" length="0">
    <dxf/>
  </rfmt>
  <rcc rId="1352" sId="8" numFmtId="13">
    <oc r="H31">
      <v>0.89100000000000001</v>
    </oc>
    <nc r="H31">
      <f>'Z:\Operations\L厂房区域公共文件\2021 L 厂房战略分解\scorecard\[Level 3 &amp;VS scorecard.xlsx]L3&amp;VS-Fab'!H37</f>
    </nc>
  </rcc>
  <rcc rId="1353" sId="8" odxf="1" dxf="1" numFmtId="13">
    <oc r="I31">
      <v>0.88500000000000001</v>
    </oc>
    <nc r="I31">
      <f>'Z:\Operations\L厂房区域公共文件\2021 L 厂房战略分解\scorecard\[Level 3 &amp;VS scorecard.xlsx]L3&amp;VS-Fab'!I37</f>
    </nc>
    <odxf>
      <font>
        <sz val="15"/>
        <name val="Arial Narrow"/>
        <scheme val="none"/>
      </font>
      <numFmt numFmtId="165" formatCode="0.0%"/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>
          <bgColor rgb="FF00B050"/>
        </patternFill>
      </fill>
    </ndxf>
  </rcc>
  <rcc rId="1354" sId="8" odxf="1" dxf="1" numFmtId="13">
    <oc r="J31">
      <v>0.89600000000000002</v>
    </oc>
    <nc r="J31">
      <f>'Z:\Operations\L厂房区域公共文件\2021 L 厂房战略分解\scorecard\[Level 3 &amp;VS scorecard.xlsx]L3&amp;VS-Fab'!J37</f>
    </nc>
    <odxf>
      <font>
        <sz val="15"/>
        <name val="Arial Narrow"/>
        <scheme val="none"/>
      </font>
      <numFmt numFmtId="165" formatCode="0.0%"/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>
          <bgColor rgb="FF00B050"/>
        </patternFill>
      </fill>
    </ndxf>
  </rcc>
  <rcc rId="1355" sId="8" odxf="1" dxf="1" numFmtId="13">
    <oc r="K31">
      <v>0.89359999999999995</v>
    </oc>
    <nc r="K31">
      <f>'Z:\Operations\L厂房区域公共文件\2021 L 厂房战略分解\scorecard\[Level 3 &amp;VS scorecard.xlsx]L3&amp;VS-Fab'!K37</f>
    </nc>
    <odxf>
      <font>
        <sz val="15"/>
        <name val="Arial Narrow"/>
        <scheme val="none"/>
      </font>
      <numFmt numFmtId="165" formatCode="0.0%"/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>
          <bgColor rgb="FF00B050"/>
        </patternFill>
      </fill>
    </ndxf>
  </rcc>
  <rcc rId="1356" sId="8" odxf="1" dxf="1" numFmtId="13">
    <oc r="L31">
      <v>0.90129999999999999</v>
    </oc>
    <nc r="L31">
      <f>'Z:\Operations\L厂房区域公共文件\2021 L 厂房战略分解\scorecard\[Level 3 &amp;VS scorecard.xlsx]L3&amp;VS-Fab'!L37</f>
    </nc>
    <odxf>
      <font>
        <sz val="15"/>
        <name val="Arial Narrow"/>
        <scheme val="none"/>
      </font>
      <numFmt numFmtId="165" formatCode="0.0%"/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>
          <bgColor rgb="FF00B050"/>
        </patternFill>
      </fill>
    </ndxf>
  </rcc>
  <rcc rId="1357" sId="8" odxf="1" dxf="1">
    <nc r="M31">
      <f>'Z:\Operations\L厂房区域公共文件\2021 L 厂房战略分解\scorecard\[Level 3 &amp;VS scorecard.xlsx]L3&amp;VS-Fab'!M37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358" sId="8" odxf="1" dxf="1">
    <nc r="N31">
      <f>'Z:\Operations\L厂房区域公共文件\2021 L 厂房战略分解\scorecard\[Level 3 &amp;VS scorecard.xlsx]L3&amp;VS-Fab'!N37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fmt sheetId="8" sqref="O31" start="0" length="0">
    <dxf/>
  </rfmt>
  <rfmt sheetId="8" sqref="P31" start="0" length="0">
    <dxf/>
  </rfmt>
  <rfmt sheetId="8" sqref="Q31" start="0" length="0">
    <dxf/>
  </rfmt>
  <rfmt sheetId="8" sqref="R31" start="0" length="0">
    <dxf/>
  </rfmt>
  <rfmt sheetId="8" sqref="S31" start="0" length="0">
    <dxf/>
  </rfmt>
  <rfmt sheetId="8" sqref="T31" start="0" length="0">
    <dxf/>
  </rfmt>
  <rfmt sheetId="8" sqref="A32" start="0" length="0">
    <dxf/>
  </rfmt>
  <rfmt sheetId="8" sqref="B32" start="0" length="0">
    <dxf/>
  </rfmt>
  <rfmt sheetId="8" sqref="C32" start="0" length="0">
    <dxf/>
  </rfmt>
  <rfmt sheetId="8" sqref="D32" start="0" length="0">
    <dxf/>
  </rfmt>
  <rfmt sheetId="8" sqref="E32" start="0" length="0">
    <dxf/>
  </rfmt>
  <rfmt sheetId="8" sqref="F32" start="0" length="0">
    <dxf/>
  </rfmt>
  <rfmt sheetId="8" sqref="G32" start="0" length="0">
    <dxf/>
  </rfmt>
  <rcc rId="1359" sId="8" numFmtId="14">
    <oc r="H32">
      <v>0.94499999999999995</v>
    </oc>
    <nc r="H32">
      <f>'Z:\Operations\L厂房区域公共文件\2021 L 厂房战略分解\scorecard\[Level 3 &amp;VS scorecard.xlsx]L3&amp;VS-Fab'!H38</f>
    </nc>
  </rcc>
  <rcc rId="1360" sId="8" odxf="1" dxf="1" numFmtId="14">
    <oc r="I32">
      <v>0.94499999999999995</v>
    </oc>
    <nc r="I32">
      <f>'Z:\Operations\L厂房区域公共文件\2021 L 厂房战略分解\scorecard\[Level 3 &amp;VS scorecard.xlsx]L3&amp;VS-Fab'!I38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61" sId="8" odxf="1" dxf="1" numFmtId="14">
    <oc r="J32">
      <v>0.94499999999999995</v>
    </oc>
    <nc r="J32">
      <f>'Z:\Operations\L厂房区域公共文件\2021 L 厂房战略分解\scorecard\[Level 3 &amp;VS scorecard.xlsx]L3&amp;VS-Fab'!J38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62" sId="8" odxf="1" dxf="1" numFmtId="14">
    <oc r="K32">
      <v>0.94499999999999995</v>
    </oc>
    <nc r="K32">
      <f>'Z:\Operations\L厂房区域公共文件\2021 L 厂房战略分解\scorecard\[Level 3 &amp;VS scorecard.xlsx]L3&amp;VS-Fab'!K38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63" sId="8" odxf="1" dxf="1" numFmtId="14">
    <oc r="L32">
      <v>0.94499999999999995</v>
    </oc>
    <nc r="L32">
      <f>'Z:\Operations\L厂房区域公共文件\2021 L 厂房战略分解\scorecard\[Level 3 &amp;VS scorecard.xlsx]L3&amp;VS-Fab'!L38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64" sId="8" numFmtId="14">
    <oc r="M32">
      <v>0.94499999999999995</v>
    </oc>
    <nc r="M32">
      <f>'Z:\Operations\L厂房区域公共文件\2021 L 厂房战略分解\scorecard\[Level 3 &amp;VS scorecard.xlsx]L3&amp;VS-Fab'!M38</f>
    </nc>
  </rcc>
  <rcc rId="1365" sId="8" odxf="1" dxf="1" numFmtId="14">
    <oc r="N32">
      <v>0.94499999999999995</v>
    </oc>
    <nc r="N32">
      <f>'Z:\Operations\L厂房区域公共文件\2021 L 厂房战略分解\scorecard\[Level 3 &amp;VS scorecard.xlsx]L3&amp;VS-Fab'!N38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66" sId="8" odxf="1" dxf="1" numFmtId="14">
    <oc r="O32">
      <v>0.94499999999999995</v>
    </oc>
    <nc r="O32">
      <f>'Z:\Operations\L厂房区域公共文件\2021 L 厂房战略分解\scorecard\[Level 3 &amp;VS scorecard.xlsx]L3&amp;VS-Fab'!O38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67" sId="8" odxf="1" dxf="1" numFmtId="14">
    <oc r="P32">
      <v>0.94499999999999995</v>
    </oc>
    <nc r="P32">
      <f>'Z:\Operations\L厂房区域公共文件\2021 L 厂房战略分解\scorecard\[Level 3 &amp;VS scorecard.xlsx]L3&amp;VS-Fab'!P38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68" sId="8" odxf="1" dxf="1" numFmtId="14">
    <oc r="Q32">
      <v>0.94499999999999995</v>
    </oc>
    <nc r="Q32">
      <f>'Z:\Operations\L厂房区域公共文件\2021 L 厂房战略分解\scorecard\[Level 3 &amp;VS scorecard.xlsx]L3&amp;VS-Fab'!Q38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69" sId="8" numFmtId="14">
    <oc r="R32">
      <v>0.94499999999999995</v>
    </oc>
    <nc r="R32">
      <f>'Z:\Operations\L厂房区域公共文件\2021 L 厂房战略分解\scorecard\[Level 3 &amp;VS scorecard.xlsx]L3&amp;VS-Fab'!R38</f>
    </nc>
  </rcc>
  <rcc rId="1370" sId="8" odxf="1" dxf="1" numFmtId="14">
    <oc r="S32">
      <v>0.94499999999999995</v>
    </oc>
    <nc r="S32">
      <f>'Z:\Operations\L厂房区域公共文件\2021 L 厂房战略分解\scorecard\[Level 3 &amp;VS scorecard.xlsx]L3&amp;VS-Fab'!S38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71" sId="8" odxf="1" dxf="1" numFmtId="14">
    <oc r="T32">
      <v>0.94499999999999995</v>
    </oc>
    <nc r="T32">
      <f>'Z:\Operations\L厂房区域公共文件\2021 L 厂房战略分解\scorecard\[Level 3 &amp;VS scorecard.xlsx]L3&amp;VS-Fab'!T38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fmt sheetId="8" sqref="G33" start="0" length="0">
    <dxf/>
  </rfmt>
  <rcc rId="1372" sId="8" numFmtId="14">
    <oc r="H33">
      <v>0.91879999999999995</v>
    </oc>
    <nc r="H33">
      <f>'Z:\Operations\L厂房区域公共文件\2021 L 厂房战略分解\scorecard\[Level 3 &amp;VS scorecard.xlsx]L3&amp;VS-Fab'!H39</f>
    </nc>
  </rcc>
  <rcc rId="1373" sId="8" odxf="1" dxf="1" numFmtId="14">
    <oc r="I33">
      <v>0.91220000000000001</v>
    </oc>
    <nc r="I33">
      <f>'Z:\Operations\L厂房区域公共文件\2021 L 厂房战略分解\scorecard\[Level 3 &amp;VS scorecard.xlsx]L3&amp;VS-Fab'!I39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74" sId="8" odxf="1" dxf="1" numFmtId="14">
    <oc r="J33">
      <v>0.92159999999999997</v>
    </oc>
    <nc r="J33">
      <f>'Z:\Operations\L厂房区域公共文件\2021 L 厂房战略分解\scorecard\[Level 3 &amp;VS scorecard.xlsx]L3&amp;VS-Fab'!J39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rgb="FF00B050"/>
        </patternFill>
      </fill>
    </ndxf>
  </rcc>
  <rcc rId="1375" sId="8" odxf="1" dxf="1" numFmtId="14">
    <oc r="K33">
      <v>0.92179999999999995</v>
    </oc>
    <nc r="K33">
      <f>'Z:\Operations\L厂房区域公共文件\2021 L 厂房战略分解\scorecard\[Level 3 &amp;VS scorecard.xlsx]L3&amp;VS-Fab'!K39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rgb="FF00B050"/>
        </patternFill>
      </fill>
    </ndxf>
  </rcc>
  <rcc rId="1376" sId="8" odxf="1" dxf="1" numFmtId="14">
    <oc r="L33">
      <v>0.91890000000000005</v>
    </oc>
    <nc r="L33">
      <f>'Z:\Operations\L厂房区域公共文件\2021 L 厂房战略分解\scorecard\[Level 3 &amp;VS scorecard.xlsx]L3&amp;VS-Fab'!L39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77" sId="8" odxf="1" dxf="1">
    <nc r="M33">
      <f>'Z:\Operations\L厂房区域公共文件\2021 L 厂房战略分解\scorecard\[Level 3 &amp;VS scorecard.xlsx]L3&amp;VS-Fab'!M39</f>
    </nc>
    <odxf>
      <numFmt numFmtId="0" formatCode="General"/>
      <fill>
        <patternFill patternType="none">
          <bgColor indexed="65"/>
        </patternFill>
      </fill>
    </odxf>
    <ndxf>
      <numFmt numFmtId="165" formatCode="0.0%"/>
      <fill>
        <patternFill patternType="solid">
          <bgColor rgb="FFFF0000"/>
        </patternFill>
      </fill>
    </ndxf>
  </rcc>
  <rcc rId="1378" sId="8" odxf="1" dxf="1">
    <nc r="N33">
      <f>'Z:\Operations\L厂房区域公共文件\2021 L 厂房战略分解\scorecard\[Level 3 &amp;VS scorecard.xlsx]L3&amp;VS-Fab'!N39</f>
    </nc>
    <odxf>
      <numFmt numFmtId="0" formatCode="General"/>
      <fill>
        <patternFill patternType="none">
          <bgColor indexed="65"/>
        </patternFill>
      </fill>
    </odxf>
    <ndxf>
      <numFmt numFmtId="165" formatCode="0.0%"/>
      <fill>
        <patternFill patternType="solid">
          <bgColor rgb="FFFF0000"/>
        </patternFill>
      </fill>
    </ndxf>
  </rcc>
  <rfmt sheetId="8" sqref="O33" start="0" length="0">
    <dxf/>
  </rfmt>
  <rfmt sheetId="8" sqref="P33" start="0" length="0">
    <dxf/>
  </rfmt>
  <rfmt sheetId="8" sqref="Q33" start="0" length="0">
    <dxf/>
  </rfmt>
  <rfmt sheetId="8" sqref="R33" start="0" length="0">
    <dxf/>
  </rfmt>
  <rfmt sheetId="8" sqref="S33" start="0" length="0">
    <dxf/>
  </rfmt>
  <rfmt sheetId="8" sqref="T33" start="0" length="0">
    <dxf/>
  </rfmt>
  <rfmt sheetId="8" sqref="A34" start="0" length="0">
    <dxf/>
  </rfmt>
  <rfmt sheetId="8" sqref="B34" start="0" length="0">
    <dxf/>
  </rfmt>
  <rfmt sheetId="8" sqref="C34" start="0" length="0">
    <dxf/>
  </rfmt>
  <rfmt sheetId="8" sqref="D34" start="0" length="0">
    <dxf/>
  </rfmt>
  <rcc rId="1379" sId="8" odxf="1" dxf="1">
    <oc r="E34" t="inlineStr">
      <is>
        <t>Boom: UT FPY (end)-L&amp;SLHEX</t>
      </is>
    </oc>
    <nc r="E34" t="inlineStr">
      <is>
        <t>Boom: UT FPY (end)-LHEX</t>
      </is>
    </nc>
    <odxf/>
    <ndxf/>
  </rcc>
  <rfmt sheetId="8" sqref="F34" start="0" length="0">
    <dxf/>
  </rfmt>
  <rfmt sheetId="8" sqref="G34" start="0" length="0">
    <dxf/>
  </rfmt>
  <rcc rId="1380" sId="8" numFmtId="13">
    <oc r="H34">
      <v>0.7</v>
    </oc>
    <nc r="H34">
      <f>'Z:\Operations\L厂房区域公共文件\2021 L 厂房战略分解\scorecard\[Level 3 &amp;VS scorecard.xlsx]L3&amp;VS-Fab'!H40</f>
    </nc>
  </rcc>
  <rfmt sheetId="8" sqref="G35" start="0" length="0">
    <dxf/>
  </rfmt>
  <rcc rId="1381" sId="8" odxf="1" dxf="1" numFmtId="13">
    <nc r="M35">
      <v>0.39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FF0000"/>
        </patternFill>
      </fill>
    </ndxf>
  </rcc>
  <rcc rId="1382" sId="8" odxf="1" dxf="1" numFmtId="13">
    <nc r="N35">
      <v>0.39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FF0000"/>
        </patternFill>
      </fill>
    </ndxf>
  </rcc>
  <rfmt sheetId="8" sqref="O35" start="0" length="0">
    <dxf/>
  </rfmt>
  <rfmt sheetId="8" sqref="P35" start="0" length="0">
    <dxf/>
  </rfmt>
  <rfmt sheetId="8" sqref="Q35" start="0" length="0">
    <dxf/>
  </rfmt>
  <rfmt sheetId="8" sqref="R35" start="0" length="0">
    <dxf/>
  </rfmt>
  <rfmt sheetId="8" sqref="S35" start="0" length="0">
    <dxf/>
  </rfmt>
  <rfmt sheetId="8" sqref="T35" start="0" length="0">
    <dxf/>
  </rfmt>
  <rfmt sheetId="8" sqref="A36" start="0" length="0">
    <dxf/>
  </rfmt>
  <rfmt sheetId="8" sqref="B36" start="0" length="0">
    <dxf/>
  </rfmt>
  <rfmt sheetId="8" sqref="C36" start="0" length="0">
    <dxf/>
  </rfmt>
  <rfmt sheetId="8" sqref="D36" start="0" length="0">
    <dxf/>
  </rfmt>
  <rfmt sheetId="8" sqref="E36" start="0" length="0">
    <dxf/>
  </rfmt>
  <rfmt sheetId="8" sqref="F36" start="0" length="0">
    <dxf/>
  </rfmt>
  <rfmt sheetId="8" sqref="G36" start="0" length="0">
    <dxf/>
  </rfmt>
  <rfmt sheetId="8" sqref="G37" start="0" length="0">
    <dxf/>
  </rfmt>
  <rcc rId="1383" sId="8" odxf="1" dxf="1" numFmtId="13">
    <nc r="M37">
      <v>0.81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384" sId="8" odxf="1" dxf="1">
    <nc r="N37">
      <f>'Z:\Operations\L厂房区域公共文件\2021 L 厂房战略分解\scorecard\[Level 3 &amp;VS scorecard.xlsx]L3&amp;VS-Fab'!N43</f>
    </nc>
    <odxf>
      <numFmt numFmtId="0" formatCode="General"/>
    </odxf>
    <ndxf>
      <numFmt numFmtId="13" formatCode="0%"/>
    </ndxf>
  </rcc>
  <rfmt sheetId="8" sqref="O37" start="0" length="0">
    <dxf/>
  </rfmt>
  <rfmt sheetId="8" sqref="P37" start="0" length="0">
    <dxf/>
  </rfmt>
  <rfmt sheetId="8" sqref="Q37" start="0" length="0">
    <dxf/>
  </rfmt>
  <rfmt sheetId="8" sqref="R37" start="0" length="0">
    <dxf/>
  </rfmt>
  <rfmt sheetId="8" sqref="S37" start="0" length="0">
    <dxf/>
  </rfmt>
  <rfmt sheetId="8" sqref="T37" start="0" length="0">
    <dxf/>
  </rfmt>
  <rfmt sheetId="8" sqref="A38" start="0" length="0">
    <dxf/>
  </rfmt>
  <rfmt sheetId="8" sqref="B38" start="0" length="0">
    <dxf/>
  </rfmt>
  <rfmt sheetId="8" sqref="C38" start="0" length="0">
    <dxf/>
  </rfmt>
  <rfmt sheetId="8" sqref="D38" start="0" length="0">
    <dxf/>
  </rfmt>
  <rfmt sheetId="8" sqref="E38" start="0" length="0">
    <dxf/>
  </rfmt>
  <rfmt sheetId="8" sqref="F38" start="0" length="0">
    <dxf/>
  </rfmt>
  <rfmt sheetId="8" sqref="G38" start="0" length="0">
    <dxf/>
  </rfmt>
  <rcc rId="1385" sId="8" numFmtId="13">
    <oc r="H38">
      <v>0.8</v>
    </oc>
    <nc r="H38">
      <f>'Z:\Operations\L厂房区域公共文件\2021 L 厂房战略分解\scorecard\[Level 3 &amp;VS scorecard.xlsx]L3&amp;VS-Fab'!H44</f>
    </nc>
  </rcc>
  <rcc rId="1386" sId="8" odxf="1" dxf="1" numFmtId="13">
    <oc r="I38">
      <v>0.8</v>
    </oc>
    <nc r="I38">
      <f>'Z:\Operations\L厂房区域公共文件\2021 L 厂房战略分解\scorecard\[Level 3 &amp;VS scorecard.xlsx]L3&amp;VS-Fab'!I44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87" sId="8" odxf="1" dxf="1" numFmtId="13">
    <oc r="J38">
      <v>0.8</v>
    </oc>
    <nc r="J38">
      <f>'Z:\Operations\L厂房区域公共文件\2021 L 厂房战略分解\scorecard\[Level 3 &amp;VS scorecard.xlsx]L3&amp;VS-Fab'!J44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88" sId="8" odxf="1" dxf="1" numFmtId="13">
    <oc r="K38">
      <v>0.8</v>
    </oc>
    <nc r="K38">
      <f>'Z:\Operations\L厂房区域公共文件\2021 L 厂房战略分解\scorecard\[Level 3 &amp;VS scorecard.xlsx]L3&amp;VS-Fab'!K44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89" sId="8" odxf="1" dxf="1" numFmtId="13">
    <oc r="L38">
      <v>0.8</v>
    </oc>
    <nc r="L38">
      <f>'Z:\Operations\L厂房区域公共文件\2021 L 厂房战略分解\scorecard\[Level 3 &amp;VS scorecard.xlsx]L3&amp;VS-Fab'!L44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90" sId="8" numFmtId="13">
    <oc r="M38">
      <v>0.8</v>
    </oc>
    <nc r="M38">
      <f>'Z:\Operations\L厂房区域公共文件\2021 L 厂房战略分解\scorecard\[Level 3 &amp;VS scorecard.xlsx]L3&amp;VS-Fab'!M44</f>
    </nc>
  </rcc>
  <rcc rId="1391" sId="8" odxf="1" dxf="1" numFmtId="13">
    <oc r="N38">
      <v>0.8</v>
    </oc>
    <nc r="N38">
      <f>'Z:\Operations\L厂房区域公共文件\2021 L 厂房战略分解\scorecard\[Level 3 &amp;VS scorecard.xlsx]L3&amp;VS-Fab'!N44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92" sId="8" odxf="1" dxf="1" numFmtId="13">
    <oc r="O38">
      <v>0.8</v>
    </oc>
    <nc r="O38">
      <f>'Z:\Operations\L厂房区域公共文件\2021 L 厂房战略分解\scorecard\[Level 3 &amp;VS scorecard.xlsx]L3&amp;VS-Fab'!O44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93" sId="8" odxf="1" dxf="1" numFmtId="13">
    <oc r="P38">
      <v>0.8</v>
    </oc>
    <nc r="P38">
      <f>'Z:\Operations\L厂房区域公共文件\2021 L 厂房战略分解\scorecard\[Level 3 &amp;VS scorecard.xlsx]L3&amp;VS-Fab'!P44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94" sId="8" odxf="1" dxf="1" numFmtId="13">
    <oc r="Q38">
      <v>0.8</v>
    </oc>
    <nc r="Q38">
      <f>'Z:\Operations\L厂房区域公共文件\2021 L 厂房战略分解\scorecard\[Level 3 &amp;VS scorecard.xlsx]L3&amp;VS-Fab'!Q44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95" sId="8" numFmtId="13">
    <oc r="R38">
      <v>0.8</v>
    </oc>
    <nc r="R38">
      <f>'Z:\Operations\L厂房区域公共文件\2021 L 厂房战略分解\scorecard\[Level 3 &amp;VS scorecard.xlsx]L3&amp;VS-Fab'!R44</f>
    </nc>
  </rcc>
  <rcc rId="1396" sId="8" odxf="1" dxf="1" numFmtId="13">
    <oc r="S38">
      <v>0.8</v>
    </oc>
    <nc r="S38">
      <f>'Z:\Operations\L厂房区域公共文件\2021 L 厂房战略分解\scorecard\[Level 3 &amp;VS scorecard.xlsx]L3&amp;VS-Fab'!S44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397" sId="8" odxf="1" dxf="1" numFmtId="13">
    <oc r="T38">
      <v>0.8</v>
    </oc>
    <nc r="T38">
      <f>'Z:\Operations\L厂房区域公共文件\2021 L 厂房战略分解\scorecard\[Level 3 &amp;VS scorecard.xlsx]L3&amp;VS-Fab'!T44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fmt sheetId="8" sqref="G39" start="0" length="0">
    <dxf/>
  </rfmt>
  <rcc rId="1398" sId="8" numFmtId="13">
    <oc r="H39">
      <v>0.57999999999999996</v>
    </oc>
    <nc r="H39">
      <f>'Z:\Operations\L厂房区域公共文件\2021 L 厂房战略分解\scorecard\[Level 3 &amp;VS scorecard.xlsx]L3&amp;VS-Fab'!H45</f>
    </nc>
  </rcc>
  <rcc rId="1399" sId="8" odxf="1" dxf="1" numFmtId="13">
    <oc r="I39">
      <v>0.54</v>
    </oc>
    <nc r="I39">
      <f>'Z:\Operations\L厂房区域公共文件\2021 L 厂房战略分解\scorecard\[Level 3 &amp;VS scorecard.xlsx]L3&amp;VS-Fab'!I45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rgb="FF00B050"/>
        </patternFill>
      </fill>
    </ndxf>
  </rcc>
  <rcc rId="1400" sId="8" odxf="1" dxf="1" numFmtId="13">
    <oc r="J39">
      <v>0.54</v>
    </oc>
    <nc r="J39">
      <f>'Z:\Operations\L厂房区域公共文件\2021 L 厂房战略分解\scorecard\[Level 3 &amp;VS scorecard.xlsx]L3&amp;VS-Fab'!J45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rgb="FF00B050"/>
        </patternFill>
      </fill>
    </ndxf>
  </rcc>
  <rcc rId="1401" sId="8" odxf="1" dxf="1" numFmtId="13">
    <oc r="K39">
      <v>0.64</v>
    </oc>
    <nc r="K39">
      <f>'Z:\Operations\L厂房区域公共文件\2021 L 厂房战略分解\scorecard\[Level 3 &amp;VS scorecard.xlsx]L3&amp;VS-Fab'!K45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rgb="FF00B050"/>
        </patternFill>
      </fill>
    </ndxf>
  </rcc>
  <rcc rId="1402" sId="8" odxf="1" dxf="1" numFmtId="13">
    <oc r="L39">
      <v>0.6966</v>
    </oc>
    <nc r="L39">
      <f>'Z:\Operations\L厂房区域公共文件\2021 L 厂房战略分解\scorecard\[Level 3 &amp;VS scorecard.xlsx]L3&amp;VS-Fab'!L45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rgb="FF00B050"/>
        </patternFill>
      </fill>
    </ndxf>
  </rcc>
  <rcc rId="1403" sId="8" odxf="1" dxf="1">
    <nc r="M39">
      <f>'Z:\Operations\L厂房区域公共文件\2021 L 厂房战略分解\scorecard\[Level 3 &amp;VS scorecard.xlsx]L3&amp;VS-Fab'!M45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404" sId="8" odxf="1" dxf="1">
    <nc r="N39">
      <f>'Z:\Operations\L厂房区域公共文件\2021 L 厂房战略分解\scorecard\[Level 3 &amp;VS scorecard.xlsx]L3&amp;VS-Fab'!N45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fmt sheetId="8" sqref="O39" start="0" length="0">
    <dxf/>
  </rfmt>
  <rfmt sheetId="8" sqref="P39" start="0" length="0">
    <dxf/>
  </rfmt>
  <rfmt sheetId="8" sqref="Q39" start="0" length="0">
    <dxf/>
  </rfmt>
  <rfmt sheetId="8" sqref="R39" start="0" length="0">
    <dxf/>
  </rfmt>
  <rfmt sheetId="8" sqref="S39" start="0" length="0">
    <dxf/>
  </rfmt>
  <rfmt sheetId="8" sqref="T39" start="0" length="0">
    <dxf/>
  </rfmt>
  <rfmt sheetId="8" sqref="A40" start="0" length="0">
    <dxf/>
  </rfmt>
  <rfmt sheetId="8" sqref="B40" start="0" length="0">
    <dxf/>
  </rfmt>
  <rfmt sheetId="8" sqref="C40" start="0" length="0">
    <dxf/>
  </rfmt>
  <rfmt sheetId="8" sqref="D40" start="0" length="0">
    <dxf/>
  </rfmt>
  <rfmt sheetId="8" sqref="E40" start="0" length="0">
    <dxf/>
  </rfmt>
  <rfmt sheetId="8" sqref="F40" start="0" length="0">
    <dxf/>
  </rfmt>
  <rfmt sheetId="8" sqref="G40" start="0" length="0">
    <dxf/>
  </rfmt>
  <rcc rId="1405" sId="8" numFmtId="13">
    <oc r="H40">
      <v>0.6</v>
    </oc>
    <nc r="H40">
      <f>'Z:\Operations\L厂房区域公共文件\2021 L 厂房战略分解\scorecard\[Level 3 &amp;VS scorecard.xlsx]L3&amp;VS-Fab'!H46</f>
    </nc>
  </rcc>
  <rcc rId="1406" sId="8" odxf="1" dxf="1" numFmtId="13">
    <oc r="I40">
      <v>0.6</v>
    </oc>
    <nc r="I40">
      <f>'Z:\Operations\L厂房区域公共文件\2021 L 厂房战略分解\scorecard\[Level 3 &amp;VS scorecard.xlsx]L3&amp;VS-Fab'!I46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07" sId="8" odxf="1" dxf="1" numFmtId="13">
    <oc r="J40">
      <v>0.6</v>
    </oc>
    <nc r="J40">
      <f>'Z:\Operations\L厂房区域公共文件\2021 L 厂房战略分解\scorecard\[Level 3 &amp;VS scorecard.xlsx]L3&amp;VS-Fab'!J46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08" sId="8" odxf="1" dxf="1" numFmtId="13">
    <oc r="K40">
      <v>0.6</v>
    </oc>
    <nc r="K40">
      <f>'Z:\Operations\L厂房区域公共文件\2021 L 厂房战略分解\scorecard\[Level 3 &amp;VS scorecard.xlsx]L3&amp;VS-Fab'!K46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09" sId="8" odxf="1" dxf="1" numFmtId="13">
    <oc r="L40">
      <v>0.6</v>
    </oc>
    <nc r="L40">
      <f>'Z:\Operations\L厂房区域公共文件\2021 L 厂房战略分解\scorecard\[Level 3 &amp;VS scorecard.xlsx]L3&amp;VS-Fab'!L46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10" sId="8" numFmtId="13">
    <oc r="M40">
      <v>0.6</v>
    </oc>
    <nc r="M40">
      <f>'Z:\Operations\L厂房区域公共文件\2021 L 厂房战略分解\scorecard\[Level 3 &amp;VS scorecard.xlsx]L3&amp;VS-Fab'!M46</f>
    </nc>
  </rcc>
  <rcc rId="1411" sId="8" odxf="1" dxf="1" numFmtId="13">
    <oc r="N40">
      <v>0.6</v>
    </oc>
    <nc r="N40">
      <f>'Z:\Operations\L厂房区域公共文件\2021 L 厂房战略分解\scorecard\[Level 3 &amp;VS scorecard.xlsx]L3&amp;VS-Fab'!N46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12" sId="8" odxf="1" dxf="1" numFmtId="13">
    <oc r="O40">
      <v>0.6</v>
    </oc>
    <nc r="O40">
      <f>'Z:\Operations\L厂房区域公共文件\2021 L 厂房战略分解\scorecard\[Level 3 &amp;VS scorecard.xlsx]L3&amp;VS-Fab'!O46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13" sId="8" odxf="1" dxf="1" numFmtId="13">
    <oc r="P40">
      <v>0.6</v>
    </oc>
    <nc r="P40">
      <f>'Z:\Operations\L厂房区域公共文件\2021 L 厂房战略分解\scorecard\[Level 3 &amp;VS scorecard.xlsx]L3&amp;VS-Fab'!P46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14" sId="8" odxf="1" dxf="1" numFmtId="13">
    <oc r="Q40">
      <v>0.6</v>
    </oc>
    <nc r="Q40">
      <f>'Z:\Operations\L厂房区域公共文件\2021 L 厂房战略分解\scorecard\[Level 3 &amp;VS scorecard.xlsx]L3&amp;VS-Fab'!Q46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15" sId="8" numFmtId="13">
    <oc r="R40">
      <v>0.6</v>
    </oc>
    <nc r="R40">
      <f>'Z:\Operations\L厂房区域公共文件\2021 L 厂房战略分解\scorecard\[Level 3 &amp;VS scorecard.xlsx]L3&amp;VS-Fab'!R46</f>
    </nc>
  </rcc>
  <rcc rId="1416" sId="8" odxf="1" dxf="1" numFmtId="13">
    <oc r="S40">
      <v>0.6</v>
    </oc>
    <nc r="S40">
      <f>'Z:\Operations\L厂房区域公共文件\2021 L 厂房战略分解\scorecard\[Level 3 &amp;VS scorecard.xlsx]L3&amp;VS-Fab'!S46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17" sId="8" odxf="1" dxf="1" numFmtId="13">
    <oc r="T40">
      <v>0.6</v>
    </oc>
    <nc r="T40">
      <f>'Z:\Operations\L厂房区域公共文件\2021 L 厂房战略分解\scorecard\[Level 3 &amp;VS scorecard.xlsx]L3&amp;VS-Fab'!T46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fmt sheetId="8" sqref="G41" start="0" length="0">
    <dxf/>
  </rfmt>
  <rcc rId="1418" sId="8" numFmtId="13">
    <oc r="H41">
      <v>9.8699999999999996E-2</v>
    </oc>
    <nc r="H41">
      <f>'Z:\Operations\L厂房区域公共文件\2021 L 厂房战略分解\scorecard\[Level 3 &amp;VS scorecard.xlsx]L3&amp;VS-Fab'!H47</f>
    </nc>
  </rcc>
  <rcc rId="1419" sId="8" odxf="1" dxf="1" numFmtId="13">
    <oc r="I41">
      <v>0.11269999999999999</v>
    </oc>
    <nc r="I41">
      <f>'Z:\Operations\L厂房区域公共文件\2021 L 厂房战略分解\scorecard\[Level 3 &amp;VS scorecard.xlsx]L3&amp;VS-Fab'!I47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20" sId="8" odxf="1" dxf="1" numFmtId="13">
    <oc r="J41">
      <v>6.4500000000000002E-2</v>
    </oc>
    <nc r="J41">
      <f>'Z:\Operations\L厂房区域公共文件\2021 L 厂房战略分解\scorecard\[Level 3 &amp;VS scorecard.xlsx]L3&amp;VS-Fab'!J47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21" sId="8" odxf="1" dxf="1" numFmtId="13">
    <oc r="K41">
      <v>0.1111</v>
    </oc>
    <nc r="K41">
      <f>'Z:\Operations\L厂房区域公共文件\2021 L 厂房战略分解\scorecard\[Level 3 &amp;VS scorecard.xlsx]L3&amp;VS-Fab'!K47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22" sId="8" odxf="1" dxf="1" numFmtId="13">
    <oc r="L41">
      <v>4.9500000000000002E-2</v>
    </oc>
    <nc r="L41">
      <f>'Z:\Operations\L厂房区域公共文件\2021 L 厂房战略分解\scorecard\[Level 3 &amp;VS scorecard.xlsx]L3&amp;VS-Fab'!L47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23" sId="8" odxf="1" dxf="1">
    <nc r="M41">
      <f>'Z:\Operations\L厂房区域公共文件\2021 L 厂房战略分解\scorecard\[Level 3 &amp;VS scorecard.xlsx]L3&amp;VS-Fab'!M47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FF0000"/>
        </patternFill>
      </fill>
    </ndxf>
  </rcc>
  <rcc rId="1424" sId="8" odxf="1" dxf="1">
    <nc r="N41">
      <f>'Z:\Operations\L厂房区域公共文件\2021 L 厂房战略分解\scorecard\[Level 3 &amp;VS scorecard.xlsx]L3&amp;VS-Fab'!N47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FF0000"/>
        </patternFill>
      </fill>
    </ndxf>
  </rcc>
  <rfmt sheetId="8" sqref="O41" start="0" length="0">
    <dxf/>
  </rfmt>
  <rfmt sheetId="8" sqref="P41" start="0" length="0">
    <dxf/>
  </rfmt>
  <rfmt sheetId="8" sqref="Q41" start="0" length="0">
    <dxf/>
  </rfmt>
  <rfmt sheetId="8" sqref="R41" start="0" length="0">
    <dxf/>
  </rfmt>
  <rfmt sheetId="8" sqref="S41" start="0" length="0">
    <dxf/>
  </rfmt>
  <rfmt sheetId="8" sqref="T41" start="0" length="0">
    <dxf/>
  </rfmt>
  <rfmt sheetId="8" sqref="A42" start="0" length="0">
    <dxf/>
  </rfmt>
  <rfmt sheetId="8" sqref="B42" start="0" length="0">
    <dxf/>
  </rfmt>
  <rfmt sheetId="8" sqref="C42" start="0" length="0">
    <dxf/>
  </rfmt>
  <rfmt sheetId="8" sqref="D42" start="0" length="0">
    <dxf/>
  </rfmt>
  <rfmt sheetId="8" sqref="E42" start="0" length="0">
    <dxf/>
  </rfmt>
  <rfmt sheetId="8" sqref="F42" start="0" length="0">
    <dxf/>
  </rfmt>
  <rfmt sheetId="8" sqref="G42" start="0" length="0">
    <dxf/>
  </rfmt>
  <rcc rId="1425" sId="8" numFmtId="13">
    <oc r="H42">
      <v>0.8</v>
    </oc>
    <nc r="H42">
      <f>'Z:\Operations\L厂房区域公共文件\2021 L 厂房战略分解\scorecard\[Level 3 &amp;VS scorecard.xlsx]L3&amp;VS-Fab'!H48</f>
    </nc>
  </rcc>
  <rcc rId="1426" sId="8" odxf="1" dxf="1" numFmtId="13">
    <oc r="I42">
      <v>0.8</v>
    </oc>
    <nc r="I42">
      <f>'Z:\Operations\L厂房区域公共文件\2021 L 厂房战略分解\scorecard\[Level 3 &amp;VS scorecard.xlsx]L3&amp;VS-Fab'!I48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27" sId="8" odxf="1" dxf="1" numFmtId="13">
    <oc r="J42">
      <v>0.8</v>
    </oc>
    <nc r="J42">
      <f>'Z:\Operations\L厂房区域公共文件\2021 L 厂房战略分解\scorecard\[Level 3 &amp;VS scorecard.xlsx]L3&amp;VS-Fab'!J48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28" sId="8" odxf="1" dxf="1" numFmtId="13">
    <oc r="K42">
      <v>0.8</v>
    </oc>
    <nc r="K42">
      <f>'Z:\Operations\L厂房区域公共文件\2021 L 厂房战略分解\scorecard\[Level 3 &amp;VS scorecard.xlsx]L3&amp;VS-Fab'!K48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29" sId="8" odxf="1" dxf="1" numFmtId="13">
    <oc r="L42">
      <v>0.8</v>
    </oc>
    <nc r="L42">
      <f>'Z:\Operations\L厂房区域公共文件\2021 L 厂房战略分解\scorecard\[Level 3 &amp;VS scorecard.xlsx]L3&amp;VS-Fab'!L48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30" sId="8" numFmtId="13">
    <oc r="M42">
      <v>0.8</v>
    </oc>
    <nc r="M42">
      <f>'Z:\Operations\L厂房区域公共文件\2021 L 厂房战略分解\scorecard\[Level 3 &amp;VS scorecard.xlsx]L3&amp;VS-Fab'!M48</f>
    </nc>
  </rcc>
  <rcc rId="1431" sId="8" odxf="1" dxf="1" numFmtId="13">
    <oc r="N42">
      <v>0.8</v>
    </oc>
    <nc r="N42">
      <f>'Z:\Operations\L厂房区域公共文件\2021 L 厂房战略分解\scorecard\[Level 3 &amp;VS scorecard.xlsx]L3&amp;VS-Fab'!N48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32" sId="8" odxf="1" dxf="1" numFmtId="13">
    <oc r="O42">
      <v>0.8</v>
    </oc>
    <nc r="O42">
      <f>'Z:\Operations\L厂房区域公共文件\2021 L 厂房战略分解\scorecard\[Level 3 &amp;VS scorecard.xlsx]L3&amp;VS-Fab'!O48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33" sId="8" odxf="1" dxf="1" numFmtId="13">
    <oc r="P42">
      <v>0.8</v>
    </oc>
    <nc r="P42">
      <f>'Z:\Operations\L厂房区域公共文件\2021 L 厂房战略分解\scorecard\[Level 3 &amp;VS scorecard.xlsx]L3&amp;VS-Fab'!P48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34" sId="8" odxf="1" dxf="1" numFmtId="13">
    <oc r="Q42">
      <v>0.8</v>
    </oc>
    <nc r="Q42">
      <f>'Z:\Operations\L厂房区域公共文件\2021 L 厂房战略分解\scorecard\[Level 3 &amp;VS scorecard.xlsx]L3&amp;VS-Fab'!Q48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35" sId="8" numFmtId="13">
    <oc r="R42">
      <v>0.8</v>
    </oc>
    <nc r="R42">
      <f>'Z:\Operations\L厂房区域公共文件\2021 L 厂房战略分解\scorecard\[Level 3 &amp;VS scorecard.xlsx]L3&amp;VS-Fab'!R48</f>
    </nc>
  </rcc>
  <rcc rId="1436" sId="8" odxf="1" dxf="1" numFmtId="13">
    <oc r="S42">
      <v>0.8</v>
    </oc>
    <nc r="S42">
      <f>'Z:\Operations\L厂房区域公共文件\2021 L 厂房战略分解\scorecard\[Level 3 &amp;VS scorecard.xlsx]L3&amp;VS-Fab'!S48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37" sId="8" odxf="1" dxf="1" numFmtId="13">
    <oc r="T42">
      <v>0.8</v>
    </oc>
    <nc r="T42">
      <f>'Z:\Operations\L厂房区域公共文件\2021 L 厂房战略分解\scorecard\[Level 3 &amp;VS scorecard.xlsx]L3&amp;VS-Fab'!T48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fmt sheetId="8" sqref="G43" start="0" length="0">
    <dxf/>
  </rfmt>
  <rcc rId="1438" sId="8" numFmtId="13">
    <oc r="H43">
      <v>0.3735</v>
    </oc>
    <nc r="H43">
      <f>'Z:\Operations\L厂房区域公共文件\2021 L 厂房战略分解\scorecard\[Level 3 &amp;VS scorecard.xlsx]L3&amp;VS-Fab'!H49</f>
    </nc>
  </rcc>
  <rcc rId="1439" sId="8" odxf="1" dxf="1" numFmtId="13">
    <oc r="I43">
      <v>0.27689999999999998</v>
    </oc>
    <nc r="I43">
      <f>'Z:\Operations\L厂房区域公共文件\2021 L 厂房战略分解\scorecard\[Level 3 &amp;VS scorecard.xlsx]L3&amp;VS-Fab'!I49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40" sId="8" odxf="1" dxf="1" numFmtId="13">
    <oc r="J43">
      <v>0.3256</v>
    </oc>
    <nc r="J43">
      <f>'Z:\Operations\L厂房区域公共文件\2021 L 厂房战略分解\scorecard\[Level 3 &amp;VS scorecard.xlsx]L3&amp;VS-Fab'!J49</f>
    </nc>
    <odxf>
      <font>
        <sz val="15"/>
        <name val="Arial Narrow"/>
        <scheme val="none"/>
      </font>
    </odxf>
    <ndxf>
      <font>
        <sz val="15"/>
        <color auto="1"/>
        <name val="Arial Narrow"/>
        <scheme val="none"/>
      </font>
    </ndxf>
  </rcc>
  <rcc rId="1441" sId="8" odxf="1" dxf="1" numFmtId="13">
    <oc r="K43">
      <v>0.51719999999999999</v>
    </oc>
    <nc r="K43">
      <f>'Z:\Operations\L厂房区域公共文件\2021 L 厂房战略分解\scorecard\[Level 3 &amp;VS scorecard.xlsx]L3&amp;VS-Fab'!K49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rgb="FF00B050"/>
        </patternFill>
      </fill>
    </ndxf>
  </rcc>
  <rcc rId="1442" sId="8" odxf="1" dxf="1" numFmtId="13">
    <oc r="L43">
      <v>0.60419999999999996</v>
    </oc>
    <nc r="L43">
      <f>'Z:\Operations\L厂房区域公共文件\2021 L 厂房战略分解\scorecard\[Level 3 &amp;VS scorecard.xlsx]L3&amp;VS-Fab'!L49</f>
    </nc>
    <odxf>
      <font>
        <sz val="15"/>
        <name val="Arial Narrow"/>
        <scheme val="none"/>
      </font>
      <fill>
        <patternFill>
          <bgColor rgb="FFFF0000"/>
        </patternFill>
      </fill>
    </odxf>
    <ndxf>
      <font>
        <sz val="15"/>
        <color auto="1"/>
        <name val="Arial Narrow"/>
        <scheme val="none"/>
      </font>
      <fill>
        <patternFill>
          <bgColor rgb="FF00B050"/>
        </patternFill>
      </fill>
    </ndxf>
  </rcc>
  <rcc rId="1443" sId="8" odxf="1" dxf="1">
    <nc r="M43">
      <f>'Z:\Operations\L厂房区域公共文件\2021 L 厂房战略分解\scorecard\[Level 3 &amp;VS scorecard.xlsx]L3&amp;VS-Fab'!M49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444" sId="8" odxf="1" dxf="1">
    <nc r="N43">
      <f>'Z:\Operations\L厂房区域公共文件\2021 L 厂房战略分解\scorecard\[Level 3 &amp;VS scorecard.xlsx]L3&amp;VS-Fab'!N49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fmt sheetId="8" sqref="O43" start="0" length="0">
    <dxf/>
  </rfmt>
  <rfmt sheetId="8" sqref="P43" start="0" length="0">
    <dxf/>
  </rfmt>
  <rfmt sheetId="8" sqref="Q43" start="0" length="0">
    <dxf/>
  </rfmt>
  <rfmt sheetId="8" sqref="R43" start="0" length="0">
    <dxf/>
  </rfmt>
  <rfmt sheetId="8" sqref="S43" start="0" length="0">
    <dxf/>
  </rfmt>
  <rfmt sheetId="8" sqref="T43" start="0" length="0">
    <dxf/>
  </rfmt>
  <rfmt sheetId="8" sqref="A44" start="0" length="0">
    <dxf/>
  </rfmt>
  <rfmt sheetId="8" sqref="B44" start="0" length="0">
    <dxf/>
  </rfmt>
  <rfmt sheetId="8" sqref="C44" start="0" length="0">
    <dxf/>
  </rfmt>
  <rfmt sheetId="8" sqref="D44" start="0" length="0">
    <dxf/>
  </rfmt>
  <rfmt sheetId="8" sqref="E44" start="0" length="0">
    <dxf/>
  </rfmt>
  <rfmt sheetId="8" sqref="F44" start="0" length="0">
    <dxf/>
  </rfmt>
  <rfmt sheetId="8" sqref="G44" start="0" length="0">
    <dxf/>
  </rfmt>
  <rfmt sheetId="8" sqref="G45" start="0" length="0">
    <dxf/>
  </rfmt>
  <rcc rId="1445" sId="8" odxf="1" dxf="1" numFmtId="13">
    <oc r="H45">
      <v>0.92</v>
    </oc>
    <nc r="H45"/>
    <odxf>
      <fill>
        <patternFill patternType="solid">
          <bgColor rgb="FF00B050"/>
        </patternFill>
      </fill>
    </odxf>
    <ndxf>
      <fill>
        <patternFill patternType="none">
          <bgColor indexed="65"/>
        </patternFill>
      </fill>
    </ndxf>
  </rcc>
  <rcc rId="1446" sId="8" numFmtId="13">
    <oc r="I45">
      <v>0.92</v>
    </oc>
    <nc r="I45">
      <v>0.92500000000000004</v>
    </nc>
  </rcc>
  <rcc rId="1447" sId="8" odxf="1" dxf="1" numFmtId="13">
    <oc r="J45">
      <v>0.92</v>
    </oc>
    <nc r="J45">
      <v>0.86</v>
    </nc>
    <odxf>
      <fill>
        <patternFill>
          <bgColor rgb="FF00B050"/>
        </patternFill>
      </fill>
    </odxf>
    <ndxf>
      <fill>
        <patternFill>
          <bgColor rgb="FFFF0000"/>
        </patternFill>
      </fill>
    </ndxf>
  </rcc>
  <rcc rId="1448" sId="8" numFmtId="13">
    <oc r="L45">
      <v>0.92</v>
    </oc>
    <nc r="L45">
      <v>0.91</v>
    </nc>
  </rcc>
  <rcc rId="1449" sId="8" odxf="1" dxf="1">
    <nc r="M45" t="inlineStr">
      <is>
        <t>NA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450" sId="8" odxf="1" dxf="1" numFmtId="13">
    <nc r="N45">
      <v>1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fmt sheetId="8" sqref="O45" start="0" length="0">
    <dxf/>
  </rfmt>
  <rfmt sheetId="8" sqref="P45" start="0" length="0">
    <dxf/>
  </rfmt>
  <rfmt sheetId="8" sqref="Q45" start="0" length="0">
    <dxf/>
  </rfmt>
  <rfmt sheetId="8" sqref="R45" start="0" length="0">
    <dxf/>
  </rfmt>
  <rfmt sheetId="8" sqref="S45" start="0" length="0">
    <dxf/>
  </rfmt>
  <rfmt sheetId="8" sqref="T45" start="0" length="0">
    <dxf/>
  </rfmt>
  <rfmt sheetId="8" sqref="A46" start="0" length="0">
    <dxf/>
  </rfmt>
  <rfmt sheetId="8" sqref="B46" start="0" length="0">
    <dxf/>
  </rfmt>
  <rfmt sheetId="8" sqref="C46" start="0" length="0">
    <dxf/>
  </rfmt>
  <rfmt sheetId="8" sqref="D46" start="0" length="0">
    <dxf/>
  </rfmt>
  <rfmt sheetId="8" sqref="E46" start="0" length="0">
    <dxf/>
  </rfmt>
  <rfmt sheetId="8" sqref="F46" start="0" length="0">
    <dxf/>
  </rfmt>
  <rfmt sheetId="8" sqref="G46" start="0" length="0">
    <dxf/>
  </rfmt>
  <rcc rId="1451" sId="8" numFmtId="13">
    <nc r="N46">
      <v>1</v>
    </nc>
  </rcc>
  <rcc rId="1452" sId="8" odxf="1" dxf="1">
    <oc r="O46">
      <v>1</v>
    </oc>
    <nc r="O46"/>
    <odxf>
      <font>
        <sz val="15"/>
        <color auto="1"/>
        <name val="Arial Narrow"/>
        <scheme val="none"/>
      </font>
      <numFmt numFmtId="13" formatCode="0%"/>
      <fill>
        <patternFill patternType="solid">
          <bgColor theme="7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ndxf>
  </rcc>
  <rfmt sheetId="8" sqref="G47" start="0" length="0">
    <dxf/>
  </rfmt>
  <rcc rId="1453" sId="8" numFmtId="13">
    <oc r="H47">
      <v>1</v>
    </oc>
    <nc r="H47"/>
  </rcc>
  <rfmt sheetId="8" sqref="I47" start="0" length="0">
    <dxf/>
  </rfmt>
  <rfmt sheetId="8" sqref="J47" start="0" length="0">
    <dxf/>
  </rfmt>
  <rfmt sheetId="8" sqref="K47" start="0" length="0">
    <dxf/>
  </rfmt>
  <rfmt sheetId="8" sqref="L47" start="0" length="0">
    <dxf/>
  </rfmt>
  <rcc rId="1454" sId="8" odxf="1" dxf="1">
    <nc r="M47" t="inlineStr">
      <is>
        <t>N/A</t>
        <phoneticPr fontId="6" type="noConversion"/>
      </is>
    </nc>
    <odxf>
      <numFmt numFmtId="0" formatCode="General"/>
    </odxf>
    <ndxf>
      <numFmt numFmtId="13" formatCode="0%"/>
    </ndxf>
  </rcc>
  <rfmt sheetId="8" sqref="N47" start="0" length="0">
    <dxf>
      <numFmt numFmtId="13" formatCode="0%"/>
    </dxf>
  </rfmt>
  <rfmt sheetId="8" sqref="O47" start="0" length="0">
    <dxf/>
  </rfmt>
  <rfmt sheetId="8" sqref="P47" start="0" length="0">
    <dxf/>
  </rfmt>
  <rfmt sheetId="8" sqref="Q47" start="0" length="0">
    <dxf/>
  </rfmt>
  <rfmt sheetId="8" sqref="R47" start="0" length="0">
    <dxf/>
  </rfmt>
  <rfmt sheetId="8" sqref="S47" start="0" length="0">
    <dxf/>
  </rfmt>
  <rfmt sheetId="8" sqref="T47" start="0" length="0">
    <dxf/>
  </rfmt>
  <rfmt sheetId="8" sqref="A48" start="0" length="0">
    <dxf/>
  </rfmt>
  <rfmt sheetId="8" sqref="B48" start="0" length="0">
    <dxf/>
  </rfmt>
  <rfmt sheetId="8" sqref="C48" start="0" length="0">
    <dxf/>
  </rfmt>
  <rfmt sheetId="8" sqref="D48" start="0" length="0">
    <dxf/>
  </rfmt>
  <rfmt sheetId="8" sqref="E48" start="0" length="0">
    <dxf/>
  </rfmt>
  <rfmt sheetId="8" sqref="F48" start="0" length="0">
    <dxf/>
  </rfmt>
  <rfmt sheetId="8" sqref="G48" start="0" length="0">
    <dxf/>
  </rfmt>
  <rcc rId="1455" sId="8" numFmtId="13">
    <oc r="H48">
      <v>0.99</v>
    </oc>
    <nc r="H48">
      <f>'Z:\Operations\L厂房区域公共文件\2021 L 厂房战略分解\scorecard\[Level 3 &amp;VS scorecard.xlsx]L3&amp;VS-Assy'!H40</f>
    </nc>
  </rcc>
  <rcc rId="1456" sId="8" odxf="1" dxf="1" numFmtId="13">
    <oc r="I48">
      <v>0.99</v>
    </oc>
    <nc r="I48">
      <f>'Z:\Operations\L厂房区域公共文件\2021 L 厂房战略分解\scorecard\[Level 3 &amp;VS scorecard.xlsx]L3&amp;VS-Assy'!I40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57" sId="8" odxf="1" dxf="1" numFmtId="13">
    <oc r="J48">
      <v>0.99</v>
    </oc>
    <nc r="J48">
      <f>'Z:\Operations\L厂房区域公共文件\2021 L 厂房战略分解\scorecard\[Level 3 &amp;VS scorecard.xlsx]L3&amp;VS-Assy'!J40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58" sId="8" odxf="1" dxf="1" numFmtId="13">
    <oc r="K48">
      <v>0.99</v>
    </oc>
    <nc r="K48">
      <f>'Z:\Operations\L厂房区域公共文件\2021 L 厂房战略分解\scorecard\[Level 3 &amp;VS scorecard.xlsx]L3&amp;VS-Assy'!K40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59" sId="8" odxf="1" dxf="1" numFmtId="13">
    <oc r="L48">
      <v>0.99</v>
    </oc>
    <nc r="L48">
      <f>'Z:\Operations\L厂房区域公共文件\2021 L 厂房战略分解\scorecard\[Level 3 &amp;VS scorecard.xlsx]L3&amp;VS-Assy'!L40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60" sId="8" numFmtId="13">
    <oc r="M48">
      <v>0.99</v>
    </oc>
    <nc r="M48">
      <f>'Z:\Operations\L厂房区域公共文件\2021 L 厂房战略分解\scorecard\[Level 3 &amp;VS scorecard.xlsx]L3&amp;VS-Assy'!M40</f>
    </nc>
  </rcc>
  <rcc rId="1461" sId="8" odxf="1" dxf="1" numFmtId="13">
    <oc r="N48">
      <v>0.99</v>
    </oc>
    <nc r="N48">
      <f>'Z:\Operations\L厂房区域公共文件\2021 L 厂房战略分解\scorecard\[Level 3 &amp;VS scorecard.xlsx]L3&amp;VS-Assy'!N40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62" sId="8" odxf="1" dxf="1" numFmtId="13">
    <oc r="O48">
      <v>0.99</v>
    </oc>
    <nc r="O48">
      <f>'Z:\Operations\L厂房区域公共文件\2021 L 厂房战略分解\scorecard\[Level 3 &amp;VS scorecard.xlsx]L3&amp;VS-Assy'!O40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63" sId="8" odxf="1" dxf="1" numFmtId="13">
    <oc r="P48">
      <v>0.99</v>
    </oc>
    <nc r="P48">
      <f>'Z:\Operations\L厂房区域公共文件\2021 L 厂房战略分解\scorecard\[Level 3 &amp;VS scorecard.xlsx]L3&amp;VS-Assy'!P40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64" sId="8" odxf="1" dxf="1" numFmtId="13">
    <oc r="Q48">
      <v>0.99</v>
    </oc>
    <nc r="Q48">
      <f>'Z:\Operations\L厂房区域公共文件\2021 L 厂房战略分解\scorecard\[Level 3 &amp;VS scorecard.xlsx]L3&amp;VS-Assy'!Q40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65" sId="8" numFmtId="13">
    <oc r="R48">
      <v>0.99</v>
    </oc>
    <nc r="R48">
      <f>'Z:\Operations\L厂房区域公共文件\2021 L 厂房战略分解\scorecard\[Level 3 &amp;VS scorecard.xlsx]L3&amp;VS-Assy'!R40</f>
    </nc>
  </rcc>
  <rcc rId="1466" sId="8" odxf="1" dxf="1" numFmtId="13">
    <oc r="S48">
      <v>0.99</v>
    </oc>
    <nc r="S48">
      <f>'Z:\Operations\L厂房区域公共文件\2021 L 厂房战略分解\scorecard\[Level 3 &amp;VS scorecard.xlsx]L3&amp;VS-Assy'!S40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67" sId="8" odxf="1" dxf="1" numFmtId="13">
    <oc r="T48">
      <v>0.99</v>
    </oc>
    <nc r="T48">
      <f>'Z:\Operations\L厂房区域公共文件\2021 L 厂房战略分解\scorecard\[Level 3 &amp;VS scorecard.xlsx]L3&amp;VS-Assy'!T40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fmt sheetId="8" sqref="G49" start="0" length="0">
    <dxf/>
  </rfmt>
  <rcc rId="1468" sId="8" odxf="1" dxf="1" numFmtId="13">
    <oc r="H49">
      <v>0.99</v>
    </oc>
    <nc r="H49">
      <f>'Z:\Operations\L厂房区域公共文件\2021 L 厂房战略分解\scorecard\[Level 3 &amp;VS scorecard.xlsx]L3&amp;VS-Assy'!H41</f>
    </nc>
    <odxf/>
    <ndxf/>
  </rcc>
  <rcc rId="1469" sId="8" odxf="1" dxf="1" numFmtId="13">
    <oc r="I49">
      <v>0.94799999999999995</v>
    </oc>
    <nc r="I49">
      <f>'Z:\Operations\L厂房区域公共文件\2021 L 厂房战略分解\scorecard\[Level 3 &amp;VS scorecard.xlsx]L3&amp;VS-Assy'!I41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470" sId="8" odxf="1" dxf="1" numFmtId="13">
    <oc r="J49">
      <v>0.98699999999999999</v>
    </oc>
    <nc r="J49">
      <f>'Z:\Operations\L厂房区域公共文件\2021 L 厂房战略分解\scorecard\[Level 3 &amp;VS scorecard.xlsx]L3&amp;VS-Assy'!J41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471" sId="8" odxf="1" dxf="1" numFmtId="13">
    <oc r="K49">
      <v>0.99</v>
    </oc>
    <nc r="K49">
      <f>'Z:\Operations\L厂房区域公共文件\2021 L 厂房战略分解\scorecard\[Level 3 &amp;VS scorecard.xlsx]L3&amp;VS-Assy'!K41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472" sId="8" odxf="1" dxf="1" numFmtId="13">
    <oc r="L49">
      <v>0.98</v>
    </oc>
    <nc r="L49">
      <f>'Z:\Operations\L厂房区域公共文件\2021 L 厂房战略分解\scorecard\[Level 3 &amp;VS scorecard.xlsx]L3&amp;VS-Assy'!L41</f>
    </nc>
    <odxf>
      <font>
        <b val="0"/>
        <sz val="15"/>
        <name val="Arial Narrow"/>
        <scheme val="none"/>
      </font>
      <fill>
        <patternFill patternType="solid">
          <bgColor rgb="FFFF000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473" sId="8" odxf="1" dxf="1">
    <nc r="M49">
      <f>'Z:\Operations\L厂房区域公共文件\2021 L 厂房战略分解\scorecard\[Level 3 &amp;VS scorecard.xlsx]L3&amp;VS-Assy'!M41</f>
    </nc>
    <odxf>
      <font>
        <b val="0"/>
        <sz val="15"/>
        <color auto="1"/>
        <name val="Arial Narrow"/>
        <scheme val="none"/>
      </font>
      <numFmt numFmtId="0" formatCode="General"/>
    </odxf>
    <ndxf>
      <font>
        <b/>
        <sz val="15"/>
        <color auto="1"/>
        <name val="Arial Narrow"/>
        <scheme val="none"/>
      </font>
      <numFmt numFmtId="13" formatCode="0%"/>
    </ndxf>
  </rcc>
  <rcc rId="1474" sId="8" odxf="1" dxf="1">
    <nc r="N49">
      <f>'Z:\Operations\L厂房区域公共文件\2021 L 厂房战略分解\scorecard\[Level 3 &amp;VS scorecard.xlsx]L3&amp;VS-Assy'!N41</f>
    </nc>
    <odxf>
      <font>
        <b val="0"/>
        <sz val="15"/>
        <color auto="1"/>
        <name val="Arial Narrow"/>
        <scheme val="none"/>
      </font>
      <numFmt numFmtId="0" formatCode="General"/>
    </odxf>
    <ndxf>
      <font>
        <b/>
        <sz val="15"/>
        <color auto="1"/>
        <name val="Arial Narrow"/>
        <scheme val="none"/>
      </font>
      <numFmt numFmtId="13" formatCode="0%"/>
    </ndxf>
  </rcc>
  <rfmt sheetId="8" sqref="O49" start="0" length="0">
    <dxf/>
  </rfmt>
  <rfmt sheetId="8" sqref="P49" start="0" length="0">
    <dxf/>
  </rfmt>
  <rfmt sheetId="8" sqref="Q49" start="0" length="0">
    <dxf/>
  </rfmt>
  <rfmt sheetId="8" sqref="R49" start="0" length="0">
    <dxf/>
  </rfmt>
  <rfmt sheetId="8" sqref="S49" start="0" length="0">
    <dxf/>
  </rfmt>
  <rfmt sheetId="8" sqref="T49" start="0" length="0">
    <dxf/>
  </rfmt>
  <rfmt sheetId="8" sqref="A50" start="0" length="0">
    <dxf/>
  </rfmt>
  <rfmt sheetId="8" sqref="B50" start="0" length="0">
    <dxf/>
  </rfmt>
  <rfmt sheetId="8" sqref="C50" start="0" length="0">
    <dxf/>
  </rfmt>
  <rfmt sheetId="8" sqref="D50" start="0" length="0">
    <dxf/>
  </rfmt>
  <rfmt sheetId="8" sqref="E50" start="0" length="0">
    <dxf/>
  </rfmt>
  <rfmt sheetId="8" sqref="F50" start="0" length="0">
    <dxf/>
  </rfmt>
  <rfmt sheetId="8" sqref="G50" start="0" length="0">
    <dxf/>
  </rfmt>
  <rcc rId="1475" sId="8" numFmtId="13">
    <oc r="H50">
      <v>0.98</v>
    </oc>
    <nc r="H50">
      <f>'Z:\Operations\L厂房区域公共文件\2021 L 厂房战略分解\scorecard\[Level 3 &amp;VS scorecard.xlsx]L3&amp;VS-Assy'!H42</f>
    </nc>
  </rcc>
  <rcc rId="1476" sId="8" odxf="1" dxf="1" numFmtId="13">
    <oc r="I50">
      <v>0.98</v>
    </oc>
    <nc r="I50">
      <f>'Z:\Operations\L厂房区域公共文件\2021 L 厂房战略分解\scorecard\[Level 3 &amp;VS scorecard.xlsx]L3&amp;VS-Assy'!I42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77" sId="8" odxf="1" dxf="1" numFmtId="13">
    <oc r="J50">
      <v>0.98</v>
    </oc>
    <nc r="J50">
      <f>'Z:\Operations\L厂房区域公共文件\2021 L 厂房战略分解\scorecard\[Level 3 &amp;VS scorecard.xlsx]L3&amp;VS-Assy'!J42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78" sId="8" odxf="1" dxf="1" numFmtId="13">
    <oc r="K50">
      <v>0.98</v>
    </oc>
    <nc r="K50">
      <f>'Z:\Operations\L厂房区域公共文件\2021 L 厂房战略分解\scorecard\[Level 3 &amp;VS scorecard.xlsx]L3&amp;VS-Assy'!K42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79" sId="8" odxf="1" dxf="1" numFmtId="13">
    <oc r="L50">
      <v>0.98</v>
    </oc>
    <nc r="L50">
      <f>'Z:\Operations\L厂房区域公共文件\2021 L 厂房战略分解\scorecard\[Level 3 &amp;VS scorecard.xlsx]L3&amp;VS-Assy'!L42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80" sId="8" numFmtId="13">
    <oc r="M50">
      <v>0.98</v>
    </oc>
    <nc r="M50">
      <f>'Z:\Operations\L厂房区域公共文件\2021 L 厂房战略分解\scorecard\[Level 3 &amp;VS scorecard.xlsx]L3&amp;VS-Assy'!M42</f>
    </nc>
  </rcc>
  <rcc rId="1481" sId="8" odxf="1" dxf="1" numFmtId="13">
    <oc r="N50">
      <v>0.98</v>
    </oc>
    <nc r="N50">
      <f>'Z:\Operations\L厂房区域公共文件\2021 L 厂房战略分解\scorecard\[Level 3 &amp;VS scorecard.xlsx]L3&amp;VS-Assy'!N42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82" sId="8" odxf="1" dxf="1" numFmtId="13">
    <oc r="O50">
      <v>0.98</v>
    </oc>
    <nc r="O50">
      <f>'Z:\Operations\L厂房区域公共文件\2021 L 厂房战略分解\scorecard\[Level 3 &amp;VS scorecard.xlsx]L3&amp;VS-Assy'!O42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83" sId="8" odxf="1" dxf="1" numFmtId="13">
    <oc r="P50">
      <v>0.98</v>
    </oc>
    <nc r="P50">
      <f>'Z:\Operations\L厂房区域公共文件\2021 L 厂房战略分解\scorecard\[Level 3 &amp;VS scorecard.xlsx]L3&amp;VS-Assy'!P42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84" sId="8" odxf="1" dxf="1" numFmtId="13">
    <oc r="Q50">
      <v>0.98</v>
    </oc>
    <nc r="Q50">
      <f>'Z:\Operations\L厂房区域公共文件\2021 L 厂房战略分解\scorecard\[Level 3 &amp;VS scorecard.xlsx]L3&amp;VS-Assy'!Q42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85" sId="8" numFmtId="13">
    <oc r="R50">
      <v>0.98</v>
    </oc>
    <nc r="R50">
      <f>'Z:\Operations\L厂房区域公共文件\2021 L 厂房战略分解\scorecard\[Level 3 &amp;VS scorecard.xlsx]L3&amp;VS-Assy'!R42</f>
    </nc>
  </rcc>
  <rcc rId="1486" sId="8" odxf="1" dxf="1" numFmtId="13">
    <oc r="S50">
      <v>0.98</v>
    </oc>
    <nc r="S50">
      <f>'Z:\Operations\L厂房区域公共文件\2021 L 厂房战略分解\scorecard\[Level 3 &amp;VS scorecard.xlsx]L3&amp;VS-Assy'!S42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cc rId="1487" sId="8" odxf="1" dxf="1" numFmtId="13">
    <oc r="T50">
      <v>0.98</v>
    </oc>
    <nc r="T50">
      <f>'Z:\Operations\L厂房区域公共文件\2021 L 厂房战略分解\scorecard\[Level 3 &amp;VS scorecard.xlsx]L3&amp;VS-Assy'!T42</f>
    </nc>
    <odxf>
      <font>
        <b val="0"/>
        <sz val="15"/>
        <name val="Arial Narrow"/>
        <scheme val="none"/>
      </font>
    </odxf>
    <ndxf>
      <font>
        <b/>
        <sz val="15"/>
        <color auto="1"/>
        <name val="Arial Narrow"/>
        <scheme val="none"/>
      </font>
    </ndxf>
  </rcc>
  <rfmt sheetId="8" sqref="G51" start="0" length="0">
    <dxf/>
  </rfmt>
  <rcc rId="1488" sId="8" odxf="1" dxf="1" numFmtId="13">
    <oc r="H51">
      <v>0.98</v>
    </oc>
    <nc r="H51">
      <f>'Z:\Operations\L厂房区域公共文件\2021 L 厂房战略分解\scorecard\[Level 3 &amp;VS scorecard.xlsx]L3&amp;VS-Assy'!H43</f>
    </nc>
    <odxf/>
    <ndxf/>
  </rcc>
  <rcc rId="1489" sId="8" odxf="1" dxf="1" numFmtId="13">
    <oc r="I51">
      <v>1</v>
    </oc>
    <nc r="I51">
      <f>'Z:\Operations\L厂房区域公共文件\2021 L 厂房战略分解\scorecard\[Level 3 &amp;VS scorecard.xlsx]L3&amp;VS-Assy'!I43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490" sId="8" odxf="1" dxf="1" numFmtId="13">
    <oc r="J51">
      <v>1</v>
    </oc>
    <nc r="J51">
      <f>'Z:\Operations\L厂房区域公共文件\2021 L 厂房战略分解\scorecard\[Level 3 &amp;VS scorecard.xlsx]L3&amp;VS-Assy'!J43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491" sId="8" odxf="1" dxf="1" numFmtId="13">
    <oc r="K51">
      <v>1</v>
    </oc>
    <nc r="K51">
      <f>'Z:\Operations\L厂房区域公共文件\2021 L 厂房战略分解\scorecard\[Level 3 &amp;VS scorecard.xlsx]L3&amp;VS-Assy'!K43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492" sId="8" odxf="1" dxf="1" numFmtId="13">
    <oc r="L51">
      <v>1</v>
    </oc>
    <nc r="L51">
      <f>'Z:\Operations\L厂房区域公共文件\2021 L 厂房战略分解\scorecard\[Level 3 &amp;VS scorecard.xlsx]L3&amp;VS-Assy'!L43</f>
    </nc>
    <odxf>
      <font>
        <b val="0"/>
        <sz val="15"/>
        <name val="Arial Narrow"/>
        <scheme val="none"/>
      </font>
      <fill>
        <patternFill patternType="solid">
          <bgColor rgb="FF00B050"/>
        </patternFill>
      </fill>
    </odxf>
    <ndxf>
      <font>
        <b/>
        <sz val="15"/>
        <color auto="1"/>
        <name val="Arial Narrow"/>
        <scheme val="none"/>
      </font>
      <fill>
        <patternFill patternType="none">
          <bgColor indexed="65"/>
        </patternFill>
      </fill>
    </ndxf>
  </rcc>
  <rcc rId="1493" sId="8" odxf="1" dxf="1">
    <nc r="M51">
      <f>'Z:\Operations\L厂房区域公共文件\2021 L 厂房战略分解\scorecard\[Level 3 &amp;VS scorecard.xlsx]L3&amp;VS-Assy'!M43</f>
    </nc>
    <odxf>
      <font>
        <b val="0"/>
        <sz val="15"/>
        <color auto="1"/>
        <name val="Arial Narrow"/>
        <scheme val="none"/>
      </font>
      <numFmt numFmtId="0" formatCode="General"/>
    </odxf>
    <ndxf>
      <font>
        <b/>
        <sz val="15"/>
        <color auto="1"/>
        <name val="Arial Narrow"/>
        <scheme val="none"/>
      </font>
      <numFmt numFmtId="13" formatCode="0%"/>
    </ndxf>
  </rcc>
  <rcc rId="1494" sId="8" odxf="1" dxf="1">
    <nc r="N51">
      <f>'Z:\Operations\L厂房区域公共文件\2021 L 厂房战略分解\scorecard\[Level 3 &amp;VS scorecard.xlsx]L3&amp;VS-Assy'!N43</f>
    </nc>
    <odxf>
      <font>
        <b val="0"/>
        <sz val="15"/>
        <color auto="1"/>
        <name val="Arial Narrow"/>
        <scheme val="none"/>
      </font>
      <numFmt numFmtId="0" formatCode="General"/>
    </odxf>
    <ndxf>
      <font>
        <b/>
        <sz val="15"/>
        <color auto="1"/>
        <name val="Arial Narrow"/>
        <scheme val="none"/>
      </font>
      <numFmt numFmtId="13" formatCode="0%"/>
    </ndxf>
  </rcc>
  <rfmt sheetId="8" sqref="O51" start="0" length="0">
    <dxf/>
  </rfmt>
  <rfmt sheetId="8" sqref="P51" start="0" length="0">
    <dxf/>
  </rfmt>
  <rfmt sheetId="8" sqref="Q51" start="0" length="0">
    <dxf/>
  </rfmt>
  <rfmt sheetId="8" sqref="R51" start="0" length="0">
    <dxf/>
  </rfmt>
  <rfmt sheetId="8" sqref="S51" start="0" length="0">
    <dxf/>
  </rfmt>
  <rfmt sheetId="8" sqref="T51" start="0" length="0">
    <dxf/>
  </rfmt>
  <rfmt sheetId="8" sqref="A52" start="0" length="0">
    <dxf/>
  </rfmt>
  <rfmt sheetId="8" sqref="B52" start="0" length="0">
    <dxf/>
  </rfmt>
  <rfmt sheetId="8" sqref="C52" start="0" length="0">
    <dxf/>
  </rfmt>
  <rfmt sheetId="8" sqref="D52" start="0" length="0">
    <dxf/>
  </rfmt>
  <rfmt sheetId="8" sqref="E52" start="0" length="0">
    <dxf/>
  </rfmt>
  <rfmt sheetId="8" sqref="F52" start="0" length="0">
    <dxf/>
  </rfmt>
  <rfmt sheetId="8" sqref="G52" start="0" length="0">
    <dxf/>
  </rfmt>
  <rcc rId="1495" sId="8">
    <oc r="H52">
      <f>'L3&amp;VS-Paint'!H42</f>
    </oc>
    <nc r="H52">
      <f>'Z:\Operations\L厂房区域公共文件\2021 L 厂房战略分解\scorecard\[Level 3 &amp;VS scorecard.xlsx]L3&amp;VS-Paint'!H42</f>
    </nc>
  </rcc>
  <rcc rId="1496" sId="8">
    <oc r="I52">
      <f>'L3&amp;VS-Paint'!I42</f>
    </oc>
    <nc r="I52">
      <f>'Z:\Operations\L厂房区域公共文件\2021 L 厂房战略分解\scorecard\[Level 3 &amp;VS scorecard.xlsx]L3&amp;VS-Paint'!I42</f>
    </nc>
  </rcc>
  <rcc rId="1497" sId="8">
    <oc r="J52">
      <f>'L3&amp;VS-Paint'!J42</f>
    </oc>
    <nc r="J52">
      <f>'Z:\Operations\L厂房区域公共文件\2021 L 厂房战略分解\scorecard\[Level 3 &amp;VS scorecard.xlsx]L3&amp;VS-Paint'!J42</f>
    </nc>
  </rcc>
  <rcc rId="1498" sId="8">
    <oc r="K52">
      <f>'L3&amp;VS-Paint'!K42</f>
    </oc>
    <nc r="K52">
      <f>'Z:\Operations\L厂房区域公共文件\2021 L 厂房战略分解\scorecard\[Level 3 &amp;VS scorecard.xlsx]L3&amp;VS-Paint'!K42</f>
    </nc>
  </rcc>
  <rcc rId="1499" sId="8">
    <oc r="L52">
      <f>'L3&amp;VS-Paint'!L42</f>
    </oc>
    <nc r="L52">
      <f>'Z:\Operations\L厂房区域公共文件\2021 L 厂房战略分解\scorecard\[Level 3 &amp;VS scorecard.xlsx]L3&amp;VS-Paint'!L42</f>
    </nc>
  </rcc>
  <rcc rId="1500" sId="8">
    <oc r="M52">
      <f>'L3&amp;VS-Paint'!M42</f>
    </oc>
    <nc r="M52">
      <f>'Z:\Operations\L厂房区域公共文件\2021 L 厂房战略分解\scorecard\[Level 3 &amp;VS scorecard.xlsx]L3&amp;VS-Paint'!M42</f>
    </nc>
  </rcc>
  <rcc rId="1501" sId="8">
    <oc r="N52">
      <f>'L3&amp;VS-Paint'!N42</f>
    </oc>
    <nc r="N52">
      <f>'Z:\Operations\L厂房区域公共文件\2021 L 厂房战略分解\scorecard\[Level 3 &amp;VS scorecard.xlsx]L3&amp;VS-Paint'!N42</f>
    </nc>
  </rcc>
  <rcc rId="1502" sId="8">
    <oc r="O52">
      <f>'L3&amp;VS-Paint'!O42</f>
    </oc>
    <nc r="O52">
      <f>'Z:\Operations\L厂房区域公共文件\2021 L 厂房战略分解\scorecard\[Level 3 &amp;VS scorecard.xlsx]L3&amp;VS-Paint'!O42</f>
    </nc>
  </rcc>
  <rcc rId="1503" sId="8">
    <oc r="P52">
      <f>'L3&amp;VS-Paint'!P42</f>
    </oc>
    <nc r="P52">
      <f>'Z:\Operations\L厂房区域公共文件\2021 L 厂房战略分解\scorecard\[Level 3 &amp;VS scorecard.xlsx]L3&amp;VS-Paint'!P42</f>
    </nc>
  </rcc>
  <rcc rId="1504" sId="8">
    <oc r="Q52">
      <f>'L3&amp;VS-Paint'!Q42</f>
    </oc>
    <nc r="Q52">
      <f>'Z:\Operations\L厂房区域公共文件\2021 L 厂房战略分解\scorecard\[Level 3 &amp;VS scorecard.xlsx]L3&amp;VS-Paint'!Q42</f>
    </nc>
  </rcc>
  <rcc rId="1505" sId="8">
    <oc r="R52">
      <f>'L3&amp;VS-Paint'!R42</f>
    </oc>
    <nc r="R52">
      <f>'Z:\Operations\L厂房区域公共文件\2021 L 厂房战略分解\scorecard\[Level 3 &amp;VS scorecard.xlsx]L3&amp;VS-Paint'!R42</f>
    </nc>
  </rcc>
  <rcc rId="1506" sId="8">
    <oc r="S52">
      <f>'L3&amp;VS-Paint'!S42</f>
    </oc>
    <nc r="S52">
      <f>'Z:\Operations\L厂房区域公共文件\2021 L 厂房战略分解\scorecard\[Level 3 &amp;VS scorecard.xlsx]L3&amp;VS-Paint'!S42</f>
    </nc>
  </rcc>
  <rcc rId="1507" sId="8">
    <oc r="T52">
      <f>'L3&amp;VS-Paint'!T42</f>
    </oc>
    <nc r="T52">
      <f>'Z:\Operations\L厂房区域公共文件\2021 L 厂房战略分解\scorecard\[Level 3 &amp;VS scorecard.xlsx]L3&amp;VS-Paint'!T42</f>
    </nc>
  </rcc>
  <rfmt sheetId="8" sqref="G53" start="0" length="0">
    <dxf/>
  </rfmt>
  <rcc rId="1508" sId="8" odxf="1" dxf="1">
    <oc r="H53">
      <f>'L3&amp;VS-Paint'!H43</f>
    </oc>
    <nc r="H53">
      <f>'Z:\Operations\L厂房区域公共文件\2021 L 厂房战略分解\scorecard\[Level 3 &amp;VS scorecard.xlsx]L3&amp;VS-Paint'!H43</f>
    </nc>
    <odxf/>
    <ndxf/>
  </rcc>
  <rcc rId="1509" sId="8" odxf="1" dxf="1">
    <oc r="I53">
      <f>'L3&amp;VS-Paint'!I43</f>
    </oc>
    <nc r="I53">
      <f>'Z:\Operations\L厂房区域公共文件\2021 L 厂房战略分解\scorecard\[Level 3 &amp;VS scorecard.xlsx]L3&amp;VS-Paint'!I43</f>
    </nc>
    <odxf/>
    <ndxf/>
  </rcc>
  <rcc rId="1510" sId="8" odxf="1" dxf="1">
    <oc r="J53">
      <f>'L3&amp;VS-Paint'!J43</f>
    </oc>
    <nc r="J53">
      <f>'Z:\Operations\L厂房区域公共文件\2021 L 厂房战略分解\scorecard\[Level 3 &amp;VS scorecard.xlsx]L3&amp;VS-Paint'!J43</f>
    </nc>
    <odxf/>
    <ndxf/>
  </rcc>
  <rcc rId="1511" sId="8" odxf="1" dxf="1">
    <oc r="K53">
      <f>'L3&amp;VS-Paint'!K43</f>
    </oc>
    <nc r="K53">
      <f>'Z:\Operations\L厂房区域公共文件\2021 L 厂房战略分解\scorecard\[Level 3 &amp;VS scorecard.xlsx]L3&amp;VS-Paint'!K43</f>
    </nc>
    <odxf/>
    <ndxf/>
  </rcc>
  <rcc rId="1512" sId="8" odxf="1" dxf="1">
    <oc r="L53">
      <f>'L3&amp;VS-Paint'!L43</f>
    </oc>
    <nc r="L53">
      <f>'Z:\Operations\L厂房区域公共文件\2021 L 厂房战略分解\scorecard\[Level 3 &amp;VS scorecard.xlsx]L3&amp;VS-Paint'!L43</f>
    </nc>
    <odxf/>
    <ndxf/>
  </rcc>
  <rcc rId="1513" sId="8" odxf="1" dxf="1">
    <nc r="M53">
      <f>'Z:\Operations\L厂房区域公共文件\2021 L 厂房战略分解\scorecard\[Level 3 &amp;VS scorecard.xlsx]L3&amp;VS-Paint'!M43</f>
    </nc>
    <odxf>
      <numFmt numFmtId="0" formatCode="General"/>
    </odxf>
    <ndxf>
      <numFmt numFmtId="13" formatCode="0%"/>
    </ndxf>
  </rcc>
  <rcc rId="1514" sId="8" odxf="1" dxf="1">
    <nc r="N53">
      <f>'Z:\Operations\L厂房区域公共文件\2021 L 厂房战略分解\scorecard\[Level 3 &amp;VS scorecard.xlsx]L3&amp;VS-Paint'!N43</f>
    </nc>
    <odxf>
      <numFmt numFmtId="0" formatCode="General"/>
    </odxf>
    <ndxf>
      <numFmt numFmtId="13" formatCode="0%"/>
    </ndxf>
  </rcc>
  <rfmt sheetId="8" sqref="O53" start="0" length="0">
    <dxf/>
  </rfmt>
  <rfmt sheetId="8" sqref="P53" start="0" length="0">
    <dxf/>
  </rfmt>
  <rfmt sheetId="8" sqref="Q53" start="0" length="0">
    <dxf/>
  </rfmt>
  <rfmt sheetId="8" sqref="R53" start="0" length="0">
    <dxf/>
  </rfmt>
  <rfmt sheetId="8" sqref="S53" start="0" length="0">
    <dxf/>
  </rfmt>
  <rfmt sheetId="8" sqref="T53" start="0" length="0">
    <dxf/>
  </rfmt>
  <rfmt sheetId="8" sqref="A54" start="0" length="0">
    <dxf/>
  </rfmt>
  <rfmt sheetId="8" sqref="B54" start="0" length="0">
    <dxf/>
  </rfmt>
  <rfmt sheetId="8" sqref="C54" start="0" length="0">
    <dxf/>
  </rfmt>
  <rfmt sheetId="8" sqref="D54" start="0" length="0">
    <dxf/>
  </rfmt>
  <rfmt sheetId="8" sqref="E54" start="0" length="0">
    <dxf/>
  </rfmt>
  <rfmt sheetId="8" sqref="F54" start="0" length="0">
    <dxf/>
  </rfmt>
  <rfmt sheetId="8" sqref="G54" start="0" length="0">
    <dxf/>
  </rfmt>
  <rcc rId="1515" sId="8">
    <oc r="H54">
      <f>'L3&amp;VS-Paint'!H44</f>
    </oc>
    <nc r="H54">
      <f>'Z:\Operations\L厂房区域公共文件\2021 L 厂房战略分解\scorecard\[Level 3 &amp;VS scorecard.xlsx]L3&amp;VS-Paint'!H44</f>
    </nc>
  </rcc>
  <rcc rId="1516" sId="8">
    <oc r="I54">
      <f>'L3&amp;VS-Paint'!I44</f>
    </oc>
    <nc r="I54">
      <f>'Z:\Operations\L厂房区域公共文件\2021 L 厂房战略分解\scorecard\[Level 3 &amp;VS scorecard.xlsx]L3&amp;VS-Paint'!I44</f>
    </nc>
  </rcc>
  <rcc rId="1517" sId="8">
    <oc r="J54">
      <f>'L3&amp;VS-Paint'!J44</f>
    </oc>
    <nc r="J54">
      <f>'Z:\Operations\L厂房区域公共文件\2021 L 厂房战略分解\scorecard\[Level 3 &amp;VS scorecard.xlsx]L3&amp;VS-Paint'!J44</f>
    </nc>
  </rcc>
  <rcc rId="1518" sId="8">
    <oc r="K54">
      <f>'L3&amp;VS-Paint'!K44</f>
    </oc>
    <nc r="K54">
      <f>'Z:\Operations\L厂房区域公共文件\2021 L 厂房战略分解\scorecard\[Level 3 &amp;VS scorecard.xlsx]L3&amp;VS-Paint'!K44</f>
    </nc>
  </rcc>
  <rcc rId="1519" sId="8">
    <oc r="L54">
      <f>'L3&amp;VS-Paint'!L44</f>
    </oc>
    <nc r="L54">
      <f>'Z:\Operations\L厂房区域公共文件\2021 L 厂房战略分解\scorecard\[Level 3 &amp;VS scorecard.xlsx]L3&amp;VS-Paint'!L44</f>
    </nc>
  </rcc>
  <rcc rId="1520" sId="8">
    <oc r="M54">
      <f>'L3&amp;VS-Paint'!M44</f>
    </oc>
    <nc r="M54">
      <f>'Z:\Operations\L厂房区域公共文件\2021 L 厂房战略分解\scorecard\[Level 3 &amp;VS scorecard.xlsx]L3&amp;VS-Paint'!M44</f>
    </nc>
  </rcc>
  <rcc rId="1521" sId="8">
    <oc r="N54">
      <f>'L3&amp;VS-Paint'!N44</f>
    </oc>
    <nc r="N54">
      <f>'Z:\Operations\L厂房区域公共文件\2021 L 厂房战略分解\scorecard\[Level 3 &amp;VS scorecard.xlsx]L3&amp;VS-Paint'!N44</f>
    </nc>
  </rcc>
  <rcc rId="1522" sId="8">
    <oc r="O54">
      <f>'L3&amp;VS-Paint'!O44</f>
    </oc>
    <nc r="O54">
      <f>'Z:\Operations\L厂房区域公共文件\2021 L 厂房战略分解\scorecard\[Level 3 &amp;VS scorecard.xlsx]L3&amp;VS-Paint'!O44</f>
    </nc>
  </rcc>
  <rcc rId="1523" sId="8">
    <oc r="P54">
      <f>'L3&amp;VS-Paint'!P44</f>
    </oc>
    <nc r="P54">
      <f>'Z:\Operations\L厂房区域公共文件\2021 L 厂房战略分解\scorecard\[Level 3 &amp;VS scorecard.xlsx]L3&amp;VS-Paint'!P44</f>
    </nc>
  </rcc>
  <rcc rId="1524" sId="8">
    <oc r="Q54">
      <f>'L3&amp;VS-Paint'!Q44</f>
    </oc>
    <nc r="Q54">
      <f>'Z:\Operations\L厂房区域公共文件\2021 L 厂房战略分解\scorecard\[Level 3 &amp;VS scorecard.xlsx]L3&amp;VS-Paint'!Q44</f>
    </nc>
  </rcc>
  <rcc rId="1525" sId="8">
    <oc r="R54">
      <f>'L3&amp;VS-Paint'!R44</f>
    </oc>
    <nc r="R54">
      <f>'Z:\Operations\L厂房区域公共文件\2021 L 厂房战略分解\scorecard\[Level 3 &amp;VS scorecard.xlsx]L3&amp;VS-Paint'!R44</f>
    </nc>
  </rcc>
  <rcc rId="1526" sId="8">
    <oc r="S54">
      <f>'L3&amp;VS-Paint'!S44</f>
    </oc>
    <nc r="S54">
      <f>'Z:\Operations\L厂房区域公共文件\2021 L 厂房战略分解\scorecard\[Level 3 &amp;VS scorecard.xlsx]L3&amp;VS-Paint'!S44</f>
    </nc>
  </rcc>
  <rcc rId="1527" sId="8">
    <oc r="T54">
      <f>'L3&amp;VS-Paint'!T44</f>
    </oc>
    <nc r="T54">
      <f>'Z:\Operations\L厂房区域公共文件\2021 L 厂房战略分解\scorecard\[Level 3 &amp;VS scorecard.xlsx]L3&amp;VS-Paint'!T44</f>
    </nc>
  </rcc>
  <rfmt sheetId="8" sqref="G55" start="0" length="0">
    <dxf/>
  </rfmt>
  <rcc rId="1528" sId="8" odxf="1" dxf="1">
    <oc r="H55">
      <f>'L3&amp;VS-Paint'!H45</f>
    </oc>
    <nc r="H55">
      <f>'Z:\Operations\L厂房区域公共文件\2021 L 厂房战略分解\scorecard\[Level 3 &amp;VS scorecard.xlsx]L3&amp;VS-Paint'!H45</f>
    </nc>
    <odxf/>
    <ndxf/>
  </rcc>
  <rcc rId="1529" sId="8" odxf="1" dxf="1">
    <oc r="I55">
      <f>'L3&amp;VS-Paint'!I45</f>
    </oc>
    <nc r="I55">
      <f>'Z:\Operations\L厂房区域公共文件\2021 L 厂房战略分解\scorecard\[Level 3 &amp;VS scorecard.xlsx]L3&amp;VS-Paint'!I45</f>
    </nc>
    <odxf/>
    <ndxf/>
  </rcc>
  <rcc rId="1530" sId="8" odxf="1" dxf="1">
    <oc r="J55">
      <f>'L3&amp;VS-Paint'!J45</f>
    </oc>
    <nc r="J55">
      <f>'Z:\Operations\L厂房区域公共文件\2021 L 厂房战略分解\scorecard\[Level 3 &amp;VS scorecard.xlsx]L3&amp;VS-Paint'!J45</f>
    </nc>
    <odxf/>
    <ndxf/>
  </rcc>
  <rcc rId="1531" sId="8" odxf="1" dxf="1">
    <oc r="K55">
      <f>'L3&amp;VS-Paint'!K45</f>
    </oc>
    <nc r="K55">
      <f>'Z:\Operations\L厂房区域公共文件\2021 L 厂房战略分解\scorecard\[Level 3 &amp;VS scorecard.xlsx]L3&amp;VS-Paint'!K45</f>
    </nc>
    <odxf/>
    <ndxf/>
  </rcc>
  <rcc rId="1532" sId="8" odxf="1" dxf="1">
    <oc r="L55">
      <f>'L3&amp;VS-Paint'!L45</f>
    </oc>
    <nc r="L55">
      <f>'Z:\Operations\L厂房区域公共文件\2021 L 厂房战略分解\scorecard\[Level 3 &amp;VS scorecard.xlsx]L3&amp;VS-Paint'!L45</f>
    </nc>
    <odxf/>
    <ndxf/>
  </rcc>
  <rcc rId="1533" sId="8" odxf="1" dxf="1">
    <nc r="M55">
      <f>'Z:\Operations\L厂房区域公共文件\2021 L 厂房战略分解\scorecard\[Level 3 &amp;VS scorecard.xlsx]L3&amp;VS-Paint'!M45</f>
    </nc>
    <odxf>
      <numFmt numFmtId="0" formatCode="General"/>
    </odxf>
    <ndxf>
      <numFmt numFmtId="13" formatCode="0%"/>
    </ndxf>
  </rcc>
  <rcc rId="1534" sId="8" odxf="1" dxf="1">
    <nc r="N55">
      <f>'Z:\Operations\L厂房区域公共文件\2021 L 厂房战略分解\scorecard\[Level 3 &amp;VS scorecard.xlsx]L3&amp;VS-Paint'!N45</f>
    </nc>
    <odxf>
      <numFmt numFmtId="0" formatCode="General"/>
    </odxf>
    <ndxf>
      <numFmt numFmtId="13" formatCode="0%"/>
    </ndxf>
  </rcc>
  <rfmt sheetId="8" sqref="O55" start="0" length="0">
    <dxf/>
  </rfmt>
  <rfmt sheetId="8" sqref="P55" start="0" length="0">
    <dxf/>
  </rfmt>
  <rfmt sheetId="8" sqref="Q55" start="0" length="0">
    <dxf/>
  </rfmt>
  <rfmt sheetId="8" sqref="R55" start="0" length="0">
    <dxf/>
  </rfmt>
  <rfmt sheetId="8" sqref="S55" start="0" length="0">
    <dxf/>
  </rfmt>
  <rfmt sheetId="8" sqref="T55" start="0" length="0">
    <dxf/>
  </rfmt>
  <rfmt sheetId="8" sqref="A56" start="0" length="0">
    <dxf/>
  </rfmt>
  <rfmt sheetId="8" sqref="B56" start="0" length="0">
    <dxf/>
  </rfmt>
  <rfmt sheetId="8" sqref="C56" start="0" length="0">
    <dxf/>
  </rfmt>
  <rfmt sheetId="8" sqref="D56" start="0" length="0">
    <dxf/>
  </rfmt>
  <rfmt sheetId="8" sqref="E56" start="0" length="0">
    <dxf/>
  </rfmt>
  <rfmt sheetId="8" sqref="F56" start="0" length="0">
    <dxf/>
  </rfmt>
  <rfmt sheetId="8" sqref="G56" start="0" length="0">
    <dxf/>
  </rfmt>
  <rcc rId="1535" sId="8">
    <oc r="H56">
      <f>'L3&amp;VS-Assy'!I44</f>
    </oc>
    <nc r="H56">
      <f>'Z:\Operations\L厂房区域公共文件\2021 L 厂房战略分解\scorecard\[Level 3 &amp;VS scorecard.xlsx]L3&amp;VS-Assy'!H44</f>
    </nc>
  </rcc>
  <rcc rId="1536" sId="8">
    <oc r="I56">
      <f>'L3&amp;VS-Assy'!J44</f>
    </oc>
    <nc r="I56">
      <f>'Z:\Operations\L厂房区域公共文件\2021 L 厂房战略分解\scorecard\[Level 3 &amp;VS scorecard.xlsx]L3&amp;VS-Assy'!I44</f>
    </nc>
  </rcc>
  <rcc rId="1537" sId="8">
    <oc r="J56">
      <f>'L3&amp;VS-Assy'!K44</f>
    </oc>
    <nc r="J56">
      <f>'Z:\Operations\L厂房区域公共文件\2021 L 厂房战略分解\scorecard\[Level 3 &amp;VS scorecard.xlsx]L3&amp;VS-Assy'!J44</f>
    </nc>
  </rcc>
  <rcc rId="1538" sId="8">
    <oc r="K56">
      <f>'L3&amp;VS-Assy'!L44</f>
    </oc>
    <nc r="K56">
      <f>'Z:\Operations\L厂房区域公共文件\2021 L 厂房战略分解\scorecard\[Level 3 &amp;VS scorecard.xlsx]L3&amp;VS-Assy'!K44</f>
    </nc>
  </rcc>
  <rcc rId="1539" sId="8">
    <oc r="L56">
      <f>'L3&amp;VS-Assy'!M44</f>
    </oc>
    <nc r="L56">
      <f>'Z:\Operations\L厂房区域公共文件\2021 L 厂房战略分解\scorecard\[Level 3 &amp;VS scorecard.xlsx]L3&amp;VS-Assy'!L44</f>
    </nc>
  </rcc>
  <rcc rId="1540" sId="8">
    <oc r="M56">
      <f>'L3&amp;VS-Assy'!N44</f>
    </oc>
    <nc r="M56">
      <f>'Z:\Operations\L厂房区域公共文件\2021 L 厂房战略分解\scorecard\[Level 3 &amp;VS scorecard.xlsx]L3&amp;VS-Assy'!M44</f>
    </nc>
  </rcc>
  <rcc rId="1541" sId="8">
    <oc r="N56">
      <f>'L3&amp;VS-Assy'!O44</f>
    </oc>
    <nc r="N56">
      <f>'Z:\Operations\L厂房区域公共文件\2021 L 厂房战略分解\scorecard\[Level 3 &amp;VS scorecard.xlsx]L3&amp;VS-Assy'!N44</f>
    </nc>
  </rcc>
  <rcc rId="1542" sId="8">
    <oc r="O56">
      <f>'L3&amp;VS-Assy'!P44</f>
    </oc>
    <nc r="O56">
      <f>'Z:\Operations\L厂房区域公共文件\2021 L 厂房战略分解\scorecard\[Level 3 &amp;VS scorecard.xlsx]L3&amp;VS-Assy'!O44</f>
    </nc>
  </rcc>
  <rcc rId="1543" sId="8">
    <oc r="P56">
      <f>'L3&amp;VS-Assy'!Q44</f>
    </oc>
    <nc r="P56">
      <f>'Z:\Operations\L厂房区域公共文件\2021 L 厂房战略分解\scorecard\[Level 3 &amp;VS scorecard.xlsx]L3&amp;VS-Assy'!P44</f>
    </nc>
  </rcc>
  <rcc rId="1544" sId="8">
    <oc r="Q56">
      <f>'L3&amp;VS-Assy'!R44</f>
    </oc>
    <nc r="Q56">
      <f>'Z:\Operations\L厂房区域公共文件\2021 L 厂房战略分解\scorecard\[Level 3 &amp;VS scorecard.xlsx]L3&amp;VS-Assy'!Q44</f>
    </nc>
  </rcc>
  <rcc rId="1545" sId="8">
    <oc r="R56">
      <f>'L3&amp;VS-Assy'!S44</f>
    </oc>
    <nc r="R56">
      <f>'Z:\Operations\L厂房区域公共文件\2021 L 厂房战略分解\scorecard\[Level 3 &amp;VS scorecard.xlsx]L3&amp;VS-Assy'!R44</f>
    </nc>
  </rcc>
  <rcc rId="1546" sId="8">
    <oc r="S56">
      <f>'L3&amp;VS-Assy'!T44</f>
    </oc>
    <nc r="S56">
      <f>'Z:\Operations\L厂房区域公共文件\2021 L 厂房战略分解\scorecard\[Level 3 &amp;VS scorecard.xlsx]L3&amp;VS-Assy'!S44</f>
    </nc>
  </rcc>
  <rcc rId="1547" sId="8">
    <oc r="T56">
      <f>'L3&amp;VS-Assy'!U44</f>
    </oc>
    <nc r="T56">
      <f>'Z:\Operations\L厂房区域公共文件\2021 L 厂房战略分解\scorecard\[Level 3 &amp;VS scorecard.xlsx]L3&amp;VS-Assy'!T44</f>
    </nc>
  </rcc>
  <rfmt sheetId="8" sqref="G57" start="0" length="0">
    <dxf/>
  </rfmt>
  <rcc rId="1548" sId="8" odxf="1" dxf="1">
    <oc r="H57">
      <f>'L3&amp;VS-Assy'!I45</f>
    </oc>
    <nc r="H57">
      <f>'Z:\Operations\L厂房区域公共文件\2021 L 厂房战略分解\scorecard\[Level 3 &amp;VS scorecard.xlsx]L3&amp;VS-Assy'!H45</f>
    </nc>
    <odxf/>
    <ndxf/>
  </rcc>
  <rcc rId="1549" sId="8" odxf="1" dxf="1">
    <oc r="I57">
      <f>'L3&amp;VS-Assy'!J45</f>
    </oc>
    <nc r="I57">
      <f>'Z:\Operations\L厂房区域公共文件\2021 L 厂房战略分解\scorecard\[Level 3 &amp;VS scorecard.xlsx]L3&amp;VS-Assy'!I45</f>
    </nc>
    <odxf/>
    <ndxf/>
  </rcc>
  <rcc rId="1550" sId="8" odxf="1" dxf="1">
    <oc r="J57">
      <f>'L3&amp;VS-Assy'!K45</f>
    </oc>
    <nc r="J57">
      <f>'Z:\Operations\L厂房区域公共文件\2021 L 厂房战略分解\scorecard\[Level 3 &amp;VS scorecard.xlsx]L3&amp;VS-Assy'!J45</f>
    </nc>
    <odxf/>
    <ndxf/>
  </rcc>
  <rcc rId="1551" sId="8" odxf="1" dxf="1">
    <oc r="K57">
      <f>'L3&amp;VS-Assy'!L45</f>
    </oc>
    <nc r="K57">
      <f>'Z:\Operations\L厂房区域公共文件\2021 L 厂房战略分解\scorecard\[Level 3 &amp;VS scorecard.xlsx]L3&amp;VS-Assy'!K45</f>
    </nc>
    <odxf/>
    <ndxf/>
  </rcc>
  <rcc rId="1552" sId="8" odxf="1" dxf="1">
    <oc r="L57">
      <f>'L3&amp;VS-Assy'!M45</f>
    </oc>
    <nc r="L57">
      <f>'Z:\Operations\L厂房区域公共文件\2021 L 厂房战略分解\scorecard\[Level 3 &amp;VS scorecard.xlsx]L3&amp;VS-Assy'!L45</f>
    </nc>
    <odxf/>
    <ndxf/>
  </rcc>
  <rcc rId="1553" sId="8" odxf="1" dxf="1">
    <nc r="M57">
      <f>'Z:\Operations\L厂房区域公共文件\2021 L 厂房战略分解\scorecard\[Level 3 &amp;VS scorecard.xlsx]L3&amp;VS-Assy'!M45</f>
    </nc>
    <odxf/>
    <ndxf/>
  </rcc>
  <rcc rId="1554" sId="8" odxf="1" dxf="1">
    <nc r="N57">
      <f>'Z:\Operations\L厂房区域公共文件\2021 L 厂房战略分解\scorecard\[Level 3 &amp;VS scorecard.xlsx]L3&amp;VS-Assy'!N45</f>
    </nc>
    <odxf/>
    <ndxf/>
  </rcc>
  <rfmt sheetId="8" sqref="O57" start="0" length="0">
    <dxf/>
  </rfmt>
  <rfmt sheetId="8" sqref="P57" start="0" length="0">
    <dxf/>
  </rfmt>
  <rfmt sheetId="8" sqref="Q57" start="0" length="0">
    <dxf/>
  </rfmt>
  <rfmt sheetId="8" sqref="R57" start="0" length="0">
    <dxf/>
  </rfmt>
  <rfmt sheetId="8" sqref="S57" start="0" length="0">
    <dxf/>
  </rfmt>
  <rfmt sheetId="8" sqref="T57" start="0" length="0">
    <dxf/>
  </rfmt>
  <rfmt sheetId="8" sqref="A58" start="0" length="0">
    <dxf/>
  </rfmt>
  <rfmt sheetId="8" sqref="B58" start="0" length="0">
    <dxf/>
  </rfmt>
  <rfmt sheetId="8" sqref="C58" start="0" length="0">
    <dxf/>
  </rfmt>
  <rfmt sheetId="8" sqref="D58" start="0" length="0">
    <dxf/>
  </rfmt>
  <rfmt sheetId="8" sqref="E58" start="0" length="0">
    <dxf/>
  </rfmt>
  <rfmt sheetId="8" sqref="F58" start="0" length="0">
    <dxf/>
  </rfmt>
  <rfmt sheetId="8" sqref="G58" start="0" length="0">
    <dxf/>
  </rfmt>
  <rcc rId="1555" sId="8">
    <oc r="H58">
      <f>#REF!</f>
    </oc>
    <nc r="H58">
      <f>'Z:\Operations\L厂房区域公共文件\2021 L 厂房战略分解\scorecard\[Level 3 &amp;VS scorecard.xlsx]L3&amp;VS-Fab'!H404</f>
    </nc>
  </rcc>
  <rcc rId="1556" sId="8">
    <oc r="I58">
      <f>#REF!</f>
    </oc>
    <nc r="I58">
      <f>'Z:\Operations\L厂房区域公共文件\2021 L 厂房战略分解\scorecard\[Level 3 &amp;VS scorecard.xlsx]L3&amp;VS-Fab'!I404</f>
    </nc>
  </rcc>
  <rcc rId="1557" sId="8">
    <oc r="J58">
      <f>#REF!</f>
    </oc>
    <nc r="J58">
      <f>'Z:\Operations\L厂房区域公共文件\2021 L 厂房战略分解\scorecard\[Level 3 &amp;VS scorecard.xlsx]L3&amp;VS-Fab'!J404</f>
    </nc>
  </rcc>
  <rcc rId="1558" sId="8">
    <oc r="K58">
      <f>#REF!</f>
    </oc>
    <nc r="K58">
      <f>'Z:\Operations\L厂房区域公共文件\2021 L 厂房战略分解\scorecard\[Level 3 &amp;VS scorecard.xlsx]L3&amp;VS-Fab'!K404</f>
    </nc>
  </rcc>
  <rcc rId="1559" sId="8">
    <oc r="L58">
      <f>#REF!</f>
    </oc>
    <nc r="L58">
      <f>'Z:\Operations\L厂房区域公共文件\2021 L 厂房战略分解\scorecard\[Level 3 &amp;VS scorecard.xlsx]L3&amp;VS-Fab'!L404</f>
    </nc>
  </rcc>
  <rcc rId="1560" sId="8">
    <oc r="M58">
      <f>#REF!</f>
    </oc>
    <nc r="M58">
      <f>'Z:\Operations\L厂房区域公共文件\2021 L 厂房战略分解\scorecard\[Level 3 &amp;VS scorecard.xlsx]L3&amp;VS-Fab'!M404</f>
    </nc>
  </rcc>
  <rcc rId="1561" sId="8">
    <oc r="N58">
      <f>#REF!</f>
    </oc>
    <nc r="N58">
      <f>'Z:\Operations\L厂房区域公共文件\2021 L 厂房战略分解\scorecard\[Level 3 &amp;VS scorecard.xlsx]L3&amp;VS-Fab'!N404</f>
    </nc>
  </rcc>
  <rcc rId="1562" sId="8">
    <oc r="O58">
      <f>#REF!</f>
    </oc>
    <nc r="O58">
      <f>'Z:\Operations\L厂房区域公共文件\2021 L 厂房战略分解\scorecard\[Level 3 &amp;VS scorecard.xlsx]L3&amp;VS-Fab'!O404</f>
    </nc>
  </rcc>
  <rcc rId="1563" sId="8">
    <oc r="P58">
      <f>#REF!</f>
    </oc>
    <nc r="P58">
      <f>'Z:\Operations\L厂房区域公共文件\2021 L 厂房战略分解\scorecard\[Level 3 &amp;VS scorecard.xlsx]L3&amp;VS-Fab'!P404</f>
    </nc>
  </rcc>
  <rcc rId="1564" sId="8">
    <oc r="Q58">
      <f>#REF!</f>
    </oc>
    <nc r="Q58">
      <f>'Z:\Operations\L厂房区域公共文件\2021 L 厂房战略分解\scorecard\[Level 3 &amp;VS scorecard.xlsx]L3&amp;VS-Fab'!Q404</f>
    </nc>
  </rcc>
  <rcc rId="1565" sId="8">
    <oc r="R58">
      <f>#REF!</f>
    </oc>
    <nc r="R58">
      <f>'Z:\Operations\L厂房区域公共文件\2021 L 厂房战略分解\scorecard\[Level 3 &amp;VS scorecard.xlsx]L3&amp;VS-Fab'!R404</f>
    </nc>
  </rcc>
  <rcc rId="1566" sId="8">
    <oc r="S58">
      <f>#REF!</f>
    </oc>
    <nc r="S58">
      <f>'Z:\Operations\L厂房区域公共文件\2021 L 厂房战略分解\scorecard\[Level 3 &amp;VS scorecard.xlsx]L3&amp;VS-Fab'!S404</f>
    </nc>
  </rcc>
  <rcc rId="1567" sId="8">
    <oc r="T58">
      <f>#REF!</f>
    </oc>
    <nc r="T58">
      <f>'Z:\Operations\L厂房区域公共文件\2021 L 厂房战略分解\scorecard\[Level 3 &amp;VS scorecard.xlsx]L3&amp;VS-Fab'!T404</f>
    </nc>
  </rcc>
  <rfmt sheetId="8" sqref="G59" start="0" length="0">
    <dxf/>
  </rfmt>
  <rcc rId="1568" sId="8" odxf="1" dxf="1">
    <oc r="H59">
      <f>#REF!</f>
    </oc>
    <nc r="H59">
      <f>'Z:\Operations\L厂房区域公共文件\2021 L 厂房战略分解\scorecard\[Level 3 &amp;VS scorecard.xlsx]L3&amp;VS-Fab'!H405</f>
    </nc>
    <odxf>
      <numFmt numFmtId="0" formatCode="General"/>
    </odxf>
    <ndxf>
      <numFmt numFmtId="1" formatCode="0"/>
    </ndxf>
  </rcc>
  <rcc rId="1569" sId="8" odxf="1" dxf="1">
    <oc r="I59">
      <f>#REF!</f>
    </oc>
    <nc r="I59">
      <f>'Z:\Operations\L厂房区域公共文件\2021 L 厂房战略分解\scorecard\[Level 3 &amp;VS scorecard.xlsx]L3&amp;VS-Fab'!I405</f>
    </nc>
    <odxf>
      <numFmt numFmtId="0" formatCode="General"/>
    </odxf>
    <ndxf>
      <numFmt numFmtId="1" formatCode="0"/>
    </ndxf>
  </rcc>
  <rcc rId="1570" sId="8" odxf="1" dxf="1">
    <oc r="J59">
      <f>#REF!</f>
    </oc>
    <nc r="J59">
      <f>'Z:\Operations\L厂房区域公共文件\2021 L 厂房战略分解\scorecard\[Level 3 &amp;VS scorecard.xlsx]L3&amp;VS-Fab'!J405</f>
    </nc>
    <odxf>
      <numFmt numFmtId="0" formatCode="General"/>
    </odxf>
    <ndxf>
      <numFmt numFmtId="1" formatCode="0"/>
    </ndxf>
  </rcc>
  <rcc rId="1571" sId="8" odxf="1" dxf="1">
    <oc r="K59">
      <f>#REF!</f>
    </oc>
    <nc r="K59">
      <f>'Z:\Operations\L厂房区域公共文件\2021 L 厂房战略分解\scorecard\[Level 3 &amp;VS scorecard.xlsx]L3&amp;VS-Fab'!K405</f>
    </nc>
    <odxf>
      <numFmt numFmtId="0" formatCode="General"/>
    </odxf>
    <ndxf>
      <numFmt numFmtId="1" formatCode="0"/>
    </ndxf>
  </rcc>
  <rcc rId="1572" sId="8" odxf="1" dxf="1">
    <oc r="L59">
      <f>#REF!</f>
    </oc>
    <nc r="L59">
      <f>'Z:\Operations\L厂房区域公共文件\2021 L 厂房战略分解\scorecard\[Level 3 &amp;VS scorecard.xlsx]L3&amp;VS-Fab'!L405</f>
    </nc>
    <odxf>
      <numFmt numFmtId="0" formatCode="General"/>
    </odxf>
    <ndxf>
      <numFmt numFmtId="1" formatCode="0"/>
    </ndxf>
  </rcc>
  <rcc rId="1573" sId="8" odxf="1" dxf="1">
    <nc r="M59">
      <f>'Z:\Operations\L厂房区域公共文件\2021 L 厂房战略分解\scorecard\[Level 3 &amp;VS scorecard.xlsx]L3&amp;VS-Fab'!M405</f>
    </nc>
    <odxf>
      <numFmt numFmtId="0" formatCode="General"/>
    </odxf>
    <ndxf>
      <numFmt numFmtId="1" formatCode="0"/>
    </ndxf>
  </rcc>
  <rcc rId="1574" sId="8" odxf="1" dxf="1">
    <nc r="N59">
      <f>'Z:\Operations\L厂房区域公共文件\2021 L 厂房战略分解\scorecard\[Level 3 &amp;VS scorecard.xlsx]L3&amp;VS-Fab'!N405</f>
    </nc>
    <odxf>
      <numFmt numFmtId="0" formatCode="General"/>
    </odxf>
    <ndxf>
      <numFmt numFmtId="1" formatCode="0"/>
    </ndxf>
  </rcc>
  <rfmt sheetId="8" sqref="O59" start="0" length="0">
    <dxf/>
  </rfmt>
  <rfmt sheetId="8" sqref="P59" start="0" length="0">
    <dxf/>
  </rfmt>
  <rfmt sheetId="8" sqref="Q59" start="0" length="0">
    <dxf/>
  </rfmt>
  <rfmt sheetId="8" sqref="R59" start="0" length="0">
    <dxf/>
  </rfmt>
  <rfmt sheetId="8" sqref="S59" start="0" length="0">
    <dxf/>
  </rfmt>
  <rfmt sheetId="8" sqref="T59" start="0" length="0">
    <dxf/>
  </rfmt>
  <rfmt sheetId="8" sqref="A60" start="0" length="0">
    <dxf/>
  </rfmt>
  <rfmt sheetId="8" sqref="B60" start="0" length="0">
    <dxf/>
  </rfmt>
  <rfmt sheetId="8" sqref="C60" start="0" length="0">
    <dxf/>
  </rfmt>
  <rfmt sheetId="8" sqref="D60" start="0" length="0">
    <dxf/>
  </rfmt>
  <rfmt sheetId="8" sqref="E60" start="0" length="0">
    <dxf/>
  </rfmt>
  <rfmt sheetId="8" sqref="F60" start="0" length="0">
    <dxf/>
  </rfmt>
  <rfmt sheetId="8" sqref="G60" start="0" length="0">
    <dxf/>
  </rfmt>
  <rcc rId="1575" sId="8">
    <oc r="H60">
      <f>'L3&amp;VS-Paint'!H46</f>
    </oc>
    <nc r="H60">
      <f>'Z:\Operations\L厂房区域公共文件\2021 L 厂房战略分解\scorecard\[Level 3 &amp;VS scorecard.xlsx]L3&amp;VS-Paint'!H46</f>
    </nc>
  </rcc>
  <rcc rId="1576" sId="8">
    <oc r="I60">
      <f>'L3&amp;VS-Paint'!I46</f>
    </oc>
    <nc r="I60">
      <f>'Z:\Operations\L厂房区域公共文件\2021 L 厂房战略分解\scorecard\[Level 3 &amp;VS scorecard.xlsx]L3&amp;VS-Paint'!I46</f>
    </nc>
  </rcc>
  <rcc rId="1577" sId="8">
    <oc r="J60">
      <f>'L3&amp;VS-Paint'!J46</f>
    </oc>
    <nc r="J60">
      <f>'Z:\Operations\L厂房区域公共文件\2021 L 厂房战略分解\scorecard\[Level 3 &amp;VS scorecard.xlsx]L3&amp;VS-Paint'!J46</f>
    </nc>
  </rcc>
  <rcc rId="1578" sId="8">
    <oc r="K60">
      <f>'L3&amp;VS-Paint'!K46</f>
    </oc>
    <nc r="K60">
      <f>'Z:\Operations\L厂房区域公共文件\2021 L 厂房战略分解\scorecard\[Level 3 &amp;VS scorecard.xlsx]L3&amp;VS-Paint'!K46</f>
    </nc>
  </rcc>
  <rcc rId="1579" sId="8">
    <oc r="L60">
      <f>'L3&amp;VS-Paint'!L46</f>
    </oc>
    <nc r="L60">
      <f>'Z:\Operations\L厂房区域公共文件\2021 L 厂房战略分解\scorecard\[Level 3 &amp;VS scorecard.xlsx]L3&amp;VS-Paint'!L46</f>
    </nc>
  </rcc>
  <rcc rId="1580" sId="8">
    <oc r="M60">
      <f>'L3&amp;VS-Paint'!M46</f>
    </oc>
    <nc r="M60">
      <f>'Z:\Operations\L厂房区域公共文件\2021 L 厂房战略分解\scorecard\[Level 3 &amp;VS scorecard.xlsx]L3&amp;VS-Paint'!M46</f>
    </nc>
  </rcc>
  <rcc rId="1581" sId="8">
    <oc r="N60">
      <f>'L3&amp;VS-Paint'!N46</f>
    </oc>
    <nc r="N60">
      <f>'Z:\Operations\L厂房区域公共文件\2021 L 厂房战略分解\scorecard\[Level 3 &amp;VS scorecard.xlsx]L3&amp;VS-Paint'!N46</f>
    </nc>
  </rcc>
  <rcc rId="1582" sId="8">
    <oc r="O60">
      <f>'L3&amp;VS-Paint'!O46</f>
    </oc>
    <nc r="O60">
      <f>'Z:\Operations\L厂房区域公共文件\2021 L 厂房战略分解\scorecard\[Level 3 &amp;VS scorecard.xlsx]L3&amp;VS-Paint'!O46</f>
    </nc>
  </rcc>
  <rcc rId="1583" sId="8">
    <oc r="P60">
      <f>'L3&amp;VS-Paint'!P46</f>
    </oc>
    <nc r="P60">
      <f>'Z:\Operations\L厂房区域公共文件\2021 L 厂房战略分解\scorecard\[Level 3 &amp;VS scorecard.xlsx]L3&amp;VS-Paint'!P46</f>
    </nc>
  </rcc>
  <rcc rId="1584" sId="8">
    <oc r="Q60">
      <f>'L3&amp;VS-Paint'!Q46</f>
    </oc>
    <nc r="Q60">
      <f>'Z:\Operations\L厂房区域公共文件\2021 L 厂房战略分解\scorecard\[Level 3 &amp;VS scorecard.xlsx]L3&amp;VS-Paint'!Q46</f>
    </nc>
  </rcc>
  <rcc rId="1585" sId="8">
    <oc r="R60">
      <f>'L3&amp;VS-Paint'!R46</f>
    </oc>
    <nc r="R60">
      <f>'Z:\Operations\L厂房区域公共文件\2021 L 厂房战略分解\scorecard\[Level 3 &amp;VS scorecard.xlsx]L3&amp;VS-Paint'!R46</f>
    </nc>
  </rcc>
  <rcc rId="1586" sId="8">
    <oc r="S60">
      <f>'L3&amp;VS-Paint'!S46</f>
    </oc>
    <nc r="S60">
      <f>'Z:\Operations\L厂房区域公共文件\2021 L 厂房战略分解\scorecard\[Level 3 &amp;VS scorecard.xlsx]L3&amp;VS-Paint'!S46</f>
    </nc>
  </rcc>
  <rcc rId="1587" sId="8">
    <oc r="T60">
      <f>'L3&amp;VS-Paint'!T46</f>
    </oc>
    <nc r="T60">
      <f>'Z:\Operations\L厂房区域公共文件\2021 L 厂房战略分解\scorecard\[Level 3 &amp;VS scorecard.xlsx]L3&amp;VS-Paint'!T46</f>
    </nc>
  </rcc>
  <rfmt sheetId="8" sqref="G61" start="0" length="0">
    <dxf/>
  </rfmt>
  <rcc rId="1588" sId="8" odxf="1" dxf="1">
    <oc r="H61">
      <f>'L3&amp;VS-Paint'!H47</f>
    </oc>
    <nc r="H61">
      <f>'Z:\Operations\L厂房区域公共文件\2021 L 厂房战略分解\scorecard\[Level 3 &amp;VS scorecard.xlsx]L3&amp;VS-Paint'!H47</f>
    </nc>
    <odxf/>
    <ndxf/>
  </rcc>
  <rcc rId="1589" sId="8" odxf="1" dxf="1">
    <oc r="I61">
      <f>'L3&amp;VS-Paint'!I47</f>
    </oc>
    <nc r="I61">
      <f>'Z:\Operations\L厂房区域公共文件\2021 L 厂房战略分解\scorecard\[Level 3 &amp;VS scorecard.xlsx]L3&amp;VS-Paint'!I47</f>
    </nc>
    <odxf/>
    <ndxf/>
  </rcc>
  <rcc rId="1590" sId="8" odxf="1" dxf="1">
    <oc r="J61">
      <f>'L3&amp;VS-Paint'!J47</f>
    </oc>
    <nc r="J61">
      <f>'Z:\Operations\L厂房区域公共文件\2021 L 厂房战略分解\scorecard\[Level 3 &amp;VS scorecard.xlsx]L3&amp;VS-Paint'!J47</f>
    </nc>
    <odxf/>
    <ndxf/>
  </rcc>
  <rcc rId="1591" sId="8" odxf="1" dxf="1">
    <oc r="K61">
      <f>'L3&amp;VS-Paint'!K47</f>
    </oc>
    <nc r="K61">
      <f>'Z:\Operations\L厂房区域公共文件\2021 L 厂房战略分解\scorecard\[Level 3 &amp;VS scorecard.xlsx]L3&amp;VS-Paint'!K47</f>
    </nc>
    <odxf/>
    <ndxf/>
  </rcc>
  <rcc rId="1592" sId="8" odxf="1" dxf="1">
    <oc r="L61">
      <f>'L3&amp;VS-Paint'!L47</f>
    </oc>
    <nc r="L61">
      <f>'Z:\Operations\L厂房区域公共文件\2021 L 厂房战略分解\scorecard\[Level 3 &amp;VS scorecard.xlsx]L3&amp;VS-Paint'!L47</f>
    </nc>
    <odxf/>
    <ndxf/>
  </rcc>
  <rcc rId="1593" sId="8" odxf="1" dxf="1">
    <nc r="M61">
      <f>'Z:\Operations\L厂房区域公共文件\2021 L 厂房战略分解\scorecard\[Level 3 &amp;VS scorecard.xlsx]L3&amp;VS-Paint'!M47</f>
    </nc>
    <odxf/>
    <ndxf/>
  </rcc>
  <rcc rId="1594" sId="8" odxf="1" dxf="1">
    <nc r="N61">
      <f>'Z:\Operations\L厂房区域公共文件\2021 L 厂房战略分解\scorecard\[Level 3 &amp;VS scorecard.xlsx]L3&amp;VS-Paint'!N47</f>
    </nc>
    <odxf/>
    <ndxf/>
  </rcc>
  <rfmt sheetId="8" sqref="O61" start="0" length="0">
    <dxf/>
  </rfmt>
  <rfmt sheetId="8" sqref="P61" start="0" length="0">
    <dxf/>
  </rfmt>
  <rfmt sheetId="8" sqref="Q61" start="0" length="0">
    <dxf/>
  </rfmt>
  <rfmt sheetId="8" sqref="R61" start="0" length="0">
    <dxf/>
  </rfmt>
  <rfmt sheetId="8" sqref="S61" start="0" length="0">
    <dxf/>
  </rfmt>
  <rfmt sheetId="8" sqref="T61" start="0" length="0">
    <dxf/>
  </rfmt>
  <rfmt sheetId="8" sqref="A62" start="0" length="0">
    <dxf/>
  </rfmt>
  <rfmt sheetId="8" sqref="B62" start="0" length="0">
    <dxf/>
  </rfmt>
  <rfmt sheetId="8" sqref="C62" start="0" length="0">
    <dxf/>
  </rfmt>
  <rfmt sheetId="8" sqref="D62" start="0" length="0">
    <dxf/>
  </rfmt>
  <rfmt sheetId="8" sqref="E62" start="0" length="0">
    <dxf/>
  </rfmt>
  <rfmt sheetId="8" sqref="F62" start="0" length="0">
    <dxf/>
  </rfmt>
  <rfmt sheetId="8" sqref="G62" start="0" length="0">
    <dxf/>
  </rfmt>
  <rcc rId="1595" sId="8">
    <oc r="H62">
      <f>'L3&amp;VS-Assy'!J46</f>
    </oc>
    <nc r="H62">
      <f>'Z:\Operations\L厂房区域公共文件\2021 L 厂房战略分解\scorecard\[Level 3 &amp;VS scorecard.xlsx]L3&amp;VS-Assy'!I46</f>
    </nc>
  </rcc>
  <rcc rId="1596" sId="8">
    <oc r="I62">
      <f>'L3&amp;VS-Assy'!K46</f>
    </oc>
    <nc r="I62">
      <f>'Z:\Operations\L厂房区域公共文件\2021 L 厂房战略分解\scorecard\[Level 3 &amp;VS scorecard.xlsx]L3&amp;VS-Assy'!J46</f>
    </nc>
  </rcc>
  <rcc rId="1597" sId="8">
    <oc r="J62">
      <f>'L3&amp;VS-Assy'!L46</f>
    </oc>
    <nc r="J62">
      <f>'Z:\Operations\L厂房区域公共文件\2021 L 厂房战略分解\scorecard\[Level 3 &amp;VS scorecard.xlsx]L3&amp;VS-Assy'!K46</f>
    </nc>
  </rcc>
  <rcc rId="1598" sId="8">
    <oc r="K62">
      <f>'L3&amp;VS-Assy'!M46</f>
    </oc>
    <nc r="K62">
      <f>'Z:\Operations\L厂房区域公共文件\2021 L 厂房战略分解\scorecard\[Level 3 &amp;VS scorecard.xlsx]L3&amp;VS-Assy'!L46</f>
    </nc>
  </rcc>
  <rcc rId="1599" sId="8">
    <oc r="L62">
      <f>'L3&amp;VS-Assy'!N46</f>
    </oc>
    <nc r="L62">
      <f>'Z:\Operations\L厂房区域公共文件\2021 L 厂房战略分解\scorecard\[Level 3 &amp;VS scorecard.xlsx]L3&amp;VS-Assy'!M46</f>
    </nc>
  </rcc>
  <rcc rId="1600" sId="8">
    <oc r="M62">
      <f>'L3&amp;VS-Assy'!O46</f>
    </oc>
    <nc r="M62">
      <f>'Z:\Operations\L厂房区域公共文件\2021 L 厂房战略分解\scorecard\[Level 3 &amp;VS scorecard.xlsx]L3&amp;VS-Assy'!N46</f>
    </nc>
  </rcc>
  <rcc rId="1601" sId="8">
    <oc r="N62">
      <f>'L3&amp;VS-Assy'!P46</f>
    </oc>
    <nc r="N62">
      <f>'Z:\Operations\L厂房区域公共文件\2021 L 厂房战略分解\scorecard\[Level 3 &amp;VS scorecard.xlsx]L3&amp;VS-Assy'!O46</f>
    </nc>
  </rcc>
  <rcc rId="1602" sId="8">
    <oc r="O62">
      <f>'L3&amp;VS-Assy'!Q46</f>
    </oc>
    <nc r="O62">
      <f>'Z:\Operations\L厂房区域公共文件\2021 L 厂房战略分解\scorecard\[Level 3 &amp;VS scorecard.xlsx]L3&amp;VS-Assy'!P46</f>
    </nc>
  </rcc>
  <rcc rId="1603" sId="8">
    <oc r="P62">
      <f>'L3&amp;VS-Assy'!R46</f>
    </oc>
    <nc r="P62">
      <f>'Z:\Operations\L厂房区域公共文件\2021 L 厂房战略分解\scorecard\[Level 3 &amp;VS scorecard.xlsx]L3&amp;VS-Assy'!Q46</f>
    </nc>
  </rcc>
  <rcc rId="1604" sId="8">
    <oc r="Q62">
      <f>'L3&amp;VS-Assy'!S46</f>
    </oc>
    <nc r="Q62">
      <f>'Z:\Operations\L厂房区域公共文件\2021 L 厂房战略分解\scorecard\[Level 3 &amp;VS scorecard.xlsx]L3&amp;VS-Assy'!R46</f>
    </nc>
  </rcc>
  <rcc rId="1605" sId="8">
    <oc r="R62">
      <f>'L3&amp;VS-Assy'!T46</f>
    </oc>
    <nc r="R62">
      <f>'Z:\Operations\L厂房区域公共文件\2021 L 厂房战略分解\scorecard\[Level 3 &amp;VS scorecard.xlsx]L3&amp;VS-Assy'!S46</f>
    </nc>
  </rcc>
  <rcc rId="1606" sId="8">
    <oc r="S62">
      <f>'L3&amp;VS-Assy'!U46</f>
    </oc>
    <nc r="S62">
      <f>'Z:\Operations\L厂房区域公共文件\2021 L 厂房战略分解\scorecard\[Level 3 &amp;VS scorecard.xlsx]L3&amp;VS-Assy'!T46</f>
    </nc>
  </rcc>
  <rcc rId="1607" sId="8">
    <oc r="T62">
      <f>'L3&amp;VS-Assy'!V46</f>
    </oc>
    <nc r="T62">
      <f>'Z:\Operations\L厂房区域公共文件\2021 L 厂房战略分解\scorecard\[Level 3 &amp;VS scorecard.xlsx]L3&amp;VS-Assy'!U46</f>
    </nc>
  </rcc>
  <rfmt sheetId="8" sqref="G63" start="0" length="0">
    <dxf/>
  </rfmt>
  <rcc rId="1608" sId="8" odxf="1" dxf="1">
    <oc r="H63">
      <f>'L3&amp;VS-Assy'!J47</f>
    </oc>
    <nc r="H63">
      <f>'Z:\Operations\L厂房区域公共文件\2021 L 厂房战略分解\scorecard\[Level 3 &amp;VS scorecard.xlsx]L3&amp;VS-Assy'!I47</f>
    </nc>
    <odxf/>
    <ndxf/>
  </rcc>
  <rcc rId="1609" sId="8" odxf="1" dxf="1">
    <oc r="I63">
      <f>'L3&amp;VS-Assy'!K47</f>
    </oc>
    <nc r="I63">
      <f>'Z:\Operations\L厂房区域公共文件\2021 L 厂房战略分解\scorecard\[Level 3 &amp;VS scorecard.xlsx]L3&amp;VS-Assy'!J47</f>
    </nc>
    <odxf/>
    <ndxf/>
  </rcc>
  <rcc rId="1610" sId="8" odxf="1" dxf="1">
    <oc r="J63">
      <f>'L3&amp;VS-Assy'!L47</f>
    </oc>
    <nc r="J63">
      <f>'Z:\Operations\L厂房区域公共文件\2021 L 厂房战略分解\scorecard\[Level 3 &amp;VS scorecard.xlsx]L3&amp;VS-Assy'!K47</f>
    </nc>
    <odxf/>
    <ndxf/>
  </rcc>
  <rcc rId="1611" sId="8" odxf="1" dxf="1">
    <oc r="K63">
      <f>'L3&amp;VS-Assy'!M47</f>
    </oc>
    <nc r="K63">
      <f>'Z:\Operations\L厂房区域公共文件\2021 L 厂房战略分解\scorecard\[Level 3 &amp;VS scorecard.xlsx]L3&amp;VS-Assy'!L47</f>
    </nc>
    <odxf/>
    <ndxf/>
  </rcc>
  <rcc rId="1612" sId="8" odxf="1" dxf="1">
    <oc r="L63">
      <f>'L3&amp;VS-Assy'!N47</f>
    </oc>
    <nc r="L63">
      <f>'Z:\Operations\L厂房区域公共文件\2021 L 厂房战略分解\scorecard\[Level 3 &amp;VS scorecard.xlsx]L3&amp;VS-Assy'!M47</f>
    </nc>
    <odxf/>
    <ndxf/>
  </rcc>
  <rcc rId="1613" sId="8" odxf="1" dxf="1">
    <nc r="M63">
      <f>'Z:\Operations\L厂房区域公共文件\2021 L 厂房战略分解\scorecard\[Level 3 &amp;VS scorecard.xlsx]L3&amp;VS-Assy'!N47</f>
    </nc>
    <odxf>
      <numFmt numFmtId="0" formatCode="General"/>
    </odxf>
    <ndxf>
      <numFmt numFmtId="13" formatCode="0%"/>
    </ndxf>
  </rcc>
  <rcc rId="1614" sId="8" odxf="1" dxf="1">
    <nc r="N63">
      <f>'Z:\Operations\L厂房区域公共文件\2021 L 厂房战略分解\scorecard\[Level 3 &amp;VS scorecard.xlsx]L3&amp;VS-Assy'!O47</f>
    </nc>
    <odxf>
      <numFmt numFmtId="0" formatCode="General"/>
    </odxf>
    <ndxf>
      <numFmt numFmtId="13" formatCode="0%"/>
    </ndxf>
  </rcc>
  <rfmt sheetId="8" sqref="O63" start="0" length="0">
    <dxf/>
  </rfmt>
  <rfmt sheetId="8" sqref="P63" start="0" length="0">
    <dxf/>
  </rfmt>
  <rfmt sheetId="8" sqref="Q63" start="0" length="0">
    <dxf/>
  </rfmt>
  <rfmt sheetId="8" sqref="R63" start="0" length="0">
    <dxf/>
  </rfmt>
  <rfmt sheetId="8" sqref="S63" start="0" length="0">
    <dxf/>
  </rfmt>
  <rfmt sheetId="8" sqref="T63" start="0" length="0">
    <dxf/>
  </rfmt>
  <rfmt sheetId="8" sqref="A64" start="0" length="0">
    <dxf/>
  </rfmt>
  <rfmt sheetId="8" sqref="B64" start="0" length="0">
    <dxf/>
  </rfmt>
  <rfmt sheetId="8" sqref="C64" start="0" length="0">
    <dxf/>
  </rfmt>
  <rfmt sheetId="8" sqref="D64" start="0" length="0">
    <dxf/>
  </rfmt>
  <rfmt sheetId="8" sqref="E64" start="0" length="0">
    <dxf/>
  </rfmt>
  <rfmt sheetId="8" sqref="F64" start="0" length="0">
    <dxf/>
  </rfmt>
  <rfmt sheetId="8" sqref="G64" start="0" length="0">
    <dxf/>
  </rfmt>
  <rcc rId="1615" sId="8">
    <oc r="H64">
      <f>#REF!</f>
    </oc>
    <nc r="H64">
      <f>'Z:\Operations\L厂房区域公共文件\2021 L 厂房战略分解\scorecard\[Level 3 &amp;VS scorecard.xlsx]L3&amp;VS-Fab'!H406</f>
    </nc>
  </rcc>
  <rcc rId="1616" sId="8">
    <oc r="I64">
      <f>#REF!</f>
    </oc>
    <nc r="I64">
      <f>'Z:\Operations\L厂房区域公共文件\2021 L 厂房战略分解\scorecard\[Level 3 &amp;VS scorecard.xlsx]L3&amp;VS-Fab'!I406</f>
    </nc>
  </rcc>
  <rcc rId="1617" sId="8">
    <oc r="J64">
      <f>#REF!</f>
    </oc>
    <nc r="J64">
      <f>'Z:\Operations\L厂房区域公共文件\2021 L 厂房战略分解\scorecard\[Level 3 &amp;VS scorecard.xlsx]L3&amp;VS-Fab'!J406</f>
    </nc>
  </rcc>
  <rcc rId="1618" sId="8">
    <oc r="K64">
      <f>#REF!</f>
    </oc>
    <nc r="K64">
      <f>'Z:\Operations\L厂房区域公共文件\2021 L 厂房战略分解\scorecard\[Level 3 &amp;VS scorecard.xlsx]L3&amp;VS-Fab'!K406</f>
    </nc>
  </rcc>
  <rcc rId="1619" sId="8">
    <oc r="L64">
      <f>#REF!</f>
    </oc>
    <nc r="L64">
      <f>'Z:\Operations\L厂房区域公共文件\2021 L 厂房战略分解\scorecard\[Level 3 &amp;VS scorecard.xlsx]L3&amp;VS-Fab'!L406</f>
    </nc>
  </rcc>
  <rcc rId="1620" sId="8">
    <oc r="M64">
      <f>#REF!</f>
    </oc>
    <nc r="M64">
      <f>'Z:\Operations\L厂房区域公共文件\2021 L 厂房战略分解\scorecard\[Level 3 &amp;VS scorecard.xlsx]L3&amp;VS-Fab'!M406</f>
    </nc>
  </rcc>
  <rcc rId="1621" sId="8">
    <oc r="N64">
      <f>#REF!</f>
    </oc>
    <nc r="N64">
      <f>'Z:\Operations\L厂房区域公共文件\2021 L 厂房战略分解\scorecard\[Level 3 &amp;VS scorecard.xlsx]L3&amp;VS-Fab'!N406</f>
    </nc>
  </rcc>
  <rcc rId="1622" sId="8">
    <oc r="O64">
      <f>#REF!</f>
    </oc>
    <nc r="O64">
      <f>'Z:\Operations\L厂房区域公共文件\2021 L 厂房战略分解\scorecard\[Level 3 &amp;VS scorecard.xlsx]L3&amp;VS-Fab'!O406</f>
    </nc>
  </rcc>
  <rcc rId="1623" sId="8">
    <oc r="P64">
      <f>#REF!</f>
    </oc>
    <nc r="P64">
      <f>'Z:\Operations\L厂房区域公共文件\2021 L 厂房战略分解\scorecard\[Level 3 &amp;VS scorecard.xlsx]L3&amp;VS-Fab'!P406</f>
    </nc>
  </rcc>
  <rcc rId="1624" sId="8">
    <oc r="Q64">
      <f>#REF!</f>
    </oc>
    <nc r="Q64">
      <f>'Z:\Operations\L厂房区域公共文件\2021 L 厂房战略分解\scorecard\[Level 3 &amp;VS scorecard.xlsx]L3&amp;VS-Fab'!Q406</f>
    </nc>
  </rcc>
  <rcc rId="1625" sId="8">
    <oc r="R64">
      <f>#REF!</f>
    </oc>
    <nc r="R64">
      <f>'Z:\Operations\L厂房区域公共文件\2021 L 厂房战略分解\scorecard\[Level 3 &amp;VS scorecard.xlsx]L3&amp;VS-Fab'!R406</f>
    </nc>
  </rcc>
  <rcc rId="1626" sId="8">
    <oc r="S64">
      <f>#REF!</f>
    </oc>
    <nc r="S64">
      <f>'Z:\Operations\L厂房区域公共文件\2021 L 厂房战略分解\scorecard\[Level 3 &amp;VS scorecard.xlsx]L3&amp;VS-Fab'!S406</f>
    </nc>
  </rcc>
  <rcc rId="1627" sId="8">
    <oc r="T64">
      <f>#REF!</f>
    </oc>
    <nc r="T64">
      <f>'Z:\Operations\L厂房区域公共文件\2021 L 厂房战略分解\scorecard\[Level 3 &amp;VS scorecard.xlsx]L3&amp;VS-Fab'!T406</f>
    </nc>
  </rcc>
  <rfmt sheetId="8" sqref="G65" start="0" length="0">
    <dxf/>
  </rfmt>
  <rcc rId="1628" sId="8" odxf="1" dxf="1">
    <oc r="H65">
      <f>#REF!</f>
    </oc>
    <nc r="H65">
      <f>'Z:\Operations\L厂房区域公共文件\2021 L 厂房战略分解\scorecard\[Level 3 &amp;VS scorecard.xlsx]L3&amp;VS-Fab'!H407</f>
    </nc>
    <odxf/>
    <ndxf/>
  </rcc>
  <rcc rId="1629" sId="8" odxf="1" dxf="1">
    <oc r="I65">
      <f>#REF!</f>
    </oc>
    <nc r="I65">
      <f>'Z:\Operations\L厂房区域公共文件\2021 L 厂房战略分解\scorecard\[Level 3 &amp;VS scorecard.xlsx]L3&amp;VS-Fab'!I407</f>
    </nc>
    <odxf/>
    <ndxf/>
  </rcc>
  <rcc rId="1630" sId="8" odxf="1" dxf="1">
    <oc r="J65">
      <f>#REF!</f>
    </oc>
    <nc r="J65">
      <f>'Z:\Operations\L厂房区域公共文件\2021 L 厂房战略分解\scorecard\[Level 3 &amp;VS scorecard.xlsx]L3&amp;VS-Fab'!J407</f>
    </nc>
    <odxf/>
    <ndxf/>
  </rcc>
  <rcc rId="1631" sId="8" odxf="1" dxf="1">
    <oc r="K65">
      <f>#REF!</f>
    </oc>
    <nc r="K65">
      <f>'Z:\Operations\L厂房区域公共文件\2021 L 厂房战略分解\scorecard\[Level 3 &amp;VS scorecard.xlsx]L3&amp;VS-Fab'!K407</f>
    </nc>
    <odxf/>
    <ndxf/>
  </rcc>
  <rcc rId="1632" sId="8" odxf="1" dxf="1">
    <oc r="L65">
      <f>#REF!</f>
    </oc>
    <nc r="L65">
      <f>'Z:\Operations\L厂房区域公共文件\2021 L 厂房战略分解\scorecard\[Level 3 &amp;VS scorecard.xlsx]L3&amp;VS-Fab'!L407</f>
    </nc>
    <odxf/>
    <ndxf/>
  </rcc>
  <rcc rId="1633" sId="8" odxf="1" dxf="1">
    <nc r="M65">
      <f>'Z:\Operations\L厂房区域公共文件\2021 L 厂房战略分解\scorecard\[Level 3 &amp;VS scorecard.xlsx]L3&amp;VS-Fab'!M407</f>
    </nc>
    <odxf>
      <numFmt numFmtId="0" formatCode="General"/>
    </odxf>
    <ndxf>
      <numFmt numFmtId="13" formatCode="0%"/>
    </ndxf>
  </rcc>
  <rcc rId="1634" sId="8" odxf="1" dxf="1">
    <nc r="N65">
      <f>'Z:\Operations\L厂房区域公共文件\2021 L 厂房战略分解\scorecard\[Level 3 &amp;VS scorecard.xlsx]L3&amp;VS-Fab'!N407</f>
    </nc>
    <odxf>
      <numFmt numFmtId="0" formatCode="General"/>
    </odxf>
    <ndxf>
      <numFmt numFmtId="13" formatCode="0%"/>
    </ndxf>
  </rcc>
  <rfmt sheetId="8" sqref="O65" start="0" length="0">
    <dxf/>
  </rfmt>
  <rfmt sheetId="8" sqref="P65" start="0" length="0">
    <dxf/>
  </rfmt>
  <rfmt sheetId="8" sqref="Q65" start="0" length="0">
    <dxf/>
  </rfmt>
  <rfmt sheetId="8" sqref="R65" start="0" length="0">
    <dxf/>
  </rfmt>
  <rfmt sheetId="8" sqref="S65" start="0" length="0">
    <dxf/>
  </rfmt>
  <rfmt sheetId="8" sqref="T65" start="0" length="0">
    <dxf/>
  </rfmt>
  <rcmt sheetId="8" cell="L23" guid="{00000000-0000-0000-0000-000000000000}" action="delete" author="Zhiling Shi"/>
  <rfmt sheetId="8" sqref="A68" start="0" length="0">
    <dxf/>
  </rfmt>
  <rfmt sheetId="8" sqref="B68" start="0" length="0">
    <dxf/>
  </rfmt>
  <rfmt sheetId="8" sqref="C68" start="0" length="0">
    <dxf/>
  </rfmt>
  <rfmt sheetId="8" sqref="D68" start="0" length="0">
    <dxf/>
  </rfmt>
  <rfmt sheetId="8" sqref="E68" start="0" length="0">
    <dxf/>
  </rfmt>
  <rfmt sheetId="8" sqref="F68" start="0" length="0">
    <dxf/>
  </rfmt>
  <rfmt sheetId="8" sqref="G68" start="0" length="0">
    <dxf/>
  </rfmt>
  <rcc rId="1635" sId="8">
    <oc r="H68">
      <f>#REF!</f>
    </oc>
    <nc r="H68" t="inlineStr">
      <is>
        <t>NA</t>
      </is>
    </nc>
  </rcc>
  <rcc rId="1636" sId="8">
    <oc r="I68">
      <f>#REF!</f>
    </oc>
    <nc r="I68" t="inlineStr">
      <is>
        <t>NA</t>
      </is>
    </nc>
  </rcc>
  <rcc rId="1637" sId="8">
    <oc r="J68">
      <f>#REF!</f>
    </oc>
    <nc r="J68" t="inlineStr">
      <is>
        <t>NA</t>
      </is>
    </nc>
  </rcc>
  <rcc rId="1638" sId="8">
    <oc r="K68">
      <f>#REF!</f>
    </oc>
    <nc r="K68" t="inlineStr">
      <is>
        <t>NA</t>
      </is>
    </nc>
  </rcc>
  <rcc rId="1639" sId="8">
    <oc r="L68">
      <f>#REF!</f>
    </oc>
    <nc r="L68" t="inlineStr">
      <is>
        <t>NA</t>
      </is>
    </nc>
  </rcc>
  <rcc rId="1640" sId="8">
    <oc r="M68">
      <f>#REF!</f>
    </oc>
    <nc r="M68" t="inlineStr">
      <is>
        <t>NA</t>
      </is>
    </nc>
  </rcc>
  <rcc rId="1641" sId="8">
    <oc r="N68">
      <f>#REF!</f>
    </oc>
    <nc r="N68" t="inlineStr">
      <is>
        <t>NA</t>
      </is>
    </nc>
  </rcc>
  <rcc rId="1642" sId="8">
    <oc r="O68">
      <f>#REF!</f>
    </oc>
    <nc r="O68" t="inlineStr">
      <is>
        <t>NA</t>
      </is>
    </nc>
  </rcc>
  <rcc rId="1643" sId="8">
    <oc r="P68">
      <f>#REF!</f>
    </oc>
    <nc r="P68" t="inlineStr">
      <is>
        <t>NA</t>
      </is>
    </nc>
  </rcc>
  <rcc rId="1644" sId="8">
    <oc r="Q68">
      <f>#REF!</f>
    </oc>
    <nc r="Q68" t="inlineStr">
      <is>
        <t>NA</t>
      </is>
    </nc>
  </rcc>
  <rcc rId="1645" sId="8">
    <oc r="R68">
      <f>#REF!</f>
    </oc>
    <nc r="R68" t="inlineStr">
      <is>
        <t>NA</t>
      </is>
    </nc>
  </rcc>
  <rcc rId="1646" sId="8">
    <oc r="S68">
      <f>#REF!</f>
    </oc>
    <nc r="S68" t="inlineStr">
      <is>
        <t>NA</t>
      </is>
    </nc>
  </rcc>
  <rcc rId="1647" sId="8">
    <oc r="T68">
      <f>#REF!</f>
    </oc>
    <nc r="T68" t="inlineStr">
      <is>
        <t>NA</t>
      </is>
    </nc>
  </rcc>
  <rfmt sheetId="8" sqref="G69" start="0" length="0">
    <dxf/>
  </rfmt>
  <rcc rId="1648" sId="8" odxf="1" dxf="1">
    <oc r="H69">
      <f>#REF!</f>
    </oc>
    <nc r="H69" t="inlineStr">
      <is>
        <t>NA</t>
      </is>
    </nc>
    <odxf/>
    <ndxf/>
  </rcc>
  <rcc rId="1649" sId="8" odxf="1" dxf="1">
    <oc r="I69">
      <f>#REF!</f>
    </oc>
    <nc r="I69" t="inlineStr">
      <is>
        <t>NA</t>
      </is>
    </nc>
    <odxf/>
    <ndxf/>
  </rcc>
  <rcc rId="1650" sId="8" odxf="1" dxf="1">
    <oc r="J69">
      <f>#REF!</f>
    </oc>
    <nc r="J69" t="inlineStr">
      <is>
        <t>NA</t>
      </is>
    </nc>
    <odxf/>
    <ndxf/>
  </rcc>
  <rcc rId="1651" sId="8" odxf="1" dxf="1">
    <oc r="K69">
      <f>#REF!</f>
    </oc>
    <nc r="K69" t="inlineStr">
      <is>
        <t>NA</t>
      </is>
    </nc>
    <odxf/>
    <ndxf/>
  </rcc>
  <rcc rId="1652" sId="8" odxf="1" dxf="1">
    <oc r="L69">
      <f>#REF!</f>
    </oc>
    <nc r="L69" t="inlineStr">
      <is>
        <t>NA</t>
      </is>
    </nc>
    <odxf/>
    <ndxf/>
  </rcc>
  <rcc rId="1653" sId="8" odxf="1" dxf="1">
    <nc r="M69" t="inlineStr">
      <is>
        <t>NA</t>
      </is>
    </nc>
    <odxf>
      <numFmt numFmtId="0" formatCode="General"/>
    </odxf>
    <ndxf>
      <numFmt numFmtId="13" formatCode="0%"/>
    </ndxf>
  </rcc>
  <rfmt sheetId="8" sqref="N69" start="0" length="0">
    <dxf/>
  </rfmt>
  <rfmt sheetId="8" sqref="O69" start="0" length="0">
    <dxf/>
  </rfmt>
  <rfmt sheetId="8" sqref="P69" start="0" length="0">
    <dxf/>
  </rfmt>
  <rfmt sheetId="8" sqref="Q69" start="0" length="0">
    <dxf/>
  </rfmt>
  <rfmt sheetId="8" sqref="R69" start="0" length="0">
    <dxf/>
  </rfmt>
  <rfmt sheetId="8" sqref="S69" start="0" length="0">
    <dxf/>
  </rfmt>
  <rfmt sheetId="8" sqref="T69" start="0" length="0">
    <dxf/>
  </rfmt>
  <rfmt sheetId="8" sqref="A70" start="0" length="0">
    <dxf/>
  </rfmt>
  <rfmt sheetId="8" sqref="B70" start="0" length="0">
    <dxf/>
  </rfmt>
  <rfmt sheetId="8" sqref="C70" start="0" length="0">
    <dxf/>
  </rfmt>
  <rfmt sheetId="8" sqref="D70" start="0" length="0">
    <dxf/>
  </rfmt>
  <rfmt sheetId="8" sqref="E70" start="0" length="0">
    <dxf/>
  </rfmt>
  <rfmt sheetId="8" sqref="F70" start="0" length="0">
    <dxf/>
  </rfmt>
  <rfmt sheetId="8" sqref="G70" start="0" length="0">
    <dxf/>
  </rfmt>
  <rcc rId="1654" sId="8">
    <oc r="H70">
      <f>'L3&amp;VS-Assy'!I48</f>
    </oc>
    <nc r="H70">
      <f>'Z:\Operations\L厂房区域公共文件\2021 L 厂房战略分解\scorecard\[Level 3 &amp;VS scorecard.xlsx]L3&amp;VS-Assy'!H50</f>
    </nc>
  </rcc>
  <rcc rId="1655" sId="8">
    <oc r="I70">
      <f>'L3&amp;VS-Assy'!J48</f>
    </oc>
    <nc r="I70">
      <f>'Z:\Operations\L厂房区域公共文件\2021 L 厂房战略分解\scorecard\[Level 3 &amp;VS scorecard.xlsx]L3&amp;VS-Assy'!I50</f>
    </nc>
  </rcc>
  <rcc rId="1656" sId="8">
    <oc r="J70">
      <f>'L3&amp;VS-Assy'!K48</f>
    </oc>
    <nc r="J70">
      <f>'Z:\Operations\L厂房区域公共文件\2021 L 厂房战略分解\scorecard\[Level 3 &amp;VS scorecard.xlsx]L3&amp;VS-Assy'!J50</f>
    </nc>
  </rcc>
  <rcc rId="1657" sId="8">
    <oc r="K70">
      <f>'L3&amp;VS-Assy'!L48</f>
    </oc>
    <nc r="K70">
      <f>'Z:\Operations\L厂房区域公共文件\2021 L 厂房战略分解\scorecard\[Level 3 &amp;VS scorecard.xlsx]L3&amp;VS-Assy'!K50</f>
    </nc>
  </rcc>
  <rcc rId="1658" sId="8">
    <oc r="L70">
      <f>'L3&amp;VS-Assy'!M48</f>
    </oc>
    <nc r="L70">
      <f>'Z:\Operations\L厂房区域公共文件\2021 L 厂房战略分解\scorecard\[Level 3 &amp;VS scorecard.xlsx]L3&amp;VS-Assy'!L50</f>
    </nc>
  </rcc>
  <rcc rId="1659" sId="8">
    <oc r="M70">
      <f>'L3&amp;VS-Assy'!N48</f>
    </oc>
    <nc r="M70">
      <f>'Z:\Operations\L厂房区域公共文件\2021 L 厂房战略分解\scorecard\[Level 3 &amp;VS scorecard.xlsx]L3&amp;VS-Assy'!M50</f>
    </nc>
  </rcc>
  <rcc rId="1660" sId="8">
    <oc r="N70">
      <f>'L3&amp;VS-Assy'!O48</f>
    </oc>
    <nc r="N70">
      <f>'Z:\Operations\L厂房区域公共文件\2021 L 厂房战略分解\scorecard\[Level 3 &amp;VS scorecard.xlsx]L3&amp;VS-Assy'!N50</f>
    </nc>
  </rcc>
  <rcc rId="1661" sId="8">
    <oc r="O70">
      <f>'L3&amp;VS-Assy'!P48</f>
    </oc>
    <nc r="O70">
      <f>'Z:\Operations\L厂房区域公共文件\2021 L 厂房战略分解\scorecard\[Level 3 &amp;VS scorecard.xlsx]L3&amp;VS-Assy'!O50</f>
    </nc>
  </rcc>
  <rcc rId="1662" sId="8">
    <oc r="P70">
      <f>'L3&amp;VS-Assy'!Q48</f>
    </oc>
    <nc r="P70">
      <f>'Z:\Operations\L厂房区域公共文件\2021 L 厂房战略分解\scorecard\[Level 3 &amp;VS scorecard.xlsx]L3&amp;VS-Assy'!P50</f>
    </nc>
  </rcc>
  <rcc rId="1663" sId="8">
    <oc r="Q70">
      <f>'L3&amp;VS-Assy'!R48</f>
    </oc>
    <nc r="Q70">
      <f>'Z:\Operations\L厂房区域公共文件\2021 L 厂房战略分解\scorecard\[Level 3 &amp;VS scorecard.xlsx]L3&amp;VS-Assy'!Q50</f>
    </nc>
  </rcc>
  <rcc rId="1664" sId="8">
    <oc r="R70">
      <f>'L3&amp;VS-Assy'!S48</f>
    </oc>
    <nc r="R70">
      <f>'Z:\Operations\L厂房区域公共文件\2021 L 厂房战略分解\scorecard\[Level 3 &amp;VS scorecard.xlsx]L3&amp;VS-Assy'!R50</f>
    </nc>
  </rcc>
  <rcc rId="1665" sId="8">
    <oc r="S70">
      <f>'L3&amp;VS-Assy'!T48</f>
    </oc>
    <nc r="S70">
      <f>'Z:\Operations\L厂房区域公共文件\2021 L 厂房战略分解\scorecard\[Level 3 &amp;VS scorecard.xlsx]L3&amp;VS-Assy'!S50</f>
    </nc>
  </rcc>
  <rcc rId="1666" sId="8">
    <oc r="T70">
      <f>'L3&amp;VS-Assy'!U48</f>
    </oc>
    <nc r="T70">
      <f>'Z:\Operations\L厂房区域公共文件\2021 L 厂房战略分解\scorecard\[Level 3 &amp;VS scorecard.xlsx]L3&amp;VS-Assy'!T50</f>
    </nc>
  </rcc>
  <rfmt sheetId="8" sqref="G71" start="0" length="0">
    <dxf/>
  </rfmt>
  <rcc rId="1667" sId="8" odxf="1" dxf="1">
    <oc r="H71">
      <f>'L3&amp;VS-Assy'!I49</f>
    </oc>
    <nc r="H71">
      <f>'Z:\Operations\L厂房区域公共文件\2021 L 厂房战略分解\scorecard\[Level 3 &amp;VS scorecard.xlsx]L3&amp;VS-Assy'!H51</f>
    </nc>
    <odxf/>
    <ndxf/>
  </rcc>
  <rcc rId="1668" sId="8" odxf="1" dxf="1">
    <oc r="I71">
      <f>'L3&amp;VS-Assy'!J49</f>
    </oc>
    <nc r="I71">
      <f>'Z:\Operations\L厂房区域公共文件\2021 L 厂房战略分解\scorecard\[Level 3 &amp;VS scorecard.xlsx]L3&amp;VS-Assy'!I51</f>
    </nc>
    <odxf/>
    <ndxf/>
  </rcc>
  <rcc rId="1669" sId="8" odxf="1" dxf="1">
    <oc r="J71">
      <f>'L3&amp;VS-Assy'!K49</f>
    </oc>
    <nc r="J71">
      <f>'Z:\Operations\L厂房区域公共文件\2021 L 厂房战略分解\scorecard\[Level 3 &amp;VS scorecard.xlsx]L3&amp;VS-Assy'!J51</f>
    </nc>
    <odxf/>
    <ndxf/>
  </rcc>
  <rcc rId="1670" sId="8" odxf="1" dxf="1">
    <oc r="K71">
      <f>'L3&amp;VS-Assy'!L49</f>
    </oc>
    <nc r="K71">
      <f>'Z:\Operations\L厂房区域公共文件\2021 L 厂房战略分解\scorecard\[Level 3 &amp;VS scorecard.xlsx]L3&amp;VS-Assy'!K51</f>
    </nc>
    <odxf/>
    <ndxf/>
  </rcc>
  <rcc rId="1671" sId="8" odxf="1" dxf="1">
    <oc r="L71">
      <f>'L3&amp;VS-Assy'!M49</f>
    </oc>
    <nc r="L71">
      <f>'Z:\Operations\L厂房区域公共文件\2021 L 厂房战略分解\scorecard\[Level 3 &amp;VS scorecard.xlsx]L3&amp;VS-Assy'!L51</f>
    </nc>
    <odxf/>
    <ndxf/>
  </rcc>
  <rcc rId="1672" sId="8" odxf="1" dxf="1">
    <nc r="M71">
      <f>'Z:\Operations\L厂房区域公共文件\2021 L 厂房战略分解\scorecard\[Level 3 &amp;VS scorecard.xlsx]L3&amp;VS-Assy'!M51</f>
    </nc>
    <odxf/>
    <ndxf/>
  </rcc>
  <rcc rId="1673" sId="8" odxf="1" dxf="1">
    <nc r="N71">
      <f>'Z:\Operations\L厂房区域公共文件\2021 L 厂房战略分解\scorecard\[Level 3 &amp;VS scorecard.xlsx]L3&amp;VS-Assy'!N51</f>
    </nc>
    <odxf/>
    <ndxf/>
  </rcc>
  <rfmt sheetId="8" sqref="O71" start="0" length="0">
    <dxf/>
  </rfmt>
  <rfmt sheetId="8" sqref="P71" start="0" length="0">
    <dxf/>
  </rfmt>
  <rfmt sheetId="8" sqref="Q71" start="0" length="0">
    <dxf/>
  </rfmt>
  <rfmt sheetId="8" sqref="R71" start="0" length="0">
    <dxf/>
  </rfmt>
  <rfmt sheetId="8" sqref="S71" start="0" length="0">
    <dxf/>
  </rfmt>
  <rfmt sheetId="8" sqref="T71" start="0" length="0">
    <dxf/>
  </rfmt>
  <rfmt sheetId="8" sqref="A72" start="0" length="0">
    <dxf/>
  </rfmt>
  <rfmt sheetId="8" sqref="B72" start="0" length="0">
    <dxf/>
  </rfmt>
  <rfmt sheetId="8" sqref="C72" start="0" length="0">
    <dxf/>
  </rfmt>
  <rfmt sheetId="8" sqref="D72" start="0" length="0">
    <dxf/>
  </rfmt>
  <rfmt sheetId="8" sqref="E72" start="0" length="0">
    <dxf/>
  </rfmt>
  <rfmt sheetId="8" sqref="F72" start="0" length="0">
    <dxf/>
  </rfmt>
  <rfmt sheetId="8" sqref="G72" start="0" length="0">
    <dxf/>
  </rfmt>
  <rcc rId="1674" sId="8">
    <oc r="H72">
      <f>#REF!</f>
    </oc>
    <nc r="H72" t="inlineStr">
      <is>
        <t>32+5</t>
      </is>
    </nc>
  </rcc>
  <rcc rId="1675" sId="8">
    <oc r="I72">
      <f>#REF!</f>
    </oc>
    <nc r="I72" t="inlineStr">
      <is>
        <t>32+5</t>
      </is>
    </nc>
  </rcc>
  <rcc rId="1676" sId="8">
    <oc r="J72">
      <f>#REF!</f>
    </oc>
    <nc r="J72" t="inlineStr">
      <is>
        <t>32+5</t>
      </is>
    </nc>
  </rcc>
  <rcc rId="1677" sId="8">
    <oc r="K72">
      <f>#REF!</f>
    </oc>
    <nc r="K72" t="inlineStr">
      <is>
        <t>32+5</t>
      </is>
    </nc>
  </rcc>
  <rcc rId="1678" sId="8">
    <oc r="L72">
      <f>#REF!</f>
    </oc>
    <nc r="L72" t="inlineStr">
      <is>
        <t>32+5</t>
      </is>
    </nc>
  </rcc>
  <rcc rId="1679" sId="8">
    <oc r="M72">
      <f>#REF!</f>
    </oc>
    <nc r="M72" t="inlineStr">
      <is>
        <t>32+5</t>
      </is>
    </nc>
  </rcc>
  <rcc rId="1680" sId="8">
    <oc r="N72">
      <f>#REF!</f>
    </oc>
    <nc r="N72" t="inlineStr">
      <is>
        <t>32+5</t>
      </is>
    </nc>
  </rcc>
  <rcc rId="1681" sId="8">
    <oc r="O72">
      <f>#REF!</f>
    </oc>
    <nc r="O72" t="inlineStr">
      <is>
        <t>32+5</t>
      </is>
    </nc>
  </rcc>
  <rcc rId="1682" sId="8">
    <oc r="P72">
      <f>#REF!</f>
    </oc>
    <nc r="P72" t="inlineStr">
      <is>
        <t>32+5</t>
      </is>
    </nc>
  </rcc>
  <rcc rId="1683" sId="8">
    <oc r="Q72">
      <f>#REF!</f>
    </oc>
    <nc r="Q72" t="inlineStr">
      <is>
        <t>32+5</t>
      </is>
    </nc>
  </rcc>
  <rcc rId="1684" sId="8">
    <oc r="R72">
      <f>#REF!</f>
    </oc>
    <nc r="R72" t="inlineStr">
      <is>
        <t>32+5</t>
      </is>
    </nc>
  </rcc>
  <rcc rId="1685" sId="8">
    <oc r="S72">
      <f>#REF!</f>
    </oc>
    <nc r="S72" t="inlineStr">
      <is>
        <t>32+5</t>
      </is>
    </nc>
  </rcc>
  <rcc rId="1686" sId="8">
    <oc r="T72">
      <f>#REF!</f>
    </oc>
    <nc r="T72" t="inlineStr">
      <is>
        <t>32+5</t>
      </is>
    </nc>
  </rcc>
  <rfmt sheetId="8" sqref="G73" start="0" length="0">
    <dxf/>
  </rfmt>
  <rcc rId="1687" sId="8" odxf="1" dxf="1">
    <oc r="H73">
      <f>#REF!</f>
    </oc>
    <nc r="H73"/>
    <odxf/>
    <ndxf/>
  </rcc>
  <rcc rId="1688" sId="8" odxf="1" dxf="1">
    <oc r="I73">
      <f>#REF!</f>
    </oc>
    <nc r="I73" t="inlineStr">
      <is>
        <t>25+4</t>
      </is>
    </nc>
    <odxf/>
    <ndxf/>
  </rcc>
  <rcc rId="1689" sId="8" odxf="1" dxf="1">
    <oc r="J73">
      <f>#REF!</f>
    </oc>
    <nc r="J73" t="inlineStr">
      <is>
        <t>25+4</t>
      </is>
    </nc>
    <odxf/>
    <ndxf/>
  </rcc>
  <rcc rId="1690" sId="8" odxf="1" dxf="1">
    <oc r="K73">
      <f>#REF!</f>
    </oc>
    <nc r="K73" t="inlineStr">
      <is>
        <t>25+4</t>
      </is>
    </nc>
    <odxf/>
    <ndxf/>
  </rcc>
  <rcc rId="1691" sId="8" odxf="1" dxf="1">
    <oc r="L73">
      <f>#REF!</f>
    </oc>
    <nc r="L73" t="inlineStr">
      <is>
        <t>25+4</t>
      </is>
    </nc>
    <odxf/>
    <ndxf/>
  </rcc>
  <rcc rId="1692" sId="8" odxf="1" dxf="1">
    <nc r="M73" t="inlineStr">
      <is>
        <t>26+4</t>
      </is>
    </nc>
    <odxf/>
    <ndxf/>
  </rcc>
  <rcc rId="1693" sId="8" odxf="1" dxf="1">
    <nc r="N73" t="inlineStr">
      <is>
        <t>28+4</t>
      </is>
    </nc>
    <odxf/>
    <ndxf/>
  </rcc>
  <rfmt sheetId="8" sqref="O73" start="0" length="0">
    <dxf/>
  </rfmt>
  <rfmt sheetId="8" sqref="P73" start="0" length="0">
    <dxf/>
  </rfmt>
  <rfmt sheetId="8" sqref="Q73" start="0" length="0">
    <dxf/>
  </rfmt>
  <rfmt sheetId="8" sqref="R73" start="0" length="0">
    <dxf/>
  </rfmt>
  <rfmt sheetId="8" sqref="S73" start="0" length="0">
    <dxf/>
  </rfmt>
  <rfmt sheetId="8" sqref="T73" start="0" length="0">
    <dxf/>
  </rfmt>
  <rfmt sheetId="8" sqref="A74" start="0" length="0">
    <dxf/>
  </rfmt>
  <rfmt sheetId="8" sqref="B74" start="0" length="0">
    <dxf/>
  </rfmt>
  <rfmt sheetId="8" sqref="C74" start="0" length="0">
    <dxf/>
  </rfmt>
  <rfmt sheetId="8" sqref="D74" start="0" length="0">
    <dxf/>
  </rfmt>
  <rfmt sheetId="8" sqref="E74" start="0" length="0">
    <dxf/>
  </rfmt>
  <rfmt sheetId="8" sqref="F74" start="0" length="0">
    <dxf/>
  </rfmt>
  <rfmt sheetId="8" sqref="G74" start="0" length="0">
    <dxf/>
  </rfmt>
  <rcc rId="1694" sId="8">
    <oc r="H74">
      <f>'L3&amp;VS-Assy'!I50</f>
    </oc>
    <nc r="H74">
      <f>'Z:\Operations\L厂房区域公共文件\2021 L 厂房战略分解\scorecard\[Level 3 &amp;VS scorecard.xlsx]L3&amp;VS-Assy'!H52</f>
    </nc>
  </rcc>
  <rcc rId="1695" sId="8">
    <oc r="I74">
      <f>'L3&amp;VS-Assy'!J50</f>
    </oc>
    <nc r="I74">
      <f>'Z:\Operations\L厂房区域公共文件\2021 L 厂房战略分解\scorecard\[Level 3 &amp;VS scorecard.xlsx]L3&amp;VS-Assy'!I52</f>
    </nc>
  </rcc>
  <rcc rId="1696" sId="8">
    <oc r="J74">
      <f>'L3&amp;VS-Assy'!K50</f>
    </oc>
    <nc r="J74">
      <f>'Z:\Operations\L厂房区域公共文件\2021 L 厂房战略分解\scorecard\[Level 3 &amp;VS scorecard.xlsx]L3&amp;VS-Assy'!J52</f>
    </nc>
  </rcc>
  <rcc rId="1697" sId="8">
    <oc r="K74">
      <f>'L3&amp;VS-Assy'!L50</f>
    </oc>
    <nc r="K74">
      <f>'Z:\Operations\L厂房区域公共文件\2021 L 厂房战略分解\scorecard\[Level 3 &amp;VS scorecard.xlsx]L3&amp;VS-Assy'!K52</f>
    </nc>
  </rcc>
  <rcc rId="1698" sId="8">
    <oc r="L74">
      <f>'L3&amp;VS-Assy'!M50</f>
    </oc>
    <nc r="L74">
      <f>'Z:\Operations\L厂房区域公共文件\2021 L 厂房战略分解\scorecard\[Level 3 &amp;VS scorecard.xlsx]L3&amp;VS-Assy'!L52</f>
    </nc>
  </rcc>
  <rcc rId="1699" sId="8">
    <oc r="M74">
      <f>'L3&amp;VS-Assy'!N50</f>
    </oc>
    <nc r="M74">
      <f>'Z:\Operations\L厂房区域公共文件\2021 L 厂房战略分解\scorecard\[Level 3 &amp;VS scorecard.xlsx]L3&amp;VS-Assy'!M52</f>
    </nc>
  </rcc>
  <rcc rId="1700" sId="8">
    <oc r="N74">
      <f>'L3&amp;VS-Assy'!O50</f>
    </oc>
    <nc r="N74">
      <f>'Z:\Operations\L厂房区域公共文件\2021 L 厂房战略分解\scorecard\[Level 3 &amp;VS scorecard.xlsx]L3&amp;VS-Assy'!N52</f>
    </nc>
  </rcc>
  <rcc rId="1701" sId="8">
    <oc r="O74">
      <f>'L3&amp;VS-Assy'!P50</f>
    </oc>
    <nc r="O74">
      <f>'Z:\Operations\L厂房区域公共文件\2021 L 厂房战略分解\scorecard\[Level 3 &amp;VS scorecard.xlsx]L3&amp;VS-Assy'!O52</f>
    </nc>
  </rcc>
  <rcc rId="1702" sId="8">
    <oc r="P74">
      <f>'L3&amp;VS-Assy'!Q50</f>
    </oc>
    <nc r="P74">
      <f>'Z:\Operations\L厂房区域公共文件\2021 L 厂房战略分解\scorecard\[Level 3 &amp;VS scorecard.xlsx]L3&amp;VS-Assy'!P52</f>
    </nc>
  </rcc>
  <rcc rId="1703" sId="8">
    <oc r="Q74">
      <f>'L3&amp;VS-Assy'!R50</f>
    </oc>
    <nc r="Q74">
      <f>'Z:\Operations\L厂房区域公共文件\2021 L 厂房战略分解\scorecard\[Level 3 &amp;VS scorecard.xlsx]L3&amp;VS-Assy'!Q52</f>
    </nc>
  </rcc>
  <rcc rId="1704" sId="8">
    <oc r="R74">
      <f>'L3&amp;VS-Assy'!S50</f>
    </oc>
    <nc r="R74">
      <f>'Z:\Operations\L厂房区域公共文件\2021 L 厂房战略分解\scorecard\[Level 3 &amp;VS scorecard.xlsx]L3&amp;VS-Assy'!R52</f>
    </nc>
  </rcc>
  <rcc rId="1705" sId="8">
    <oc r="S74">
      <f>'L3&amp;VS-Assy'!T50</f>
    </oc>
    <nc r="S74">
      <f>'Z:\Operations\L厂房区域公共文件\2021 L 厂房战略分解\scorecard\[Level 3 &amp;VS scorecard.xlsx]L3&amp;VS-Assy'!S52</f>
    </nc>
  </rcc>
  <rcc rId="1706" sId="8">
    <oc r="T74">
      <f>'L3&amp;VS-Assy'!U50</f>
    </oc>
    <nc r="T74">
      <f>'Z:\Operations\L厂房区域公共文件\2021 L 厂房战略分解\scorecard\[Level 3 &amp;VS scorecard.xlsx]L3&amp;VS-Assy'!T52</f>
    </nc>
  </rcc>
  <rfmt sheetId="8" sqref="G75" start="0" length="0">
    <dxf/>
  </rfmt>
  <rcc rId="1707" sId="8" odxf="1" dxf="1">
    <oc r="H75">
      <f>'L3&amp;VS-Assy'!I51</f>
    </oc>
    <nc r="H75">
      <f>'Z:\Operations\L厂房区域公共文件\2021 L 厂房战略分解\scorecard\[Level 3 &amp;VS scorecard.xlsx]L3&amp;VS-Assy'!H53</f>
    </nc>
    <odxf/>
    <ndxf/>
  </rcc>
  <rcc rId="1708" sId="8" odxf="1" dxf="1">
    <oc r="I75">
      <f>'L3&amp;VS-Assy'!J51</f>
    </oc>
    <nc r="I75">
      <f>'Z:\Operations\L厂房区域公共文件\2021 L 厂房战略分解\scorecard\[Level 3 &amp;VS scorecard.xlsx]L3&amp;VS-Assy'!I53</f>
    </nc>
    <odxf/>
    <ndxf/>
  </rcc>
  <rcc rId="1709" sId="8" odxf="1" dxf="1">
    <oc r="J75">
      <f>'L3&amp;VS-Assy'!K51</f>
    </oc>
    <nc r="J75">
      <f>'Z:\Operations\L厂房区域公共文件\2021 L 厂房战略分解\scorecard\[Level 3 &amp;VS scorecard.xlsx]L3&amp;VS-Assy'!J53</f>
    </nc>
    <odxf/>
    <ndxf/>
  </rcc>
  <rcc rId="1710" sId="8" odxf="1" dxf="1">
    <oc r="K75">
      <f>'L3&amp;VS-Assy'!L51</f>
    </oc>
    <nc r="K75">
      <f>'Z:\Operations\L厂房区域公共文件\2021 L 厂房战略分解\scorecard\[Level 3 &amp;VS scorecard.xlsx]L3&amp;VS-Assy'!K53</f>
    </nc>
    <odxf/>
    <ndxf/>
  </rcc>
  <rcc rId="1711" sId="8" odxf="1" dxf="1">
    <oc r="L75">
      <f>'L3&amp;VS-Assy'!M51</f>
    </oc>
    <nc r="L75">
      <f>'Z:\Operations\L厂房区域公共文件\2021 L 厂房战略分解\scorecard\[Level 3 &amp;VS scorecard.xlsx]L3&amp;VS-Assy'!L53</f>
    </nc>
    <odxf/>
    <ndxf/>
  </rcc>
  <rcc rId="1712" sId="8" odxf="1" dxf="1">
    <nc r="M75">
      <f>'Z:\Operations\L厂房区域公共文件\2021 L 厂房战略分解\scorecard\[Level 3 &amp;VS scorecard.xlsx]L3&amp;VS-Assy'!M53</f>
    </nc>
    <odxf>
      <numFmt numFmtId="0" formatCode="General"/>
    </odxf>
    <ndxf>
      <numFmt numFmtId="13" formatCode="0%"/>
    </ndxf>
  </rcc>
  <rcc rId="1713" sId="8" odxf="1" dxf="1">
    <nc r="N75">
      <f>'Z:\Operations\L厂房区域公共文件\2021 L 厂房战略分解\scorecard\[Level 3 &amp;VS scorecard.xlsx]L3&amp;VS-Assy'!N53</f>
    </nc>
    <odxf>
      <numFmt numFmtId="0" formatCode="General"/>
    </odxf>
    <ndxf>
      <numFmt numFmtId="13" formatCode="0%"/>
    </ndxf>
  </rcc>
  <rfmt sheetId="8" sqref="O75" start="0" length="0">
    <dxf/>
  </rfmt>
  <rfmt sheetId="8" sqref="P75" start="0" length="0">
    <dxf/>
  </rfmt>
  <rfmt sheetId="8" sqref="Q75" start="0" length="0">
    <dxf/>
  </rfmt>
  <rfmt sheetId="8" sqref="R75" start="0" length="0">
    <dxf/>
  </rfmt>
  <rfmt sheetId="8" sqref="S75" start="0" length="0">
    <dxf/>
  </rfmt>
  <rfmt sheetId="8" sqref="T75" start="0" length="0">
    <dxf/>
  </rfmt>
  <rfmt sheetId="8" sqref="A76" start="0" length="0">
    <dxf/>
  </rfmt>
  <rfmt sheetId="8" sqref="B76" start="0" length="0">
    <dxf/>
  </rfmt>
  <rfmt sheetId="8" sqref="C76" start="0" length="0">
    <dxf/>
  </rfmt>
  <rfmt sheetId="8" sqref="D76" start="0" length="0">
    <dxf/>
  </rfmt>
  <rfmt sheetId="8" sqref="E76" start="0" length="0">
    <dxf/>
  </rfmt>
  <rfmt sheetId="8" sqref="F76" start="0" length="0">
    <dxf/>
  </rfmt>
  <rfmt sheetId="8" sqref="G76" start="0" length="0">
    <dxf/>
  </rfmt>
  <rcc rId="1714" sId="8">
    <oc r="H76">
      <f>#REF!</f>
    </oc>
    <nc r="H76">
      <f>'Z:\Operations\L厂房区域公共文件\2021 L 厂房战略分解\scorecard\[Level 3 &amp;VS scorecard.xlsx]L3&amp;VS-Fab'!H418</f>
    </nc>
  </rcc>
  <rcc rId="1715" sId="8">
    <oc r="I76">
      <f>#REF!</f>
    </oc>
    <nc r="I76">
      <f>'Z:\Operations\L厂房区域公共文件\2021 L 厂房战略分解\scorecard\[Level 3 &amp;VS scorecard.xlsx]L3&amp;VS-Fab'!I418</f>
    </nc>
  </rcc>
  <rcc rId="1716" sId="8">
    <oc r="J76">
      <f>#REF!</f>
    </oc>
    <nc r="J76">
      <f>'Z:\Operations\L厂房区域公共文件\2021 L 厂房战略分解\scorecard\[Level 3 &amp;VS scorecard.xlsx]L3&amp;VS-Fab'!J418</f>
    </nc>
  </rcc>
  <rcc rId="1717" sId="8">
    <oc r="K76">
      <f>#REF!</f>
    </oc>
    <nc r="K76">
      <f>'Z:\Operations\L厂房区域公共文件\2021 L 厂房战略分解\scorecard\[Level 3 &amp;VS scorecard.xlsx]L3&amp;VS-Fab'!K418</f>
    </nc>
  </rcc>
  <rcc rId="1718" sId="8">
    <oc r="L76">
      <f>#REF!</f>
    </oc>
    <nc r="L76">
      <f>'Z:\Operations\L厂房区域公共文件\2021 L 厂房战略分解\scorecard\[Level 3 &amp;VS scorecard.xlsx]L3&amp;VS-Fab'!L418</f>
    </nc>
  </rcc>
  <rcc rId="1719" sId="8">
    <oc r="M76">
      <f>#REF!</f>
    </oc>
    <nc r="M76">
      <f>'Z:\Operations\L厂房区域公共文件\2021 L 厂房战略分解\scorecard\[Level 3 &amp;VS scorecard.xlsx]L3&amp;VS-Fab'!M418</f>
    </nc>
  </rcc>
  <rcc rId="1720" sId="8">
    <oc r="N76">
      <f>#REF!</f>
    </oc>
    <nc r="N76">
      <f>'Z:\Operations\L厂房区域公共文件\2021 L 厂房战略分解\scorecard\[Level 3 &amp;VS scorecard.xlsx]L3&amp;VS-Fab'!N418</f>
    </nc>
  </rcc>
  <rcc rId="1721" sId="8">
    <oc r="O76">
      <f>#REF!</f>
    </oc>
    <nc r="O76">
      <f>'Z:\Operations\L厂房区域公共文件\2021 L 厂房战略分解\scorecard\[Level 3 &amp;VS scorecard.xlsx]L3&amp;VS-Fab'!O418</f>
    </nc>
  </rcc>
  <rcc rId="1722" sId="8">
    <oc r="P76">
      <f>#REF!</f>
    </oc>
    <nc r="P76">
      <f>'Z:\Operations\L厂房区域公共文件\2021 L 厂房战略分解\scorecard\[Level 3 &amp;VS scorecard.xlsx]L3&amp;VS-Fab'!P418</f>
    </nc>
  </rcc>
  <rcc rId="1723" sId="8">
    <oc r="Q76">
      <f>#REF!</f>
    </oc>
    <nc r="Q76">
      <f>'Z:\Operations\L厂房区域公共文件\2021 L 厂房战略分解\scorecard\[Level 3 &amp;VS scorecard.xlsx]L3&amp;VS-Fab'!Q418</f>
    </nc>
  </rcc>
  <rcc rId="1724" sId="8">
    <oc r="R76">
      <f>#REF!</f>
    </oc>
    <nc r="R76">
      <f>'Z:\Operations\L厂房区域公共文件\2021 L 厂房战略分解\scorecard\[Level 3 &amp;VS scorecard.xlsx]L3&amp;VS-Fab'!R418</f>
    </nc>
  </rcc>
  <rcc rId="1725" sId="8">
    <oc r="S76">
      <f>#REF!</f>
    </oc>
    <nc r="S76">
      <f>'Z:\Operations\L厂房区域公共文件\2021 L 厂房战略分解\scorecard\[Level 3 &amp;VS scorecard.xlsx]L3&amp;VS-Fab'!S418</f>
    </nc>
  </rcc>
  <rcc rId="1726" sId="8">
    <oc r="T76">
      <f>#REF!</f>
    </oc>
    <nc r="T76">
      <f>'Z:\Operations\L厂房区域公共文件\2021 L 厂房战略分解\scorecard\[Level 3 &amp;VS scorecard.xlsx]L3&amp;VS-Fab'!T418</f>
    </nc>
  </rcc>
  <rfmt sheetId="8" sqref="G77" start="0" length="0">
    <dxf/>
  </rfmt>
  <rcc rId="1727" sId="8" odxf="1" dxf="1">
    <oc r="H77">
      <f>#REF!</f>
    </oc>
    <nc r="H77">
      <f>'Z:\Operations\L厂房区域公共文件\2021 L 厂房战略分解\scorecard\[Level 3 &amp;VS scorecard.xlsx]L3&amp;VS-Fab'!H419</f>
    </nc>
    <odxf/>
    <ndxf/>
  </rcc>
  <rcc rId="1728" sId="8" odxf="1" dxf="1">
    <oc r="I77">
      <f>#REF!</f>
    </oc>
    <nc r="I77">
      <f>'Z:\Operations\L厂房区域公共文件\2021 L 厂房战略分解\scorecard\[Level 3 &amp;VS scorecard.xlsx]L3&amp;VS-Fab'!I419</f>
    </nc>
    <odxf/>
    <ndxf/>
  </rcc>
  <rcc rId="1729" sId="8" odxf="1" dxf="1">
    <oc r="J77">
      <f>#REF!</f>
    </oc>
    <nc r="J77">
      <f>'Z:\Operations\L厂房区域公共文件\2021 L 厂房战略分解\scorecard\[Level 3 &amp;VS scorecard.xlsx]L3&amp;VS-Fab'!J419</f>
    </nc>
    <odxf/>
    <ndxf/>
  </rcc>
  <rcc rId="1730" sId="8" odxf="1" dxf="1">
    <oc r="K77">
      <f>#REF!</f>
    </oc>
    <nc r="K77">
      <f>'Z:\Operations\L厂房区域公共文件\2021 L 厂房战略分解\scorecard\[Level 3 &amp;VS scorecard.xlsx]L3&amp;VS-Fab'!K419</f>
    </nc>
    <odxf/>
    <ndxf/>
  </rcc>
  <rcc rId="1731" sId="8" odxf="1" dxf="1">
    <oc r="L77">
      <f>#REF!</f>
    </oc>
    <nc r="L77">
      <f>'Z:\Operations\L厂房区域公共文件\2021 L 厂房战略分解\scorecard\[Level 3 &amp;VS scorecard.xlsx]L3&amp;VS-Fab'!L419</f>
    </nc>
    <odxf/>
    <ndxf/>
  </rcc>
  <rcc rId="1732" sId="8" odxf="1" dxf="1">
    <nc r="M77">
      <f>'Z:\Operations\L厂房区域公共文件\2021 L 厂房战略分解\scorecard\[Level 3 &amp;VS scorecard.xlsx]L3&amp;VS-Fab'!M419</f>
    </nc>
    <odxf>
      <numFmt numFmtId="0" formatCode="General"/>
    </odxf>
    <ndxf>
      <numFmt numFmtId="13" formatCode="0%"/>
    </ndxf>
  </rcc>
  <rcc rId="1733" sId="8" odxf="1" dxf="1">
    <nc r="N77">
      <f>'Z:\Operations\L厂房区域公共文件\2021 L 厂房战略分解\scorecard\[Level 3 &amp;VS scorecard.xlsx]L3&amp;VS-Fab'!N419</f>
    </nc>
    <odxf>
      <numFmt numFmtId="0" formatCode="General"/>
    </odxf>
    <ndxf>
      <numFmt numFmtId="13" formatCode="0%"/>
    </ndxf>
  </rcc>
  <rfmt sheetId="8" sqref="O77" start="0" length="0">
    <dxf/>
  </rfmt>
  <rfmt sheetId="8" sqref="P77" start="0" length="0">
    <dxf/>
  </rfmt>
  <rfmt sheetId="8" sqref="Q77" start="0" length="0">
    <dxf/>
  </rfmt>
  <rfmt sheetId="8" sqref="R77" start="0" length="0">
    <dxf/>
  </rfmt>
  <rfmt sheetId="8" sqref="S77" start="0" length="0">
    <dxf/>
  </rfmt>
  <rfmt sheetId="8" sqref="T77" start="0" length="0">
    <dxf/>
  </rfmt>
  <rfmt sheetId="8" sqref="A78" start="0" length="0">
    <dxf/>
  </rfmt>
  <rfmt sheetId="8" sqref="B78" start="0" length="0">
    <dxf/>
  </rfmt>
  <rfmt sheetId="8" sqref="C78" start="0" length="0">
    <dxf/>
  </rfmt>
  <rfmt sheetId="8" sqref="D78" start="0" length="0">
    <dxf/>
  </rfmt>
  <rfmt sheetId="8" sqref="E78" start="0" length="0">
    <dxf/>
  </rfmt>
  <rfmt sheetId="8" sqref="F78" start="0" length="0">
    <dxf/>
  </rfmt>
  <rfmt sheetId="8" sqref="G78" start="0" length="0">
    <dxf/>
  </rfmt>
  <rcc rId="1734" sId="8">
    <oc r="H78">
      <f>'L3&amp;VS-Paint'!H52</f>
    </oc>
    <nc r="H78">
      <f>'Z:\Operations\L厂房区域公共文件\2021 L 厂房战略分解\scorecard\[Level 3 &amp;VS scorecard.xlsx]L3&amp;VS-Paint'!H54</f>
    </nc>
  </rcc>
  <rcc rId="1735" sId="8">
    <oc r="I78">
      <f>'L3&amp;VS-Paint'!I52</f>
    </oc>
    <nc r="I78">
      <f>'Z:\Operations\L厂房区域公共文件\2021 L 厂房战略分解\scorecard\[Level 3 &amp;VS scorecard.xlsx]L3&amp;VS-Paint'!I54</f>
    </nc>
  </rcc>
  <rcc rId="1736" sId="8">
    <oc r="J78">
      <f>'L3&amp;VS-Paint'!J52</f>
    </oc>
    <nc r="J78">
      <f>'Z:\Operations\L厂房区域公共文件\2021 L 厂房战略分解\scorecard\[Level 3 &amp;VS scorecard.xlsx]L3&amp;VS-Paint'!J54</f>
    </nc>
  </rcc>
  <rcc rId="1737" sId="8">
    <oc r="K78">
      <f>'L3&amp;VS-Paint'!K52</f>
    </oc>
    <nc r="K78">
      <f>'Z:\Operations\L厂房区域公共文件\2021 L 厂房战略分解\scorecard\[Level 3 &amp;VS scorecard.xlsx]L3&amp;VS-Paint'!K54</f>
    </nc>
  </rcc>
  <rcc rId="1738" sId="8">
    <oc r="L78">
      <f>'L3&amp;VS-Paint'!L52</f>
    </oc>
    <nc r="L78">
      <f>'Z:\Operations\L厂房区域公共文件\2021 L 厂房战略分解\scorecard\[Level 3 &amp;VS scorecard.xlsx]L3&amp;VS-Paint'!L54</f>
    </nc>
  </rcc>
  <rcc rId="1739" sId="8">
    <oc r="M78">
      <f>'L3&amp;VS-Paint'!M52</f>
    </oc>
    <nc r="M78">
      <f>'Z:\Operations\L厂房区域公共文件\2021 L 厂房战略分解\scorecard\[Level 3 &amp;VS scorecard.xlsx]L3&amp;VS-Paint'!M54</f>
    </nc>
  </rcc>
  <rcc rId="1740" sId="8">
    <oc r="N78">
      <f>'L3&amp;VS-Paint'!N52</f>
    </oc>
    <nc r="N78">
      <f>'Z:\Operations\L厂房区域公共文件\2021 L 厂房战略分解\scorecard\[Level 3 &amp;VS scorecard.xlsx]L3&amp;VS-Paint'!N54</f>
    </nc>
  </rcc>
  <rcc rId="1741" sId="8">
    <oc r="O78">
      <f>'L3&amp;VS-Paint'!O52</f>
    </oc>
    <nc r="O78">
      <f>'Z:\Operations\L厂房区域公共文件\2021 L 厂房战略分解\scorecard\[Level 3 &amp;VS scorecard.xlsx]L3&amp;VS-Paint'!O54</f>
    </nc>
  </rcc>
  <rcc rId="1742" sId="8">
    <oc r="P78">
      <f>'L3&amp;VS-Paint'!P52</f>
    </oc>
    <nc r="P78">
      <f>'Z:\Operations\L厂房区域公共文件\2021 L 厂房战略分解\scorecard\[Level 3 &amp;VS scorecard.xlsx]L3&amp;VS-Paint'!P54</f>
    </nc>
  </rcc>
  <rcc rId="1743" sId="8">
    <oc r="Q78">
      <f>'L3&amp;VS-Paint'!Q52</f>
    </oc>
    <nc r="Q78">
      <f>'Z:\Operations\L厂房区域公共文件\2021 L 厂房战略分解\scorecard\[Level 3 &amp;VS scorecard.xlsx]L3&amp;VS-Paint'!Q54</f>
    </nc>
  </rcc>
  <rcc rId="1744" sId="8">
    <oc r="R78">
      <f>'L3&amp;VS-Paint'!R52</f>
    </oc>
    <nc r="R78">
      <f>'Z:\Operations\L厂房区域公共文件\2021 L 厂房战略分解\scorecard\[Level 3 &amp;VS scorecard.xlsx]L3&amp;VS-Paint'!R54</f>
    </nc>
  </rcc>
  <rcc rId="1745" sId="8">
    <oc r="S78">
      <f>'L3&amp;VS-Paint'!S52</f>
    </oc>
    <nc r="S78">
      <f>'Z:\Operations\L厂房区域公共文件\2021 L 厂房战略分解\scorecard\[Level 3 &amp;VS scorecard.xlsx]L3&amp;VS-Paint'!S54</f>
    </nc>
  </rcc>
  <rcc rId="1746" sId="8">
    <oc r="T78">
      <f>'L3&amp;VS-Paint'!T52</f>
    </oc>
    <nc r="T78">
      <f>'Z:\Operations\L厂房区域公共文件\2021 L 厂房战略分解\scorecard\[Level 3 &amp;VS scorecard.xlsx]L3&amp;VS-Paint'!T54</f>
    </nc>
  </rcc>
  <rfmt sheetId="8" sqref="G79" start="0" length="0">
    <dxf/>
  </rfmt>
  <rcc rId="1747" sId="8" odxf="1" dxf="1">
    <oc r="H79">
      <f>'L3&amp;VS-Paint'!H53</f>
    </oc>
    <nc r="H79">
      <f>'Z:\Operations\L厂房区域公共文件\2021 L 厂房战略分解\scorecard\[Level 3 &amp;VS scorecard.xlsx]L3&amp;VS-Paint'!H55</f>
    </nc>
    <odxf/>
    <ndxf/>
  </rcc>
  <rcc rId="1748" sId="8" odxf="1" dxf="1">
    <oc r="I79">
      <f>'L3&amp;VS-Paint'!I53</f>
    </oc>
    <nc r="I79">
      <f>'Z:\Operations\L厂房区域公共文件\2021 L 厂房战略分解\scorecard\[Level 3 &amp;VS scorecard.xlsx]L3&amp;VS-Paint'!I55</f>
    </nc>
    <odxf/>
    <ndxf/>
  </rcc>
  <rcc rId="1749" sId="8" odxf="1" dxf="1">
    <oc r="J79">
      <f>'L3&amp;VS-Paint'!J53</f>
    </oc>
    <nc r="J79">
      <f>'Z:\Operations\L厂房区域公共文件\2021 L 厂房战略分解\scorecard\[Level 3 &amp;VS scorecard.xlsx]L3&amp;VS-Paint'!J55</f>
    </nc>
    <odxf/>
    <ndxf/>
  </rcc>
  <rcc rId="1750" sId="8" odxf="1" dxf="1">
    <oc r="K79">
      <f>'L3&amp;VS-Paint'!K53</f>
    </oc>
    <nc r="K79">
      <f>'Z:\Operations\L厂房区域公共文件\2021 L 厂房战略分解\scorecard\[Level 3 &amp;VS scorecard.xlsx]L3&amp;VS-Paint'!K55</f>
    </nc>
    <odxf/>
    <ndxf/>
  </rcc>
  <rcc rId="1751" sId="8" odxf="1" dxf="1">
    <oc r="L79">
      <f>'L3&amp;VS-Paint'!L53</f>
    </oc>
    <nc r="L79">
      <f>'Z:\Operations\L厂房区域公共文件\2021 L 厂房战略分解\scorecard\[Level 3 &amp;VS scorecard.xlsx]L3&amp;VS-Paint'!L55</f>
    </nc>
    <odxf/>
    <ndxf/>
  </rcc>
  <rcc rId="1752" sId="8" odxf="1" dxf="1">
    <nc r="M79">
      <f>'Z:\Operations\L厂房区域公共文件\2021 L 厂房战略分解\scorecard\[Level 3 &amp;VS scorecard.xlsx]L3&amp;VS-Paint'!M55</f>
    </nc>
    <odxf>
      <numFmt numFmtId="0" formatCode="General"/>
    </odxf>
    <ndxf>
      <numFmt numFmtId="13" formatCode="0%"/>
    </ndxf>
  </rcc>
  <rcc rId="1753" sId="8" odxf="1" dxf="1">
    <nc r="N79">
      <f>'Z:\Operations\L厂房区域公共文件\2021 L 厂房战略分解\scorecard\[Level 3 &amp;VS scorecard.xlsx]L3&amp;VS-Paint'!N55</f>
    </nc>
    <odxf>
      <numFmt numFmtId="0" formatCode="General"/>
    </odxf>
    <ndxf>
      <numFmt numFmtId="13" formatCode="0%"/>
    </ndxf>
  </rcc>
  <rfmt sheetId="8" sqref="O79" start="0" length="0">
    <dxf/>
  </rfmt>
  <rfmt sheetId="8" sqref="P79" start="0" length="0">
    <dxf/>
  </rfmt>
  <rfmt sheetId="8" sqref="Q79" start="0" length="0">
    <dxf/>
  </rfmt>
  <rfmt sheetId="8" sqref="R79" start="0" length="0">
    <dxf/>
  </rfmt>
  <rfmt sheetId="8" sqref="S79" start="0" length="0">
    <dxf/>
  </rfmt>
  <rfmt sheetId="8" sqref="T79" start="0" length="0">
    <dxf/>
  </rfmt>
  <rfmt sheetId="8" sqref="A80" start="0" length="0">
    <dxf/>
  </rfmt>
  <rfmt sheetId="8" sqref="B80" start="0" length="0">
    <dxf/>
  </rfmt>
  <rfmt sheetId="8" sqref="C80" start="0" length="0">
    <dxf/>
  </rfmt>
  <rfmt sheetId="8" sqref="D80" start="0" length="0">
    <dxf/>
  </rfmt>
  <rfmt sheetId="8" sqref="E80" start="0" length="0">
    <dxf/>
  </rfmt>
  <rfmt sheetId="8" sqref="F80" start="0" length="0">
    <dxf/>
  </rfmt>
  <rfmt sheetId="8" sqref="G80" start="0" length="0">
    <dxf/>
  </rfmt>
  <rcc rId="1754" sId="8">
    <oc r="H80">
      <f>'L3&amp;VS-Assy'!I52</f>
    </oc>
    <nc r="H80">
      <f>'Z:\Operations\L厂房区域公共文件\2021 L 厂房战略分解\scorecard\[Level 3 &amp;VS scorecard.xlsx]L3&amp;VS-Assy'!H54</f>
    </nc>
  </rcc>
  <rcc rId="1755" sId="8">
    <oc r="I80">
      <f>'L3&amp;VS-Assy'!J52</f>
    </oc>
    <nc r="I80">
      <f>'Z:\Operations\L厂房区域公共文件\2021 L 厂房战略分解\scorecard\[Level 3 &amp;VS scorecard.xlsx]L3&amp;VS-Assy'!I54</f>
    </nc>
  </rcc>
  <rcc rId="1756" sId="8">
    <oc r="J80">
      <f>'L3&amp;VS-Assy'!K52</f>
    </oc>
    <nc r="J80">
      <f>'Z:\Operations\L厂房区域公共文件\2021 L 厂房战略分解\scorecard\[Level 3 &amp;VS scorecard.xlsx]L3&amp;VS-Assy'!J54</f>
    </nc>
  </rcc>
  <rcc rId="1757" sId="8">
    <oc r="K80">
      <f>'L3&amp;VS-Assy'!L52</f>
    </oc>
    <nc r="K80">
      <f>'Z:\Operations\L厂房区域公共文件\2021 L 厂房战略分解\scorecard\[Level 3 &amp;VS scorecard.xlsx]L3&amp;VS-Assy'!K54</f>
    </nc>
  </rcc>
  <rcc rId="1758" sId="8">
    <oc r="L80">
      <f>'L3&amp;VS-Assy'!M52</f>
    </oc>
    <nc r="L80">
      <f>'Z:\Operations\L厂房区域公共文件\2021 L 厂房战略分解\scorecard\[Level 3 &amp;VS scorecard.xlsx]L3&amp;VS-Assy'!L54</f>
    </nc>
  </rcc>
  <rcc rId="1759" sId="8">
    <oc r="M80">
      <f>'L3&amp;VS-Assy'!N52</f>
    </oc>
    <nc r="M80">
      <f>'Z:\Operations\L厂房区域公共文件\2021 L 厂房战略分解\scorecard\[Level 3 &amp;VS scorecard.xlsx]L3&amp;VS-Assy'!M54</f>
    </nc>
  </rcc>
  <rcc rId="1760" sId="8">
    <oc r="N80">
      <f>'L3&amp;VS-Assy'!O52</f>
    </oc>
    <nc r="N80">
      <f>'Z:\Operations\L厂房区域公共文件\2021 L 厂房战略分解\scorecard\[Level 3 &amp;VS scorecard.xlsx]L3&amp;VS-Assy'!N54</f>
    </nc>
  </rcc>
  <rcc rId="1761" sId="8">
    <oc r="O80">
      <f>'L3&amp;VS-Assy'!P52</f>
    </oc>
    <nc r="O80">
      <f>'Z:\Operations\L厂房区域公共文件\2021 L 厂房战略分解\scorecard\[Level 3 &amp;VS scorecard.xlsx]L3&amp;VS-Assy'!O54</f>
    </nc>
  </rcc>
  <rcc rId="1762" sId="8">
    <oc r="P80">
      <f>'L3&amp;VS-Assy'!Q52</f>
    </oc>
    <nc r="P80">
      <f>'Z:\Operations\L厂房区域公共文件\2021 L 厂房战略分解\scorecard\[Level 3 &amp;VS scorecard.xlsx]L3&amp;VS-Assy'!P54</f>
    </nc>
  </rcc>
  <rcc rId="1763" sId="8">
    <oc r="Q80">
      <f>'L3&amp;VS-Assy'!R52</f>
    </oc>
    <nc r="Q80">
      <f>'Z:\Operations\L厂房区域公共文件\2021 L 厂房战略分解\scorecard\[Level 3 &amp;VS scorecard.xlsx]L3&amp;VS-Assy'!Q54</f>
    </nc>
  </rcc>
  <rcc rId="1764" sId="8">
    <oc r="R80">
      <f>'L3&amp;VS-Assy'!S52</f>
    </oc>
    <nc r="R80">
      <f>'Z:\Operations\L厂房区域公共文件\2021 L 厂房战略分解\scorecard\[Level 3 &amp;VS scorecard.xlsx]L3&amp;VS-Assy'!R54</f>
    </nc>
  </rcc>
  <rcc rId="1765" sId="8">
    <oc r="S80">
      <f>'L3&amp;VS-Assy'!T52</f>
    </oc>
    <nc r="S80">
      <f>'Z:\Operations\L厂房区域公共文件\2021 L 厂房战略分解\scorecard\[Level 3 &amp;VS scorecard.xlsx]L3&amp;VS-Assy'!S54</f>
    </nc>
  </rcc>
  <rcc rId="1766" sId="8">
    <oc r="T80">
      <f>'L3&amp;VS-Assy'!U52</f>
    </oc>
    <nc r="T80">
      <f>'Z:\Operations\L厂房区域公共文件\2021 L 厂房战略分解\scorecard\[Level 3 &amp;VS scorecard.xlsx]L3&amp;VS-Assy'!T54</f>
    </nc>
  </rcc>
  <rfmt sheetId="8" sqref="G81" start="0" length="0">
    <dxf/>
  </rfmt>
  <rcc rId="1767" sId="8" odxf="1" dxf="1">
    <oc r="H81">
      <f>'L3&amp;VS-Assy'!I53</f>
    </oc>
    <nc r="H81">
      <f>'Z:\Operations\L厂房区域公共文件\2021 L 厂房战略分解\scorecard\[Level 3 &amp;VS scorecard.xlsx]L3&amp;VS-Assy'!H55</f>
    </nc>
    <odxf/>
    <ndxf/>
  </rcc>
  <rcc rId="1768" sId="8" odxf="1" dxf="1">
    <oc r="I81">
      <f>'L3&amp;VS-Assy'!J53</f>
    </oc>
    <nc r="I81">
      <f>'Z:\Operations\L厂房区域公共文件\2021 L 厂房战略分解\scorecard\[Level 3 &amp;VS scorecard.xlsx]L3&amp;VS-Assy'!I55</f>
    </nc>
    <odxf/>
    <ndxf/>
  </rcc>
  <rcc rId="1769" sId="8" odxf="1" dxf="1">
    <oc r="J81">
      <f>'L3&amp;VS-Assy'!K53</f>
    </oc>
    <nc r="J81">
      <f>'Z:\Operations\L厂房区域公共文件\2021 L 厂房战略分解\scorecard\[Level 3 &amp;VS scorecard.xlsx]L3&amp;VS-Assy'!J55</f>
    </nc>
    <odxf/>
    <ndxf/>
  </rcc>
  <rcc rId="1770" sId="8" odxf="1" dxf="1">
    <oc r="K81">
      <f>'L3&amp;VS-Assy'!L53</f>
    </oc>
    <nc r="K81">
      <f>'Z:\Operations\L厂房区域公共文件\2021 L 厂房战略分解\scorecard\[Level 3 &amp;VS scorecard.xlsx]L3&amp;VS-Assy'!K55</f>
    </nc>
    <odxf/>
    <ndxf/>
  </rcc>
  <rcc rId="1771" sId="8" odxf="1" dxf="1">
    <oc r="L81">
      <f>'L3&amp;VS-Assy'!M53</f>
    </oc>
    <nc r="L81">
      <f>'Z:\Operations\L厂房区域公共文件\2021 L 厂房战略分解\scorecard\[Level 3 &amp;VS scorecard.xlsx]L3&amp;VS-Assy'!L55</f>
    </nc>
    <odxf/>
    <ndxf/>
  </rcc>
  <rcc rId="1772" sId="8" odxf="1" dxf="1">
    <nc r="M81">
      <f>'Z:\Operations\L厂房区域公共文件\2021 L 厂房战略分解\scorecard\[Level 3 &amp;VS scorecard.xlsx]L3&amp;VS-Assy'!M55</f>
    </nc>
    <odxf>
      <numFmt numFmtId="0" formatCode="General"/>
    </odxf>
    <ndxf>
      <numFmt numFmtId="14" formatCode="0.00%"/>
    </ndxf>
  </rcc>
  <rcc rId="1773" sId="8" odxf="1" dxf="1">
    <nc r="N81">
      <f>'Z:\Operations\L厂房区域公共文件\2021 L 厂房战略分解\scorecard\[Level 3 &amp;VS scorecard.xlsx]L3&amp;VS-Assy'!N55</f>
    </nc>
    <odxf>
      <numFmt numFmtId="0" formatCode="General"/>
    </odxf>
    <ndxf>
      <numFmt numFmtId="14" formatCode="0.00%"/>
    </ndxf>
  </rcc>
  <rfmt sheetId="8" sqref="O81" start="0" length="0">
    <dxf/>
  </rfmt>
  <rfmt sheetId="8" sqref="P81" start="0" length="0">
    <dxf/>
  </rfmt>
  <rfmt sheetId="8" sqref="Q81" start="0" length="0">
    <dxf/>
  </rfmt>
  <rfmt sheetId="8" sqref="R81" start="0" length="0">
    <dxf/>
  </rfmt>
  <rfmt sheetId="8" sqref="S81" start="0" length="0">
    <dxf/>
  </rfmt>
  <rfmt sheetId="8" sqref="T81" start="0" length="0">
    <dxf/>
  </rfmt>
  <rfmt sheetId="8" sqref="A82" start="0" length="0">
    <dxf/>
  </rfmt>
  <rfmt sheetId="8" sqref="B82" start="0" length="0">
    <dxf/>
  </rfmt>
  <rfmt sheetId="8" sqref="C82" start="0" length="0">
    <dxf/>
  </rfmt>
  <rfmt sheetId="8" sqref="D82" start="0" length="0">
    <dxf/>
  </rfmt>
  <rfmt sheetId="8" sqref="E82" start="0" length="0">
    <dxf/>
  </rfmt>
  <rfmt sheetId="8" sqref="F82" start="0" length="0">
    <dxf/>
  </rfmt>
  <rfmt sheetId="8" sqref="G82" start="0" length="0">
    <dxf/>
  </rfmt>
  <rcc rId="1774" sId="8">
    <oc r="H82">
      <f>#REF!</f>
    </oc>
    <nc r="H82">
      <f>'Z:\Operations\L厂房区域公共文件\2021 L 厂房战略分解\scorecard\[Level 3 &amp;VS scorecard.xlsx]L3&amp;VS-Fab'!H420</f>
    </nc>
  </rcc>
  <rcc rId="1775" sId="8">
    <oc r="I82">
      <f>#REF!</f>
    </oc>
    <nc r="I82">
      <f>'Z:\Operations\L厂房区域公共文件\2021 L 厂房战略分解\scorecard\[Level 3 &amp;VS scorecard.xlsx]L3&amp;VS-Fab'!I420</f>
    </nc>
  </rcc>
  <rcc rId="1776" sId="8">
    <oc r="J82">
      <f>#REF!</f>
    </oc>
    <nc r="J82">
      <f>'Z:\Operations\L厂房区域公共文件\2021 L 厂房战略分解\scorecard\[Level 3 &amp;VS scorecard.xlsx]L3&amp;VS-Fab'!J420</f>
    </nc>
  </rcc>
  <rcc rId="1777" sId="8">
    <oc r="K82">
      <f>#REF!</f>
    </oc>
    <nc r="K82">
      <f>'Z:\Operations\L厂房区域公共文件\2021 L 厂房战略分解\scorecard\[Level 3 &amp;VS scorecard.xlsx]L3&amp;VS-Fab'!K420</f>
    </nc>
  </rcc>
  <rcc rId="1778" sId="8">
    <oc r="L82">
      <f>#REF!</f>
    </oc>
    <nc r="L82">
      <f>'Z:\Operations\L厂房区域公共文件\2021 L 厂房战略分解\scorecard\[Level 3 &amp;VS scorecard.xlsx]L3&amp;VS-Fab'!L420</f>
    </nc>
  </rcc>
  <rcc rId="1779" sId="8">
    <oc r="M82">
      <f>#REF!</f>
    </oc>
    <nc r="M82">
      <f>'Z:\Operations\L厂房区域公共文件\2021 L 厂房战略分解\scorecard\[Level 3 &amp;VS scorecard.xlsx]L3&amp;VS-Fab'!M420</f>
    </nc>
  </rcc>
  <rcc rId="1780" sId="8">
    <oc r="N82">
      <f>#REF!</f>
    </oc>
    <nc r="N82">
      <f>'Z:\Operations\L厂房区域公共文件\2021 L 厂房战略分解\scorecard\[Level 3 &amp;VS scorecard.xlsx]L3&amp;VS-Fab'!N420</f>
    </nc>
  </rcc>
  <rcc rId="1781" sId="8">
    <oc r="O82">
      <f>#REF!</f>
    </oc>
    <nc r="O82">
      <f>'Z:\Operations\L厂房区域公共文件\2021 L 厂房战略分解\scorecard\[Level 3 &amp;VS scorecard.xlsx]L3&amp;VS-Fab'!O420</f>
    </nc>
  </rcc>
  <rcc rId="1782" sId="8">
    <oc r="P82">
      <f>#REF!</f>
    </oc>
    <nc r="P82">
      <f>'Z:\Operations\L厂房区域公共文件\2021 L 厂房战略分解\scorecard\[Level 3 &amp;VS scorecard.xlsx]L3&amp;VS-Fab'!P420</f>
    </nc>
  </rcc>
  <rcc rId="1783" sId="8">
    <oc r="Q82">
      <f>#REF!</f>
    </oc>
    <nc r="Q82">
      <f>'Z:\Operations\L厂房区域公共文件\2021 L 厂房战略分解\scorecard\[Level 3 &amp;VS scorecard.xlsx]L3&amp;VS-Fab'!Q420</f>
    </nc>
  </rcc>
  <rcc rId="1784" sId="8">
    <oc r="R82">
      <f>#REF!</f>
    </oc>
    <nc r="R82">
      <f>'Z:\Operations\L厂房区域公共文件\2021 L 厂房战略分解\scorecard\[Level 3 &amp;VS scorecard.xlsx]L3&amp;VS-Fab'!R420</f>
    </nc>
  </rcc>
  <rcc rId="1785" sId="8">
    <oc r="S82">
      <f>#REF!</f>
    </oc>
    <nc r="S82">
      <f>'Z:\Operations\L厂房区域公共文件\2021 L 厂房战略分解\scorecard\[Level 3 &amp;VS scorecard.xlsx]L3&amp;VS-Fab'!S420</f>
    </nc>
  </rcc>
  <rcc rId="1786" sId="8">
    <oc r="T82">
      <f>#REF!</f>
    </oc>
    <nc r="T82">
      <f>'Z:\Operations\L厂房区域公共文件\2021 L 厂房战略分解\scorecard\[Level 3 &amp;VS scorecard.xlsx]L3&amp;VS-Fab'!T420</f>
    </nc>
  </rcc>
  <rfmt sheetId="8" sqref="G83" start="0" length="0">
    <dxf/>
  </rfmt>
  <rcc rId="1787" sId="8" odxf="1" dxf="1">
    <oc r="H83">
      <f>#REF!</f>
    </oc>
    <nc r="H83">
      <f>'Z:\Operations\L厂房区域公共文件\2021 L 厂房战略分解\scorecard\[Level 3 &amp;VS scorecard.xlsx]L3&amp;VS-Fab'!H421</f>
    </nc>
    <odxf/>
    <ndxf/>
  </rcc>
  <rcc rId="1788" sId="8" odxf="1" dxf="1">
    <oc r="I83">
      <f>#REF!</f>
    </oc>
    <nc r="I83">
      <f>'Z:\Operations\L厂房区域公共文件\2021 L 厂房战略分解\scorecard\[Level 3 &amp;VS scorecard.xlsx]L3&amp;VS-Fab'!I421</f>
    </nc>
    <odxf/>
    <ndxf/>
  </rcc>
  <rcc rId="1789" sId="8" odxf="1" dxf="1">
    <oc r="J83">
      <f>#REF!</f>
    </oc>
    <nc r="J83">
      <f>'Z:\Operations\L厂房区域公共文件\2021 L 厂房战略分解\scorecard\[Level 3 &amp;VS scorecard.xlsx]L3&amp;VS-Fab'!J421</f>
    </nc>
    <odxf/>
    <ndxf/>
  </rcc>
  <rcc rId="1790" sId="8" odxf="1" dxf="1">
    <oc r="K83">
      <f>#REF!</f>
    </oc>
    <nc r="K83">
      <f>'Z:\Operations\L厂房区域公共文件\2021 L 厂房战略分解\scorecard\[Level 3 &amp;VS scorecard.xlsx]L3&amp;VS-Fab'!K421</f>
    </nc>
    <odxf/>
    <ndxf/>
  </rcc>
  <rcc rId="1791" sId="8" odxf="1" dxf="1">
    <oc r="L83">
      <f>#REF!</f>
    </oc>
    <nc r="L83">
      <f>'Z:\Operations\L厂房区域公共文件\2021 L 厂房战略分解\scorecard\[Level 3 &amp;VS scorecard.xlsx]L3&amp;VS-Fab'!L421</f>
    </nc>
    <odxf/>
    <ndxf/>
  </rcc>
  <rcc rId="1792" sId="8" odxf="1" dxf="1">
    <nc r="M83">
      <f>'Z:\Operations\L厂房区域公共文件\2021 L 厂房战略分解\scorecard\[Level 3 &amp;VS scorecard.xlsx]L3&amp;VS-Fab'!M421</f>
    </nc>
    <odxf>
      <numFmt numFmtId="0" formatCode="General"/>
    </odxf>
    <ndxf>
      <numFmt numFmtId="14" formatCode="0.00%"/>
    </ndxf>
  </rcc>
  <rcc rId="1793" sId="8" odxf="1" dxf="1">
    <nc r="N83">
      <f>'Z:\Operations\L厂房区域公共文件\2021 L 厂房战略分解\scorecard\[Level 3 &amp;VS scorecard.xlsx]L3&amp;VS-Fab'!N421</f>
    </nc>
    <odxf>
      <numFmt numFmtId="0" formatCode="General"/>
    </odxf>
    <ndxf>
      <numFmt numFmtId="14" formatCode="0.00%"/>
    </ndxf>
  </rcc>
  <rfmt sheetId="8" sqref="O83" start="0" length="0">
    <dxf/>
  </rfmt>
  <rfmt sheetId="8" sqref="P83" start="0" length="0">
    <dxf/>
  </rfmt>
  <rfmt sheetId="8" sqref="Q83" start="0" length="0">
    <dxf/>
  </rfmt>
  <rfmt sheetId="8" sqref="R83" start="0" length="0">
    <dxf/>
  </rfmt>
  <rfmt sheetId="8" sqref="S83" start="0" length="0">
    <dxf/>
  </rfmt>
  <rfmt sheetId="8" sqref="T83" start="0" length="0">
    <dxf/>
  </rfmt>
  <rfmt sheetId="8" sqref="A84" start="0" length="0">
    <dxf/>
  </rfmt>
  <rfmt sheetId="8" sqref="B84" start="0" length="0">
    <dxf/>
  </rfmt>
  <rfmt sheetId="8" sqref="C84" start="0" length="0">
    <dxf/>
  </rfmt>
  <rfmt sheetId="8" sqref="D84" start="0" length="0">
    <dxf/>
  </rfmt>
  <rfmt sheetId="8" sqref="E84" start="0" length="0">
    <dxf/>
  </rfmt>
  <rfmt sheetId="8" sqref="F84" start="0" length="0">
    <dxf/>
  </rfmt>
  <rfmt sheetId="8" sqref="G84" start="0" length="0">
    <dxf/>
  </rfmt>
  <rcc rId="1794" sId="8">
    <oc r="H84">
      <f>'L3&amp;VS-Paint'!H54</f>
    </oc>
    <nc r="H84">
      <f>'Z:\Operations\L厂房区域公共文件\2021 L 厂房战略分解\scorecard\[Level 3 &amp;VS scorecard.xlsx]L3&amp;VS-Paint'!H56</f>
    </nc>
  </rcc>
  <rcc rId="1795" sId="8">
    <oc r="I84">
      <f>'L3&amp;VS-Paint'!I54</f>
    </oc>
    <nc r="I84">
      <f>'Z:\Operations\L厂房区域公共文件\2021 L 厂房战略分解\scorecard\[Level 3 &amp;VS scorecard.xlsx]L3&amp;VS-Paint'!I56</f>
    </nc>
  </rcc>
  <rcc rId="1796" sId="8">
    <oc r="J84">
      <f>'L3&amp;VS-Paint'!J54</f>
    </oc>
    <nc r="J84">
      <f>'Z:\Operations\L厂房区域公共文件\2021 L 厂房战略分解\scorecard\[Level 3 &amp;VS scorecard.xlsx]L3&amp;VS-Paint'!J56</f>
    </nc>
  </rcc>
  <rcc rId="1797" sId="8">
    <oc r="K84">
      <f>'L3&amp;VS-Paint'!K54</f>
    </oc>
    <nc r="K84">
      <f>'Z:\Operations\L厂房区域公共文件\2021 L 厂房战略分解\scorecard\[Level 3 &amp;VS scorecard.xlsx]L3&amp;VS-Paint'!K56</f>
    </nc>
  </rcc>
  <rcc rId="1798" sId="8">
    <oc r="L84">
      <f>'L3&amp;VS-Paint'!L54</f>
    </oc>
    <nc r="L84">
      <f>'Z:\Operations\L厂房区域公共文件\2021 L 厂房战略分解\scorecard\[Level 3 &amp;VS scorecard.xlsx]L3&amp;VS-Paint'!L56</f>
    </nc>
  </rcc>
  <rcc rId="1799" sId="8">
    <oc r="M84">
      <f>'L3&amp;VS-Paint'!M54</f>
    </oc>
    <nc r="M84">
      <f>'Z:\Operations\L厂房区域公共文件\2021 L 厂房战略分解\scorecard\[Level 3 &amp;VS scorecard.xlsx]L3&amp;VS-Paint'!M56</f>
    </nc>
  </rcc>
  <rcc rId="1800" sId="8">
    <oc r="N84">
      <f>'L3&amp;VS-Paint'!N54</f>
    </oc>
    <nc r="N84">
      <f>'Z:\Operations\L厂房区域公共文件\2021 L 厂房战略分解\scorecard\[Level 3 &amp;VS scorecard.xlsx]L3&amp;VS-Paint'!N56</f>
    </nc>
  </rcc>
  <rcc rId="1801" sId="8">
    <oc r="O84">
      <f>'L3&amp;VS-Paint'!O54</f>
    </oc>
    <nc r="O84">
      <f>'Z:\Operations\L厂房区域公共文件\2021 L 厂房战略分解\scorecard\[Level 3 &amp;VS scorecard.xlsx]L3&amp;VS-Paint'!O56</f>
    </nc>
  </rcc>
  <rcc rId="1802" sId="8">
    <oc r="P84">
      <f>'L3&amp;VS-Paint'!P54</f>
    </oc>
    <nc r="P84">
      <f>'Z:\Operations\L厂房区域公共文件\2021 L 厂房战略分解\scorecard\[Level 3 &amp;VS scorecard.xlsx]L3&amp;VS-Paint'!P56</f>
    </nc>
  </rcc>
  <rcc rId="1803" sId="8">
    <oc r="Q84">
      <f>'L3&amp;VS-Paint'!Q54</f>
    </oc>
    <nc r="Q84">
      <f>'Z:\Operations\L厂房区域公共文件\2021 L 厂房战略分解\scorecard\[Level 3 &amp;VS scorecard.xlsx]L3&amp;VS-Paint'!Q56</f>
    </nc>
  </rcc>
  <rcc rId="1804" sId="8">
    <oc r="R84">
      <f>'L3&amp;VS-Paint'!R54</f>
    </oc>
    <nc r="R84">
      <f>'Z:\Operations\L厂房区域公共文件\2021 L 厂房战略分解\scorecard\[Level 3 &amp;VS scorecard.xlsx]L3&amp;VS-Paint'!R56</f>
    </nc>
  </rcc>
  <rcc rId="1805" sId="8">
    <oc r="S84">
      <f>'L3&amp;VS-Paint'!S54</f>
    </oc>
    <nc r="S84">
      <f>'Z:\Operations\L厂房区域公共文件\2021 L 厂房战略分解\scorecard\[Level 3 &amp;VS scorecard.xlsx]L3&amp;VS-Paint'!S56</f>
    </nc>
  </rcc>
  <rcc rId="1806" sId="8">
    <oc r="T84">
      <f>'L3&amp;VS-Paint'!T54</f>
    </oc>
    <nc r="T84">
      <f>'Z:\Operations\L厂房区域公共文件\2021 L 厂房战略分解\scorecard\[Level 3 &amp;VS scorecard.xlsx]L3&amp;VS-Paint'!T56</f>
    </nc>
  </rcc>
  <rfmt sheetId="8" sqref="G85" start="0" length="0">
    <dxf/>
  </rfmt>
  <rcc rId="1807" sId="8" odxf="1" dxf="1">
    <oc r="H85">
      <f>'L3&amp;VS-Paint'!H55</f>
    </oc>
    <nc r="H85">
      <f>'Z:\Operations\L厂房区域公共文件\2021 L 厂房战略分解\scorecard\[Level 3 &amp;VS scorecard.xlsx]L3&amp;VS-Paint'!H57</f>
    </nc>
    <odxf/>
    <ndxf/>
  </rcc>
  <rcc rId="1808" sId="8" odxf="1" dxf="1">
    <oc r="I85">
      <f>'L3&amp;VS-Paint'!I55</f>
    </oc>
    <nc r="I85">
      <f>'Z:\Operations\L厂房区域公共文件\2021 L 厂房战略分解\scorecard\[Level 3 &amp;VS scorecard.xlsx]L3&amp;VS-Paint'!I57</f>
    </nc>
    <odxf/>
    <ndxf/>
  </rcc>
  <rcc rId="1809" sId="8" odxf="1" dxf="1">
    <oc r="J85">
      <f>'L3&amp;VS-Paint'!J55</f>
    </oc>
    <nc r="J85">
      <f>'Z:\Operations\L厂房区域公共文件\2021 L 厂房战略分解\scorecard\[Level 3 &amp;VS scorecard.xlsx]L3&amp;VS-Paint'!J57</f>
    </nc>
    <odxf/>
    <ndxf/>
  </rcc>
  <rcc rId="1810" sId="8" odxf="1" dxf="1">
    <oc r="K85">
      <f>'L3&amp;VS-Paint'!K55</f>
    </oc>
    <nc r="K85">
      <f>'Z:\Operations\L厂房区域公共文件\2021 L 厂房战略分解\scorecard\[Level 3 &amp;VS scorecard.xlsx]L3&amp;VS-Paint'!K57</f>
    </nc>
    <odxf/>
    <ndxf/>
  </rcc>
  <rcc rId="1811" sId="8" odxf="1" dxf="1">
    <oc r="L85">
      <f>'L3&amp;VS-Paint'!L55</f>
    </oc>
    <nc r="L85">
      <f>'Z:\Operations\L厂房区域公共文件\2021 L 厂房战略分解\scorecard\[Level 3 &amp;VS scorecard.xlsx]L3&amp;VS-Paint'!L57</f>
    </nc>
    <odxf/>
    <ndxf/>
  </rcc>
  <rcc rId="1812" sId="8" odxf="1" dxf="1">
    <nc r="M85">
      <f>'Z:\Operations\L厂房区域公共文件\2021 L 厂房战略分解\scorecard\[Level 3 &amp;VS scorecard.xlsx]L3&amp;VS-Paint'!M57</f>
    </nc>
    <odxf>
      <numFmt numFmtId="0" formatCode="General"/>
    </odxf>
    <ndxf>
      <numFmt numFmtId="14" formatCode="0.00%"/>
    </ndxf>
  </rcc>
  <rcc rId="1813" sId="8" odxf="1" dxf="1">
    <nc r="N85">
      <f>'Z:\Operations\L厂房区域公共文件\2021 L 厂房战略分解\scorecard\[Level 3 &amp;VS scorecard.xlsx]L3&amp;VS-Paint'!N57</f>
    </nc>
    <odxf>
      <numFmt numFmtId="0" formatCode="General"/>
    </odxf>
    <ndxf>
      <numFmt numFmtId="14" formatCode="0.00%"/>
    </ndxf>
  </rcc>
  <rfmt sheetId="8" sqref="O85" start="0" length="0">
    <dxf/>
  </rfmt>
  <rfmt sheetId="8" sqref="P85" start="0" length="0">
    <dxf/>
  </rfmt>
  <rfmt sheetId="8" sqref="Q85" start="0" length="0">
    <dxf/>
  </rfmt>
  <rfmt sheetId="8" sqref="R85" start="0" length="0">
    <dxf/>
  </rfmt>
  <rfmt sheetId="8" sqref="S85" start="0" length="0">
    <dxf/>
  </rfmt>
  <rfmt sheetId="8" sqref="T85" start="0" length="0">
    <dxf/>
  </rfmt>
  <rfmt sheetId="8" sqref="A86" start="0" length="0">
    <dxf/>
  </rfmt>
  <rfmt sheetId="8" sqref="B86" start="0" length="0">
    <dxf/>
  </rfmt>
  <rfmt sheetId="8" sqref="C86" start="0" length="0">
    <dxf/>
  </rfmt>
  <rfmt sheetId="8" sqref="D86" start="0" length="0">
    <dxf/>
  </rfmt>
  <rfmt sheetId="8" sqref="E86" start="0" length="0">
    <dxf/>
  </rfmt>
  <rfmt sheetId="8" sqref="F86" start="0" length="0">
    <dxf/>
  </rfmt>
  <rfmt sheetId="8" sqref="G86" start="0" length="0">
    <dxf/>
  </rfmt>
  <rfmt sheetId="8" sqref="G87" start="0" length="0">
    <dxf/>
  </rfmt>
  <rfmt sheetId="8" sqref="H87" start="0" length="0">
    <dxf/>
  </rfmt>
  <rfmt sheetId="8" sqref="I87" start="0" length="0">
    <dxf/>
  </rfmt>
  <rfmt sheetId="8" sqref="J87" start="0" length="0">
    <dxf/>
  </rfmt>
  <rfmt sheetId="8" sqref="K87" start="0" length="0">
    <dxf/>
  </rfmt>
  <rfmt sheetId="8" sqref="L87" start="0" length="0">
    <dxf/>
  </rfmt>
  <rfmt sheetId="8" sqref="M87" start="0" length="0">
    <dxf/>
  </rfmt>
  <rfmt sheetId="8" sqref="N87" start="0" length="0">
    <dxf/>
  </rfmt>
  <rfmt sheetId="8" sqref="O87" start="0" length="0">
    <dxf/>
  </rfmt>
  <rfmt sheetId="8" sqref="P87" start="0" length="0">
    <dxf/>
  </rfmt>
  <rfmt sheetId="8" sqref="Q87" start="0" length="0">
    <dxf/>
  </rfmt>
  <rfmt sheetId="8" sqref="R87" start="0" length="0">
    <dxf/>
  </rfmt>
  <rfmt sheetId="8" sqref="S87" start="0" length="0">
    <dxf/>
  </rfmt>
  <rfmt sheetId="8" sqref="T87" start="0" length="0">
    <dxf/>
  </rfmt>
  <rfmt sheetId="8" sqref="A88" start="0" length="0">
    <dxf/>
  </rfmt>
  <rfmt sheetId="8" sqref="B88" start="0" length="0">
    <dxf/>
  </rfmt>
  <rfmt sheetId="8" sqref="C88" start="0" length="0">
    <dxf/>
  </rfmt>
  <rfmt sheetId="8" sqref="D88" start="0" length="0">
    <dxf/>
  </rfmt>
  <rfmt sheetId="8" sqref="E88" start="0" length="0">
    <dxf/>
  </rfmt>
  <rfmt sheetId="8" sqref="F88" start="0" length="0">
    <dxf/>
  </rfmt>
  <rfmt sheetId="8" sqref="G88" start="0" length="0">
    <dxf/>
  </rfmt>
  <rcc rId="1814" sId="8">
    <oc r="H88">
      <f>'L3&amp;VS-Paint'!H48</f>
    </oc>
    <nc r="H88">
      <f>'Z:\Operations\L厂房区域公共文件\2021 L 厂房战略分解\scorecard\[Level 3 &amp;VS scorecard.xlsx]L3&amp;VS-Paint'!H50</f>
    </nc>
  </rcc>
  <rcc rId="1815" sId="8">
    <oc r="I88">
      <f>'L3&amp;VS-Paint'!I48</f>
    </oc>
    <nc r="I88">
      <f>'Z:\Operations\L厂房区域公共文件\2021 L 厂房战略分解\scorecard\[Level 3 &amp;VS scorecard.xlsx]L3&amp;VS-Paint'!I50</f>
    </nc>
  </rcc>
  <rcc rId="1816" sId="8">
    <oc r="J88">
      <f>'L3&amp;VS-Paint'!J48</f>
    </oc>
    <nc r="J88">
      <f>'Z:\Operations\L厂房区域公共文件\2021 L 厂房战略分解\scorecard\[Level 3 &amp;VS scorecard.xlsx]L3&amp;VS-Paint'!J50</f>
    </nc>
  </rcc>
  <rcc rId="1817" sId="8">
    <oc r="K88">
      <f>'L3&amp;VS-Paint'!K48</f>
    </oc>
    <nc r="K88">
      <f>'Z:\Operations\L厂房区域公共文件\2021 L 厂房战略分解\scorecard\[Level 3 &amp;VS scorecard.xlsx]L3&amp;VS-Paint'!K50</f>
    </nc>
  </rcc>
  <rcc rId="1818" sId="8">
    <oc r="L88">
      <f>'L3&amp;VS-Paint'!L48</f>
    </oc>
    <nc r="L88">
      <f>'Z:\Operations\L厂房区域公共文件\2021 L 厂房战略分解\scorecard\[Level 3 &amp;VS scorecard.xlsx]L3&amp;VS-Paint'!L50</f>
    </nc>
  </rcc>
  <rcc rId="1819" sId="8">
    <oc r="M88">
      <f>'L3&amp;VS-Paint'!M48</f>
    </oc>
    <nc r="M88">
      <f>'Z:\Operations\L厂房区域公共文件\2021 L 厂房战略分解\scorecard\[Level 3 &amp;VS scorecard.xlsx]L3&amp;VS-Paint'!M50</f>
    </nc>
  </rcc>
  <rcc rId="1820" sId="8">
    <oc r="N88">
      <f>'L3&amp;VS-Paint'!N48</f>
    </oc>
    <nc r="N88">
      <f>'Z:\Operations\L厂房区域公共文件\2021 L 厂房战略分解\scorecard\[Level 3 &amp;VS scorecard.xlsx]L3&amp;VS-Paint'!N50</f>
    </nc>
  </rcc>
  <rcc rId="1821" sId="8">
    <oc r="O88">
      <f>'L3&amp;VS-Paint'!O48</f>
    </oc>
    <nc r="O88">
      <f>'Z:\Operations\L厂房区域公共文件\2021 L 厂房战略分解\scorecard\[Level 3 &amp;VS scorecard.xlsx]L3&amp;VS-Paint'!O50</f>
    </nc>
  </rcc>
  <rcc rId="1822" sId="8">
    <oc r="P88">
      <f>'L3&amp;VS-Paint'!P48</f>
    </oc>
    <nc r="P88">
      <f>'Z:\Operations\L厂房区域公共文件\2021 L 厂房战略分解\scorecard\[Level 3 &amp;VS scorecard.xlsx]L3&amp;VS-Paint'!P50</f>
    </nc>
  </rcc>
  <rcc rId="1823" sId="8">
    <oc r="Q88">
      <f>'L3&amp;VS-Paint'!Q48</f>
    </oc>
    <nc r="Q88">
      <f>'Z:\Operations\L厂房区域公共文件\2021 L 厂房战略分解\scorecard\[Level 3 &amp;VS scorecard.xlsx]L3&amp;VS-Paint'!Q50</f>
    </nc>
  </rcc>
  <rcc rId="1824" sId="8">
    <oc r="R88">
      <f>'L3&amp;VS-Paint'!R48</f>
    </oc>
    <nc r="R88">
      <f>'Z:\Operations\L厂房区域公共文件\2021 L 厂房战略分解\scorecard\[Level 3 &amp;VS scorecard.xlsx]L3&amp;VS-Paint'!R50</f>
    </nc>
  </rcc>
  <rcc rId="1825" sId="8">
    <oc r="S88">
      <f>'L3&amp;VS-Paint'!S48</f>
    </oc>
    <nc r="S88">
      <f>'Z:\Operations\L厂房区域公共文件\2021 L 厂房战略分解\scorecard\[Level 3 &amp;VS scorecard.xlsx]L3&amp;VS-Paint'!S50</f>
    </nc>
  </rcc>
  <rcc rId="1826" sId="8">
    <oc r="T88">
      <f>'L3&amp;VS-Paint'!T48</f>
    </oc>
    <nc r="T88">
      <f>'Z:\Operations\L厂房区域公共文件\2021 L 厂房战略分解\scorecard\[Level 3 &amp;VS scorecard.xlsx]L3&amp;VS-Paint'!T50</f>
    </nc>
  </rcc>
  <rfmt sheetId="8" sqref="G89" start="0" length="0">
    <dxf/>
  </rfmt>
  <rcc rId="1827" sId="8" odxf="1" dxf="1">
    <oc r="H89">
      <f>'L3&amp;VS-Paint'!H49</f>
    </oc>
    <nc r="H89">
      <f>'Z:\Operations\L厂房区域公共文件\2021 L 厂房战略分解\scorecard\[Level 3 &amp;VS scorecard.xlsx]L3&amp;VS-Paint'!H51</f>
    </nc>
    <odxf/>
    <ndxf/>
  </rcc>
  <rcc rId="1828" sId="8" odxf="1" dxf="1">
    <oc r="I89">
      <f>'L3&amp;VS-Paint'!I49</f>
    </oc>
    <nc r="I89">
      <f>'Z:\Operations\L厂房区域公共文件\2021 L 厂房战略分解\scorecard\[Level 3 &amp;VS scorecard.xlsx]L3&amp;VS-Paint'!I51</f>
    </nc>
    <odxf/>
    <ndxf/>
  </rcc>
  <rcc rId="1829" sId="8" odxf="1" dxf="1">
    <oc r="J89">
      <f>'L3&amp;VS-Paint'!J49</f>
    </oc>
    <nc r="J89">
      <f>'Z:\Operations\L厂房区域公共文件\2021 L 厂房战略分解\scorecard\[Level 3 &amp;VS scorecard.xlsx]L3&amp;VS-Paint'!J51</f>
    </nc>
    <odxf/>
    <ndxf/>
  </rcc>
  <rcc rId="1830" sId="8" odxf="1" dxf="1">
    <oc r="K89">
      <f>'L3&amp;VS-Paint'!K49</f>
    </oc>
    <nc r="K89">
      <f>'Z:\Operations\L厂房区域公共文件\2021 L 厂房战略分解\scorecard\[Level 3 &amp;VS scorecard.xlsx]L3&amp;VS-Paint'!K51</f>
    </nc>
    <odxf/>
    <ndxf/>
  </rcc>
  <rcc rId="1831" sId="8" odxf="1" dxf="1">
    <oc r="L89">
      <f>'L3&amp;VS-Paint'!L49</f>
    </oc>
    <nc r="L89">
      <f>'Z:\Operations\L厂房区域公共文件\2021 L 厂房战略分解\scorecard\[Level 3 &amp;VS scorecard.xlsx]L3&amp;VS-Paint'!L51</f>
    </nc>
    <odxf/>
    <ndxf/>
  </rcc>
  <rcc rId="1832" sId="8" odxf="1" dxf="1">
    <nc r="M89">
      <f>'Z:\Operations\L厂房区域公共文件\2021 L 厂房战略分解\scorecard\[Level 3 &amp;VS scorecard.xlsx]L3&amp;VS-Paint'!M51</f>
    </nc>
    <odxf>
      <numFmt numFmtId="0" formatCode="General"/>
    </odxf>
    <ndxf>
      <numFmt numFmtId="13" formatCode="0%"/>
    </ndxf>
  </rcc>
  <rcc rId="1833" sId="8" odxf="1" dxf="1">
    <nc r="N89">
      <f>'Z:\Operations\L厂房区域公共文件\2021 L 厂房战略分解\scorecard\[Level 3 &amp;VS scorecard.xlsx]L3&amp;VS-Paint'!N51</f>
    </nc>
    <odxf>
      <numFmt numFmtId="0" formatCode="General"/>
    </odxf>
    <ndxf>
      <numFmt numFmtId="13" formatCode="0%"/>
    </ndxf>
  </rcc>
  <rfmt sheetId="8" sqref="O89" start="0" length="0">
    <dxf/>
  </rfmt>
  <rfmt sheetId="8" sqref="P89" start="0" length="0">
    <dxf/>
  </rfmt>
  <rfmt sheetId="8" sqref="Q89" start="0" length="0">
    <dxf/>
  </rfmt>
  <rfmt sheetId="8" sqref="R89" start="0" length="0">
    <dxf/>
  </rfmt>
  <rfmt sheetId="8" sqref="S89" start="0" length="0">
    <dxf/>
  </rfmt>
  <rfmt sheetId="8" sqref="T89" start="0" length="0">
    <dxf/>
  </rfmt>
  <rfmt sheetId="8" sqref="A90" start="0" length="0">
    <dxf/>
  </rfmt>
  <rfmt sheetId="8" sqref="B90" start="0" length="0">
    <dxf/>
  </rfmt>
  <rfmt sheetId="8" sqref="C90" start="0" length="0">
    <dxf/>
  </rfmt>
  <rfmt sheetId="8" sqref="D90" start="0" length="0">
    <dxf/>
  </rfmt>
  <rfmt sheetId="8" sqref="E90" start="0" length="0">
    <dxf/>
  </rfmt>
  <rfmt sheetId="8" sqref="F90" start="0" length="0">
    <dxf/>
  </rfmt>
  <rfmt sheetId="8" sqref="G90" start="0" length="0">
    <dxf/>
  </rfmt>
  <rfmt sheetId="8" sqref="G91" start="0" length="0">
    <dxf/>
  </rfmt>
  <rcc rId="1834" sId="8" odxf="1" dxf="1">
    <oc r="H91">
      <f>SUM(I91:T91)</f>
    </oc>
    <nc r="H91">
      <f>SUM(I91:T91)</f>
    </nc>
    <odxf/>
    <ndxf/>
  </rcc>
  <rfmt sheetId="8" sqref="I91" start="0" length="0">
    <dxf/>
  </rfmt>
  <rfmt sheetId="8" sqref="J91" start="0" length="0">
    <dxf/>
  </rfmt>
  <rfmt sheetId="8" sqref="K91" start="0" length="0">
    <dxf/>
  </rfmt>
  <rfmt sheetId="8" sqref="L91" start="0" length="0">
    <dxf/>
  </rfmt>
  <rfmt sheetId="8" sqref="M91" start="0" length="0">
    <dxf/>
  </rfmt>
  <rfmt sheetId="8" sqref="N91" start="0" length="0">
    <dxf/>
  </rfmt>
  <rfmt sheetId="8" sqref="O91" start="0" length="0">
    <dxf/>
  </rfmt>
  <rfmt sheetId="8" sqref="P91" start="0" length="0">
    <dxf/>
  </rfmt>
  <rfmt sheetId="8" sqref="Q91" start="0" length="0">
    <dxf/>
  </rfmt>
  <rfmt sheetId="8" sqref="R91" start="0" length="0">
    <dxf/>
  </rfmt>
  <rfmt sheetId="8" sqref="S91" start="0" length="0">
    <dxf/>
  </rfmt>
  <rfmt sheetId="8" sqref="T91" start="0" length="0">
    <dxf/>
  </rfmt>
  <rcmt sheetId="8" cell="L23" guid="{54707CFC-9488-4511-A9C6-390C73E33F55}" author="Zhiling Shi" newLength="18"/>
  <rcv guid="{385D4878-F58C-47DB-B7CC-7218EE39B84A}" action="delete"/>
  <rdn rId="0" localSheetId="1" customView="1" name="Z_385D4878_F58C_47DB_B7CC_7218EE39B84A_.wvu.FilterData" hidden="1" oldHidden="1">
    <formula>old生产总监指标Summary!$B$3:$H$71</formula>
    <oldFormula>old生产总监指标Summary!$B$3:$H$71</oldFormula>
  </rdn>
  <rdn rId="0" localSheetId="2" customView="1" name="Z_385D4878_F58C_47DB_B7CC_7218EE39B84A_.wvu.FilterData" hidden="1" oldHidden="1">
    <formula>old!$J$3:$R$117</formula>
    <oldFormula>old!$J$3:$R$117</oldFormula>
  </rdn>
  <rdn rId="0" localSheetId="4" customView="1" name="Z_385D4878_F58C_47DB_B7CC_7218EE39B84A_.wvu.FilterData" hidden="1" oldHidden="1">
    <formula>'L3&amp;VS-Assy'!$B$3:$E$65</formula>
    <oldFormula>'L3&amp;VS-Assy'!$B$3:$E$65</oldFormula>
  </rdn>
  <rdn rId="0" localSheetId="5" customView="1" name="Z_385D4878_F58C_47DB_B7CC_7218EE39B84A_.wvu.FilterData" hidden="1" oldHidden="1">
    <formula>'L3&amp;VS-Fab 1st half year'!$B$3:$H$87</formula>
    <oldFormula>'L3&amp;VS-Fab 1st half year'!$B$3:$H$87</oldFormula>
  </rdn>
  <rdn rId="0" localSheetId="6" customView="1" name="Z_385D4878_F58C_47DB_B7CC_7218EE39B84A_.wvu.Rows" hidden="1" oldHidden="1">
    <formula>'L3&amp;VS-Fab  2nd half year'!$8:$11,'L3&amp;VS-Fab  2nd half year'!$18:$19,'L3&amp;VS-Fab  2nd half year'!$22:$23</formula>
  </rdn>
  <rdn rId="0" localSheetId="6" customView="1" name="Z_385D4878_F58C_47DB_B7CC_7218EE39B84A_.wvu.FilterData" hidden="1" oldHidden="1">
    <formula>'L3&amp;VS-Fab  2nd half year'!$B$3:$H$87</formula>
    <oldFormula>'L3&amp;VS-Fab  2nd half year'!$B$3:$H$87</oldFormula>
  </rdn>
  <rdn rId="0" localSheetId="7" customView="1" name="Z_385D4878_F58C_47DB_B7CC_7218EE39B84A_.wvu.FilterData" hidden="1" oldHidden="1">
    <formula>'L3&amp;VS-Paint'!$B$3:$H$65</formula>
    <oldFormula>'L3&amp;VS-Paint'!$B$3:$H$65</oldFormula>
  </rdn>
  <rcv guid="{385D4878-F58C-47DB-B7CC-7218EE39B84A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842" sheetId="10" name="[Level 3 &amp;VS scorecard-1.xlsx]Sheet2" sheetPosition="8"/>
  <rcc rId="1843" sId="10" odxf="1" dxf="1">
    <nc r="A1" t="inlineStr">
      <is>
        <t>Group Level Scorecard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</odxf>
    <ndxf>
      <font>
        <b/>
        <sz val="20"/>
        <color theme="1"/>
        <name val="Calibri"/>
        <family val="3"/>
        <charset val="134"/>
        <scheme val="minor"/>
      </font>
      <alignment horizontal="left" vertical="top"/>
    </ndxf>
  </rcc>
  <rfmt sheetId="10" sqref="B1" start="0" length="0">
    <dxf>
      <alignment horizontal="center" vertical="top"/>
    </dxf>
  </rfmt>
  <rfmt sheetId="10" sqref="G1" start="0" length="0">
    <dxf>
      <alignment horizontal="center" vertical="top"/>
    </dxf>
  </rfmt>
  <rfmt sheetId="10" sqref="H1" start="0" length="0">
    <dxf>
      <alignment horizontal="center" vertical="top"/>
    </dxf>
  </rfmt>
  <rfmt sheetId="10" sqref="J1" start="0" length="0">
    <dxf>
      <font>
        <sz val="11"/>
        <color theme="1"/>
        <name val="Arial Narrow"/>
        <family val="2"/>
        <charset val="134"/>
        <scheme val="none"/>
      </font>
    </dxf>
  </rfmt>
  <rfmt sheetId="10" sqref="A2" start="0" length="0">
    <dxf>
      <alignment horizontal="center" vertical="top"/>
    </dxf>
  </rfmt>
  <rfmt sheetId="10" sqref="B2" start="0" length="0">
    <dxf>
      <alignment horizontal="center" vertical="top"/>
    </dxf>
  </rfmt>
  <rfmt sheetId="10" sqref="G2" start="0" length="0">
    <dxf>
      <alignment horizontal="center" vertical="top"/>
    </dxf>
  </rfmt>
  <rfmt sheetId="10" sqref="H2" start="0" length="0">
    <dxf>
      <alignment horizontal="center" vertical="top"/>
    </dxf>
  </rfmt>
  <rfmt sheetId="10" sqref="J2" start="0" length="0">
    <dxf>
      <font>
        <sz val="11"/>
        <color theme="1"/>
        <name val="Arial Narrow"/>
        <family val="2"/>
        <charset val="134"/>
        <scheme val="none"/>
      </font>
    </dxf>
  </rfmt>
  <rcc rId="1844" sId="10" odxf="1" dxf="1">
    <nc r="A3" t="inlineStr">
      <is>
        <t>#</t>
        <phoneticPr fontId="6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b/>
        <sz val="15"/>
        <color theme="1"/>
        <name val="Arial Narrow"/>
        <family val="3"/>
        <charset val="134"/>
        <scheme val="none"/>
      </font>
      <fill>
        <patternFill patternType="solid">
          <bgColor theme="7" tint="0.59999389629810485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10" odxf="1" dxf="1">
    <nc r="B3" t="inlineStr">
      <is>
        <t>区域</t>
        <phoneticPr fontId="6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b/>
        <sz val="15"/>
        <color theme="1"/>
        <name val="Arial Narrow"/>
        <family val="2"/>
        <charset val="134"/>
        <scheme val="none"/>
      </font>
      <fill>
        <patternFill patternType="solid">
          <bgColor theme="7" tint="0.59999389629810485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10" odxf="1" dxf="1">
    <nc r="C3" t="inlineStr">
      <is>
        <t>PQVC</t>
        <phoneticPr fontId="6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b/>
        <sz val="15"/>
        <color theme="1"/>
        <name val="Arial Narrow"/>
        <family val="2"/>
        <charset val="134"/>
        <scheme val="none"/>
      </font>
      <fill>
        <patternFill patternType="solid">
          <bgColor theme="7" tint="0.59999389629810485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7" sId="10" odxf="1" dxf="1">
    <nc r="D3" t="inlineStr">
      <is>
        <t>指标分类1</t>
        <phoneticPr fontId="6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b/>
        <sz val="15"/>
        <color theme="1"/>
        <name val="等线"/>
        <family val="2"/>
        <charset val="134"/>
        <scheme val="none"/>
      </font>
      <fill>
        <patternFill patternType="solid">
          <bgColor theme="7" tint="0.59999389629810485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8" sId="10" odxf="1" dxf="1">
    <nc r="E3" t="inlineStr">
      <is>
        <t>指标分类2</t>
        <phoneticPr fontId="6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b/>
        <sz val="15"/>
        <color theme="1"/>
        <name val="等线"/>
        <family val="2"/>
        <charset val="134"/>
        <scheme val="none"/>
      </font>
      <fill>
        <patternFill patternType="solid">
          <bgColor theme="7" tint="0.59999389629810485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9" sId="10" odxf="1" dxf="1">
    <nc r="F3" t="inlineStr">
      <is>
        <r>
          <rPr>
            <b/>
            <sz val="15"/>
            <color theme="1"/>
            <rFont val="等线"/>
            <family val="2"/>
          </rPr>
          <t>指标名称</t>
        </r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b/>
        <sz val="15"/>
        <color theme="1"/>
        <name val="Arial Narrow"/>
        <family val="2"/>
        <charset val="134"/>
        <scheme val="none"/>
      </font>
      <fill>
        <patternFill patternType="solid">
          <bgColor theme="7" tint="0.59999389629810485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10" odxf="1" dxf="1">
    <nc r="G3" t="inlineStr">
      <is>
        <t>公司级目标值</t>
        <phoneticPr fontId="6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top/>
        <bottom/>
      </border>
    </odxf>
    <ndxf>
      <font>
        <b/>
        <sz val="15"/>
        <color theme="1"/>
        <name val="等线"/>
        <family val="2"/>
        <charset val="134"/>
        <scheme val="none"/>
      </font>
      <fill>
        <patternFill patternType="solid">
          <bgColor theme="7" tint="0.59999389629810485"/>
        </patternFill>
      </fill>
      <alignment horizontal="center" vertical="top" wrapText="1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1" sId="10" odxf="1" dxf="1">
    <nc r="H3" t="inlineStr">
      <is>
        <r>
          <t>L</t>
        </r>
        <r>
          <rPr>
            <b/>
            <sz val="15"/>
            <color theme="1"/>
            <rFont val="等线"/>
            <family val="2"/>
          </rPr>
          <t>目标值</t>
        </r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b/>
        <sz val="15"/>
        <color theme="1"/>
        <name val="Arial Narrow"/>
        <family val="2"/>
        <charset val="134"/>
        <scheme val="none"/>
      </font>
      <fill>
        <patternFill patternType="solid">
          <bgColor theme="7" tint="0.59999389629810485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I3" start="0" length="0">
    <dxf>
      <alignment vertical="top" wrapText="1"/>
    </dxf>
  </rfmt>
  <rcc rId="1852" sId="10" odxf="1" dxf="1">
    <nc r="J3" t="inlineStr">
      <is>
        <t>Imperative List</t>
      </is>
    </nc>
    <odxf>
      <font>
        <b val="0"/>
        <sz val="11"/>
        <color theme="1"/>
        <name val="Calibri"/>
        <family val="2"/>
        <charset val="134"/>
        <scheme val="minor"/>
      </font>
    </odxf>
    <ndxf>
      <font>
        <b/>
        <sz val="11"/>
        <color theme="1"/>
        <name val="Arial Narrow"/>
        <family val="2"/>
        <charset val="134"/>
        <scheme val="none"/>
      </font>
    </ndxf>
  </rcc>
  <rfmt sheetId="10" sqref="A3:XFD3" start="0" length="0">
    <dxf>
      <alignment vertical="top" wrapText="1"/>
    </dxf>
  </rfmt>
  <rcc rId="1853" sId="10" odxf="1" dxf="1">
    <nc r="A4">
      <v>1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4" sId="10" odxf="1" dxf="1">
    <nc r="B4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10" odxf="1" dxf="1">
    <nc r="C4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10" odxf="1" dxf="1">
    <nc r="D4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7" sId="10" odxf="1" dxf="1">
    <nc r="E4" t="inlineStr">
      <is>
        <t>RIF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8" sId="10" odxf="1" dxf="1">
    <nc r="F4" t="inlineStr">
      <is>
        <t>RIF - L&amp;SLHEX-Assy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9" sId="10" odxf="1" dxf="1">
    <nc r="G4">
      <v>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0" sId="10" odxf="1" dxf="1">
    <nc r="H4">
      <v>0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10" odxf="1" dxf="1">
    <nc r="J4" t="inlineStr">
      <is>
        <t>EHS Excellence</t>
        <phoneticPr fontId="39" type="noConversion"/>
      </is>
    </nc>
    <odxf>
      <font>
        <sz val="11"/>
        <color theme="1"/>
        <name val="Calibri"/>
        <family val="2"/>
        <charset val="134"/>
        <scheme val="minor"/>
      </font>
      <alignment vertical="center"/>
    </odxf>
    <ndxf>
      <font>
        <sz val="11"/>
        <color theme="1"/>
        <name val="Arial Narrow"/>
        <family val="2"/>
        <charset val="134"/>
        <scheme val="none"/>
      </font>
      <alignment vertical="bottom"/>
    </ndxf>
  </rcc>
  <rcc rId="1862" sId="10" odxf="1" dxf="1">
    <nc r="A5">
      <v>2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3" sId="10" odxf="1" dxf="1">
    <nc r="B5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4" sId="10" odxf="1" dxf="1">
    <nc r="C5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10" odxf="1" dxf="1">
    <nc r="D5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10" odxf="1" dxf="1">
    <nc r="F5" t="inlineStr">
      <is>
        <t>RIF - L&amp;SLHEX-Fab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7" sId="10" odxf="1" dxf="1">
    <nc r="G5">
      <v>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10" odxf="1" dxf="1">
    <nc r="H5">
      <v>0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9" sId="10" odxf="1" dxf="1">
    <nc r="J5" t="inlineStr">
      <is>
        <t>Organizational Capability</t>
        <phoneticPr fontId="39" type="noConversion"/>
      </is>
    </nc>
    <odxf>
      <font>
        <sz val="11"/>
        <color theme="1"/>
        <name val="Calibri"/>
        <family val="2"/>
        <charset val="134"/>
        <scheme val="minor"/>
      </font>
      <alignment vertical="center"/>
    </odxf>
    <ndxf>
      <font>
        <sz val="11"/>
        <color theme="1"/>
        <name val="Arial Narrow"/>
        <family val="2"/>
        <charset val="134"/>
        <scheme val="none"/>
      </font>
      <alignment vertical="bottom"/>
    </ndxf>
  </rcc>
  <rcc rId="1870" sId="10" odxf="1" dxf="1">
    <nc r="A6">
      <v>3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10" odxf="1" dxf="1">
    <nc r="B6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2" sId="10" odxf="1" dxf="1">
    <nc r="C6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3" sId="10" odxf="1" dxf="1">
    <nc r="D6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4" sId="10" odxf="1" dxf="1">
    <nc r="F6" t="inlineStr">
      <is>
        <t>RIF - L&amp;SLHex- Paint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10" odxf="1" dxf="1">
    <nc r="G6">
      <v>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6" sId="10" odxf="1" dxf="1">
    <nc r="H6">
      <v>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7" sId="10" odxf="1" dxf="1">
    <nc r="J6" t="inlineStr">
      <is>
        <t>Lean Transformation</t>
        <phoneticPr fontId="39" type="noConversion"/>
      </is>
    </nc>
    <odxf>
      <font>
        <sz val="11"/>
        <color theme="1"/>
        <name val="Calibri"/>
        <family val="2"/>
        <charset val="134"/>
        <scheme val="minor"/>
      </font>
      <alignment vertical="center"/>
    </odxf>
    <ndxf>
      <font>
        <sz val="11"/>
        <color theme="1"/>
        <name val="Arial Narrow"/>
        <family val="2"/>
        <charset val="134"/>
        <scheme val="none"/>
      </font>
      <alignment vertical="bottom"/>
    </ndxf>
  </rcc>
  <rcc rId="1878" sId="10" odxf="1" dxf="1">
    <nc r="A7">
      <v>4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9" sId="10" odxf="1" dxf="1">
    <nc r="B7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10" odxf="1" dxf="1">
    <nc r="C7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10" odxf="1" dxf="1">
    <nc r="D7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2" sId="10" odxf="1" dxf="1">
    <nc r="E7" t="inlineStr">
      <is>
        <t>LTCFR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3" sId="10" odxf="1" dxf="1">
    <nc r="F7" t="inlineStr">
      <is>
        <t>LTCFR-L&amp;SLHEX-Assy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0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4" sId="10" odxf="1" dxf="1">
    <nc r="G7">
      <v>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5" sId="10" odxf="1" dxf="1">
    <nc r="H7">
      <v>0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10" odxf="1" dxf="1">
    <nc r="J7" t="inlineStr">
      <is>
        <t>Intelligent Manufacturing</t>
        <phoneticPr fontId="39" type="noConversion"/>
      </is>
    </nc>
    <odxf>
      <font>
        <sz val="11"/>
        <color theme="1"/>
        <name val="Calibri"/>
        <family val="2"/>
        <charset val="134"/>
        <scheme val="minor"/>
      </font>
      <alignment vertical="center"/>
    </odxf>
    <ndxf>
      <font>
        <sz val="11"/>
        <color theme="1"/>
        <name val="Arial Narrow"/>
        <family val="2"/>
        <charset val="134"/>
        <scheme val="none"/>
      </font>
      <alignment vertical="bottom"/>
    </ndxf>
  </rcc>
  <rcc rId="1887" sId="10" odxf="1" dxf="1">
    <nc r="A8">
      <v>5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8" sId="10" odxf="1" dxf="1">
    <nc r="B8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9" sId="10" odxf="1" dxf="1">
    <nc r="C8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10" odxf="1" dxf="1">
    <nc r="D8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10" odxf="1" dxf="1">
    <nc r="F8" t="inlineStr">
      <is>
        <t>LTCFR-L&amp;SLHEX- Fab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0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2" sId="10" odxf="1" dxf="1">
    <nc r="G8">
      <v>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10" odxf="1" dxf="1">
    <nc r="H8">
      <v>0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4" sId="10" odxf="1" dxf="1">
    <nc r="J8" t="inlineStr">
      <is>
        <t>Operating Efficiency</t>
        <phoneticPr fontId="39" type="noConversion"/>
      </is>
    </nc>
    <odxf>
      <font>
        <sz val="11"/>
        <color theme="1"/>
        <name val="Calibri"/>
        <family val="2"/>
        <charset val="134"/>
        <scheme val="minor"/>
      </font>
      <alignment vertical="center"/>
    </odxf>
    <ndxf>
      <font>
        <sz val="11"/>
        <color theme="1"/>
        <name val="Arial Narrow"/>
        <family val="2"/>
        <charset val="134"/>
        <scheme val="none"/>
      </font>
      <alignment vertical="bottom"/>
    </ndxf>
  </rcc>
  <rcc rId="1895" sId="10" odxf="1" dxf="1">
    <nc r="A9">
      <v>6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10" odxf="1" dxf="1">
    <nc r="B9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7" sId="10" odxf="1" dxf="1">
    <nc r="C9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8" sId="10" odxf="1" dxf="1">
    <nc r="D9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9" sId="10" odxf="1" dxf="1">
    <nc r="F9" t="inlineStr">
      <is>
        <t>LTCFR-L&amp;SLHex -Paint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10" odxf="1" dxf="1">
    <nc r="G9">
      <v>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1" sId="10" odxf="1" dxf="1">
    <nc r="H9">
      <v>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2" sId="10" odxf="1" dxf="1">
    <nc r="J9" t="inlineStr">
      <is>
        <t>Supply Excellence</t>
        <phoneticPr fontId="39" type="noConversion"/>
      </is>
    </nc>
    <odxf>
      <font>
        <sz val="11"/>
        <color theme="1"/>
        <name val="Calibri"/>
        <family val="2"/>
        <charset val="134"/>
        <scheme val="minor"/>
      </font>
      <alignment vertical="center"/>
    </odxf>
    <ndxf>
      <font>
        <sz val="11"/>
        <color theme="1"/>
        <name val="Arial Narrow"/>
        <family val="2"/>
        <charset val="134"/>
        <scheme val="none"/>
      </font>
      <alignment vertical="bottom"/>
    </ndxf>
  </rcc>
  <rcc rId="1903" sId="10" odxf="1" dxf="1">
    <nc r="A10">
      <v>7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4" sId="10" odxf="1" dxf="1">
    <nc r="B10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10" odxf="1" dxf="1">
    <nc r="C10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10" odxf="1" dxf="1">
    <nc r="D10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7" sId="10" odxf="1" dxf="1">
    <nc r="E10" t="inlineStr">
      <is>
        <t>EI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8" sId="10" odxf="1" dxf="1">
    <nc r="F10" t="inlineStr">
      <is>
        <t>EI Engagement Index (%)-L&amp;SLHEX -Paint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9" sId="10" odxf="1" dxf="1" numFmtId="13">
    <nc r="G10">
      <v>0.9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0" sId="10" odxf="1" dxf="1" numFmtId="13">
    <nc r="H10">
      <v>0.91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10" odxf="1" dxf="1">
    <nc r="J10" t="inlineStr">
      <is>
        <t>GX Execution</t>
        <phoneticPr fontId="39" type="noConversion"/>
      </is>
    </nc>
    <odxf>
      <font>
        <sz val="11"/>
        <color theme="1"/>
        <name val="Calibri"/>
        <family val="2"/>
        <charset val="134"/>
        <scheme val="minor"/>
      </font>
      <alignment vertical="center"/>
    </odxf>
    <ndxf>
      <font>
        <sz val="11"/>
        <color theme="1"/>
        <name val="Arial Narrow"/>
        <family val="2"/>
        <charset val="134"/>
        <scheme val="none"/>
      </font>
      <alignment vertical="bottom"/>
    </ndxf>
  </rcc>
  <rcc rId="1912" sId="10" odxf="1" dxf="1">
    <nc r="A11">
      <v>8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3" sId="10" odxf="1" dxf="1">
    <nc r="B11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4" sId="10" odxf="1" dxf="1">
    <nc r="C11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5" sId="10" odxf="1" dxf="1">
    <nc r="D11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6" sId="10" odxf="1" dxf="1">
    <nc r="F11" t="inlineStr">
      <is>
        <t>EI Engagement Index (%)-L&amp;SLHEX - Assy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7" sId="10" odxf="1" dxf="1" numFmtId="13">
    <nc r="G11">
      <v>0.9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10" odxf="1" dxf="1" numFmtId="13">
    <nc r="H11">
      <v>0.9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9" sId="10" odxf="1" dxf="1">
    <nc r="J11" t="inlineStr">
      <is>
        <t>Strategic Workforce Planning</t>
      </is>
    </nc>
    <odxf>
      <font>
        <sz val="11"/>
        <color theme="1"/>
        <name val="Calibri"/>
        <family val="2"/>
        <charset val="134"/>
        <scheme val="minor"/>
      </font>
    </odxf>
    <ndxf>
      <font>
        <sz val="12"/>
        <color theme="1"/>
        <name val="Arial Narrow"/>
        <family val="2"/>
        <charset val="134"/>
        <scheme val="none"/>
      </font>
    </ndxf>
  </rcc>
  <rcc rId="1920" sId="10" odxf="1" dxf="1">
    <nc r="A12">
      <v>9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1" sId="10" odxf="1" dxf="1">
    <nc r="B12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2" sId="10" odxf="1" dxf="1">
    <nc r="C12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3" sId="10" odxf="1" dxf="1">
    <nc r="D12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4" sId="10" odxf="1" dxf="1">
    <nc r="F12" t="inlineStr">
      <is>
        <t>EI Engagement Index (%)-L&amp;SLHEX - Fab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5" sId="10" odxf="1" dxf="1" numFmtId="13">
    <nc r="G12">
      <v>0.9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10" odxf="1" dxf="1" numFmtId="13">
    <nc r="H12">
      <v>0.95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7" sId="10" odxf="1" dxf="1">
    <nc r="J12" t="inlineStr">
      <is>
        <t>Quality Excellence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alignment vertical="center"/>
    </odxf>
    <ndxf>
      <font>
        <sz val="11"/>
        <color theme="1"/>
        <name val="Arial Narrow"/>
        <family val="2"/>
        <charset val="134"/>
        <scheme val="none"/>
      </font>
      <alignment vertical="bottom"/>
    </ndxf>
  </rcc>
  <rcc rId="1928" sId="10" odxf="1" dxf="1">
    <nc r="A13">
      <v>10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9" sId="10" odxf="1" dxf="1">
    <nc r="B13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0" sId="10" odxf="1" dxf="1">
    <nc r="C13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1" sId="10" odxf="1" dxf="1">
    <nc r="D13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2" sId="10" odxf="1" dxf="1">
    <nc r="E13" t="inlineStr">
      <is>
        <t>SWP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3" sId="10" odxf="1" dxf="1">
    <nc r="F13" t="inlineStr">
      <is>
        <t>% flex labor of total HC -Fab-L&amp;SLHEX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0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4" sId="10" odxf="1" dxf="1">
    <nc r="G13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5" sId="10" odxf="1" dxf="1" numFmtId="13">
    <nc r="H13">
      <v>0.3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13" start="0" length="0">
    <dxf>
      <font>
        <b/>
        <sz val="11"/>
        <color theme="1"/>
        <name val="Arial Narrow"/>
        <family val="2"/>
        <charset val="134"/>
        <scheme val="none"/>
      </font>
      <alignment vertical="bottom"/>
    </dxf>
  </rfmt>
  <rcc rId="1936" sId="10" odxf="1" dxf="1">
    <nc r="A14">
      <v>11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7" sId="10" odxf="1" dxf="1">
    <nc r="B14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8" sId="10" odxf="1" dxf="1">
    <nc r="C14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9" sId="10" odxf="1" dxf="1">
    <nc r="D14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10" odxf="1" dxf="1">
    <nc r="F14" t="inlineStr">
      <is>
        <t>% flex labor of total HC-Assy-L&amp;SLHEX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0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10" odxf="1" dxf="1">
    <nc r="G14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10" odxf="1" dxf="1" numFmtId="13">
    <nc r="H14">
      <v>0.5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14" start="0" length="0">
    <dxf>
      <font>
        <sz val="11"/>
        <color theme="1"/>
        <name val="Arial Narrow"/>
        <family val="2"/>
        <charset val="134"/>
        <scheme val="none"/>
      </font>
    </dxf>
  </rfmt>
  <rcc rId="1943" sId="10" odxf="1" dxf="1">
    <nc r="A15">
      <v>12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4" sId="10" odxf="1" dxf="1">
    <nc r="B15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5" sId="10" odxf="1" dxf="1">
    <nc r="C15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6" sId="10" odxf="1" dxf="1">
    <nc r="D15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7" sId="10" odxf="1" dxf="1">
    <nc r="F15" t="inlineStr">
      <is>
        <t>% flex labor of total HC-Assy-L&amp;SLHEX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8" sId="10" odxf="1" dxf="1">
    <nc r="G15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9" sId="10" odxf="1" dxf="1" numFmtId="13">
    <nc r="H15">
      <v>0.4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15" start="0" length="0">
    <dxf>
      <font>
        <sz val="11"/>
        <color theme="1"/>
        <name val="Arial Narrow"/>
        <family val="2"/>
        <charset val="134"/>
        <scheme val="none"/>
      </font>
    </dxf>
  </rfmt>
  <rcc rId="1950" sId="10" odxf="1" dxf="1">
    <nc r="A16">
      <v>13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1" sId="10" odxf="1" dxf="1">
    <nc r="B16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2" sId="10" odxf="1" dxf="1">
    <nc r="C16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3" sId="10" odxf="1" dxf="1">
    <nc r="D16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4" sId="10" odxf="1" dxf="1">
    <nc r="E16" t="inlineStr">
      <is>
        <t>New Lean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5" sId="10" odxf="1" s="1" dxf="1">
    <nc r="F16" t="inlineStr">
      <is>
        <t>100%  new lean deployment- Assy-L&amp;SLHEX</t>
        <phoneticPr fontId="9" type="noConversion"/>
      </is>
    </nc>
    <odxf>
      <numFmt numFmtId="0" formatCode="General"/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9" tint="0.79998168889431442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6" sId="10" odxf="1" dxf="1">
    <nc r="G16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10" odxf="1" dxf="1" numFmtId="13">
    <nc r="H16">
      <v>1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16" start="0" length="0">
    <dxf>
      <font>
        <sz val="11"/>
        <color theme="1"/>
        <name val="Arial Narrow"/>
        <family val="2"/>
        <charset val="134"/>
        <scheme val="none"/>
      </font>
    </dxf>
  </rfmt>
  <rcc rId="1958" sId="10" odxf="1" dxf="1">
    <nc r="A17">
      <v>14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9" sId="10" odxf="1" dxf="1">
    <nc r="B17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0" sId="10" odxf="1" dxf="1">
    <nc r="C17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1" sId="10" odxf="1" dxf="1">
    <nc r="D17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2" sId="10" odxf="1" s="1" dxf="1">
    <nc r="F17" t="inlineStr">
      <is>
        <t>100%  new lean deployment- Assy-L&amp;SLHEX</t>
        <phoneticPr fontId="9" type="noConversion"/>
      </is>
    </nc>
    <odxf>
      <numFmt numFmtId="0" formatCode="General"/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9" tint="0.79998168889431442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3" sId="10" odxf="1" dxf="1">
    <nc r="G17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4" sId="10" odxf="1" dxf="1" numFmtId="13">
    <nc r="H17">
      <v>1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17" start="0" length="0">
    <dxf>
      <font>
        <sz val="11"/>
        <color theme="1"/>
        <name val="Arial Narrow"/>
        <family val="2"/>
        <charset val="134"/>
        <scheme val="none"/>
      </font>
    </dxf>
  </rfmt>
  <rcc rId="1965" sId="10" odxf="1" dxf="1">
    <nc r="A18">
      <v>15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6" sId="10" odxf="1" dxf="1">
    <nc r="B18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7" sId="10" odxf="1" dxf="1">
    <nc r="C18" t="inlineStr">
      <is>
        <t>P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8" sId="10" odxf="1" dxf="1">
    <nc r="D18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9" sId="10" odxf="1" dxf="1">
    <nc r="F18" t="inlineStr">
      <is>
        <t>100%  new lean deployment-Fab-L&amp;SLHEX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10" odxf="1" dxf="1">
    <nc r="G18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1" sId="10" odxf="1" dxf="1" numFmtId="13">
    <nc r="H18">
      <v>1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18" start="0" length="0">
    <dxf>
      <font>
        <sz val="11"/>
        <color theme="1"/>
        <name val="Arial Narrow"/>
        <family val="2"/>
        <charset val="134"/>
        <scheme val="none"/>
      </font>
    </dxf>
  </rfmt>
  <rcc rId="1972" sId="10" odxf="1" dxf="1">
    <nc r="A19">
      <v>16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3" sId="10" odxf="1" dxf="1">
    <nc r="B19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4" sId="10" odxf="1" dxf="1">
    <nc r="C19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10" odxf="1" dxf="1">
    <nc r="D19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10" odxf="1" dxf="1">
    <nc r="E19" t="inlineStr">
      <is>
        <t>Field Defect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7" sId="10" odxf="1" dxf="1">
    <nc r="F19" t="inlineStr">
      <is>
        <t>Assembly Leak Reduction in field-LSLHEX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7" formatCode="0_ "/>
      <fill>
        <patternFill patternType="solid">
          <bgColor theme="0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8" sId="10" odxf="1" dxf="1">
    <nc r="G19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9" sId="10" odxf="1" dxf="1">
    <nc r="H19">
      <v>4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19" start="0" length="0">
    <dxf>
      <font>
        <sz val="11"/>
        <color theme="1"/>
        <name val="Arial Narrow"/>
        <family val="2"/>
        <charset val="134"/>
        <scheme val="none"/>
      </font>
    </dxf>
  </rfmt>
  <rcc rId="1980" sId="10" odxf="1" dxf="1">
    <nc r="A20">
      <v>17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10" odxf="1" dxf="1">
    <nc r="B20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2" sId="10" odxf="1" dxf="1">
    <nc r="C20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3" sId="10" odxf="1" dxf="1">
    <nc r="D20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4" sId="10" odxf="1" dxf="1">
    <nc r="F20" t="inlineStr">
      <is>
        <t>Field painting defects-Pnt-L&amp;SLHEX</t>
        <phoneticPr fontId="7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10" odxf="1" dxf="1">
    <nc r="G20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6" sId="10" odxf="1" dxf="1">
    <nc r="H20">
      <v>25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0" start="0" length="0">
    <dxf>
      <font>
        <sz val="11"/>
        <color theme="1"/>
        <name val="Arial Narrow"/>
        <family val="2"/>
        <charset val="134"/>
        <scheme val="none"/>
      </font>
    </dxf>
  </rfmt>
  <rcc rId="1987" sId="10" odxf="1" dxf="1">
    <nc r="A21">
      <v>18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8" sId="10" odxf="1" dxf="1">
    <nc r="B21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9" sId="10" odxf="1" dxf="1">
    <nc r="C21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10" odxf="1" dxf="1">
    <nc r="D21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10" odxf="1" dxf="1">
    <nc r="F21" t="inlineStr">
      <is>
        <t xml:space="preserve">Welding Crack Reduction in field-L&amp;SLHEX (Y total)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2" sId="10" odxf="1" dxf="1">
    <nc r="G21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10" odxf="1" dxf="1">
    <nc r="H21">
      <v>12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1" start="0" length="0">
    <dxf>
      <font>
        <sz val="11"/>
        <color theme="1"/>
        <name val="Arial Narrow"/>
        <family val="2"/>
        <charset val="134"/>
        <scheme val="none"/>
      </font>
    </dxf>
  </rfmt>
  <rcc rId="1994" sId="10" odxf="1" dxf="1">
    <nc r="A22">
      <v>19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10" odxf="1" dxf="1">
    <nc r="B22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10" odxf="1" dxf="1">
    <nc r="C22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7" sId="10" odxf="1" dxf="1">
    <nc r="D22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8" sId="10" odxf="1" dxf="1">
    <nc r="F22" t="inlineStr">
      <is>
        <t>Defect Free%-Assy-LHEX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9" sId="10" odxf="1" dxf="1">
    <nc r="G22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0" sId="10" odxf="1" dxf="1" numFmtId="13">
    <nc r="H22">
      <v>0.85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2" start="0" length="0">
    <dxf>
      <font>
        <sz val="11"/>
        <color theme="1"/>
        <name val="Arial Narrow"/>
        <family val="2"/>
        <charset val="134"/>
        <scheme val="none"/>
      </font>
    </dxf>
  </rfmt>
  <rcc rId="2001" sId="10" odxf="1" dxf="1">
    <nc r="A23">
      <v>20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2" sId="10" odxf="1" dxf="1">
    <nc r="B23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3" sId="10" odxf="1" dxf="1">
    <nc r="C23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4" sId="10" odxf="1" dxf="1">
    <nc r="D23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10" odxf="1" dxf="1">
    <nc r="E23" t="inlineStr">
      <is>
        <t>UT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10" odxf="1" dxf="1">
    <nc r="F23" t="inlineStr">
      <is>
        <t>Boom : UT FPY -LHEX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7" sId="10" odxf="1" dxf="1">
    <nc r="G23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10" odxf="1" dxf="1" numFmtId="13">
    <nc r="H23">
      <v>0.92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3" start="0" length="0">
    <dxf>
      <font>
        <sz val="11"/>
        <color theme="1"/>
        <name val="Arial Narrow"/>
        <family val="2"/>
        <charset val="134"/>
        <scheme val="none"/>
      </font>
    </dxf>
  </rfmt>
  <rcc rId="2009" sId="10" odxf="1" dxf="1">
    <nc r="A24">
      <v>21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0" sId="10" odxf="1" dxf="1">
    <nc r="B24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10" odxf="1" dxf="1">
    <nc r="C24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10" odxf="1" dxf="1">
    <nc r="D24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3" sId="10" odxf="1" dxf="1">
    <nc r="F24" t="inlineStr">
      <is>
        <t>Stick : UT FPY-LHEX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4" sId="10" odxf="1" dxf="1">
    <nc r="G24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5" sId="10" odxf="1" dxf="1" numFmtId="14">
    <nc r="H24">
      <v>0.94499999999999995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5" formatCode="0.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4" start="0" length="0">
    <dxf>
      <font>
        <sz val="11"/>
        <color theme="1"/>
        <name val="Arial Narrow"/>
        <family val="2"/>
        <charset val="134"/>
        <scheme val="none"/>
      </font>
    </dxf>
  </rfmt>
  <rcc rId="2016" sId="10" odxf="1" dxf="1">
    <nc r="A25">
      <v>22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10" odxf="1" dxf="1">
    <nc r="B25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8" sId="10" odxf="1" dxf="1">
    <nc r="C25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9" sId="10" odxf="1" dxf="1">
    <nc r="D25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0" sId="10" odxf="1" dxf="1">
    <nc r="F25" t="inlineStr">
      <is>
        <t>Boom: UT FPY (end)-L&amp;SLHEX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10" odxf="1" dxf="1">
    <nc r="G25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2" sId="10" odxf="1" dxf="1" numFmtId="13">
    <nc r="H25">
      <v>0.7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5" start="0" length="0">
    <dxf>
      <font>
        <sz val="11"/>
        <color theme="1"/>
        <name val="Arial Narrow"/>
        <family val="2"/>
        <charset val="134"/>
        <scheme val="none"/>
      </font>
    </dxf>
  </rfmt>
  <rcc rId="2023" sId="10" odxf="1" dxf="1">
    <nc r="A26">
      <v>23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4" sId="10" odxf="1" dxf="1">
    <nc r="B26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5" sId="10" odxf="1" dxf="1">
    <nc r="C26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10" odxf="1" dxf="1">
    <nc r="D26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10" odxf="1" dxf="1">
    <nc r="F26" t="inlineStr">
      <is>
        <t>Stick: UT FPY (end) - 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8" sId="10" odxf="1" dxf="1">
    <nc r="G26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10" odxf="1" dxf="1" numFmtId="13">
    <nc r="H26">
      <v>0.8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6" start="0" length="0">
    <dxf>
      <font>
        <sz val="11"/>
        <color theme="1"/>
        <name val="Arial Narrow"/>
        <family val="2"/>
        <charset val="134"/>
        <scheme val="none"/>
      </font>
    </dxf>
  </rfmt>
  <rcc rId="2030" sId="10" odxf="1" dxf="1">
    <nc r="A27">
      <v>24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10" odxf="1" dxf="1">
    <nc r="B27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10" odxf="1" dxf="1">
    <nc r="C27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3" sId="10" odxf="1" dxf="1">
    <nc r="D27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4" sId="10" odxf="1" dxf="1">
    <nc r="E27" t="inlineStr">
      <is>
        <t>PA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5" sId="10" odxf="1" dxf="1">
    <nc r="F27" t="inlineStr">
      <is>
        <t>Boom(L&amp;SL): PA FPY- LHEX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10" odxf="1" dxf="1">
    <nc r="G27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7" sId="10" odxf="1" dxf="1" numFmtId="13">
    <nc r="H27">
      <v>0.8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7" start="0" length="0">
    <dxf>
      <font>
        <sz val="11"/>
        <color theme="1"/>
        <name val="Arial Narrow"/>
        <family val="2"/>
        <charset val="134"/>
        <scheme val="none"/>
      </font>
    </dxf>
  </rfmt>
  <rcc rId="2038" sId="10" odxf="1" dxf="1">
    <nc r="A28">
      <v>25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9" sId="10" odxf="1" dxf="1">
    <nc r="B28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0" sId="10" odxf="1" dxf="1">
    <nc r="C28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10" odxf="1" dxf="1">
    <nc r="D28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10" odxf="1" dxf="1">
    <nc r="F28" t="inlineStr">
      <is>
        <t>Boom(L&amp;SL): PA FPY- SLHEX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3" sId="10" odxf="1" dxf="1">
    <nc r="G28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10" odxf="1" dxf="1" numFmtId="13">
    <nc r="H28">
      <v>0.6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8" start="0" length="0">
    <dxf>
      <font>
        <sz val="11"/>
        <color theme="1"/>
        <name val="Arial Narrow"/>
        <family val="2"/>
        <charset val="134"/>
        <scheme val="none"/>
      </font>
    </dxf>
  </rfmt>
  <rcc rId="2045" sId="10" odxf="1" dxf="1">
    <nc r="A29">
      <v>26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10" odxf="1" dxf="1">
    <nc r="B29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10" odxf="1" dxf="1">
    <nc r="C29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8" sId="10" odxf="1" dxf="1">
    <nc r="D29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9" sId="10" odxf="1" dxf="1">
    <nc r="F29" t="inlineStr">
      <is>
        <t>Stick:  PA FPY-L&amp;SLHEX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0" sId="10" odxf="1" dxf="1">
    <nc r="G29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1" sId="10" odxf="1" dxf="1" numFmtId="13">
    <nc r="H29">
      <v>0.8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29" start="0" length="0">
    <dxf>
      <font>
        <sz val="11"/>
        <color theme="1"/>
        <name val="Arial Narrow"/>
        <family val="2"/>
        <charset val="134"/>
        <scheme val="none"/>
      </font>
    </dxf>
  </rfmt>
  <rcc rId="2052" sId="10" odxf="1" dxf="1">
    <nc r="A30">
      <v>27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3" sId="10" odxf="1" dxf="1">
    <nc r="B30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4" sId="10" odxf="1" dxf="1">
    <nc r="C30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5" sId="10" odxf="1" dxf="1">
    <nc r="D30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10" odxf="1" dxf="1">
    <nc r="E30" t="inlineStr">
      <is>
        <t>BIQ-M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10" odxf="1" dxf="1">
    <nc r="F30" t="inlineStr">
      <is>
        <t>Missed defect (YE) - Paint-L&amp;SLHEX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8" sId="10" odxf="1" dxf="1">
    <nc r="G30">
      <v>10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10" odxf="1" dxf="1">
    <nc r="H30">
      <v>10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30" start="0" length="0">
    <dxf>
      <font>
        <sz val="11"/>
        <color theme="1"/>
        <name val="Arial Narrow"/>
        <family val="2"/>
        <charset val="134"/>
        <scheme val="none"/>
      </font>
    </dxf>
  </rfmt>
  <rcc rId="2060" sId="10" odxf="1" dxf="1">
    <nc r="A31">
      <v>28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10" odxf="1" dxf="1">
    <nc r="B31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10" odxf="1" dxf="1">
    <nc r="C31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3" sId="10" odxf="1" dxf="1">
    <nc r="D31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4" sId="10" odxf="1" dxf="1">
    <nc r="F31" t="inlineStr">
      <is>
        <t>Missed defect (YE)- Assy-L&amp;SLHEX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7" formatCode="0_ "/>
      <fill>
        <patternFill patternType="solid">
          <bgColor theme="9" tint="0.79998168889431442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5" sId="10" odxf="1" dxf="1">
    <nc r="G31">
      <v>9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6" sId="10" odxf="1" dxf="1">
    <nc r="H31">
      <v>9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31" start="0" length="0">
    <dxf>
      <font>
        <sz val="11"/>
        <color theme="1"/>
        <name val="Arial Narrow"/>
        <family val="2"/>
        <charset val="134"/>
        <scheme val="none"/>
      </font>
    </dxf>
  </rfmt>
  <rcc rId="2067" sId="10" odxf="1" dxf="1">
    <nc r="A32">
      <v>29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8" sId="10" odxf="1" dxf="1">
    <nc r="B32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9" sId="10" odxf="1" dxf="1">
    <nc r="C32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0" sId="10" odxf="1" dxf="1">
    <nc r="D32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10" odxf="1" dxf="1">
    <nc r="F32" t="inlineStr">
      <is>
        <t>Missed defect (YE)-Fab-L&amp;SL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10" odxf="1" dxf="1">
    <nc r="G32">
      <v>26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10" odxf="1" dxf="1">
    <nc r="H32">
      <v>26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32" start="0" length="0">
    <dxf>
      <font>
        <sz val="11"/>
        <color theme="1"/>
        <name val="Arial Narrow"/>
        <family val="2"/>
        <charset val="134"/>
        <scheme val="none"/>
      </font>
    </dxf>
  </rfmt>
  <rcc rId="2074" sId="10" odxf="1" dxf="1">
    <nc r="A33">
      <v>30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5" sId="10" odxf="1" dxf="1">
    <nc r="B33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10" odxf="1" dxf="1">
    <nc r="C33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10" odxf="1" dxf="1">
    <nc r="D33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8" sId="10" odxf="1" dxf="1">
    <nc r="E33" t="inlineStr">
      <is>
        <t>BIQ-Rework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9" sId="10" odxf="1" dxf="1">
    <nc r="F33" t="inlineStr">
      <is>
        <t>Rework time per machine (minutes) -Assy-L&amp;SLHEX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8" formatCode="0.0_ "/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0" sId="10" odxf="1" dxf="1">
    <nc r="G33">
      <v>3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1" sId="10" odxf="1" dxf="1">
    <nc r="H33">
      <v>3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33" start="0" length="0">
    <dxf>
      <font>
        <sz val="11"/>
        <color theme="1"/>
        <name val="Arial Narrow"/>
        <family val="2"/>
        <charset val="134"/>
        <scheme val="none"/>
      </font>
    </dxf>
  </rfmt>
  <rcc rId="2082" sId="10" odxf="1" dxf="1">
    <nc r="A34">
      <v>31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3" sId="10" odxf="1" dxf="1">
    <nc r="B34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4" sId="10" odxf="1" dxf="1">
    <nc r="C34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5" sId="10" odxf="1" dxf="1">
    <nc r="D34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10" odxf="1" dxf="1">
    <nc r="F34" t="inlineStr">
      <is>
        <t>Rework time per machine (minutes) -Fab-L&amp;SLHEX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10" odxf="1" dxf="1">
    <nc r="G34">
      <v>10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10" odxf="1" dxf="1">
    <nc r="H34">
      <v>10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34" start="0" length="0">
    <dxf>
      <font>
        <sz val="11"/>
        <color theme="1"/>
        <name val="Arial Narrow"/>
        <family val="2"/>
        <charset val="134"/>
        <scheme val="none"/>
      </font>
    </dxf>
  </rfmt>
  <rcc rId="2089" sId="10" odxf="1" dxf="1">
    <nc r="A35">
      <v>32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0" sId="10" odxf="1" dxf="1">
    <nc r="B35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10" odxf="1" dxf="1">
    <nc r="C35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10" odxf="1" dxf="1">
    <nc r="D35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3" sId="10" odxf="1" dxf="1">
    <nc r="F35" t="inlineStr">
      <is>
        <t>Rework time per machine (minutes) -Paint-L&amp;SLHEX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4" sId="10" odxf="1" dxf="1">
    <nc r="G35">
      <v>60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5" sId="10" odxf="1" dxf="1">
    <nc r="H35">
      <v>60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35" start="0" length="0">
    <dxf>
      <font>
        <sz val="11"/>
        <color theme="1"/>
        <name val="Arial Narrow"/>
        <family val="2"/>
        <charset val="134"/>
        <scheme val="none"/>
      </font>
    </dxf>
  </rfmt>
  <rcc rId="2096" sId="10" odxf="1" dxf="1">
    <nc r="A36">
      <v>33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10" odxf="1" dxf="1">
    <nc r="B36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8" sId="10" odxf="1" dxf="1">
    <nc r="C36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9" sId="10" odxf="1" dxf="1">
    <nc r="D36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0" sId="10" odxf="1" dxf="1">
    <nc r="E36" t="inlineStr">
      <is>
        <t>RTY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10" odxf="1" dxf="1">
    <nc r="F36" t="inlineStr">
      <is>
        <t>RTY-PDI-Pnt-L&amp;SLHEX</t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10" odxf="1" dxf="1" numFmtId="14">
    <nc r="G36">
      <v>0.95499999999999996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5" formatCode="0.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10" odxf="1" dxf="1" numFmtId="14">
    <nc r="H36">
      <v>0.95499999999999996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5" formatCode="0.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10" sqref="J36" start="0" length="0">
    <dxf>
      <font>
        <sz val="11"/>
        <color theme="1"/>
        <name val="Arial Narrow"/>
        <family val="2"/>
        <charset val="134"/>
        <scheme val="none"/>
      </font>
    </dxf>
  </rfmt>
  <rcc rId="2104" sId="10" odxf="1" dxf="1">
    <nc r="A37">
      <v>34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5" sId="10" odxf="1" dxf="1">
    <nc r="B37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10" odxf="1" dxf="1">
    <nc r="C37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10" odxf="1" dxf="1">
    <nc r="D37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8" sId="10" odxf="1" dxf="1">
    <nc r="F37" t="inlineStr">
      <is>
        <t>RTY-QG1-Assy-LHEX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9" sId="10" odxf="1" dxf="1" numFmtId="14">
    <nc r="G37">
      <v>0.95499999999999996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5" formatCode="0.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0" sId="10" odxf="1" dxf="1" numFmtId="14">
    <nc r="H37">
      <v>0.95499999999999996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5" formatCode="0.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10" sqref="J37" start="0" length="0">
    <dxf>
      <font>
        <sz val="11"/>
        <color theme="1"/>
        <name val="Arial Narrow"/>
        <family val="2"/>
        <charset val="134"/>
        <scheme val="none"/>
      </font>
    </dxf>
  </rfmt>
  <rcc rId="2111" sId="10" odxf="1" dxf="1">
    <nc r="A38">
      <v>35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10" odxf="1" dxf="1">
    <nc r="B38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3" sId="10" odxf="1" dxf="1">
    <nc r="C38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4" sId="10" odxf="1" dxf="1">
    <nc r="D38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5" sId="10" odxf="1" dxf="1">
    <nc r="F38" t="inlineStr">
      <is>
        <t>RTY-QG2-Assy-LHEX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10" odxf="1" dxf="1" numFmtId="14">
    <nc r="G38">
      <v>0.95499999999999996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5" formatCode="0.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7" sId="10" odxf="1" dxf="1" numFmtId="14">
    <nc r="H38">
      <v>0.95499999999999996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5" formatCode="0.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10" sqref="J38" start="0" length="0">
    <dxf>
      <font>
        <sz val="11"/>
        <color theme="1"/>
        <name val="Arial Narrow"/>
        <family val="2"/>
        <charset val="134"/>
        <scheme val="none"/>
      </font>
    </dxf>
  </rfmt>
  <rcc rId="2118" sId="10" odxf="1" dxf="1">
    <nc r="A39">
      <v>36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9" sId="10" odxf="1" dxf="1">
    <nc r="B39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0" sId="10" odxf="1" dxf="1">
    <nc r="C39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10" odxf="1" dxf="1">
    <nc r="D39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10" odxf="1" dxf="1">
    <nc r="E39" t="inlineStr">
      <is>
        <t>DT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3" sId="10" odxf="1" dxf="1">
    <nc r="F39" t="inlineStr">
      <is>
        <t>DT welding quality pass yield-L&amp;SLHEX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4" sId="10" odxf="1" dxf="1">
    <nc r="G39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5" sId="10" odxf="1" dxf="1" numFmtId="13">
    <nc r="H39">
      <v>0.9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39" start="0" length="0">
    <dxf>
      <font>
        <sz val="11"/>
        <color theme="1"/>
        <name val="Arial Narrow"/>
        <family val="2"/>
        <charset val="134"/>
        <scheme val="none"/>
      </font>
    </dxf>
  </rfmt>
  <rcc rId="2126" sId="10" odxf="1" dxf="1">
    <nc r="A40">
      <v>37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10" odxf="1" dxf="1">
    <nc r="B40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8" sId="10" odxf="1" dxf="1">
    <nc r="C40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9" sId="10" odxf="1" dxf="1">
    <nc r="D40" t="inlineStr">
      <is>
        <r>
          <rPr>
            <sz val="15"/>
            <color theme="1"/>
            <rFont val="新宋体"/>
            <family val="3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0" sId="10" odxf="1" dxf="1">
    <nc r="E40" t="inlineStr">
      <is>
        <t>Mockup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10" odxf="1" dxf="1">
    <nc r="F40" t="inlineStr">
      <is>
        <t>Mockup-L&amp;SLHEX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10" odxf="1" dxf="1">
    <nc r="G40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10" odxf="1" dxf="1" numFmtId="13">
    <nc r="H40">
      <v>0.95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0" start="0" length="0">
    <dxf>
      <font>
        <sz val="11"/>
        <color theme="1"/>
        <name val="Arial Narrow"/>
        <family val="2"/>
        <charset val="134"/>
        <scheme val="none"/>
      </font>
    </dxf>
  </rfmt>
  <rcc rId="2134" sId="10" odxf="1" dxf="1">
    <nc r="A41">
      <v>38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5" sId="10" odxf="1" dxf="1">
    <nc r="B41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10" odxf="1" dxf="1">
    <nc r="C41" t="inlineStr">
      <is>
        <t>Q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10" odxf="1" dxf="1">
    <nc r="D41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8" sId="10" odxf="1" dxf="1">
    <nc r="E41" t="inlineStr">
      <is>
        <t>Defect Free%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9" sId="10" odxf="1" dxf="1">
    <nc r="F41" t="inlineStr">
      <is>
        <t>Defect Free% (before painting)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0" sId="10" odxf="1" dxf="1">
    <nc r="G41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1" sId="10" odxf="1" dxf="1" numFmtId="13">
    <nc r="H41">
      <v>0.8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1" start="0" length="0">
    <dxf>
      <font>
        <sz val="11"/>
        <color theme="1"/>
        <name val="Arial Narrow"/>
        <family val="2"/>
        <charset val="134"/>
        <scheme val="none"/>
      </font>
    </dxf>
  </rfmt>
  <rcc rId="2142" sId="10" odxf="1" dxf="1">
    <nc r="A42">
      <v>39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3" sId="10" odxf="1" dxf="1">
    <nc r="B42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4" sId="10" odxf="1" dxf="1">
    <nc r="C42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5" sId="10" odxf="1" dxf="1">
    <nc r="D42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10" odxf="1" dxf="1">
    <nc r="E42" t="inlineStr">
      <is>
        <t>OPD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10" odxf="1" s="1" dxf="1">
    <nc r="F42" t="inlineStr">
      <is>
        <t>OPD-L&amp;SLHEX</t>
      </is>
    </nc>
    <odxf>
      <numFmt numFmtId="0" formatCode="General"/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8" sId="10" odxf="1" dxf="1" numFmtId="13">
    <nc r="G42">
      <v>0.9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10" odxf="1" dxf="1" numFmtId="13">
    <nc r="H42">
      <v>0.9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2" start="0" length="0">
    <dxf>
      <font>
        <sz val="11"/>
        <color theme="1"/>
        <name val="Arial Narrow"/>
        <family val="2"/>
        <charset val="134"/>
        <scheme val="none"/>
      </font>
    </dxf>
  </rfmt>
  <rcc rId="2150" sId="10" odxf="1" dxf="1">
    <nc r="A43">
      <v>40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10" odxf="1" dxf="1">
    <nc r="B43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10" odxf="1" dxf="1">
    <nc r="C43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3" sId="10" odxf="1" dxf="1">
    <nc r="D43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4" sId="10" odxf="1" dxf="1">
    <nc r="E43" t="inlineStr">
      <is>
        <t>SOL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5" sId="10" odxf="1" dxf="1">
    <nc r="F43" t="inlineStr">
      <is>
        <t>SOL by day-Assy-L&amp;SLHEX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7" formatCode="0_ "/>
      <fill>
        <patternFill patternType="solid">
          <bgColor theme="9" tint="0.79998168889431442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10" odxf="1" dxf="1" numFmtId="13">
    <nc r="G43">
      <v>0.99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7" sId="10" odxf="1" dxf="1" numFmtId="13">
    <nc r="H43">
      <v>0.99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3" start="0" length="0">
    <dxf>
      <font>
        <sz val="11"/>
        <color theme="1"/>
        <name val="Arial Narrow"/>
        <family val="2"/>
        <charset val="134"/>
        <scheme val="none"/>
      </font>
    </dxf>
  </rfmt>
  <rcc rId="2158" sId="10" odxf="1" dxf="1">
    <nc r="A44">
      <v>41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9" sId="10" odxf="1" dxf="1">
    <nc r="B44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0" sId="10" odxf="1" dxf="1">
    <nc r="C44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10" odxf="1" dxf="1">
    <nc r="D44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10" odxf="1" dxf="1">
    <nc r="F44" t="inlineStr">
      <is>
        <t>SOL by day -Pnt-L&amp;SLHEX</t>
        <phoneticPr fontId="7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3" sId="10" odxf="1" dxf="1" numFmtId="13">
    <nc r="G44">
      <v>0.99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10" odxf="1" dxf="1" numFmtId="13">
    <nc r="H44">
      <v>0.98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4" start="0" length="0">
    <dxf>
      <font>
        <sz val="11"/>
        <color theme="1"/>
        <name val="Arial Narrow"/>
        <family val="2"/>
        <charset val="134"/>
        <scheme val="none"/>
      </font>
    </dxf>
  </rfmt>
  <rcc rId="2165" sId="10" odxf="1" dxf="1">
    <nc r="A45">
      <v>42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10" odxf="1" dxf="1">
    <nc r="B45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10" odxf="1" dxf="1">
    <nc r="C45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8" sId="10" odxf="1" dxf="1">
    <nc r="D45" t="inlineStr">
      <is>
        <r>
          <rPr>
            <sz val="15"/>
            <color theme="1"/>
            <rFont val="新宋体"/>
            <family val="3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9" sId="10" odxf="1" dxf="1">
    <nc r="F45" t="inlineStr">
      <is>
        <t>SOL by unit-Fab-L&amp;SLHEX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0" sId="10" odxf="1" dxf="1" numFmtId="13">
    <nc r="G45">
      <v>0.99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1" sId="10" odxf="1" dxf="1" numFmtId="13">
    <nc r="H45">
      <v>0.99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5" start="0" length="0">
    <dxf>
      <font>
        <sz val="11"/>
        <color theme="1"/>
        <name val="Arial Narrow"/>
        <family val="2"/>
        <charset val="134"/>
        <scheme val="none"/>
      </font>
    </dxf>
  </rfmt>
  <rcc rId="2172" sId="10" odxf="1" dxf="1">
    <nc r="A46">
      <v>43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3" sId="10" odxf="1" dxf="1">
    <nc r="B46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4" sId="10" odxf="1" dxf="1">
    <nc r="C46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5" sId="10" odxf="1" dxf="1">
    <nc r="D46" t="inlineStr">
      <is>
        <r>
          <rPr>
            <sz val="15"/>
            <color theme="1"/>
            <rFont val="新宋体"/>
            <family val="3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10" odxf="1" dxf="1">
    <nc r="F46" t="inlineStr">
      <is>
        <t>SOL by day -Fab 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10" odxf="1" dxf="1" numFmtId="13">
    <nc r="G46">
      <v>0.99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10" odxf="1" dxf="1" numFmtId="13">
    <nc r="H46">
      <v>0.99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6" start="0" length="0">
    <dxf>
      <font>
        <sz val="11"/>
        <color theme="1"/>
        <name val="Arial Narrow"/>
        <family val="2"/>
        <charset val="134"/>
        <scheme val="none"/>
      </font>
    </dxf>
  </rfmt>
  <rcc rId="2179" sId="10" odxf="1" dxf="1">
    <nc r="A47">
      <v>44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0" sId="10" odxf="1" dxf="1">
    <nc r="B47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10" odxf="1" dxf="1">
    <nc r="C47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10" odxf="1" dxf="1">
    <nc r="D47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3" sId="10" odxf="1" dxf="1">
    <nc r="E47" t="inlineStr">
      <is>
        <t>FOL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4" sId="10" odxf="1" dxf="1">
    <nc r="F47" t="inlineStr">
      <is>
        <t>FOL  by day-Assy-L&amp;SLHEX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7" formatCode="0_ "/>
      <fill>
        <patternFill patternType="solid">
          <bgColor theme="0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5" sId="10" odxf="1" dxf="1" numFmtId="13">
    <nc r="G47">
      <v>0.98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6" sId="10" odxf="1" dxf="1" numFmtId="13">
    <nc r="H47">
      <v>0.98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7" start="0" length="0">
    <dxf>
      <font>
        <sz val="11"/>
        <color theme="1"/>
        <name val="Arial Narrow"/>
        <family val="2"/>
        <charset val="134"/>
        <scheme val="none"/>
      </font>
    </dxf>
  </rfmt>
  <rcc rId="2187" sId="10" odxf="1" dxf="1">
    <nc r="A48">
      <v>45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8" sId="10" odxf="1" dxf="1">
    <nc r="B48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9" sId="10" odxf="1" dxf="1">
    <nc r="C48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0" sId="10" odxf="1" dxf="1">
    <nc r="D48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10" odxf="1" dxf="1">
    <nc r="F48" t="inlineStr">
      <is>
        <t>FOL by unit -Pnt-L&amp;SLHEX</t>
        <phoneticPr fontId="7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10" odxf="1" dxf="1" numFmtId="13">
    <nc r="G48">
      <v>0.98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10" odxf="1" dxf="1" numFmtId="13">
    <nc r="H48">
      <v>0.99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8" start="0" length="0">
    <dxf>
      <font>
        <sz val="11"/>
        <color theme="1"/>
        <name val="Arial Narrow"/>
        <family val="2"/>
        <charset val="134"/>
        <scheme val="none"/>
      </font>
    </dxf>
  </rfmt>
  <rcc rId="2194" sId="10" odxf="1" dxf="1">
    <nc r="A49">
      <v>46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5" sId="10" odxf="1" dxf="1">
    <nc r="B49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10" odxf="1" dxf="1">
    <nc r="C49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10" odxf="1" dxf="1">
    <nc r="D49" t="inlineStr">
      <is>
        <r>
          <rPr>
            <sz val="15"/>
            <color theme="1"/>
            <rFont val="新宋体"/>
            <family val="3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8" sId="10" odxf="1" dxf="1">
    <nc r="F49" t="inlineStr">
      <is>
        <t>FOL by day-Fab-L&amp;SLHEX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9" sId="10" odxf="1" dxf="1" numFmtId="13">
    <nc r="G49">
      <v>0.98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0" sId="10" odxf="1" dxf="1" numFmtId="13">
    <nc r="H49">
      <v>0.98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49" start="0" length="0">
    <dxf>
      <font>
        <sz val="11"/>
        <color theme="1"/>
        <name val="Arial Narrow"/>
        <family val="2"/>
        <charset val="134"/>
        <scheme val="none"/>
      </font>
    </dxf>
  </rfmt>
  <rcc rId="2201" sId="10" odxf="1" dxf="1">
    <nc r="A50">
      <v>47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10" odxf="1" dxf="1">
    <nc r="B50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3" sId="10" odxf="1" dxf="1">
    <nc r="C50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4" sId="10" odxf="1" dxf="1">
    <nc r="D50" t="inlineStr">
      <is>
        <r>
          <rPr>
            <sz val="15"/>
            <color theme="1"/>
            <rFont val="新宋体"/>
            <family val="3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5" sId="10" odxf="1" dxf="1">
    <nc r="F50" t="inlineStr">
      <is>
        <t>FOL by unit-Fab-L&amp;SLHEX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0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6" sId="10" odxf="1" dxf="1">
    <nc r="G50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7" sId="10" odxf="1" dxf="1" numFmtId="13">
    <nc r="H50">
      <v>0.6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0" start="0" length="0">
    <dxf>
      <font>
        <sz val="11"/>
        <color theme="1"/>
        <name val="Arial Narrow"/>
        <family val="2"/>
        <charset val="134"/>
        <scheme val="none"/>
      </font>
    </dxf>
  </rfmt>
  <rcc rId="2208" sId="10" odxf="1" dxf="1">
    <nc r="A51">
      <v>48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9" sId="10" odxf="1" dxf="1">
    <nc r="B51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0" sId="10" odxf="1" dxf="1">
    <nc r="C51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1" sId="10" odxf="1" dxf="1">
    <nc r="D51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10" odxf="1" dxf="1">
    <nc r="E51" t="inlineStr">
      <is>
        <t>UPST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10" odxf="1" dxf="1">
    <nc r="F51" t="inlineStr">
      <is>
        <t>UPST-Assy-L&amp;SLHEX(H/M, Year end)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7" formatCode="0_ "/>
      <fill>
        <patternFill patternType="solid">
          <bgColor theme="9" tint="0.79998168889431442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4" sId="10" odxf="1" dxf="1">
    <nc r="G51">
      <v>1350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10" odxf="1" dxf="1">
    <nc r="H51">
      <v>1350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1" start="0" length="0">
    <dxf>
      <font>
        <sz val="11"/>
        <color theme="1"/>
        <name val="Arial Narrow"/>
        <family val="2"/>
        <charset val="134"/>
        <scheme val="none"/>
      </font>
    </dxf>
  </rfmt>
  <rcc rId="2216" sId="10" odxf="1" dxf="1">
    <nc r="A52">
      <v>49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10" odxf="1" dxf="1">
    <nc r="B52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10" odxf="1" dxf="1">
    <nc r="C52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9" sId="10" odxf="1" dxf="1">
    <nc r="D52" t="inlineStr">
      <is>
        <r>
          <rPr>
            <sz val="15"/>
            <color theme="1"/>
            <rFont val="新宋体"/>
            <family val="3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0" sId="10" odxf="1" dxf="1">
    <nc r="F52" t="inlineStr">
      <is>
        <t>UPST-Fab-L&amp;SLHEX(H/M, Year end))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1" sId="10" odxf="1" dxf="1">
    <nc r="G52">
      <v>354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2" sId="10" odxf="1" dxf="1">
    <nc r="H52">
      <v>354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2" start="0" length="0">
    <dxf>
      <font>
        <sz val="11"/>
        <color theme="1"/>
        <name val="Arial Narrow"/>
        <family val="2"/>
        <charset val="134"/>
        <scheme val="none"/>
      </font>
    </dxf>
  </rfmt>
  <rcc rId="2223" sId="10" odxf="1" dxf="1">
    <nc r="A53">
      <v>50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4" sId="10" odxf="1" dxf="1">
    <nc r="B53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5" sId="10" odxf="1" dxf="1">
    <nc r="C53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6" sId="10" odxf="1" dxf="1">
    <nc r="D53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10" odxf="1" dxf="1">
    <nc r="F53" t="inlineStr">
      <is>
        <r>
          <t>UPST-Pnt-L&amp;SLHEX</t>
        </r>
        <r>
          <rPr>
            <sz val="15"/>
            <color theme="1"/>
            <rFont val="等线"/>
            <family val="2"/>
            <charset val="134"/>
          </rPr>
          <t>（</t>
        </r>
        <r>
          <rPr>
            <sz val="15"/>
            <color theme="1"/>
            <rFont val="Arial Narrow"/>
            <family val="2"/>
          </rPr>
          <t>H/M, Year end))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10" odxf="1" dxf="1">
    <nc r="G53">
      <v>100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10" odxf="1" dxf="1">
    <nc r="H53">
      <v>100</v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3" start="0" length="0">
    <dxf>
      <font>
        <sz val="11"/>
        <color theme="1"/>
        <name val="Arial Narrow"/>
        <family val="2"/>
        <charset val="134"/>
        <scheme val="none"/>
      </font>
    </dxf>
  </rfmt>
  <rcc rId="2230" sId="10" odxf="1" dxf="1">
    <nc r="A54">
      <v>51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1" sId="10" odxf="1" dxf="1">
    <nc r="B54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10" odxf="1" dxf="1">
    <nc r="C54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10" odxf="1" dxf="1">
    <nc r="D54" t="inlineStr">
      <is>
        <r>
          <rPr>
            <sz val="15"/>
            <color theme="1"/>
            <rFont val="新宋体"/>
            <family val="3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4" sId="10" odxf="1" dxf="1">
    <nc r="E54" t="inlineStr">
      <is>
        <t>OEE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5" sId="10" odxf="1" dxf="1">
    <nc r="F54" t="inlineStr">
      <is>
        <t>% of critical &amp; constraint OEE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6" sId="10" odxf="1" dxf="1" numFmtId="13">
    <nc r="G54">
      <v>0.85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7" sId="10" odxf="1" dxf="1" numFmtId="13">
    <nc r="H54">
      <v>0.85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4" start="0" length="0">
    <dxf>
      <font>
        <sz val="11"/>
        <color theme="1"/>
        <name val="Arial Narrow"/>
        <family val="2"/>
        <charset val="134"/>
        <scheme val="none"/>
      </font>
    </dxf>
  </rfmt>
  <rcc rId="2238" sId="10" odxf="1" dxf="1">
    <nc r="A55">
      <v>52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9" sId="10" odxf="1" dxf="1">
    <nc r="B55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0" sId="10" odxf="1" dxf="1">
    <nc r="C55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auto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1" sId="10" odxf="1" dxf="1">
    <nc r="D55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10" odxf="1" dxf="1">
    <nc r="E55" t="inlineStr">
      <is>
        <t>5S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10" odxf="1" dxf="1">
    <nc r="F55" t="inlineStr">
      <is>
        <t>5S-Fab-L&amp;SLHEX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4" sId="10" odxf="1" dxf="1">
    <nc r="G55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10" odxf="1" dxf="1">
    <nc r="H55">
      <v>4</v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5" start="0" length="0">
    <dxf>
      <font>
        <sz val="11"/>
        <color theme="1"/>
        <name val="Arial Narrow"/>
        <family val="2"/>
        <charset val="134"/>
        <scheme val="none"/>
      </font>
    </dxf>
  </rfmt>
  <rcc rId="2246" sId="10" odxf="1" dxf="1">
    <nc r="A56">
      <v>53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10" odxf="1" dxf="1">
    <nc r="B56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10" odxf="1" dxf="1">
    <nc r="C56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9" sId="10" odxf="1" dxf="1">
    <nc r="D56" t="inlineStr">
      <is>
        <r>
          <rPr>
            <sz val="15"/>
            <color theme="1"/>
            <rFont val="新宋体"/>
            <family val="3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0" sId="10" odxf="1" dxf="1">
    <nc r="E56" t="inlineStr">
      <is>
        <t>Robotic welding %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1" sId="10" odxf="1" dxf="1">
    <nc r="F56" t="inlineStr">
      <is>
        <t>Robotic welding % in CC-LHEX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10" odxf="1" dxf="1">
    <nc r="G56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3" sId="10" odxf="1" dxf="1" numFmtId="13">
    <nc r="H56">
      <v>0.9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6" start="0" length="0">
    <dxf>
      <font>
        <sz val="11"/>
        <color theme="1"/>
        <name val="Arial Narrow"/>
        <family val="2"/>
        <charset val="134"/>
        <scheme val="none"/>
      </font>
    </dxf>
  </rfmt>
  <rcc rId="2254" sId="10" odxf="1" dxf="1">
    <nc r="A57">
      <v>54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5" sId="10" odxf="1" dxf="1">
    <nc r="B57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6" sId="10" odxf="1" dxf="1">
    <nc r="C57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10" odxf="1" dxf="1">
    <nc r="D57" t="inlineStr">
      <is>
        <r>
          <rPr>
            <sz val="15"/>
            <color theme="1"/>
            <rFont val="新宋体"/>
            <family val="3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10" odxf="1" dxf="1">
    <nc r="F57" t="inlineStr">
      <is>
        <t>STK robotic welding %-LHEX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9" sId="10" odxf="1" dxf="1">
    <nc r="G57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10" odxf="1" dxf="1" numFmtId="13">
    <nc r="H57">
      <v>0.82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7" start="0" length="0">
    <dxf>
      <font>
        <sz val="11"/>
        <color theme="1"/>
        <name val="Arial Narrow"/>
        <family val="2"/>
        <charset val="134"/>
        <scheme val="none"/>
      </font>
    </dxf>
  </rfmt>
  <rcc rId="2261" sId="10" odxf="1" dxf="1">
    <nc r="A58">
      <v>55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10" odxf="1" dxf="1">
    <nc r="B58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10" odxf="1" dxf="1">
    <nc r="C58" t="inlineStr">
      <is>
        <t>V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4" sId="10" odxf="1" dxf="1">
    <nc r="D58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5" sId="10" odxf="1" dxf="1">
    <nc r="E58" t="inlineStr">
      <is>
        <t>Parts Shipping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6" sId="10" odxf="1" s="1" dxf="1">
    <nc r="F58" t="inlineStr">
      <is>
        <t>Parts Shipping Performance %-L&amp;SLHEX</t>
        <phoneticPr fontId="9" type="noConversion"/>
      </is>
    </nc>
    <odxf>
      <numFmt numFmtId="0" formatCode="General"/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9" tint="0.79998168889431442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10" odxf="1" dxf="1" numFmtId="13">
    <nc r="G58">
      <v>0.95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8" sId="10" odxf="1" dxf="1" numFmtId="13">
    <nc r="H58">
      <v>0.95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8" start="0" length="0">
    <dxf>
      <font>
        <sz val="11"/>
        <color theme="1"/>
        <name val="Arial Narrow"/>
        <family val="2"/>
        <charset val="134"/>
        <scheme val="none"/>
      </font>
    </dxf>
  </rfmt>
  <rcc rId="2269" sId="10" odxf="1" dxf="1">
    <nc r="A59">
      <v>56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0" sId="10" odxf="1" dxf="1">
    <nc r="B59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1" sId="10" odxf="1" dxf="1">
    <nc r="C59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10" odxf="1" dxf="1">
    <nc r="D59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10" odxf="1" dxf="1">
    <nc r="E59" t="inlineStr">
      <is>
        <t>Paint untilization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4" sId="10" odxf="1" dxf="1">
    <nc r="F59" t="inlineStr">
      <is>
        <t>Paint untilization rate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5" sId="10" odxf="1" dxf="1">
    <nc r="G59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6" sId="10" odxf="1" dxf="1" numFmtId="13">
    <nc r="H59">
      <v>0.75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59" start="0" length="0">
    <dxf>
      <font>
        <sz val="11"/>
        <color theme="1"/>
        <name val="Arial Narrow"/>
        <family val="2"/>
        <charset val="134"/>
        <scheme val="none"/>
      </font>
    </dxf>
  </rfmt>
  <rcc rId="2277" sId="10" odxf="1" dxf="1">
    <nc r="A60">
      <v>57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10" odxf="1" dxf="1">
    <nc r="B60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9" sId="10" odxf="1" dxf="1">
    <nc r="C60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0" sId="10" odxf="1" dxf="1">
    <nc r="D60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1" sId="10" odxf="1" dxf="1">
    <nc r="E60" t="inlineStr">
      <is>
        <t>Capacity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10" odxf="1" dxf="1">
    <nc r="F60" t="inlineStr">
      <is>
        <t>Capacity Prove Out-Assy-LHEX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10" odxf="1" dxf="1">
    <nc r="G60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10" odxf="1" dxf="1">
    <nc r="H60" t="inlineStr">
      <is>
        <t>30+4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0" start="0" length="0">
    <dxf>
      <font>
        <sz val="11"/>
        <color theme="1"/>
        <name val="Arial Narrow"/>
        <family val="2"/>
        <charset val="134"/>
        <scheme val="none"/>
      </font>
    </dxf>
  </rfmt>
  <rcc rId="2285" sId="10" odxf="1" dxf="1">
    <nc r="A61">
      <v>58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6" sId="10" odxf="1" dxf="1">
    <nc r="B61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10" odxf="1" dxf="1">
    <nc r="C61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10" odxf="1" dxf="1">
    <nc r="D61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9" sId="10" odxf="1" dxf="1">
    <nc r="F61" t="inlineStr">
      <is>
        <t>Capacity prove out-Fab-L&amp;SLHEX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0" sId="10" odxf="1" dxf="1">
    <nc r="G61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1" sId="10" odxf="1" dxf="1">
    <nc r="H61" t="inlineStr">
      <is>
        <t>32+5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1" start="0" length="0">
    <dxf>
      <font>
        <sz val="11"/>
        <color theme="1"/>
        <name val="Arial Narrow"/>
        <family val="2"/>
        <charset val="134"/>
        <scheme val="none"/>
      </font>
    </dxf>
  </rfmt>
  <rcc rId="2292" sId="10" odxf="1" dxf="1">
    <nc r="A62">
      <v>59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10" odxf="1" dxf="1">
    <nc r="B62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4" sId="10" odxf="1" dxf="1">
    <nc r="C62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5" sId="10" odxf="1" dxf="1">
    <nc r="D62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6" sId="10" odxf="1" dxf="1">
    <nc r="F62" t="inlineStr">
      <is>
        <t>Capacity Prove out-Paint-LHEX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10" odxf="1" dxf="1">
    <nc r="G62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8" sId="10" odxf="1" dxf="1">
    <nc r="H62" t="inlineStr">
      <is>
        <t>32+5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2" start="0" length="0">
    <dxf>
      <font>
        <sz val="11"/>
        <color theme="1"/>
        <name val="Arial Narrow"/>
        <family val="2"/>
        <charset val="134"/>
        <scheme val="none"/>
      </font>
    </dxf>
  </rfmt>
  <rcc rId="2299" sId="10" odxf="1" dxf="1">
    <nc r="A63">
      <v>60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0" sId="10" odxf="1" dxf="1">
    <nc r="B63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1" sId="10" odxf="1" dxf="1">
    <nc r="C63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10" odxf="1" dxf="1">
    <nc r="D63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10" odxf="1" dxf="1">
    <nc r="E63" t="inlineStr">
      <is>
        <t>Efficiency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4" sId="10" odxf="1" s="1" dxf="1">
    <nc r="F63" t="inlineStr">
      <is>
        <t>Efficiency improvement-Assy-LHEX</t>
        <phoneticPr fontId="9" type="noConversion"/>
      </is>
    </nc>
    <odxf>
      <numFmt numFmtId="0" formatCode="General"/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left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5" sId="10" odxf="1" dxf="1">
    <nc r="G63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6" sId="10" odxf="1" dxf="1" numFmtId="13">
    <nc r="H63">
      <v>0.1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3" start="0" length="0">
    <dxf>
      <font>
        <sz val="11"/>
        <color theme="1"/>
        <name val="Arial Narrow"/>
        <family val="2"/>
        <charset val="134"/>
        <scheme val="none"/>
      </font>
    </dxf>
  </rfmt>
  <rcc rId="2307" sId="10" odxf="1" dxf="1">
    <nc r="A64">
      <v>61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10" odxf="1" dxf="1">
    <nc r="B64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9" sId="10" odxf="1" dxf="1">
    <nc r="C64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0" sId="10" odxf="1" dxf="1">
    <nc r="D64" t="inlineStr">
      <is>
        <r>
          <rPr>
            <sz val="15"/>
            <color theme="1"/>
            <rFont val="新宋体"/>
            <family val="3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1" sId="10" odxf="1" dxf="1">
    <nc r="F64" t="inlineStr">
      <is>
        <t>Efficiency improvement-Fab-LHEX&amp;SLHEX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10" odxf="1" dxf="1">
    <nc r="G64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3" sId="10" odxf="1" dxf="1" numFmtId="13">
    <nc r="H64">
      <v>0.1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4" start="0" length="0">
    <dxf>
      <font>
        <sz val="11"/>
        <color theme="1"/>
        <name val="Arial Narrow"/>
        <family val="2"/>
        <charset val="134"/>
        <scheme val="none"/>
      </font>
    </dxf>
  </rfmt>
  <rcc rId="2314" sId="10" odxf="1" dxf="1">
    <nc r="A65">
      <v>62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5" sId="10" odxf="1" dxf="1">
    <nc r="B65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6" sId="10" odxf="1" dxf="1">
    <nc r="C65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10" odxf="1" dxf="1">
    <nc r="D65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10" odxf="1" dxf="1">
    <nc r="F65" t="inlineStr">
      <is>
        <t>Efficiency improvement-Pnt-LHEX</t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9" sId="10" odxf="1" dxf="1">
    <nc r="G65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10" odxf="1" dxf="1" numFmtId="13">
    <nc r="H65">
      <v>0.1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5" start="0" length="0">
    <dxf>
      <font>
        <sz val="11"/>
        <color theme="1"/>
        <name val="Arial Narrow"/>
        <family val="2"/>
        <charset val="134"/>
        <scheme val="none"/>
      </font>
    </dxf>
  </rfmt>
  <rcc rId="2321" sId="10" odxf="1" dxf="1">
    <nc r="A66">
      <v>63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10" odxf="1" dxf="1">
    <nc r="B66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10" odxf="1" dxf="1">
    <nc r="C66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4" sId="10" odxf="1" dxf="1">
    <nc r="D66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5" sId="10" odxf="1" dxf="1">
    <nc r="E66" t="inlineStr">
      <is>
        <t>UPOT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6" sId="10" odxf="1" dxf="1">
    <nc r="F66" t="inlineStr">
      <is>
        <t>UPOT-Assy-L&amp;SLHEX</t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10" odxf="1" dxf="1" numFmtId="14">
    <nc r="G66">
      <v>1.8499999999999999E-2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4" formatCode="0.0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8" sId="10" odxf="1" dxf="1" numFmtId="14">
    <nc r="H66">
      <v>1.8499999999999999E-2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4" formatCode="0.0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6" start="0" length="0">
    <dxf>
      <font>
        <sz val="11"/>
        <color theme="1"/>
        <name val="Arial Narrow"/>
        <family val="2"/>
        <charset val="134"/>
        <scheme val="none"/>
      </font>
    </dxf>
  </rfmt>
  <rcc rId="2329" sId="10" odxf="1" dxf="1">
    <nc r="A67">
      <v>64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0" sId="10" odxf="1" dxf="1">
    <nc r="B67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1" sId="10" odxf="1" dxf="1">
    <nc r="C67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10" odxf="1" dxf="1">
    <nc r="D67" t="inlineStr">
      <is>
        <r>
          <rPr>
            <sz val="15"/>
            <color theme="1"/>
            <rFont val="新宋体"/>
            <family val="3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10" odxf="1" dxf="1">
    <nc r="F67" t="inlineStr">
      <is>
        <t>UPOT-Fab-L&amp;SLHEX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66" formatCode="0.00_ "/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4" sId="10" odxf="1" dxf="1" numFmtId="14">
    <nc r="G67">
      <v>1.8499999999999999E-2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4" formatCode="0.0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10" odxf="1" dxf="1" numFmtId="14">
    <nc r="H67">
      <v>1.8499999999999999E-2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4" formatCode="0.0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7" start="0" length="0">
    <dxf>
      <font>
        <sz val="11"/>
        <color theme="1"/>
        <name val="Arial Narrow"/>
        <family val="2"/>
        <charset val="134"/>
        <scheme val="none"/>
      </font>
    </dxf>
  </rfmt>
  <rcc rId="2336" sId="10" odxf="1" dxf="1">
    <nc r="A68">
      <v>65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10" odxf="1" dxf="1">
    <nc r="B68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10" odxf="1" dxf="1">
    <nc r="C68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9" sId="10" odxf="1" dxf="1">
    <nc r="D68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0" sId="10" odxf="1" dxf="1">
    <nc r="F68" t="inlineStr">
      <is>
        <t>UPOT-Pnt-L&amp;SLHEX</t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1" sId="10" odxf="1" dxf="1" numFmtId="14">
    <nc r="G68">
      <v>1.8499999999999999E-2</v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4" formatCode="0.0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2" sId="10" odxf="1" dxf="1" numFmtId="13">
    <nc r="H68">
      <v>0.01</v>
    </nc>
    <odxf>
      <font>
        <sz val="11"/>
        <color theme="1"/>
        <name val="Calibri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8" start="0" length="0">
    <dxf>
      <font>
        <sz val="11"/>
        <color theme="1"/>
        <name val="Arial Narrow"/>
        <family val="2"/>
        <charset val="134"/>
        <scheme val="none"/>
      </font>
    </dxf>
  </rfmt>
  <rcc rId="2343" sId="10" odxf="1" dxf="1">
    <nc r="A69">
      <v>66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4" sId="10" odxf="1" dxf="1">
    <nc r="B69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5" sId="10" odxf="1" dxf="1">
    <nc r="C69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6" sId="10" odxf="1" dxf="1">
    <nc r="D69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10" odxf="1" dxf="1">
    <nc r="E69" t="inlineStr">
      <is>
        <t>Budget VS Actual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3"/>
        <charset val="134"/>
        <scheme val="minor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10" odxf="1" dxf="1">
    <nc r="F69" t="inlineStr">
      <is>
        <t>Budget VS Actual %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9" sId="10" odxf="1" dxf="1">
    <nc r="G69" t="inlineStr">
      <is>
        <t>--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10" odxf="1" dxf="1">
    <nc r="H69" t="inlineStr">
      <is>
        <t>+/-2%</t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69" start="0" length="0">
    <dxf>
      <font>
        <sz val="11"/>
        <color theme="1"/>
        <name val="Arial Narrow"/>
        <family val="2"/>
        <charset val="134"/>
        <scheme val="none"/>
      </font>
    </dxf>
  </rfmt>
  <rcc rId="2351" sId="10" odxf="1" dxf="1">
    <nc r="A70">
      <v>67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10" odxf="1" dxf="1">
    <nc r="B70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10" odxf="1" dxf="1">
    <nc r="C70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4" sId="10" odxf="1" dxf="1">
    <nc r="D70" t="inlineStr">
      <is>
        <r>
          <rPr>
            <sz val="15"/>
            <color theme="1"/>
            <rFont val="等线"/>
            <family val="2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5" sId="10" odxf="1" dxf="1">
    <nc r="F70" t="inlineStr">
      <is>
        <t>Budget VS Actual %-Assy-LHEX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6" sId="10" odxf="1" dxf="1" quotePrefix="1">
    <nc r="G70" t="inlineStr">
      <is>
        <t>--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7" sId="10" odxf="1" dxf="1" quotePrefix="1">
    <nc r="H70" t="inlineStr">
      <is>
        <t>+-2%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70" start="0" length="0">
    <dxf>
      <font>
        <sz val="11"/>
        <color theme="1"/>
        <name val="Arial Narrow"/>
        <family val="2"/>
        <charset val="134"/>
        <scheme val="none"/>
      </font>
    </dxf>
  </rfmt>
  <rcc rId="2358" sId="10" odxf="1" dxf="1">
    <nc r="A71">
      <v>68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9" sId="10" odxf="1" dxf="1">
    <nc r="B71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0" sId="10" odxf="1" dxf="1">
    <nc r="C71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1" sId="10" odxf="1" dxf="1">
    <nc r="D71" t="inlineStr">
      <is>
        <r>
          <rPr>
            <sz val="15"/>
            <color theme="1"/>
            <rFont val="新宋体"/>
            <family val="3"/>
          </rPr>
          <t>突破性指标</t>
        </r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8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10" odxf="1" dxf="1">
    <nc r="F71" t="inlineStr">
      <is>
        <t>Budget VS Actual %-Fab-L&amp;SLHEX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10" odxf="1" dxf="1" quotePrefix="1">
    <nc r="G71" t="inlineStr">
      <is>
        <t>--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10" odxf="1" dxf="1" quotePrefix="1">
    <nc r="H71" t="inlineStr">
      <is>
        <t>+-2%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71" start="0" length="0">
    <dxf>
      <font>
        <sz val="11"/>
        <color theme="1"/>
        <name val="Arial Narrow"/>
        <family val="2"/>
        <charset val="134"/>
        <scheme val="none"/>
      </font>
    </dxf>
  </rfmt>
  <rcc rId="2365" sId="10" odxf="1" dxf="1">
    <nc r="A72">
      <v>69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6" sId="10" odxf="1" dxf="1">
    <nc r="B72" t="inlineStr">
      <is>
        <t xml:space="preserve">Paint 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10" odxf="1" dxf="1">
    <nc r="C72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10" odxf="1" dxf="1">
    <nc r="D72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9" sId="10" odxf="1" dxf="1">
    <nc r="E72" t="inlineStr">
      <is>
        <t>OT</t>
        <phoneticPr fontId="9" type="noConversion"/>
      </is>
    </nc>
    <odxf>
      <font>
        <b val="0"/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b/>
        <sz val="11"/>
        <color theme="1"/>
        <name val="Calibri"/>
        <family val="2"/>
        <charset val="134"/>
        <scheme val="minor"/>
      </font>
      <fill>
        <patternFill patternType="solid">
          <bgColor theme="9" tint="0.79998168889431442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0" sId="10" odxf="1" dxf="1">
    <nc r="F72" t="inlineStr">
      <is>
        <t>OT compliance- Assy L&amp;SLHEX (year end)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1" sId="10" odxf="1" dxf="1" quotePrefix="1">
    <nc r="G72" t="inlineStr">
      <is>
        <t>36/operator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10" odxf="1" dxf="1" quotePrefix="1">
    <nc r="H72" t="inlineStr">
      <is>
        <t>36/operator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72" start="0" length="0">
    <dxf>
      <font>
        <sz val="11"/>
        <color theme="1"/>
        <name val="Arial Narrow"/>
        <family val="2"/>
        <charset val="134"/>
        <scheme val="none"/>
      </font>
    </dxf>
  </rfmt>
  <rcc rId="2373" sId="10" odxf="1" dxf="1">
    <nc r="A73">
      <v>70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4" sId="10" odxf="1" dxf="1">
    <nc r="B73" t="inlineStr">
      <is>
        <t>Assy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5" sId="10" odxf="1" dxf="1">
    <nc r="C73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6" sId="10" odxf="1" dxf="1">
    <nc r="D73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10" odxf="1" dxf="1">
    <nc r="F73" t="inlineStr">
      <is>
        <t>OT compliance- Fab LHEX (year end)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10" odxf="1" dxf="1" quotePrefix="1">
    <nc r="G73" t="inlineStr">
      <is>
        <t>36/operator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9" sId="10" odxf="1" dxf="1" quotePrefix="1">
    <nc r="H73" t="inlineStr">
      <is>
        <t>36/operator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73" start="0" length="0">
    <dxf>
      <font>
        <sz val="11"/>
        <color theme="1"/>
        <name val="Arial Narrow"/>
        <family val="2"/>
        <charset val="134"/>
        <scheme val="none"/>
      </font>
    </dxf>
  </rfmt>
  <rcc rId="2380" sId="10" odxf="1" dxf="1">
    <nc r="A74">
      <v>71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1" sId="10" odxf="1" dxf="1">
    <nc r="B74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10" odxf="1" dxf="1">
    <nc r="C74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10" odxf="1" dxf="1">
    <nc r="D74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4" sId="10" odxf="1" dxf="1">
    <nc r="F74" t="inlineStr">
      <is>
        <t>OT compliance- Fab SLHEX (year end)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5" sId="10" odxf="1" dxf="1" quotePrefix="1">
    <nc r="G74" t="inlineStr">
      <is>
        <t>36/operator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6" sId="10" odxf="1" dxf="1" quotePrefix="1">
    <nc r="H74" t="inlineStr">
      <is>
        <t>36/operator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74" start="0" length="0">
    <dxf>
      <font>
        <sz val="11"/>
        <color theme="1"/>
        <name val="Arial Narrow"/>
        <family val="2"/>
        <charset val="134"/>
        <scheme val="none"/>
      </font>
    </dxf>
  </rfmt>
  <rcc rId="2387" sId="10" odxf="1" dxf="1">
    <nc r="A75">
      <v>72</v>
    </nc>
    <odxf>
      <alignment horizontal="general" vertical="center"/>
      <border outline="0">
        <left/>
        <right/>
        <top/>
        <bottom/>
      </border>
    </odxf>
    <ndxf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10" odxf="1" dxf="1">
    <nc r="B75" t="inlineStr">
      <is>
        <t>Fab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alignment horizontal="general" vertical="center"/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9" sId="10" odxf="1" dxf="1">
    <nc r="C75" t="inlineStr">
      <is>
        <t>C</t>
        <phoneticPr fontId="6" type="noConversion"/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宋体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0" sId="10" odxf="1" dxf="1">
    <nc r="D75" t="inlineStr">
      <is>
        <r>
          <rPr>
            <sz val="15"/>
            <color theme="1"/>
            <rFont val="新宋体"/>
            <family val="3"/>
            <charset val="134"/>
          </rPr>
          <t>基础性指标</t>
        </r>
      </is>
    </nc>
    <odxf>
      <font>
        <sz val="11"/>
        <color theme="1"/>
        <name val="Calibri"/>
        <family val="2"/>
        <charset val="134"/>
        <scheme val="minor"/>
      </font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1" sId="10" odxf="1" dxf="1">
    <nc r="F75" t="inlineStr">
      <is>
        <t>OT compliance- Paint L&amp;SLHEX (year end)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theme="1"/>
        <name val="Arial Narrow"/>
        <family val="2"/>
        <charset val="134"/>
        <scheme val="none"/>
      </font>
      <fill>
        <patternFill patternType="solid">
          <bgColor theme="9" tint="0.79998168889431442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10" odxf="1" dxf="1" quotePrefix="1">
    <nc r="G75" t="inlineStr">
      <is>
        <t>36/operator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10" odxf="1" dxf="1" quotePrefix="1">
    <nc r="H75" t="inlineStr">
      <is>
        <t>36/operator</t>
        <phoneticPr fontId="9" type="noConversion"/>
      </is>
    </nc>
    <odxf>
      <font>
        <sz val="11"/>
        <color theme="1"/>
        <name val="Calibri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odxf>
    <ndxf>
      <font>
        <sz val="15"/>
        <color auto="1"/>
        <name val="Arial Narrow"/>
        <family val="2"/>
        <charset val="134"/>
        <scheme val="none"/>
      </font>
      <numFmt numFmtId="13" formatCode="0%"/>
      <fill>
        <patternFill patternType="solid"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sqref="J75" start="0" length="0">
    <dxf>
      <font>
        <sz val="11"/>
        <color theme="1"/>
        <name val="Arial Narrow"/>
        <family val="2"/>
        <charset val="134"/>
        <scheme val="none"/>
      </font>
    </dxf>
  </rfmt>
  <rfmt sheetId="10" sqref="A1:A1048576" start="0" length="0">
    <dxf>
      <alignment horizontal="center" vertical="top"/>
    </dxf>
  </rfmt>
  <rfmt sheetId="10" sqref="B1:B1048576" start="0" length="0">
    <dxf>
      <alignment horizontal="center" vertical="top"/>
    </dxf>
  </rfmt>
  <rfmt sheetId="10" sqref="G1:G1048576" start="0" length="0">
    <dxf>
      <alignment horizontal="center" vertical="top"/>
    </dxf>
  </rfmt>
  <rfmt sheetId="10" sqref="H1:H1048576" start="0" length="0">
    <dxf>
      <alignment horizontal="center" vertical="top"/>
    </dxf>
  </rfmt>
  <rfmt sheetId="10" sqref="J1:J1048576" start="0" length="0">
    <dxf>
      <font>
        <sz val="11"/>
        <color theme="1"/>
        <name val="Arial Narrow"/>
        <family val="2"/>
        <charset val="134"/>
        <scheme val="none"/>
      </font>
    </dxf>
  </rfmt>
  <rfmt sheetId="8" sqref="L108" start="0" length="0">
    <dxf>
      <fill>
        <patternFill patternType="solid">
          <bgColor rgb="FFFF0000"/>
        </patternFill>
      </fill>
    </dxf>
  </rfmt>
  <rcc rId="2394" sId="8" odxf="1" dxf="1" numFmtId="13">
    <nc r="M108">
      <v>0.22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v guid="{385D4878-F58C-47DB-B7CC-7218EE39B84A}" action="delete"/>
  <rdn rId="0" localSheetId="1" customView="1" name="Z_385D4878_F58C_47DB_B7CC_7218EE39B84A_.wvu.FilterData" hidden="1" oldHidden="1">
    <formula>old生产总监指标Summary!$B$3:$H$71</formula>
    <oldFormula>old生产总监指标Summary!$B$3:$H$71</oldFormula>
  </rdn>
  <rdn rId="0" localSheetId="2" customView="1" name="Z_385D4878_F58C_47DB_B7CC_7218EE39B84A_.wvu.FilterData" hidden="1" oldHidden="1">
    <formula>old!$J$3:$R$117</formula>
    <oldFormula>old!$J$3:$R$117</oldFormula>
  </rdn>
  <rdn rId="0" localSheetId="4" customView="1" name="Z_385D4878_F58C_47DB_B7CC_7218EE39B84A_.wvu.FilterData" hidden="1" oldHidden="1">
    <formula>'L3&amp;VS-Assy'!$B$3:$E$65</formula>
    <oldFormula>'L3&amp;VS-Assy'!$B$3:$E$65</oldFormula>
  </rdn>
  <rdn rId="0" localSheetId="5" customView="1" name="Z_385D4878_F58C_47DB_B7CC_7218EE39B84A_.wvu.FilterData" hidden="1" oldHidden="1">
    <formula>'L3&amp;VS-Fab 1st half year'!$B$3:$H$87</formula>
    <oldFormula>'L3&amp;VS-Fab 1st half year'!$B$3:$H$87</oldFormula>
  </rdn>
  <rdn rId="0" localSheetId="6" customView="1" name="Z_385D4878_F58C_47DB_B7CC_7218EE39B84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385D4878_F58C_47DB_B7CC_7218EE39B84A_.wvu.FilterData" hidden="1" oldHidden="1">
    <formula>'L3&amp;VS-Fab  2nd half year'!$B$3:$H$87</formula>
    <oldFormula>'L3&amp;VS-Fab  2nd half year'!$B$3:$H$87</oldFormula>
  </rdn>
  <rdn rId="0" localSheetId="7" customView="1" name="Z_385D4878_F58C_47DB_B7CC_7218EE39B84A_.wvu.FilterData" hidden="1" oldHidden="1">
    <formula>'L3&amp;VS-Paint'!$B$3:$H$65</formula>
    <oldFormula>'L3&amp;VS-Paint'!$B$3:$H$65</oldFormula>
  </rdn>
  <rcv guid="{385D4878-F58C-47DB-B7CC-7218EE39B84A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5" numFmtId="4">
    <nc r="N195">
      <v>5.31</v>
    </nc>
  </rcc>
  <rfmt sheetId="5" sqref="N195">
    <dxf>
      <fill>
        <patternFill patternType="solid">
          <bgColor rgb="FF00B050"/>
        </patternFill>
      </fill>
    </dxf>
  </rfmt>
  <rcc rId="41" sId="5" numFmtId="4">
    <nc r="N197">
      <v>4.6399999999999997</v>
    </nc>
  </rcc>
  <rfmt sheetId="5" sqref="N197">
    <dxf>
      <fill>
        <patternFill patternType="solid">
          <bgColor rgb="FF00B050"/>
        </patternFill>
      </fill>
    </dxf>
  </rfmt>
  <rcc rId="42" sId="5">
    <nc r="N199">
      <v>0</v>
    </nc>
  </rcc>
  <rfmt sheetId="5" sqref="N199">
    <dxf>
      <fill>
        <patternFill patternType="solid">
          <bgColor rgb="FF00B050"/>
        </patternFill>
      </fill>
    </dxf>
  </rfmt>
  <rcc rId="43" sId="5" numFmtId="14">
    <nc r="N203">
      <v>0.88660000000000005</v>
    </nc>
  </rcc>
  <rcc rId="44" sId="5" numFmtId="13">
    <nc r="N207">
      <v>0.67149999999999999</v>
    </nc>
  </rcc>
  <rcc rId="45" sId="5" numFmtId="13">
    <nc r="N213">
      <v>0.52270000000000005</v>
    </nc>
  </rcc>
  <rfmt sheetId="5" sqref="N213">
    <dxf>
      <fill>
        <patternFill patternType="solid">
          <bgColor rgb="FFFF0000"/>
        </patternFill>
      </fill>
    </dxf>
  </rfmt>
  <rfmt sheetId="5" sqref="N207">
    <dxf>
      <fill>
        <patternFill patternType="solid">
          <bgColor rgb="FFFF0000"/>
        </patternFill>
      </fill>
    </dxf>
  </rfmt>
  <rfmt sheetId="5" sqref="N203">
    <dxf>
      <fill>
        <patternFill patternType="solid">
          <bgColor rgb="FFFF0000"/>
        </patternFill>
      </fill>
    </dxf>
  </rfmt>
  <rcc rId="46" sId="5">
    <nc r="N215">
      <v>11</v>
    </nc>
  </rcc>
  <rfmt sheetId="5" sqref="N215">
    <dxf>
      <fill>
        <patternFill patternType="solid">
          <bgColor rgb="FFFF0000"/>
        </patternFill>
      </fill>
    </dxf>
  </rfmt>
  <rcc rId="47" sId="5" odxf="1" dxf="1">
    <nc r="N219" t="inlineStr">
      <is>
        <t xml:space="preserve">NA </t>
        <phoneticPr fontId="0" type="noConversion"/>
      </is>
    </nc>
    <odxf/>
    <ndxf/>
  </rcc>
  <rcc rId="48" sId="5" numFmtId="13">
    <nc r="N223">
      <v>1</v>
    </nc>
  </rcc>
  <rcc rId="49" sId="5" numFmtId="13">
    <nc r="N225">
      <v>1</v>
    </nc>
  </rcc>
  <rcc rId="50" sId="5" odxf="1" dxf="1" numFmtId="13">
    <nc r="N229">
      <v>0.88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1" sId="5" odxf="1" dxf="1" numFmtId="4">
    <nc r="N227">
      <v>42</v>
    </nc>
    <ndxf>
      <fill>
        <patternFill patternType="solid">
          <bgColor rgb="FF00B050"/>
        </patternFill>
      </fill>
    </ndxf>
  </rcc>
  <rfmt sheetId="5" sqref="N231" start="0" length="0">
    <dxf>
      <fill>
        <patternFill patternType="solid">
          <bgColor rgb="FF00B050"/>
        </patternFill>
      </fill>
    </dxf>
  </rfmt>
  <rcc rId="52" sId="5">
    <nc r="N231">
      <v>4.3</v>
    </nc>
  </rcc>
  <rcc rId="53" sId="5" odxf="1" dxf="1" numFmtId="13">
    <nc r="N235">
      <v>0.85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4" sId="5" odxf="1" dxf="1">
    <nc r="N237">
      <v>31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5" sId="5" numFmtId="13">
    <nc r="N239">
      <v>0</v>
    </nc>
  </rcc>
  <rfmt sheetId="5" sqref="M239:N239">
    <dxf>
      <fill>
        <patternFill>
          <bgColor rgb="FFFF0000"/>
        </patternFill>
      </fill>
    </dxf>
  </rfmt>
  <rfmt sheetId="5" sqref="N243" start="0" length="0">
    <dxf>
      <fill>
        <patternFill patternType="solid">
          <bgColor rgb="FF00B050"/>
        </patternFill>
      </fill>
    </dxf>
  </rfmt>
  <rcc rId="56" sId="5" quotePrefix="1">
    <nc r="N243" t="inlineStr">
      <is>
        <t>±2%</t>
        <phoneticPr fontId="0" type="noConversion"/>
      </is>
    </nc>
  </rcc>
  <rcc rId="57" sId="5">
    <nc r="N245">
      <v>0</v>
    </nc>
  </rcc>
  <rfmt sheetId="5" sqref="N245">
    <dxf>
      <fill>
        <patternFill patternType="solid">
          <bgColor rgb="FF00B050"/>
        </patternFill>
      </fill>
    </dxf>
  </rfmt>
  <rcc rId="58" sId="5" odxf="1" dxf="1">
    <nc r="N24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59" sId="5" numFmtId="13">
    <nc r="N221">
      <v>0.98799999999999999</v>
    </nc>
  </rcc>
  <rfmt sheetId="5" sqref="N221">
    <dxf>
      <fill>
        <patternFill patternType="solid">
          <bgColor rgb="FF00B050"/>
        </patternFill>
      </fill>
    </dxf>
  </rfmt>
  <rcc rId="60" sId="5" numFmtId="14">
    <nc r="N241">
      <v>0</v>
    </nc>
  </rcc>
  <rfmt sheetId="5" sqref="N241">
    <dxf>
      <fill>
        <patternFill patternType="solid">
          <bgColor rgb="FF00B050"/>
        </patternFill>
      </fill>
    </dxf>
  </rfmt>
  <rcc rId="61" sId="5">
    <nc r="N217">
      <v>5.3</v>
    </nc>
  </rcc>
  <rfmt sheetId="5" sqref="N217">
    <dxf>
      <fill>
        <patternFill patternType="solid">
          <bgColor rgb="FF00B050"/>
        </patternFill>
      </fill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2" sId="6" numFmtId="4">
    <nc r="O227">
      <v>18</v>
    </nc>
  </rcc>
  <rfmt sheetId="6" sqref="O227">
    <dxf>
      <fill>
        <patternFill patternType="solid">
          <bgColor rgb="FF00B050"/>
        </patternFill>
      </fill>
    </dxf>
  </rfmt>
  <rcc rId="2403" sId="6">
    <nc r="O217">
      <v>7.0000000000000007E-2</v>
    </nc>
  </rcc>
  <rfmt sheetId="6" sqref="O217">
    <dxf>
      <fill>
        <patternFill patternType="solid">
          <bgColor rgb="FF00B050"/>
        </patternFill>
      </fill>
    </dxf>
  </rfmt>
  <rcc rId="2404" sId="6" numFmtId="13">
    <nc r="O229">
      <v>0.89</v>
    </nc>
  </rcc>
  <rfmt sheetId="6" sqref="O229">
    <dxf>
      <fill>
        <patternFill patternType="solid">
          <bgColor rgb="FF00B050"/>
        </patternFill>
      </fill>
    </dxf>
  </rfmt>
  <rcc rId="2405" sId="6" odxf="1" dxf="1" numFmtId="13">
    <nc r="O239">
      <v>0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6" sqref="O241" start="0" length="0">
    <dxf>
      <fill>
        <patternFill patternType="solid">
          <bgColor rgb="FF00B050"/>
        </patternFill>
      </fill>
    </dxf>
  </rfmt>
  <rcc rId="2406" sId="6" numFmtId="14">
    <nc r="O241">
      <v>0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7AE21D59_CE93_418B_B8C7_FBE04780DED0_.wvu.FilterData" hidden="1" oldHidden="1">
    <formula>old生产总监指标Summary!$B$3:$H$71</formula>
  </rdn>
  <rdn rId="0" localSheetId="2" customView="1" name="Z_7AE21D59_CE93_418B_B8C7_FBE04780DED0_.wvu.FilterData" hidden="1" oldHidden="1">
    <formula>old!$J$3:$R$117</formula>
  </rdn>
  <rdn rId="0" localSheetId="4" customView="1" name="Z_7AE21D59_CE93_418B_B8C7_FBE04780DED0_.wvu.Rows" hidden="1" oldHidden="1">
    <formula>'L3&amp;VS-Assy'!$69:$131,'L3&amp;VS-Assy'!$135:$197,'L3&amp;VS-Assy'!$201:$263,'L3&amp;VS-Assy'!$267:$329,'L3&amp;VS-Assy'!$333:$395,'L3&amp;VS-Assy'!$399:$461,'L3&amp;VS-Assy'!$465:$527</formula>
  </rdn>
  <rdn rId="0" localSheetId="4" customView="1" name="Z_7AE21D59_CE93_418B_B8C7_FBE04780DED0_.wvu.FilterData" hidden="1" oldHidden="1">
    <formula>'L3&amp;VS-Assy'!$B$3:$E$65</formula>
  </rdn>
  <rdn rId="0" localSheetId="5" customView="1" name="Z_7AE21D59_CE93_418B_B8C7_FBE04780DED0_.wvu.FilterData" hidden="1" oldHidden="1">
    <formula>'L3&amp;VS-Fab 1st half year'!$B$3:$H$87</formula>
  </rdn>
  <rdn rId="0" localSheetId="6" customView="1" name="Z_7AE21D59_CE93_418B_B8C7_FBE04780DED0_.wvu.Rows" hidden="1" oldHidden="1">
    <formula>'L3&amp;VS-Fab  2nd half year'!$8:$11,'L3&amp;VS-Fab  2nd half year'!$18:$19,'L3&amp;VS-Fab  2nd half year'!$22:$23</formula>
  </rdn>
  <rdn rId="0" localSheetId="6" customView="1" name="Z_7AE21D59_CE93_418B_B8C7_FBE04780DED0_.wvu.FilterData" hidden="1" oldHidden="1">
    <formula>'L3&amp;VS-Fab  2nd half year'!$B$3:$H$87</formula>
  </rdn>
  <rdn rId="0" localSheetId="7" customView="1" name="Z_7AE21D59_CE93_418B_B8C7_FBE04780DED0_.wvu.FilterData" hidden="1" oldHidden="1">
    <formula>'L3&amp;VS-Paint'!$B$3:$H$65</formula>
  </rdn>
  <rcv guid="{7AE21D59-CE93-418B-B8C7-FBE04780DED0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5" sId="6">
    <oc r="F282" t="inlineStr">
      <is>
        <t>William Zhu</t>
        <phoneticPr fontId="0" type="noConversion"/>
      </is>
    </oc>
    <nc r="F282" t="inlineStr">
      <is>
        <t>Hui Yang</t>
      </is>
    </nc>
  </rcc>
  <rcc rId="2416" sId="6">
    <oc r="F284" t="inlineStr">
      <is>
        <t>William Zhu</t>
        <phoneticPr fontId="0" type="noConversion"/>
      </is>
    </oc>
    <nc r="F284" t="inlineStr">
      <is>
        <t>Hui Yang</t>
      </is>
    </nc>
  </rcc>
  <rcc rId="2417" sId="6">
    <oc r="F286" t="inlineStr">
      <is>
        <t>William Zhu</t>
        <phoneticPr fontId="0" type="noConversion"/>
      </is>
    </oc>
    <nc r="F286" t="inlineStr">
      <is>
        <t>Hui Yang</t>
      </is>
    </nc>
  </rcc>
  <rcc rId="2418" sId="6">
    <oc r="F288" t="inlineStr">
      <is>
        <t>William Zhu</t>
        <phoneticPr fontId="0" type="noConversion"/>
      </is>
    </oc>
    <nc r="F288" t="inlineStr">
      <is>
        <t>Hui Yang</t>
      </is>
    </nc>
  </rcc>
  <rcc rId="2419" sId="6">
    <oc r="F290" t="inlineStr">
      <is>
        <t>William Zhu</t>
        <phoneticPr fontId="0" type="noConversion"/>
      </is>
    </oc>
    <nc r="F290" t="inlineStr">
      <is>
        <t>Hui Yang</t>
      </is>
    </nc>
  </rcc>
  <rcc rId="2420" sId="6">
    <oc r="F292" t="inlineStr">
      <is>
        <t>William Zhu</t>
        <phoneticPr fontId="0" type="noConversion"/>
      </is>
    </oc>
    <nc r="F292" t="inlineStr">
      <is>
        <t>Hui Yang</t>
      </is>
    </nc>
  </rcc>
  <rcc rId="2421" sId="6">
    <oc r="F294" t="inlineStr">
      <is>
        <t>William Zhu</t>
        <phoneticPr fontId="0" type="noConversion"/>
      </is>
    </oc>
    <nc r="F294" t="inlineStr">
      <is>
        <t>Hui Yang</t>
      </is>
    </nc>
  </rcc>
  <rcc rId="2422" sId="6">
    <oc r="F296" t="inlineStr">
      <is>
        <t>William Zhu</t>
        <phoneticPr fontId="0" type="noConversion"/>
      </is>
    </oc>
    <nc r="F296" t="inlineStr">
      <is>
        <t>Hui Yang</t>
      </is>
    </nc>
  </rcc>
  <rcc rId="2423" sId="6">
    <oc r="F298" t="inlineStr">
      <is>
        <t>William Zhu</t>
        <phoneticPr fontId="0" type="noConversion"/>
      </is>
    </oc>
    <nc r="F298" t="inlineStr">
      <is>
        <t>Hui Yang</t>
      </is>
    </nc>
  </rcc>
  <rcc rId="2424" sId="6">
    <oc r="F300" t="inlineStr">
      <is>
        <t>William Zhu</t>
        <phoneticPr fontId="0" type="noConversion"/>
      </is>
    </oc>
    <nc r="F300" t="inlineStr">
      <is>
        <t>Hui Yang</t>
      </is>
    </nc>
  </rcc>
  <rcc rId="2425" sId="6">
    <oc r="F302" t="inlineStr">
      <is>
        <t>William Zhu</t>
        <phoneticPr fontId="0" type="noConversion"/>
      </is>
    </oc>
    <nc r="F302" t="inlineStr">
      <is>
        <t>Hui Yang</t>
      </is>
    </nc>
  </rcc>
  <rcc rId="2426" sId="6">
    <oc r="F304" t="inlineStr">
      <is>
        <t>William Zhu</t>
        <phoneticPr fontId="0" type="noConversion"/>
      </is>
    </oc>
    <nc r="F304" t="inlineStr">
      <is>
        <t>Hui Yang</t>
      </is>
    </nc>
  </rcc>
  <rcc rId="2427" sId="6">
    <oc r="F306" t="inlineStr">
      <is>
        <t>William Zhu</t>
        <phoneticPr fontId="0" type="noConversion"/>
      </is>
    </oc>
    <nc r="F306" t="inlineStr">
      <is>
        <t>Hui Yang</t>
      </is>
    </nc>
  </rcc>
  <rcc rId="2428" sId="6">
    <oc r="F308" t="inlineStr">
      <is>
        <t>William Zhu</t>
        <phoneticPr fontId="0" type="noConversion"/>
      </is>
    </oc>
    <nc r="F308" t="inlineStr">
      <is>
        <t>Hui Yang</t>
      </is>
    </nc>
  </rcc>
  <rcc rId="2429" sId="6">
    <oc r="F310" t="inlineStr">
      <is>
        <t>William Zhu</t>
        <phoneticPr fontId="0" type="noConversion"/>
      </is>
    </oc>
    <nc r="F310" t="inlineStr">
      <is>
        <t>Hui Yang</t>
      </is>
    </nc>
  </rcc>
  <rcc rId="2430" sId="6">
    <oc r="F312" t="inlineStr">
      <is>
        <t>William Zhu</t>
        <phoneticPr fontId="0" type="noConversion"/>
      </is>
    </oc>
    <nc r="F312" t="inlineStr">
      <is>
        <t>Hui Yang</t>
      </is>
    </nc>
  </rcc>
  <rcc rId="2431" sId="6">
    <oc r="F314" t="inlineStr">
      <is>
        <t>William Zhu</t>
        <phoneticPr fontId="0" type="noConversion"/>
      </is>
    </oc>
    <nc r="F314" t="inlineStr">
      <is>
        <t>Hui Yang</t>
      </is>
    </nc>
  </rcc>
  <rcc rId="2432" sId="6">
    <oc r="F316" t="inlineStr">
      <is>
        <t>William Zhu</t>
        <phoneticPr fontId="0" type="noConversion"/>
      </is>
    </oc>
    <nc r="F316" t="inlineStr">
      <is>
        <t>Hui Yang</t>
      </is>
    </nc>
  </rcc>
  <rcc rId="2433" sId="6">
    <oc r="F318" t="inlineStr">
      <is>
        <t>William Zhu</t>
        <phoneticPr fontId="0" type="noConversion"/>
      </is>
    </oc>
    <nc r="F318" t="inlineStr">
      <is>
        <t>Hui Yang</t>
      </is>
    </nc>
  </rcc>
  <rcc rId="2434" sId="6">
    <oc r="F320" t="inlineStr">
      <is>
        <t>William Zhu</t>
        <phoneticPr fontId="0" type="noConversion"/>
      </is>
    </oc>
    <nc r="F320" t="inlineStr">
      <is>
        <t>Hui Yang</t>
      </is>
    </nc>
  </rcc>
  <rcc rId="2435" sId="6">
    <oc r="F322" t="inlineStr">
      <is>
        <t>William Zhu</t>
        <phoneticPr fontId="0" type="noConversion"/>
      </is>
    </oc>
    <nc r="F322" t="inlineStr">
      <is>
        <t>Hui Yang</t>
      </is>
    </nc>
  </rcc>
  <rcc rId="2436" sId="6">
    <oc r="F324" t="inlineStr">
      <is>
        <t>William Zhu</t>
        <phoneticPr fontId="0" type="noConversion"/>
      </is>
    </oc>
    <nc r="F324" t="inlineStr">
      <is>
        <t>Hui Yang</t>
      </is>
    </nc>
  </rcc>
  <rcc rId="2437" sId="6">
    <oc r="F326" t="inlineStr">
      <is>
        <t>William Zhu</t>
        <phoneticPr fontId="0" type="noConversion"/>
      </is>
    </oc>
    <nc r="F326" t="inlineStr">
      <is>
        <t>Hui Yang</t>
      </is>
    </nc>
  </rcc>
  <rcc rId="2438" sId="6">
    <oc r="F328" t="inlineStr">
      <is>
        <t>William Zhu</t>
        <phoneticPr fontId="0" type="noConversion"/>
      </is>
    </oc>
    <nc r="F328" t="inlineStr">
      <is>
        <t>Hui Yang</t>
      </is>
    </nc>
  </rcc>
  <rcc rId="2439" sId="6">
    <oc r="F330" t="inlineStr">
      <is>
        <t>William Zhu</t>
        <phoneticPr fontId="0" type="noConversion"/>
      </is>
    </oc>
    <nc r="F330" t="inlineStr">
      <is>
        <t>Hui Yang</t>
      </is>
    </nc>
  </rcc>
  <rcc rId="2440" sId="6">
    <oc r="F332" t="inlineStr">
      <is>
        <t>William Zhu</t>
        <phoneticPr fontId="0" type="noConversion"/>
      </is>
    </oc>
    <nc r="F332" t="inlineStr">
      <is>
        <t>Hui Yang</t>
      </is>
    </nc>
  </rcc>
  <rcc rId="2441" sId="6">
    <oc r="F334" t="inlineStr">
      <is>
        <t>William Zhu</t>
        <phoneticPr fontId="0" type="noConversion"/>
      </is>
    </oc>
    <nc r="F334" t="inlineStr">
      <is>
        <t>Hui Yang</t>
      </is>
    </nc>
  </rcc>
  <rcc rId="2442" sId="6">
    <oc r="F336" t="inlineStr">
      <is>
        <t>William Zhu</t>
        <phoneticPr fontId="0" type="noConversion"/>
      </is>
    </oc>
    <nc r="F336" t="inlineStr">
      <is>
        <t>Hui Yang</t>
      </is>
    </nc>
  </rcc>
  <rcc rId="2443" sId="6">
    <oc r="F338" t="inlineStr">
      <is>
        <t>William Zhu</t>
        <phoneticPr fontId="0" type="noConversion"/>
      </is>
    </oc>
    <nc r="F338" t="inlineStr">
      <is>
        <t>Hui Yang</t>
      </is>
    </nc>
  </rcc>
  <rcc rId="2444" sId="6">
    <oc r="F372" t="inlineStr">
      <is>
        <t>Adam Yu</t>
        <phoneticPr fontId="0" type="noConversion"/>
      </is>
    </oc>
    <nc r="F372" t="inlineStr">
      <is>
        <t>Charles Dong</t>
      </is>
    </nc>
  </rcc>
  <rcc rId="2445" sId="6">
    <oc r="F374" t="inlineStr">
      <is>
        <t>Adam Yu</t>
        <phoneticPr fontId="0" type="noConversion"/>
      </is>
    </oc>
    <nc r="F374" t="inlineStr">
      <is>
        <t>Charles Dong</t>
      </is>
    </nc>
  </rcc>
  <rcc rId="2446" sId="6">
    <oc r="F376" t="inlineStr">
      <is>
        <t>Adam Yu</t>
        <phoneticPr fontId="0" type="noConversion"/>
      </is>
    </oc>
    <nc r="F376" t="inlineStr">
      <is>
        <t>Charles Dong</t>
      </is>
    </nc>
  </rcc>
  <rcc rId="2447" sId="6">
    <oc r="F378" t="inlineStr">
      <is>
        <t>Adam Yu</t>
        <phoneticPr fontId="0" type="noConversion"/>
      </is>
    </oc>
    <nc r="F378" t="inlineStr">
      <is>
        <t>Charles Dong</t>
      </is>
    </nc>
  </rcc>
  <rcc rId="2448" sId="6">
    <oc r="F380" t="inlineStr">
      <is>
        <t>Adam Yu</t>
        <phoneticPr fontId="0" type="noConversion"/>
      </is>
    </oc>
    <nc r="F380" t="inlineStr">
      <is>
        <t>Charles Dong</t>
      </is>
    </nc>
  </rcc>
  <rcc rId="2449" sId="6">
    <oc r="F382" t="inlineStr">
      <is>
        <t>Adam Yu</t>
        <phoneticPr fontId="0" type="noConversion"/>
      </is>
    </oc>
    <nc r="F382" t="inlineStr">
      <is>
        <t>Charles Dong</t>
      </is>
    </nc>
  </rcc>
  <rcc rId="2450" sId="6">
    <oc r="F384" t="inlineStr">
      <is>
        <t>Adam Yu</t>
        <phoneticPr fontId="0" type="noConversion"/>
      </is>
    </oc>
    <nc r="F384" t="inlineStr">
      <is>
        <t>Charles Dong</t>
      </is>
    </nc>
  </rcc>
  <rcc rId="2451" sId="6">
    <oc r="F386" t="inlineStr">
      <is>
        <t>Adam Yu</t>
        <phoneticPr fontId="0" type="noConversion"/>
      </is>
    </oc>
    <nc r="F386" t="inlineStr">
      <is>
        <t>Charles Dong</t>
      </is>
    </nc>
  </rcc>
  <rcc rId="2452" sId="6">
    <oc r="F388" t="inlineStr">
      <is>
        <t>Adam Yu</t>
        <phoneticPr fontId="0" type="noConversion"/>
      </is>
    </oc>
    <nc r="F388" t="inlineStr">
      <is>
        <t>Charles Dong</t>
      </is>
    </nc>
  </rcc>
  <rcc rId="2453" sId="6">
    <oc r="F390" t="inlineStr">
      <is>
        <t>Adam Yu</t>
        <phoneticPr fontId="0" type="noConversion"/>
      </is>
    </oc>
    <nc r="F390" t="inlineStr">
      <is>
        <t>Charles Dong</t>
      </is>
    </nc>
  </rcc>
  <rcc rId="2454" sId="6">
    <oc r="F392" t="inlineStr">
      <is>
        <t>Adam Yu</t>
        <phoneticPr fontId="0" type="noConversion"/>
      </is>
    </oc>
    <nc r="F392" t="inlineStr">
      <is>
        <t>Charles Dong</t>
      </is>
    </nc>
  </rcc>
  <rcc rId="2455" sId="6">
    <oc r="F394" t="inlineStr">
      <is>
        <t>Adam Yu</t>
        <phoneticPr fontId="0" type="noConversion"/>
      </is>
    </oc>
    <nc r="F394" t="inlineStr">
      <is>
        <t>Charles Dong</t>
      </is>
    </nc>
  </rcc>
  <rcc rId="2456" sId="6">
    <oc r="F396" t="inlineStr">
      <is>
        <t>Adam Yu</t>
        <phoneticPr fontId="0" type="noConversion"/>
      </is>
    </oc>
    <nc r="F396" t="inlineStr">
      <is>
        <t>Charles Dong</t>
      </is>
    </nc>
  </rcc>
  <rcc rId="2457" sId="6">
    <oc r="F398" t="inlineStr">
      <is>
        <t>Adam Yu</t>
        <phoneticPr fontId="0" type="noConversion"/>
      </is>
    </oc>
    <nc r="F398" t="inlineStr">
      <is>
        <t>Charles Dong</t>
      </is>
    </nc>
  </rcc>
  <rcc rId="2458" sId="6">
    <oc r="F400" t="inlineStr">
      <is>
        <t>Adam Yu</t>
        <phoneticPr fontId="0" type="noConversion"/>
      </is>
    </oc>
    <nc r="F400" t="inlineStr">
      <is>
        <t>Charles Dong</t>
      </is>
    </nc>
  </rcc>
  <rcc rId="2459" sId="6">
    <oc r="F402" t="inlineStr">
      <is>
        <t>Adam Yu</t>
        <phoneticPr fontId="0" type="noConversion"/>
      </is>
    </oc>
    <nc r="F402" t="inlineStr">
      <is>
        <t>Charles Dong</t>
      </is>
    </nc>
  </rcc>
  <rcc rId="2460" sId="6">
    <oc r="F404" t="inlineStr">
      <is>
        <t>Adam Yu</t>
        <phoneticPr fontId="0" type="noConversion"/>
      </is>
    </oc>
    <nc r="F404" t="inlineStr">
      <is>
        <t>Charles Dong</t>
      </is>
    </nc>
  </rcc>
  <rcc rId="2461" sId="6">
    <oc r="F406" t="inlineStr">
      <is>
        <t>Adam Yu</t>
        <phoneticPr fontId="0" type="noConversion"/>
      </is>
    </oc>
    <nc r="F406" t="inlineStr">
      <is>
        <t>Charles Dong</t>
      </is>
    </nc>
  </rcc>
  <rcc rId="2462" sId="6">
    <oc r="F408" t="inlineStr">
      <is>
        <t>Adam Yu</t>
        <phoneticPr fontId="0" type="noConversion"/>
      </is>
    </oc>
    <nc r="F408" t="inlineStr">
      <is>
        <t>Charles Dong</t>
      </is>
    </nc>
  </rcc>
  <rcc rId="2463" sId="6">
    <oc r="F410" t="inlineStr">
      <is>
        <t>Adam Yu</t>
        <phoneticPr fontId="0" type="noConversion"/>
      </is>
    </oc>
    <nc r="F410" t="inlineStr">
      <is>
        <t>Charles Dong</t>
      </is>
    </nc>
  </rcc>
  <rcc rId="2464" sId="6">
    <oc r="F412" t="inlineStr">
      <is>
        <t>Adam Yu</t>
        <phoneticPr fontId="0" type="noConversion"/>
      </is>
    </oc>
    <nc r="F412" t="inlineStr">
      <is>
        <t>Charles Dong</t>
      </is>
    </nc>
  </rcc>
  <rcc rId="2465" sId="6">
    <oc r="F414" t="inlineStr">
      <is>
        <t>Adam Yu</t>
        <phoneticPr fontId="0" type="noConversion"/>
      </is>
    </oc>
    <nc r="F414" t="inlineStr">
      <is>
        <t>Charles Dong</t>
      </is>
    </nc>
  </rcc>
  <rcc rId="2466" sId="6">
    <oc r="F416" t="inlineStr">
      <is>
        <t>Adam Yu</t>
        <phoneticPr fontId="0" type="noConversion"/>
      </is>
    </oc>
    <nc r="F416" t="inlineStr">
      <is>
        <t>Charles Dong</t>
      </is>
    </nc>
  </rcc>
  <rcc rId="2467" sId="6">
    <oc r="F418" t="inlineStr">
      <is>
        <t>Adam Yu</t>
        <phoneticPr fontId="0" type="noConversion"/>
      </is>
    </oc>
    <nc r="F418" t="inlineStr">
      <is>
        <t>Charles Dong</t>
      </is>
    </nc>
  </rcc>
  <rcc rId="2468" sId="6">
    <oc r="F420" t="inlineStr">
      <is>
        <t>Adam Yu</t>
        <phoneticPr fontId="0" type="noConversion"/>
      </is>
    </oc>
    <nc r="F420" t="inlineStr">
      <is>
        <t>Charles Dong</t>
      </is>
    </nc>
  </rcc>
  <rcc rId="2469" sId="6">
    <oc r="F422" t="inlineStr">
      <is>
        <t>Adam Yu</t>
        <phoneticPr fontId="0" type="noConversion"/>
      </is>
    </oc>
    <nc r="F422" t="inlineStr">
      <is>
        <t>Charles Dong</t>
      </is>
    </nc>
  </rcc>
  <rcc rId="2470" sId="6">
    <oc r="F424" t="inlineStr">
      <is>
        <t>Adam Yu</t>
        <phoneticPr fontId="0" type="noConversion"/>
      </is>
    </oc>
    <nc r="F424" t="inlineStr">
      <is>
        <t>Charles Dong</t>
      </is>
    </nc>
  </rcc>
  <rcc rId="2471" sId="6">
    <oc r="F426" t="inlineStr">
      <is>
        <t>Adam Yu</t>
        <phoneticPr fontId="0" type="noConversion"/>
      </is>
    </oc>
    <nc r="F426" t="inlineStr">
      <is>
        <t>Charles Dong</t>
      </is>
    </nc>
  </rcc>
  <rcc rId="2472" sId="6">
    <oc r="F428" t="inlineStr">
      <is>
        <t>Adam Yu</t>
        <phoneticPr fontId="0" type="noConversion"/>
      </is>
    </oc>
    <nc r="F428" t="inlineStr">
      <is>
        <t>Charles Dong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3" sId="6" odxf="1" dxf="1" numFmtId="4">
    <nc r="N285">
      <v>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74" sId="6" odxf="1" dxf="1" numFmtId="4">
    <nc r="O285">
      <v>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75" sId="6" odxf="1" dxf="1">
    <nc r="N28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76" sId="6" odxf="1" dxf="1">
    <nc r="O28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77" sId="6" odxf="1" dxf="1">
    <nc r="N289" t="inlineStr">
      <is>
        <t>N/A</t>
      </is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2478" sId="6" odxf="1" dxf="1">
    <nc r="O289" t="inlineStr">
      <is>
        <t>N/A</t>
      </is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2479" sId="6" odxf="1" dxf="1">
    <nc r="N29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0" sId="6" odxf="1" dxf="1">
    <nc r="O29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1" sId="6" odxf="1" dxf="1">
    <nc r="N29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2" sId="6" odxf="1" dxf="1">
    <nc r="O29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3" sId="6" odxf="1" dxf="1">
    <nc r="N29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4" sId="6" odxf="1" dxf="1">
    <nc r="O29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5" sId="6" odxf="1" dxf="1">
    <nc r="N29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6" sId="6" odxf="1" dxf="1">
    <nc r="O29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7" sId="6" odxf="1" dxf="1">
    <nc r="N299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8" sId="6" odxf="1" dxf="1">
    <nc r="O299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89" sId="6" odxf="1" dxf="1">
    <nc r="N30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90" sId="6" odxf="1" dxf="1">
    <nc r="O30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491" sId="6" odxf="1" dxf="1">
    <nc r="N303">
      <v>13</v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492" sId="6" odxf="1" dxf="1">
    <nc r="O303">
      <v>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93" sId="6" odxf="1" dxf="1">
    <nc r="N305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94" sId="6" odxf="1" dxf="1">
    <nc r="O305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95" sId="6" odxf="1" dxf="1" numFmtId="13">
    <nc r="N307">
      <v>0.92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96" sId="6" odxf="1" dxf="1" numFmtId="13">
    <nc r="O307">
      <v>0.92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97" sId="6" odxf="1" dxf="1">
    <nc r="N30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98" sId="6" odxf="1" dxf="1">
    <nc r="O30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99" sId="6" odxf="1" dxf="1" numFmtId="13">
    <nc r="N311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0" sId="6" odxf="1" dxf="1" numFmtId="13">
    <nc r="O311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1" sId="6" odxf="1" dxf="1" numFmtId="13">
    <nc r="N31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2" sId="6" odxf="1" dxf="1" numFmtId="13">
    <nc r="O31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3" sId="6" odxf="1" dxf="1" numFmtId="4">
    <nc r="N31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4" sId="6" odxf="1" dxf="1" numFmtId="4">
    <nc r="O31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5" sId="6" odxf="1" dxf="1" numFmtId="13">
    <nc r="N317">
      <v>0.93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6" sId="6" odxf="1" dxf="1" numFmtId="13">
    <nc r="O317">
      <v>0.93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7" sId="6" odxf="1" dxf="1">
    <nc r="N319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8" sId="6" odxf="1" dxf="1">
    <nc r="O319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09" sId="6" odxf="1" dxf="1">
    <nc r="N32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510" sId="6" odxf="1" dxf="1">
    <nc r="O32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511" sId="6" odxf="1" dxf="1">
    <nc r="N32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512" sId="6" odxf="1" dxf="1">
    <nc r="O32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513" sId="6" odxf="1" dxf="1">
    <nc r="N325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14" sId="6" odxf="1" dxf="1">
    <nc r="O325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15" sId="6" odxf="1" dxf="1" numFmtId="13">
    <nc r="N327">
      <v>0.01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16" sId="6" odxf="1" dxf="1" numFmtId="13">
    <nc r="O327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17" sId="6" odxf="1" dxf="1" numFmtId="14">
    <nc r="N32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18" sId="6" odxf="1" dxf="1" numFmtId="14">
    <nc r="O32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19" sId="6" odxf="1" dxf="1" quotePrefix="1">
    <nc r="N331" t="inlineStr">
      <is>
        <t>±2%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20" sId="6" odxf="1" dxf="1" quotePrefix="1">
    <nc r="O331" t="inlineStr">
      <is>
        <t>±2%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21" sId="6" odxf="1" dxf="1">
    <nc r="N33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22" sId="6" odxf="1" dxf="1">
    <nc r="O33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23" sId="6" odxf="1" dxf="1" numFmtId="13">
    <nc r="N335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2524" sId="6" odxf="1" dxf="1" numFmtId="13">
    <nc r="O335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2525" sId="6" odxf="1" dxf="1">
    <nc r="N283" t="inlineStr">
      <is>
        <t>N/A</t>
      </is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2526" sId="6" odxf="1" dxf="1">
    <nc r="O283" t="inlineStr">
      <is>
        <t>N/A</t>
      </is>
    </nc>
    <odxf>
      <font>
        <sz val="15"/>
        <name val="Arial Narrow"/>
        <scheme val="none"/>
      </font>
      <numFmt numFmtId="177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v guid="{7AE21D59-CE93-418B-B8C7-FBE04780DED0}" action="delete"/>
  <rdn rId="0" localSheetId="1" customView="1" name="Z_7AE21D59_CE93_418B_B8C7_FBE04780DED0_.wvu.FilterData" hidden="1" oldHidden="1">
    <formula>old生产总监指标Summary!$B$3:$H$71</formula>
    <oldFormula>old生产总监指标Summary!$B$3:$H$71</oldFormula>
  </rdn>
  <rdn rId="0" localSheetId="2" customView="1" name="Z_7AE21D59_CE93_418B_B8C7_FBE04780DED0_.wvu.FilterData" hidden="1" oldHidden="1">
    <formula>old!$J$3:$R$117</formula>
    <oldFormula>old!$J$3:$R$117</oldFormula>
  </rdn>
  <rdn rId="0" localSheetId="4" customView="1" name="Z_7AE21D59_CE93_418B_B8C7_FBE04780DED0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7AE21D59_CE93_418B_B8C7_FBE04780DED0_.wvu.FilterData" hidden="1" oldHidden="1">
    <formula>'L3&amp;VS-Assy'!$B$3:$E$65</formula>
    <oldFormula>'L3&amp;VS-Assy'!$B$3:$E$65</oldFormula>
  </rdn>
  <rdn rId="0" localSheetId="5" customView="1" name="Z_7AE21D59_CE93_418B_B8C7_FBE04780DED0_.wvu.FilterData" hidden="1" oldHidden="1">
    <formula>'L3&amp;VS-Fab 1st half year'!$B$3:$H$87</formula>
    <oldFormula>'L3&amp;VS-Fab 1st half year'!$B$3:$H$87</oldFormula>
  </rdn>
  <rdn rId="0" localSheetId="6" customView="1" name="Z_7AE21D59_CE93_418B_B8C7_FBE04780DED0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7AE21D59_CE93_418B_B8C7_FBE04780DED0_.wvu.FilterData" hidden="1" oldHidden="1">
    <formula>'L3&amp;VS-Fab  2nd half year'!$B$3:$H$87</formula>
    <oldFormula>'L3&amp;VS-Fab  2nd half year'!$B$3:$H$87</oldFormula>
  </rdn>
  <rdn rId="0" localSheetId="7" customView="1" name="Z_7AE21D59_CE93_418B_B8C7_FBE04780DED0_.wvu.FilterData" hidden="1" oldHidden="1">
    <formula>'L3&amp;VS-Paint'!$B$3:$H$65</formula>
    <oldFormula>'L3&amp;VS-Paint'!$B$3:$H$65</oldFormula>
  </rdn>
  <rcv guid="{7AE21D59-CE93-418B-B8C7-FBE04780DED0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6" customView="1" name="Z_7AE21D59_CE93_418B_B8C7_FBE04780DED0_.wvu.Rows" hidden="1" oldHidden="1">
    <oldFormula>'L3&amp;VS-Fab  2nd half year'!$8:$11,'L3&amp;VS-Fab  2nd half year'!$18:$19,'L3&amp;VS-Fab  2nd half year'!$22:$23</oldFormula>
  </rdn>
  <rcv guid="{7AE21D59-CE93-418B-B8C7-FBE04780DED0}" action="delete"/>
  <rdn rId="0" localSheetId="1" customView="1" name="Z_7AE21D59_CE93_418B_B8C7_FBE04780DED0_.wvu.FilterData" hidden="1" oldHidden="1">
    <formula>old生产总监指标Summary!$B$3:$H$71</formula>
    <oldFormula>old生产总监指标Summary!$B$3:$H$71</oldFormula>
  </rdn>
  <rdn rId="0" localSheetId="2" customView="1" name="Z_7AE21D59_CE93_418B_B8C7_FBE04780DED0_.wvu.FilterData" hidden="1" oldHidden="1">
    <formula>old!$J$3:$R$117</formula>
    <oldFormula>old!$J$3:$R$117</oldFormula>
  </rdn>
  <rdn rId="0" localSheetId="4" customView="1" name="Z_7AE21D59_CE93_418B_B8C7_FBE04780DED0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7AE21D59_CE93_418B_B8C7_FBE04780DED0_.wvu.FilterData" hidden="1" oldHidden="1">
    <formula>'L3&amp;VS-Assy'!$B$3:$E$65</formula>
    <oldFormula>'L3&amp;VS-Assy'!$B$3:$E$65</oldFormula>
  </rdn>
  <rdn rId="0" localSheetId="5" customView="1" name="Z_7AE21D59_CE93_418B_B8C7_FBE04780DED0_.wvu.FilterData" hidden="1" oldHidden="1">
    <formula>'L3&amp;VS-Fab 1st half year'!$B$3:$H$87</formula>
    <oldFormula>'L3&amp;VS-Fab 1st half year'!$B$3:$H$87</oldFormula>
  </rdn>
  <rdn rId="0" localSheetId="6" customView="1" name="Z_7AE21D59_CE93_418B_B8C7_FBE04780DED0_.wvu.FilterData" hidden="1" oldHidden="1">
    <formula>'L3&amp;VS-Fab  2nd half year'!$B$3:$H$87</formula>
    <oldFormula>'L3&amp;VS-Fab  2nd half year'!$B$3:$H$87</oldFormula>
  </rdn>
  <rdn rId="0" localSheetId="7" customView="1" name="Z_7AE21D59_CE93_418B_B8C7_FBE04780DED0_.wvu.FilterData" hidden="1" oldHidden="1">
    <formula>'L3&amp;VS-Paint'!$B$3:$H$65</formula>
    <oldFormula>'L3&amp;VS-Paint'!$B$3:$H$65</oldFormula>
  </rdn>
  <rcv guid="{7AE21D59-CE93-418B-B8C7-FBE04780DED0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3" sId="6" odxf="1" dxf="1" numFmtId="13">
    <nc r="N11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44" sId="6" odxf="1" dxf="1" numFmtId="13">
    <nc r="O11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45" sId="6" odxf="1" dxf="1">
    <nc r="O19" t="inlineStr">
      <is>
        <t>TBD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v guid="{7AE21D59-CE93-418B-B8C7-FBE04780DED0}" action="delete"/>
  <rdn rId="0" localSheetId="1" customView="1" name="Z_7AE21D59_CE93_418B_B8C7_FBE04780DED0_.wvu.FilterData" hidden="1" oldHidden="1">
    <formula>old生产总监指标Summary!$B$3:$H$71</formula>
    <oldFormula>old生产总监指标Summary!$B$3:$H$71</oldFormula>
  </rdn>
  <rdn rId="0" localSheetId="2" customView="1" name="Z_7AE21D59_CE93_418B_B8C7_FBE04780DED0_.wvu.FilterData" hidden="1" oldHidden="1">
    <formula>old!$J$3:$R$117</formula>
    <oldFormula>old!$J$3:$R$117</oldFormula>
  </rdn>
  <rdn rId="0" localSheetId="4" customView="1" name="Z_7AE21D59_CE93_418B_B8C7_FBE04780DED0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7AE21D59_CE93_418B_B8C7_FBE04780DED0_.wvu.FilterData" hidden="1" oldHidden="1">
    <formula>'L3&amp;VS-Assy'!$B$3:$E$65</formula>
    <oldFormula>'L3&amp;VS-Assy'!$B$3:$E$65</oldFormula>
  </rdn>
  <rdn rId="0" localSheetId="5" customView="1" name="Z_7AE21D59_CE93_418B_B8C7_FBE04780DED0_.wvu.FilterData" hidden="1" oldHidden="1">
    <formula>'L3&amp;VS-Fab 1st half year'!$B$3:$H$87</formula>
    <oldFormula>'L3&amp;VS-Fab 1st half year'!$B$3:$H$87</oldFormula>
  </rdn>
  <rdn rId="0" localSheetId="6" customView="1" name="Z_7AE21D59_CE93_418B_B8C7_FBE04780DED0_.wvu.FilterData" hidden="1" oldHidden="1">
    <formula>'L3&amp;VS-Fab  2nd half year'!$A$345:$Y$345</formula>
    <oldFormula>'L3&amp;VS-Fab  2nd half year'!$B$3:$H$87</oldFormula>
  </rdn>
  <rdn rId="0" localSheetId="7" customView="1" name="Z_7AE21D59_CE93_418B_B8C7_FBE04780DED0_.wvu.FilterData" hidden="1" oldHidden="1">
    <formula>'L3&amp;VS-Paint'!$B$3:$H$65</formula>
    <oldFormula>'L3&amp;VS-Paint'!$B$3:$H$65</oldFormula>
  </rdn>
  <rcv guid="{7AE21D59-CE93-418B-B8C7-FBE04780DED0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3" sId="6" numFmtId="14">
    <nc r="N37">
      <v>0.90200000000000002</v>
    </nc>
  </rcc>
  <rfmt sheetId="6" sqref="F36:F39">
    <dxf>
      <fill>
        <patternFill patternType="solid">
          <bgColor rgb="FFFFFF00"/>
        </patternFill>
      </fill>
    </dxf>
  </rfmt>
  <rcc rId="2554" sId="6" numFmtId="14">
    <nc r="O37">
      <v>0.89300000000000002</v>
    </nc>
  </rcc>
  <rcc rId="2555" sId="6" numFmtId="14">
    <nc r="N39">
      <v>0.88700000000000001</v>
    </nc>
  </rcc>
  <rcc rId="2556" sId="6" numFmtId="14">
    <nc r="O39">
      <v>0.89700000000000002</v>
    </nc>
  </rcc>
  <rcc rId="2557" sId="6" numFmtId="13">
    <nc r="N43">
      <v>0.67200000000000004</v>
    </nc>
  </rcc>
  <rcc rId="2558" sId="6" numFmtId="13">
    <nc r="O43">
      <v>0.64400000000000002</v>
    </nc>
  </rcc>
  <rcc rId="2559" sId="6" numFmtId="13">
    <nc r="N41">
      <v>0.42699999999999999</v>
    </nc>
  </rcc>
  <rcc rId="2560" sId="6" numFmtId="13">
    <nc r="O41">
      <v>0.56699999999999995</v>
    </nc>
  </rcc>
  <rcc rId="2561" sId="6" numFmtId="13">
    <nc r="N45">
      <v>0.63600000000000001</v>
    </nc>
  </rcc>
  <rcc rId="2562" sId="6" numFmtId="13">
    <nc r="O45">
      <v>0.48399999999999999</v>
    </nc>
  </rcc>
  <rcc rId="2563" sId="6" numFmtId="13">
    <nc r="N49">
      <v>0.52300000000000002</v>
    </nc>
  </rcc>
  <rcc rId="2564" sId="6" numFmtId="13">
    <nc r="O49">
      <v>0.44400000000000001</v>
    </nc>
  </rcc>
  <rcc rId="2565" sId="6" numFmtId="13">
    <nc r="N47">
      <v>4.2000000000000003E-2</v>
    </nc>
  </rcc>
  <rcc rId="2566" sId="6" numFmtId="13">
    <nc r="O47">
      <v>8.9999999999999993E-3</v>
    </nc>
  </rcc>
  <rcc rId="2567" sId="6">
    <nc r="F36" t="inlineStr">
      <is>
        <t>Cong Wang</t>
        <phoneticPr fontId="0" type="noConversion"/>
      </is>
    </nc>
  </rcc>
  <rcc rId="2568" sId="6">
    <nc r="F38" t="inlineStr">
      <is>
        <t>Cong Wang</t>
        <phoneticPr fontId="0" type="noConversion"/>
      </is>
    </nc>
  </rcc>
  <rcc rId="2569" sId="6" odxf="1" dxf="1">
    <nc r="F40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41" start="0" length="0">
    <dxf>
      <fill>
        <patternFill patternType="solid">
          <bgColor rgb="FFFFFF00"/>
        </patternFill>
      </fill>
    </dxf>
  </rfmt>
  <rcc rId="2570" sId="6" odxf="1" dxf="1">
    <nc r="F42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43" start="0" length="0">
    <dxf>
      <fill>
        <patternFill patternType="solid">
          <bgColor rgb="FFFFFF00"/>
        </patternFill>
      </fill>
    </dxf>
  </rfmt>
  <rcc rId="2571" sId="6" odxf="1" dxf="1">
    <nc r="F44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45" start="0" length="0">
    <dxf>
      <fill>
        <patternFill patternType="solid">
          <bgColor rgb="FFFFFF00"/>
        </patternFill>
      </fill>
    </dxf>
  </rfmt>
  <rcc rId="2572" sId="6" odxf="1" dxf="1">
    <nc r="F46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47" start="0" length="0">
    <dxf>
      <fill>
        <patternFill patternType="solid">
          <bgColor rgb="FFFFFF00"/>
        </patternFill>
      </fill>
    </dxf>
  </rfmt>
  <rcc rId="2573" sId="6" odxf="1" dxf="1">
    <nc r="F48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49" start="0" length="0">
    <dxf>
      <fill>
        <patternFill patternType="solid">
          <bgColor rgb="FFFFFF00"/>
        </patternFill>
      </fill>
    </dxf>
  </rfmt>
  <rcc rId="2574" sId="6" odxf="1" dxf="1">
    <nc r="F50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51" start="0" length="0">
    <dxf>
      <fill>
        <patternFill patternType="solid">
          <bgColor rgb="FFFFFF00"/>
        </patternFill>
      </fill>
    </dxf>
  </rfmt>
  <rcc rId="2575" sId="6" odxf="1" dxf="1">
    <nc r="F52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53" start="0" length="0">
    <dxf>
      <fill>
        <patternFill patternType="solid">
          <bgColor rgb="FFFFFF00"/>
        </patternFill>
      </fill>
    </dxf>
  </rfmt>
  <rcc rId="2576" sId="6" odxf="1" dxf="1">
    <nc r="F54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55" start="0" length="0">
    <dxf>
      <fill>
        <patternFill patternType="solid">
          <bgColor rgb="FFFFFF00"/>
        </patternFill>
      </fill>
    </dxf>
  </rfmt>
  <rcc rId="2577" sId="6" odxf="1" dxf="1">
    <nc r="F56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57" start="0" length="0">
    <dxf>
      <fill>
        <patternFill patternType="solid">
          <bgColor rgb="FFFFFF00"/>
        </patternFill>
      </fill>
    </dxf>
  </rfmt>
  <rcc rId="2578" sId="6" odxf="1" dxf="1">
    <nc r="F58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59" start="0" length="0">
    <dxf>
      <fill>
        <patternFill patternType="solid">
          <bgColor rgb="FFFFFF00"/>
        </patternFill>
      </fill>
    </dxf>
  </rfmt>
  <rcc rId="2579" sId="6" odxf="1" dxf="1">
    <nc r="F60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61" start="0" length="0">
    <dxf>
      <fill>
        <patternFill patternType="solid">
          <bgColor rgb="FFFFFF00"/>
        </patternFill>
      </fill>
    </dxf>
  </rfmt>
  <rcc rId="2580" sId="6" odxf="1" dxf="1">
    <nc r="F62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63" start="0" length="0">
    <dxf>
      <fill>
        <patternFill patternType="solid">
          <bgColor rgb="FFFFFF00"/>
        </patternFill>
      </fill>
    </dxf>
  </rfmt>
  <rcc rId="2581" sId="6" odxf="1" dxf="1">
    <nc r="F64" t="inlineStr">
      <is>
        <t>Cong Wang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6" sqref="F65" start="0" length="0">
    <dxf>
      <fill>
        <patternFill patternType="solid">
          <bgColor rgb="FFFFFF00"/>
        </patternFill>
      </fill>
    </dxf>
  </rfmt>
  <rcc rId="2582" sId="6">
    <nc r="F68" t="inlineStr">
      <is>
        <t>Cong Wang</t>
      </is>
    </nc>
  </rcc>
  <rcc rId="2583" sId="6">
    <nc r="F70" t="inlineStr">
      <is>
        <t>Cong Wang</t>
      </is>
    </nc>
  </rcc>
  <rcc rId="2584" sId="6">
    <nc r="F72" t="inlineStr">
      <is>
        <t>Cong Wang</t>
      </is>
    </nc>
  </rcc>
  <rcc rId="2585" sId="6">
    <nc r="F74" t="inlineStr">
      <is>
        <t>Cong Wang</t>
      </is>
    </nc>
  </rcc>
  <rcc rId="2586" sId="6">
    <nc r="F76" t="inlineStr">
      <is>
        <t>Cong Wang</t>
      </is>
    </nc>
  </rcc>
  <rcc rId="2587" sId="6">
    <nc r="F78" t="inlineStr">
      <is>
        <t>Cong Wang</t>
      </is>
    </nc>
  </rcc>
  <rcc rId="2588" sId="6">
    <nc r="F80" t="inlineStr">
      <is>
        <t>Cong Wang</t>
      </is>
    </nc>
  </rcc>
  <rcc rId="2589" sId="6">
    <nc r="F82" t="inlineStr">
      <is>
        <t>Cong Wang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37" start="0" length="0">
    <dxf>
      <fill>
        <patternFill patternType="solid">
          <bgColor rgb="FF00B050"/>
        </patternFill>
      </fill>
    </dxf>
  </rfmt>
  <rfmt sheetId="6" sqref="O37">
    <dxf>
      <fill>
        <patternFill patternType="solid">
          <bgColor rgb="FFFF0000"/>
        </patternFill>
      </fill>
    </dxf>
  </rfmt>
  <rfmt sheetId="6" sqref="N39:O39">
    <dxf>
      <fill>
        <patternFill patternType="solid">
          <bgColor rgb="FFFF0000"/>
        </patternFill>
      </fill>
    </dxf>
  </rfmt>
  <rfmt sheetId="6" sqref="N41:O41">
    <dxf>
      <fill>
        <patternFill patternType="solid">
          <bgColor rgb="FFFF0000"/>
        </patternFill>
      </fill>
    </dxf>
  </rfmt>
  <rfmt sheetId="6" sqref="N43:O43">
    <dxf>
      <fill>
        <patternFill patternType="solid">
          <bgColor rgb="FFFF0000"/>
        </patternFill>
      </fill>
    </dxf>
  </rfmt>
  <rfmt sheetId="6" sqref="O45">
    <dxf>
      <fill>
        <patternFill patternType="solid">
          <bgColor rgb="FFFF0000"/>
        </patternFill>
      </fill>
    </dxf>
  </rfmt>
  <rfmt sheetId="6" sqref="N47:O47">
    <dxf>
      <fill>
        <patternFill patternType="solid">
          <bgColor rgb="FFFF0000"/>
        </patternFill>
      </fill>
    </dxf>
  </rfmt>
  <rfmt sheetId="6" sqref="N49:O49">
    <dxf>
      <fill>
        <patternFill patternType="solid">
          <bgColor rgb="FFFF0000"/>
        </patternFill>
      </fill>
    </dxf>
  </rfmt>
  <rfmt sheetId="6" sqref="N45">
    <dxf>
      <fill>
        <patternFill patternType="solid">
          <bgColor rgb="FF00B050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0" sId="6">
    <nc r="N51">
      <v>56</v>
    </nc>
  </rcc>
  <rcc rId="2591" sId="6">
    <nc r="O51">
      <v>37</v>
    </nc>
  </rcc>
  <rfmt sheetId="6" sqref="N51:O51">
    <dxf>
      <fill>
        <patternFill patternType="solid">
          <bgColor rgb="FFFF0000"/>
        </patternFill>
      </fill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2" sId="6" odxf="1" dxf="1" numFmtId="13">
    <nc r="N5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93" sId="6" odxf="1" dxf="1" numFmtId="13">
    <nc r="O5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94" sId="6" odxf="1" dxf="1" numFmtId="13">
    <nc r="N6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95" sId="6" odxf="1" dxf="1" numFmtId="13">
    <nc r="O6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96" sId="6" odxf="1" dxf="1" numFmtId="13">
    <nc r="N69">
      <v>0.9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97" sId="6" odxf="1" dxf="1" numFmtId="13">
    <nc r="O69">
      <v>0.9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98" sId="6" odxf="1" dxf="1" numFmtId="13">
    <nc r="N71">
      <v>0.82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599" sId="6" odxf="1" dxf="1" numFmtId="13">
    <nc r="O71">
      <v>0.82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8">
    <nc r="O148">
      <f>4.7</f>
    </nc>
  </rcc>
  <rcv guid="{BA400C7C-46A6-490E-A221-F389469378D8}" action="delete"/>
  <rdn rId="0" localSheetId="1" customView="1" name="Z_BA400C7C_46A6_490E_A221_F389469378D8_.wvu.FilterData" hidden="1" oldHidden="1">
    <formula>old生产总监指标Summary!$B$3:$H$71</formula>
    <oldFormula>old生产总监指标Summary!$B$3:$H$71</oldFormula>
  </rdn>
  <rdn rId="0" localSheetId="2" customView="1" name="Z_BA400C7C_46A6_490E_A221_F389469378D8_.wvu.FilterData" hidden="1" oldHidden="1">
    <formula>old!$J$3:$R$117</formula>
    <oldFormula>old!$J$3:$R$117</oldFormula>
  </rdn>
  <rdn rId="0" localSheetId="4" customView="1" name="Z_BA400C7C_46A6_490E_A221_F389469378D8_.wvu.FilterData" hidden="1" oldHidden="1">
    <formula>'L3&amp;VS-Assy'!$B$3:$E$65</formula>
    <oldFormula>'L3&amp;VS-Assy'!$B$3:$E$65</oldFormula>
  </rdn>
  <rdn rId="0" localSheetId="5" customView="1" name="Z_BA400C7C_46A6_490E_A221_F389469378D8_.wvu.FilterData" hidden="1" oldHidden="1">
    <formula>'L3&amp;VS-Fab 1st half year'!$B$3:$H$87</formula>
    <oldFormula>'L3&amp;VS-Fab 1st half year'!$B$3:$H$87</oldFormula>
  </rdn>
  <rdn rId="0" localSheetId="6" customView="1" name="Z_BA400C7C_46A6_490E_A221_F389469378D8_.wvu.Rows" hidden="1" oldHidden="1">
    <formula>'L3&amp;VS-Fab  2nd half year'!$8:$11,'L3&amp;VS-Fab  2nd half year'!$18:$19,'L3&amp;VS-Fab  2nd half year'!$22:$23</formula>
  </rdn>
  <rdn rId="0" localSheetId="6" customView="1" name="Z_BA400C7C_46A6_490E_A221_F389469378D8_.wvu.FilterData" hidden="1" oldHidden="1">
    <formula>'L3&amp;VS-Fab  2nd half year'!$B$3:$H$87</formula>
    <oldFormula>'L3&amp;VS-Fab  2nd half year'!$B$3:$H$87</oldFormula>
  </rdn>
  <rdn rId="0" localSheetId="7" customView="1" name="Z_BA400C7C_46A6_490E_A221_F389469378D8_.wvu.FilterData" hidden="1" oldHidden="1">
    <formula>'L3&amp;VS-Paint'!$B$3:$H$65</formula>
    <oldFormula>'L3&amp;VS-Paint'!$B$3:$H$65</oldFormula>
  </rdn>
  <rcv guid="{BA400C7C-46A6-490E-A221-F389469378D8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65:O65">
    <dxf>
      <fill>
        <patternFill patternType="solid">
          <bgColor rgb="FFFF0000"/>
        </patternFill>
      </fill>
    </dxf>
  </rfmt>
  <rcc rId="2600" sId="6">
    <nc r="N73">
      <v>15</v>
    </nc>
  </rcc>
  <rcc rId="2601" sId="6">
    <nc r="O73" t="inlineStr">
      <is>
        <t>15+5</t>
        <phoneticPr fontId="0" type="noConversion"/>
      </is>
    </nc>
  </rcc>
  <rcc rId="2602" sId="6" odxf="1" dxf="1" numFmtId="13">
    <nc r="N75">
      <v>0.01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6" sqref="O75" start="0" length="0">
    <dxf>
      <fill>
        <patternFill patternType="solid">
          <bgColor rgb="FF00B050"/>
        </patternFill>
      </fill>
    </dxf>
  </rfmt>
  <rcc rId="2603" sId="6" numFmtId="13">
    <nc r="O75">
      <v>0.02</v>
    </nc>
  </rcc>
  <rcc rId="2604" sId="6" numFmtId="13">
    <nc r="O65">
      <v>0.90700000000000003</v>
    </nc>
  </rcc>
  <rcc rId="2605" sId="6" numFmtId="13">
    <nc r="N65">
      <v>0.90400000000000003</v>
    </nc>
  </rcc>
  <rfmt sheetId="6" sqref="N65:O65">
    <dxf>
      <fill>
        <patternFill>
          <bgColor rgb="FF00B050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73:O73">
    <dxf>
      <fill>
        <patternFill patternType="solid">
          <bgColor rgb="FFFF0000"/>
        </patternFill>
      </fill>
    </dxf>
  </rfmt>
  <rfmt sheetId="6" sqref="N72" start="0" length="0">
    <dxf>
      <fill>
        <patternFill>
          <bgColor rgb="FFFF0000"/>
        </patternFill>
      </fill>
    </dxf>
  </rfmt>
  <rfmt sheetId="6" sqref="O72" start="0" length="0">
    <dxf>
      <fill>
        <patternFill>
          <bgColor rgb="FFFF0000"/>
        </patternFill>
      </fill>
    </dxf>
  </rfmt>
  <rcc rId="2606" sId="6" odxf="1" dxf="1">
    <oc r="N72" t="inlineStr">
      <is>
        <t>31+4</t>
        <phoneticPr fontId="0" type="noConversion"/>
      </is>
    </oc>
    <nc r="N72">
      <v>15</v>
    </nc>
    <ndxf>
      <fill>
        <patternFill>
          <bgColor theme="7" tint="0.79998168889431442"/>
        </patternFill>
      </fill>
    </ndxf>
  </rcc>
  <rcc rId="2607" sId="6" odxf="1" dxf="1">
    <oc r="O72" t="inlineStr">
      <is>
        <t>32+5</t>
        <phoneticPr fontId="0" type="noConversion"/>
      </is>
    </oc>
    <nc r="O72" t="inlineStr">
      <is>
        <t>15+5</t>
        <phoneticPr fontId="0" type="noConversion"/>
      </is>
    </nc>
    <ndxf>
      <fill>
        <patternFill>
          <bgColor theme="7" tint="0.79998168889431442"/>
        </patternFill>
      </fill>
    </ndxf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8" sId="6" odxf="1" dxf="1">
    <oc r="G402" t="inlineStr">
      <is>
        <t>Plan</t>
        <phoneticPr fontId="0" type="noConversion"/>
      </is>
    </oc>
    <nc r="G402" t="inlineStr">
      <is>
        <t>zou</t>
        <phoneticPr fontId="0" type="noConversion"/>
      </is>
    </nc>
    <odxf>
      <font>
        <sz val="15"/>
        <color auto="1"/>
        <name val="Arial Narrow"/>
        <scheme val="none"/>
      </font>
    </odxf>
    <ndxf>
      <font>
        <sz val="11"/>
        <color theme="1"/>
        <name val="等线"/>
        <family val="2"/>
        <charset val="134"/>
        <scheme val="minor"/>
      </font>
    </ndxf>
  </rcc>
  <rcc rId="2609" sId="6" odxf="1" dxf="1">
    <oc r="G401" t="inlineStr">
      <is>
        <t>Actual</t>
        <phoneticPr fontId="0" type="noConversion"/>
      </is>
    </oc>
    <nc r="G401" t="inlineStr">
      <is>
        <t>zou</t>
        <phoneticPr fontId="0" type="noConversion"/>
      </is>
    </nc>
    <odxf>
      <font>
        <sz val="15"/>
        <color auto="1"/>
        <name val="Arial Narrow"/>
        <scheme val="none"/>
      </font>
    </odxf>
    <ndxf>
      <font>
        <sz val="11"/>
        <color theme="1"/>
        <name val="等线"/>
        <family val="2"/>
        <charset val="134"/>
        <scheme val="minor"/>
      </font>
    </ndxf>
  </rcc>
  <rcc rId="2610" sId="6" numFmtId="4">
    <nc r="N31">
      <v>13.18</v>
    </nc>
  </rcc>
  <rcc rId="2611" sId="6" numFmtId="4">
    <nc r="N33">
      <v>13.13</v>
    </nc>
  </rcc>
  <rdn rId="0" localSheetId="1" customView="1" name="Z_6E6E73FE_A7EC_40AC_A747_A84F414A2E1B_.wvu.FilterData" hidden="1" oldHidden="1">
    <formula>old生产总监指标Summary!$B$3:$H$71</formula>
  </rdn>
  <rdn rId="0" localSheetId="2" customView="1" name="Z_6E6E73FE_A7EC_40AC_A747_A84F414A2E1B_.wvu.FilterData" hidden="1" oldHidden="1">
    <formula>old!$J$3:$R$117</formula>
  </rdn>
  <rdn rId="0" localSheetId="4" customView="1" name="Z_6E6E73FE_A7EC_40AC_A747_A84F414A2E1B_.wvu.Rows" hidden="1" oldHidden="1">
    <formula>'L3&amp;VS-Assy'!$69:$131,'L3&amp;VS-Assy'!$135:$197,'L3&amp;VS-Assy'!$201:$263,'L3&amp;VS-Assy'!$267:$329,'L3&amp;VS-Assy'!$333:$395,'L3&amp;VS-Assy'!$399:$461,'L3&amp;VS-Assy'!$465:$527</formula>
  </rdn>
  <rdn rId="0" localSheetId="4" customView="1" name="Z_6E6E73FE_A7EC_40AC_A747_A84F414A2E1B_.wvu.FilterData" hidden="1" oldHidden="1">
    <formula>'L3&amp;VS-Assy'!$B$3:$E$65</formula>
  </rdn>
  <rdn rId="0" localSheetId="5" customView="1" name="Z_6E6E73FE_A7EC_40AC_A747_A84F414A2E1B_.wvu.FilterData" hidden="1" oldHidden="1">
    <formula>'L3&amp;VS-Fab 1st half year'!$B$3:$H$87</formula>
  </rdn>
  <rdn rId="0" localSheetId="6" customView="1" name="Z_6E6E73FE_A7EC_40AC_A747_A84F414A2E1B_.wvu.FilterData" hidden="1" oldHidden="1">
    <formula>'L3&amp;VS-Fab  2nd half year'!$A$345:$Y$345</formula>
  </rdn>
  <rdn rId="0" localSheetId="7" customView="1" name="Z_6E6E73FE_A7EC_40AC_A747_A84F414A2E1B_.wvu.FilterData" hidden="1" oldHidden="1">
    <formula>'L3&amp;VS-Paint'!$B$3:$H$65</formula>
  </rdn>
  <rcv guid="{6E6E73FE-A7EC-40AC-A747-A84F414A2E1B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619" sheetId="6" source="N33" destination="O31" sourceSheetId="6">
    <rfmt sheetId="6" sqref="O31" start="0" length="0">
      <dxf>
        <font>
          <sz val="15"/>
          <color theme="1"/>
          <name val="Arial Narrow"/>
          <family val="2"/>
          <charset val="134"/>
          <scheme val="none"/>
        </font>
        <numFmt numFmtId="179" formatCode="0.0_ 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F36:F87">
    <dxf>
      <fill>
        <patternFill patternType="none">
          <bgColor auto="1"/>
        </patternFill>
      </fill>
    </dxf>
  </rfmt>
  <rfmt sheetId="6" sqref="N31:O31">
    <dxf>
      <fill>
        <patternFill patternType="solid">
          <bgColor rgb="FF00B050"/>
        </patternFill>
      </fill>
    </dxf>
  </rfmt>
  <rcc rId="2620" sId="6">
    <nc r="N63">
      <v>148</v>
    </nc>
  </rcc>
  <rfmt sheetId="6" sqref="N63">
    <dxf>
      <fill>
        <patternFill patternType="solid">
          <bgColor rgb="FF00B050"/>
        </patternFill>
      </fill>
    </dxf>
  </rfmt>
  <rcc rId="2621" sId="6">
    <nc r="O63">
      <v>216</v>
    </nc>
  </rcc>
  <rfmt sheetId="6" sqref="O63">
    <dxf>
      <fill>
        <patternFill patternType="solid">
          <bgColor rgb="FF00B050"/>
        </patternFill>
      </fill>
    </dxf>
  </rfmt>
  <rcc rId="2622" sId="6">
    <nc r="N67">
      <v>4</v>
    </nc>
  </rcc>
  <rcc rId="2623" sId="6">
    <nc r="O67">
      <v>4</v>
    </nc>
  </rcc>
  <rfmt sheetId="6" sqref="N67:O67">
    <dxf>
      <fill>
        <patternFill patternType="solid">
          <bgColor rgb="FF00B050"/>
        </patternFill>
      </fill>
    </dxf>
  </rfmt>
  <rcc rId="2624" sId="6">
    <nc r="N53">
      <v>11.4</v>
    </nc>
  </rcc>
  <rcc rId="2625" sId="6">
    <nc r="O53">
      <v>3.3</v>
    </nc>
  </rcc>
  <rfmt sheetId="6" sqref="N53:O53">
    <dxf>
      <fill>
        <patternFill patternType="solid">
          <bgColor rgb="FF00B050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73:O73">
    <dxf>
      <fill>
        <patternFill>
          <bgColor rgb="FF00B050"/>
        </patternFill>
      </fill>
    </dxf>
  </rfmt>
  <rcc rId="2626" sId="6" odxf="1" dxf="1" quotePrefix="1">
    <nc r="N79" t="inlineStr">
      <is>
        <t>±2%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627" sId="6" odxf="1" dxf="1" quotePrefix="1">
    <nc r="O79" t="inlineStr">
      <is>
        <t>±2%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628" sId="6">
    <oc r="F56" t="inlineStr">
      <is>
        <t>Cong Wang</t>
      </is>
    </oc>
    <nc r="F56" t="inlineStr">
      <is>
        <t>Danny Tian</t>
        <phoneticPr fontId="0" type="noConversion"/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9" sId="6" numFmtId="13">
    <nc r="N83">
      <v>0</v>
    </nc>
  </rcc>
  <rcc rId="2630" sId="6" numFmtId="13">
    <nc r="O83">
      <v>0</v>
    </nc>
  </rcc>
  <rfmt sheetId="6" sqref="N83:O83">
    <dxf>
      <fill>
        <patternFill patternType="solid">
          <bgColor rgb="FF00B050"/>
        </patternFill>
      </fill>
    </dxf>
  </rfmt>
  <rcv guid="{7AE21D59-CE93-418B-B8C7-FBE04780DED0}" action="delete"/>
  <rdn rId="0" localSheetId="1" customView="1" name="Z_7AE21D59_CE93_418B_B8C7_FBE04780DED0_.wvu.FilterData" hidden="1" oldHidden="1">
    <formula>old生产总监指标Summary!$B$3:$H$71</formula>
    <oldFormula>old生产总监指标Summary!$B$3:$H$71</oldFormula>
  </rdn>
  <rdn rId="0" localSheetId="2" customView="1" name="Z_7AE21D59_CE93_418B_B8C7_FBE04780DED0_.wvu.FilterData" hidden="1" oldHidden="1">
    <formula>old!$J$3:$R$117</formula>
    <oldFormula>old!$J$3:$R$117</oldFormula>
  </rdn>
  <rdn rId="0" localSheetId="4" customView="1" name="Z_7AE21D59_CE93_418B_B8C7_FBE04780DED0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7AE21D59_CE93_418B_B8C7_FBE04780DED0_.wvu.FilterData" hidden="1" oldHidden="1">
    <formula>'L3&amp;VS-Assy'!$B$3:$E$65</formula>
    <oldFormula>'L3&amp;VS-Assy'!$B$3:$E$65</oldFormula>
  </rdn>
  <rdn rId="0" localSheetId="5" customView="1" name="Z_7AE21D59_CE93_418B_B8C7_FBE04780DED0_.wvu.FilterData" hidden="1" oldHidden="1">
    <formula>'L3&amp;VS-Fab 1st half year'!$B$3:$H$87</formula>
    <oldFormula>'L3&amp;VS-Fab 1st half year'!$B$3:$H$87</oldFormula>
  </rdn>
  <rdn rId="0" localSheetId="6" customView="1" name="Z_7AE21D59_CE93_418B_B8C7_FBE04780DED0_.wvu.Rows" hidden="1" oldHidden="1">
    <formula>'L3&amp;VS-Fab  2nd half year'!$84:$87</formula>
  </rdn>
  <rdn rId="0" localSheetId="6" customView="1" name="Z_7AE21D59_CE93_418B_B8C7_FBE04780DED0_.wvu.FilterData" hidden="1" oldHidden="1">
    <formula>'L3&amp;VS-Fab  2nd half year'!$A$345:$Y$429</formula>
    <oldFormula>'L3&amp;VS-Fab  2nd half year'!$A$345:$Y$345</oldFormula>
  </rdn>
  <rdn rId="0" localSheetId="7" customView="1" name="Z_7AE21D59_CE93_418B_B8C7_FBE04780DED0_.wvu.FilterData" hidden="1" oldHidden="1">
    <formula>'L3&amp;VS-Paint'!$B$3:$H$65</formula>
    <oldFormula>'L3&amp;VS-Paint'!$B$3:$H$65</oldFormula>
  </rdn>
  <rcv guid="{7AE21D59-CE93-418B-B8C7-FBE04780DED0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9" sId="6" odxf="1" dxf="1">
    <nc r="F34" t="inlineStr">
      <is>
        <t>Cong Wang</t>
      </is>
    </nc>
    <odxf/>
    <ndxf/>
  </rcc>
  <rfmt sheetId="6" sqref="F35" start="0" length="0">
    <dxf/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57" start="0" length="0">
    <dxf>
      <fill>
        <patternFill patternType="solid">
          <bgColor rgb="FF00B050"/>
        </patternFill>
      </fill>
    </dxf>
  </rfmt>
  <rfmt sheetId="6" sqref="O57" start="0" length="0">
    <dxf>
      <fill>
        <patternFill patternType="solid">
          <bgColor rgb="FF00B050"/>
        </patternFill>
      </fill>
    </dxf>
  </rfmt>
  <rcc rId="2640" sId="6">
    <nc r="O57" t="inlineStr">
      <is>
        <t>N/A</t>
        <phoneticPr fontId="0" type="noConversion"/>
      </is>
    </nc>
  </rcc>
  <rcc rId="2641" sId="6">
    <oc r="N3" t="inlineStr">
      <is>
        <t>Jun</t>
      </is>
    </oc>
    <nc r="N3" t="inlineStr">
      <is>
        <t>Jun</t>
        <phoneticPr fontId="0" type="noConversion"/>
      </is>
    </nc>
  </rcc>
  <rcc rId="2642" sId="6" numFmtId="13">
    <nc r="N57">
      <v>0.94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3" sId="6" numFmtId="13">
    <oc r="N57">
      <v>0.94</v>
    </oc>
    <nc r="N57">
      <v>0.98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8">
    <oc r="E137" t="inlineStr">
      <is>
        <t>Capacity prove out-Robot &amp; MC</t>
      </is>
    </oc>
    <nc r="E137" t="inlineStr">
      <is>
        <t>Capacity prove out-CC Robot</t>
      </is>
    </nc>
  </rcc>
  <rcc rId="71" sId="8">
    <oc r="H137" t="inlineStr">
      <is>
        <t>32+5</t>
      </is>
    </oc>
    <nc r="H137">
      <v>30</v>
    </nc>
  </rcc>
  <rcc rId="72" sId="8">
    <oc r="I138" t="inlineStr">
      <is>
        <t>26+4</t>
      </is>
    </oc>
    <nc r="I138">
      <v>25</v>
    </nc>
  </rcc>
  <rcc rId="73" sId="8">
    <oc r="J138" t="inlineStr">
      <is>
        <t>26+4</t>
      </is>
    </oc>
    <nc r="J138">
      <v>25</v>
    </nc>
  </rcc>
  <rcc rId="74" sId="8">
    <oc r="I137" t="inlineStr">
      <is>
        <t>32+5</t>
      </is>
    </oc>
    <nc r="I137">
      <v>30</v>
    </nc>
  </rcc>
  <rcc rId="75" sId="8">
    <oc r="J137" t="inlineStr">
      <is>
        <t>32+5</t>
      </is>
    </oc>
    <nc r="J137">
      <v>30</v>
    </nc>
  </rcc>
  <rcc rId="76" sId="8">
    <oc r="K137" t="inlineStr">
      <is>
        <t>32+5</t>
      </is>
    </oc>
    <nc r="K137">
      <v>30</v>
    </nc>
  </rcc>
  <rcc rId="77" sId="8">
    <oc r="L137" t="inlineStr">
      <is>
        <t>32+5</t>
      </is>
    </oc>
    <nc r="L137">
      <v>30</v>
    </nc>
  </rcc>
  <rcc rId="78" sId="8">
    <oc r="M137" t="inlineStr">
      <is>
        <t>32+5</t>
      </is>
    </oc>
    <nc r="M137">
      <v>30</v>
    </nc>
  </rcc>
  <rcc rId="79" sId="8">
    <oc r="N137" t="inlineStr">
      <is>
        <t>32+5</t>
      </is>
    </oc>
    <nc r="N137">
      <v>30</v>
    </nc>
  </rcc>
  <rcc rId="80" sId="8">
    <oc r="O137" t="inlineStr">
      <is>
        <t>32+5</t>
      </is>
    </oc>
    <nc r="O137">
      <v>30</v>
    </nc>
  </rcc>
  <rcc rId="81" sId="8">
    <oc r="P137" t="inlineStr">
      <is>
        <t>32+5</t>
      </is>
    </oc>
    <nc r="P137">
      <v>30</v>
    </nc>
  </rcc>
  <rcc rId="82" sId="8">
    <oc r="Q137" t="inlineStr">
      <is>
        <t>32+5</t>
      </is>
    </oc>
    <nc r="Q137">
      <v>30</v>
    </nc>
  </rcc>
  <rcc rId="83" sId="8">
    <oc r="R137" t="inlineStr">
      <is>
        <t>32+5</t>
      </is>
    </oc>
    <nc r="R137">
      <v>30</v>
    </nc>
  </rcc>
  <rcc rId="84" sId="8">
    <oc r="S137" t="inlineStr">
      <is>
        <t>32+5</t>
      </is>
    </oc>
    <nc r="S137">
      <v>30</v>
    </nc>
  </rcc>
  <rcc rId="85" sId="8">
    <oc r="T137" t="inlineStr">
      <is>
        <t>32+5</t>
      </is>
    </oc>
    <nc r="T137">
      <v>30</v>
    </nc>
  </rcc>
  <rcc rId="86" sId="8">
    <oc r="K138" t="inlineStr">
      <is>
        <t>26+4</t>
      </is>
    </oc>
    <nc r="K138">
      <v>25</v>
    </nc>
  </rcc>
  <rcc rId="87" sId="8">
    <oc r="L138" t="inlineStr">
      <is>
        <t>27+4</t>
      </is>
    </oc>
    <nc r="L138">
      <v>25</v>
    </nc>
  </rcc>
  <rcc rId="88" sId="8">
    <nc r="M138">
      <v>26</v>
    </nc>
  </rcc>
  <rcc rId="89" sId="8">
    <nc r="N138">
      <v>26</v>
    </nc>
  </rcc>
  <rcc rId="90" sId="8">
    <nc r="O138">
      <v>26</v>
    </nc>
  </rcc>
  <rrc rId="91" sId="8" ref="A139:XFD139" action="deleteRow">
    <rfmt sheetId="8" xfDxf="1" sqref="A139:XFD139" start="0" length="0"/>
    <rcc rId="0" sId="8" dxf="1">
      <nc r="A139">
        <v>35</v>
      </nc>
      <ndxf>
        <font>
          <sz val="11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8" dxf="1">
      <nc r="B139" t="inlineStr">
        <is>
          <t>ME</t>
        </is>
      </nc>
      <ndxf>
        <font>
          <sz val="15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8" dxf="1">
      <nc r="C139" t="inlineStr">
        <is>
          <t>C</t>
        </is>
      </nc>
      <ndxf>
        <font>
          <sz val="15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8" dxf="1">
      <nc r="D139" t="inlineStr">
        <is>
          <t>突破性指标</t>
        </is>
      </nc>
      <ndxf>
        <font>
          <sz val="15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8" dxf="1">
      <nc r="E139" t="inlineStr">
        <is>
          <t>Efficiency improvement-Assy</t>
        </is>
      </nc>
      <ndxf>
        <font>
          <sz val="15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8" sqref="F139" start="0" length="0">
      <dxf>
        <font>
          <sz val="15"/>
          <color auto="1"/>
          <name val="Arial Narrow"/>
          <family val="2"/>
          <charset val="134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8" dxf="1">
      <nc r="G139" t="inlineStr">
        <is>
          <t>Plan</t>
          <phoneticPr fontId="6" type="noConversion"/>
        </is>
      </nc>
      <n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H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I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J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K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L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M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N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O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P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Q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R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S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T139" start="0" length="0">
      <dxf>
        <font>
          <sz val="15"/>
          <color auto="1"/>
          <name val="Arial Narrow"/>
          <family val="2"/>
          <charset val="134"/>
          <scheme val="none"/>
        </font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2" sId="8" ref="A139:XFD139" action="deleteRow">
    <rfmt sheetId="8" xfDxf="1" sqref="A139:XFD139" start="0" length="0"/>
    <rfmt sheetId="8" sqref="A139" start="0" length="0">
      <dxf>
        <font>
          <sz val="11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B139" start="0" length="0">
      <dxf>
        <font>
          <sz val="15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C139" start="0" length="0">
      <dxf>
        <font>
          <sz val="15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D139" start="0" length="0">
      <dxf>
        <font>
          <sz val="15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E139" start="0" length="0">
      <dxf>
        <font>
          <sz val="15"/>
          <color theme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8" sqref="F139" start="0" length="0">
      <dxf>
        <font>
          <sz val="15"/>
          <color auto="1"/>
          <name val="Arial Narrow"/>
          <family val="2"/>
          <charset val="134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8" dxf="1">
      <nc r="G139" t="inlineStr">
        <is>
          <t>Actual</t>
          <phoneticPr fontId="6" type="noConversion"/>
        </is>
      </nc>
      <n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H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I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J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K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L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M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N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O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P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Q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R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S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T139" start="0" length="0">
      <dxf>
        <font>
          <sz val="15"/>
          <color auto="1"/>
          <name val="Arial Narrow"/>
          <family val="2"/>
          <charset val="134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" sId="8">
    <oc r="H130">
      <f>#REF!</f>
    </oc>
    <nc r="H130" t="inlineStr">
      <is>
        <t>=</t>
      </is>
    </nc>
  </rcc>
  <rcc rId="94" sId="8">
    <oc r="H131">
      <f>#REF!</f>
    </oc>
    <nc r="H131">
      <f>'L3&amp;VS-Fab  2nd half year'!H64</f>
    </nc>
  </rcc>
  <rcc rId="95" sId="8">
    <oc r="I131">
      <f>#REF!</f>
    </oc>
    <nc r="I131">
      <f>'L3&amp;VS-Fab  2nd half year'!I64</f>
    </nc>
  </rcc>
  <rcc rId="96" sId="8">
    <oc r="J131">
      <f>#REF!</f>
    </oc>
    <nc r="J131">
      <f>'L3&amp;VS-Fab  2nd half year'!J64</f>
    </nc>
  </rcc>
  <rcc rId="97" sId="8">
    <oc r="K131">
      <f>#REF!</f>
    </oc>
    <nc r="K131">
      <f>'L3&amp;VS-Fab  2nd half year'!K64</f>
    </nc>
  </rcc>
  <rcc rId="98" sId="8">
    <oc r="L131">
      <f>#REF!</f>
    </oc>
    <nc r="L131">
      <f>'L3&amp;VS-Fab  2nd half year'!L64</f>
    </nc>
  </rcc>
  <rcc rId="99" sId="8">
    <oc r="M131">
      <f>#REF!</f>
    </oc>
    <nc r="M131">
      <f>'L3&amp;VS-Fab  2nd half year'!M64</f>
    </nc>
  </rcc>
  <rcc rId="100" sId="8">
    <oc r="N131">
      <f>#REF!</f>
    </oc>
    <nc r="N131">
      <f>'L3&amp;VS-Fab  2nd half year'!N64</f>
    </nc>
  </rcc>
  <rcc rId="101" sId="8">
    <oc r="O131">
      <f>#REF!</f>
    </oc>
    <nc r="O131">
      <f>'L3&amp;VS-Fab  2nd half year'!O64</f>
    </nc>
  </rcc>
  <rcc rId="102" sId="8">
    <oc r="P131">
      <f>#REF!</f>
    </oc>
    <nc r="P131">
      <f>'L3&amp;VS-Fab  2nd half year'!P64</f>
    </nc>
  </rcc>
  <rcc rId="103" sId="8">
    <oc r="Q131">
      <f>#REF!</f>
    </oc>
    <nc r="Q131">
      <f>'L3&amp;VS-Fab  2nd half year'!Q64</f>
    </nc>
  </rcc>
  <rcc rId="104" sId="8">
    <oc r="R131">
      <f>#REF!</f>
    </oc>
    <nc r="R131">
      <f>'L3&amp;VS-Fab  2nd half year'!R64</f>
    </nc>
  </rcc>
  <rcc rId="105" sId="8">
    <oc r="S131">
      <f>#REF!</f>
    </oc>
    <nc r="S131">
      <f>'L3&amp;VS-Fab  2nd half year'!S64</f>
    </nc>
  </rcc>
  <rcc rId="106" sId="8">
    <oc r="T131">
      <f>#REF!</f>
    </oc>
    <nc r="T131">
      <f>'L3&amp;VS-Fab  2nd half year'!T64</f>
    </nc>
  </rcc>
  <rcc rId="107" sId="8" odxf="1" dxf="1">
    <oc r="H132">
      <f>#REF!</f>
    </oc>
    <nc r="H132">
      <f>'L3&amp;VS-Fab  2nd half year'!H65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08" sId="8" odxf="1" dxf="1">
    <oc r="I132">
      <f>#REF!</f>
    </oc>
    <nc r="I132">
      <f>'L3&amp;VS-Fab  2nd half year'!I65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09" sId="8" odxf="1" dxf="1">
    <oc r="J132">
      <f>#REF!</f>
    </oc>
    <nc r="J132">
      <f>'L3&amp;VS-Fab  2nd half year'!J65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10" sId="8" odxf="1" dxf="1">
    <oc r="K132">
      <f>#REF!</f>
    </oc>
    <nc r="K132">
      <f>'L3&amp;VS-Fab  2nd half year'!K65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11" sId="8" odxf="1" dxf="1">
    <oc r="L132">
      <f>#REF!</f>
    </oc>
    <nc r="L132">
      <f>'L3&amp;VS-Fab  2nd half year'!L65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12" sId="8" odxf="1" dxf="1">
    <nc r="M132">
      <f>'L3&amp;VS-Fab  2nd half year'!M65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113" sId="8" odxf="1" dxf="1">
    <nc r="N132">
      <f>'L3&amp;VS-Fab  2nd half year'!N65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114" sId="8" odxf="1" dxf="1">
    <nc r="O132">
      <f>'L3&amp;VS-Fab  2nd half year'!O65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115" sId="8" numFmtId="14">
    <oc r="H139">
      <v>0.1</v>
    </oc>
    <nc r="H139">
      <f>'L3&amp;VS-Fab  2nd half year'!H74</f>
    </nc>
  </rcc>
  <rcc rId="116" sId="8" numFmtId="14">
    <oc r="O139">
      <v>0.04</v>
    </oc>
    <nc r="O139">
      <f>'L3&amp;VS-Fab  2nd half year'!O74</f>
    </nc>
  </rcc>
  <rcc rId="117" sId="8" numFmtId="14">
    <oc r="P139">
      <v>0.04</v>
    </oc>
    <nc r="P139">
      <f>'L3&amp;VS-Fab  2nd half year'!P74</f>
    </nc>
  </rcc>
  <rcc rId="118" sId="8" numFmtId="14">
    <oc r="Q139">
      <v>0.06</v>
    </oc>
    <nc r="Q139">
      <f>'L3&amp;VS-Fab  2nd half year'!Q74</f>
    </nc>
  </rcc>
  <rcc rId="119" sId="8" numFmtId="14">
    <oc r="R139">
      <v>0.08</v>
    </oc>
    <nc r="R139">
      <f>'L3&amp;VS-Fab  2nd half year'!R74</f>
    </nc>
  </rcc>
  <rcc rId="120" sId="8" numFmtId="14">
    <oc r="S139">
      <v>0.08</v>
    </oc>
    <nc r="S139">
      <f>'L3&amp;VS-Fab  2nd half year'!S74</f>
    </nc>
  </rcc>
  <rcc rId="121" sId="8" numFmtId="14">
    <oc r="T139">
      <v>0.1</v>
    </oc>
    <nc r="T139">
      <f>'L3&amp;VS-Fab  2nd half year'!T74</f>
    </nc>
  </rcc>
  <rcc rId="122" sId="8" odxf="1" dxf="1" numFmtId="14">
    <oc r="H140">
      <v>0.01</v>
    </oc>
    <nc r="H140">
      <f>'L3&amp;VS-Fab  2nd half year'!H75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23" sId="8">
    <oc r="I139">
      <v>0</v>
    </oc>
    <nc r="I139">
      <f>'L3&amp;VS-Fab  2nd half year'!I74</f>
    </nc>
  </rcc>
  <rcc rId="124" sId="8">
    <oc r="J139">
      <v>0</v>
    </oc>
    <nc r="J139">
      <f>'L3&amp;VS-Fab  2nd half year'!J74</f>
    </nc>
  </rcc>
  <rcc rId="125" sId="8">
    <oc r="K139">
      <v>0.02</v>
    </oc>
    <nc r="K139">
      <f>'L3&amp;VS-Fab  2nd half year'!K74</f>
    </nc>
  </rcc>
  <rcc rId="126" sId="8">
    <oc r="L139">
      <v>0.02</v>
    </oc>
    <nc r="L139">
      <f>'L3&amp;VS-Fab  2nd half year'!L74</f>
    </nc>
  </rcc>
  <rcc rId="127" sId="8" odxf="1" dxf="1" numFmtId="14">
    <oc r="I140">
      <v>0</v>
    </oc>
    <nc r="I140">
      <f>'L3&amp;VS-Fab  2nd half year'!I75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28" sId="8" odxf="1" dxf="1" numFmtId="14">
    <oc r="J140">
      <v>0</v>
    </oc>
    <nc r="J140">
      <f>'L3&amp;VS-Fab  2nd half year'!J75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29" sId="8" odxf="1" dxf="1" numFmtId="14">
    <oc r="K140">
      <v>0</v>
    </oc>
    <nc r="K140">
      <f>'L3&amp;VS-Fab  2nd half year'!K75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30" sId="8" odxf="1" dxf="1" numFmtId="14">
    <oc r="L140">
      <v>0.01</v>
    </oc>
    <nc r="L140">
      <f>'L3&amp;VS-Fab  2nd half year'!L75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31" sId="8">
    <oc r="M139">
      <v>0.02</v>
    </oc>
    <nc r="M139">
      <f>'L3&amp;VS-Fab  2nd half year'!M74</f>
    </nc>
  </rcc>
  <rcc rId="132" sId="8">
    <oc r="N139">
      <v>0.04</v>
    </oc>
    <nc r="N139">
      <f>'L3&amp;VS-Fab  2nd half year'!N74</f>
    </nc>
  </rcc>
  <rcc rId="133" sId="8" odxf="1" dxf="1">
    <nc r="M140">
      <f>'L3&amp;VS-Fab  2nd half year'!M75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134" sId="8" odxf="1" dxf="1">
    <nc r="N140">
      <f>'L3&amp;VS-Fab  2nd half year'!N75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4" sId="6">
    <nc r="N35">
      <v>0</v>
    </nc>
  </rcc>
  <rcc rId="2645" sId="6">
    <nc r="O35">
      <v>2</v>
    </nc>
  </rcc>
  <rfmt sheetId="6" sqref="N35">
    <dxf>
      <fill>
        <patternFill patternType="solid">
          <bgColor rgb="FF00B050"/>
        </patternFill>
      </fill>
    </dxf>
  </rfmt>
  <rfmt sheetId="6" sqref="O35">
    <dxf>
      <fill>
        <patternFill patternType="solid">
          <bgColor rgb="FFFF0000"/>
        </patternFill>
      </fill>
    </dxf>
  </rfmt>
  <rcc rId="2646" sId="6" numFmtId="13">
    <nc r="O57">
      <v>0.95</v>
    </nc>
  </rcc>
  <rcft rId="2640" sheetId="6"/>
  <rcc rId="2647" sId="6" odxf="1" dxf="1">
    <nc r="N57" t="inlineStr">
      <is>
        <t>N/A</t>
        <phoneticPr fontId="0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ft rId="2643" sheetId="6"/>
  <rcft rId="2642" sheetId="6"/>
  <rfmt sheetId="6" sqref="O57">
    <dxf>
      <fill>
        <patternFill patternType="solid">
          <bgColor rgb="FF00B050"/>
        </patternFill>
      </fill>
    </dxf>
  </rfmt>
  <rcc rId="2648" sId="6" odxf="1" dxf="1" numFmtId="13">
    <nc r="N55">
      <v>0.92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649" sId="6" odxf="1" dxf="1" numFmtId="13">
    <nc r="O55">
      <v>0.92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N81:O81">
    <dxf>
      <fill>
        <patternFill patternType="solid">
          <bgColor rgb="FF00B050"/>
        </patternFill>
      </fill>
    </dxf>
  </rfmt>
  <rcc rId="2650" sId="6">
    <nc r="O81">
      <v>7.5</v>
    </nc>
  </rcc>
  <rcc rId="2651" sId="6">
    <nc r="N81">
      <v>6.3</v>
    </nc>
  </rcc>
  <rcc rId="2652" sId="6" numFmtId="14">
    <nc r="O77">
      <v>2.5000000000000001E-3</v>
    </nc>
  </rcc>
  <rfmt sheetId="6" sqref="N77:O77">
    <dxf>
      <fill>
        <patternFill patternType="solid">
          <bgColor rgb="FF00B050"/>
        </patternFill>
      </fill>
    </dxf>
  </rfmt>
  <rcc rId="2653" sId="6" numFmtId="14">
    <nc r="N77">
      <v>3.0000000000000001E-3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4" sId="6">
    <nc r="O23">
      <v>0</v>
    </nc>
  </rcc>
  <rfmt sheetId="6" sqref="O23">
    <dxf>
      <fill>
        <patternFill patternType="solid">
          <bgColor rgb="FF00B050"/>
        </patternFill>
      </fill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5" sId="6" odxf="1" dxf="1">
    <oc r="E32" t="inlineStr">
      <is>
        <t>砂盘 KLINGSPOR CS561, D125, P40单部件使用量（片）下降30%</t>
        <phoneticPr fontId="0" type="noConversion"/>
      </is>
    </oc>
    <nc r="E32" t="inlineStr">
      <is>
        <r>
          <rPr>
            <sz val="15"/>
            <rFont val="宋体"/>
            <family val="2"/>
            <charset val="134"/>
          </rPr>
          <t>纤维砂碟</t>
        </r>
        <r>
          <rPr>
            <sz val="15"/>
            <rFont val="Arial Narrow"/>
            <family val="2"/>
          </rPr>
          <t xml:space="preserve"> P36+</t>
        </r>
        <r>
          <rPr>
            <sz val="15"/>
            <rFont val="宋体"/>
            <family val="2"/>
            <charset val="134"/>
          </rPr>
          <t>，</t>
        </r>
        <r>
          <rPr>
            <sz val="15"/>
            <rFont val="Arial Narrow"/>
            <family val="2"/>
          </rPr>
          <t>5</t>
        </r>
        <r>
          <rPr>
            <sz val="15"/>
            <rFont val="宋体"/>
            <family val="2"/>
            <charset val="134"/>
          </rPr>
          <t>英寸，</t>
        </r>
        <r>
          <rPr>
            <sz val="15"/>
            <rFont val="Arial Narrow"/>
            <family val="2"/>
          </rPr>
          <t>3M 982C*TN500P</t>
        </r>
        <r>
          <rPr>
            <sz val="15"/>
            <rFont val="微软雅黑"/>
            <family val="2"/>
            <charset val="134"/>
          </rPr>
          <t>（片）下降</t>
        </r>
        <r>
          <rPr>
            <sz val="15"/>
            <rFont val="Arial Narrow"/>
            <family val="2"/>
          </rPr>
          <t>30%</t>
        </r>
        <phoneticPr fontId="0" type="noConversion"/>
      </is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2656" sId="6">
    <nc r="N33">
      <v>7.8</v>
    </nc>
  </rcc>
  <rcc rId="2657" sId="6" numFmtId="4">
    <nc r="O33">
      <v>8</v>
    </nc>
  </rcc>
  <rfmt sheetId="6" sqref="N33:O33">
    <dxf>
      <fill>
        <patternFill>
          <bgColor auto="1"/>
        </patternFill>
      </fill>
    </dxf>
  </rfmt>
  <rfmt sheetId="6" sqref="N33:O33">
    <dxf>
      <fill>
        <patternFill>
          <bgColor auto="1"/>
        </patternFill>
      </fill>
    </dxf>
  </rfmt>
  <rfmt sheetId="6" sqref="N33:O33">
    <dxf>
      <fill>
        <patternFill patternType="solid">
          <bgColor rgb="FFFF0000"/>
        </patternFill>
      </fill>
    </dxf>
  </rfmt>
  <rfmt sheetId="6" sqref="N33:O33">
    <dxf>
      <alignment horizontal="center"/>
    </dxf>
  </rfmt>
  <rcc rId="2658" sId="6" numFmtId="4">
    <oc r="H32">
      <v>7</v>
    </oc>
    <nc r="H32">
      <v>8</v>
    </nc>
  </rcc>
  <rcc rId="2659" sId="6" numFmtId="4">
    <oc r="I32">
      <v>7</v>
    </oc>
    <nc r="I32">
      <v>8</v>
    </nc>
  </rcc>
  <rcc rId="2660" sId="6" numFmtId="4">
    <oc r="J32">
      <v>7</v>
    </oc>
    <nc r="J32">
      <v>8</v>
    </nc>
  </rcc>
  <rcc rId="2661" sId="6" numFmtId="4">
    <oc r="K32">
      <v>7</v>
    </oc>
    <nc r="K32">
      <v>8</v>
    </nc>
  </rcc>
  <rcc rId="2662" sId="6" numFmtId="4">
    <oc r="L32">
      <v>7</v>
    </oc>
    <nc r="L32">
      <v>8</v>
    </nc>
  </rcc>
  <rcc rId="2663" sId="6" numFmtId="4">
    <oc r="M32">
      <v>7</v>
    </oc>
    <nc r="M32">
      <v>8</v>
    </nc>
  </rcc>
  <rcc rId="2664" sId="6" numFmtId="4">
    <oc r="N32">
      <f>10*0.7</f>
    </oc>
    <nc r="N32">
      <v>8</v>
    </nc>
  </rcc>
  <rcc rId="2665" sId="6" numFmtId="4">
    <oc r="O32">
      <f>10*0.7</f>
    </oc>
    <nc r="O32">
      <v>8</v>
    </nc>
  </rcc>
  <rcc rId="2666" sId="6" numFmtId="4">
    <oc r="P32">
      <f>10*0.7</f>
    </oc>
    <nc r="P32">
      <v>8</v>
    </nc>
  </rcc>
  <rcc rId="2667" sId="6" numFmtId="4">
    <oc r="Q32">
      <f>10*0.7</f>
    </oc>
    <nc r="Q32">
      <v>8</v>
    </nc>
  </rcc>
  <rcc rId="2668" sId="6" numFmtId="4">
    <oc r="R32">
      <f>10*0.7</f>
    </oc>
    <nc r="R32">
      <v>8</v>
    </nc>
  </rcc>
  <rcc rId="2669" sId="6" numFmtId="4">
    <oc r="S32">
      <f>10*0.7</f>
    </oc>
    <nc r="S32">
      <v>8</v>
    </nc>
  </rcc>
  <rcc rId="2670" sId="6" numFmtId="4">
    <oc r="T32">
      <f>10*0.7</f>
    </oc>
    <nc r="T32">
      <v>8</v>
    </nc>
  </rcc>
  <rfmt sheetId="6" sqref="N33:O33">
    <dxf>
      <fill>
        <patternFill>
          <bgColor rgb="FF92D050"/>
        </patternFill>
      </fill>
    </dxf>
  </rfmt>
  <rfmt sheetId="6" sqref="N33:O33">
    <dxf>
      <fill>
        <patternFill>
          <bgColor rgb="FF00B050"/>
        </patternFill>
      </fill>
    </dxf>
  </rfmt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1" sId="6" numFmtId="13">
    <oc r="O57">
      <v>0.95</v>
    </oc>
    <nc r="O57">
      <v>0.98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2" sId="6" numFmtId="13">
    <oc r="N57" t="inlineStr">
      <is>
        <t>N/A</t>
      </is>
    </oc>
    <nc r="N57">
      <v>0.98</v>
    </nc>
  </rcc>
  <rcc rId="2673" sId="6" numFmtId="13">
    <oc r="O57">
      <v>0.98</v>
    </oc>
    <nc r="O57" t="inlineStr">
      <is>
        <t>N/A</t>
        <phoneticPr fontId="0" type="noConversion"/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AE21D59-CE93-418B-B8C7-FBE04780DED0}" action="delete"/>
  <rdn rId="0" localSheetId="1" customView="1" name="Z_7AE21D59_CE93_418B_B8C7_FBE04780DED0_.wvu.FilterData" hidden="1" oldHidden="1">
    <formula>old生产总监指标Summary!$B$3:$H$71</formula>
    <oldFormula>old生产总监指标Summary!$B$3:$H$71</oldFormula>
  </rdn>
  <rdn rId="0" localSheetId="2" customView="1" name="Z_7AE21D59_CE93_418B_B8C7_FBE04780DED0_.wvu.FilterData" hidden="1" oldHidden="1">
    <formula>old!$J$3:$R$117</formula>
    <oldFormula>old!$J$3:$R$117</oldFormula>
  </rdn>
  <rdn rId="0" localSheetId="4" customView="1" name="Z_7AE21D59_CE93_418B_B8C7_FBE04780DED0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7AE21D59_CE93_418B_B8C7_FBE04780DED0_.wvu.FilterData" hidden="1" oldHidden="1">
    <formula>'L3&amp;VS-Assy'!$B$3:$E$65</formula>
    <oldFormula>'L3&amp;VS-Assy'!$B$3:$E$65</oldFormula>
  </rdn>
  <rdn rId="0" localSheetId="5" customView="1" name="Z_7AE21D59_CE93_418B_B8C7_FBE04780DED0_.wvu.FilterData" hidden="1" oldHidden="1">
    <formula>'L3&amp;VS-Fab 1st half year'!$B$3:$H$87</formula>
    <oldFormula>'L3&amp;VS-Fab 1st half year'!$B$3:$H$87</oldFormula>
  </rdn>
  <rdn rId="0" localSheetId="6" customView="1" name="Z_7AE21D59_CE93_418B_B8C7_FBE04780DED0_.wvu.Rows" hidden="1" oldHidden="1">
    <formula>'L3&amp;VS-Fab  2nd half year'!$84:$87</formula>
    <oldFormula>'L3&amp;VS-Fab  2nd half year'!$84:$87</oldFormula>
  </rdn>
  <rdn rId="0" localSheetId="6" customView="1" name="Z_7AE21D59_CE93_418B_B8C7_FBE04780DED0_.wvu.FilterData" hidden="1" oldHidden="1">
    <formula>'L3&amp;VS-Fab  2nd half year'!$A$345:$Y$429</formula>
    <oldFormula>'L3&amp;VS-Fab  2nd half year'!$A$345:$Y$429</oldFormula>
  </rdn>
  <rdn rId="0" localSheetId="7" customView="1" name="Z_7AE21D59_CE93_418B_B8C7_FBE04780DED0_.wvu.FilterData" hidden="1" oldHidden="1">
    <formula>'L3&amp;VS-Paint'!$B$3:$H$65</formula>
    <oldFormula>'L3&amp;VS-Paint'!$B$3:$H$65</oldFormula>
  </rdn>
  <rcv guid="{7AE21D59-CE93-418B-B8C7-FBE04780DED0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2" sId="6" numFmtId="13">
    <oc r="O40">
      <v>0.6</v>
    </oc>
    <nc r="O40">
      <v>0.55000000000000004</v>
    </nc>
  </rcc>
  <rfmt sheetId="6" sqref="O41">
    <dxf>
      <fill>
        <patternFill>
          <bgColor rgb="FF00B050"/>
        </patternFill>
      </fill>
    </dxf>
  </rfmt>
  <rcv guid="{1765A541-0A4E-4554-9CF3-A1CBC420B3BA}" action="delete"/>
  <rdn rId="0" localSheetId="1" customView="1" name="Z_1765A541_0A4E_4554_9CF3_A1CBC420B3BA_.wvu.FilterData" hidden="1" oldHidden="1">
    <formula>old生产总监指标Summary!$B$3:$H$71</formula>
    <oldFormula>old生产总监指标Summary!$B$3:$H$71</oldFormula>
  </rdn>
  <rdn rId="0" localSheetId="2" customView="1" name="Z_1765A541_0A4E_4554_9CF3_A1CBC420B3BA_.wvu.FilterData" hidden="1" oldHidden="1">
    <formula>old!$J$3:$R$117</formula>
    <oldFormula>old!$J$3:$R$117</oldFormula>
  </rdn>
  <rdn rId="0" localSheetId="4" customView="1" name="Z_1765A541_0A4E_4554_9CF3_A1CBC420B3BA_.wvu.FilterData" hidden="1" oldHidden="1">
    <formula>'L3&amp;VS-Assy'!$B$3:$E$65</formula>
    <oldFormula>'L3&amp;VS-Assy'!$B$3:$E$65</oldFormula>
  </rdn>
  <rdn rId="0" localSheetId="5" customView="1" name="Z_1765A541_0A4E_4554_9CF3_A1CBC420B3BA_.wvu.Rows" hidden="1" oldHidden="1">
    <formula>'L3&amp;VS-Fab 1st half year'!$8:$11,'L3&amp;VS-Fab 1st half year'!$18:$19,'L3&amp;VS-Fab 1st half year'!$22:$23</formula>
    <oldFormula>'L3&amp;VS-Fab 1st half year'!$8:$11,'L3&amp;VS-Fab 1st half year'!$18:$19,'L3&amp;VS-Fab 1st half year'!$22:$23</oldFormula>
  </rdn>
  <rdn rId="0" localSheetId="5" customView="1" name="Z_1765A541_0A4E_4554_9CF3_A1CBC420B3BA_.wvu.FilterData" hidden="1" oldHidden="1">
    <formula>'L3&amp;VS-Fab 1st half year'!$B$3:$H$87</formula>
    <oldFormula>'L3&amp;VS-Fab 1st half year'!$B$3:$H$87</oldFormula>
  </rdn>
  <rdn rId="0" localSheetId="6" customView="1" name="Z_1765A541_0A4E_4554_9CF3_A1CBC420B3B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1765A541_0A4E_4554_9CF3_A1CBC420B3BA_.wvu.FilterData" hidden="1" oldHidden="1">
    <formula>'L3&amp;VS-Fab  2nd half year'!$B$3:$H$87</formula>
    <oldFormula>'L3&amp;VS-Fab  2nd half year'!$B$3:$H$87</oldFormula>
  </rdn>
  <rdn rId="0" localSheetId="7" customView="1" name="Z_1765A541_0A4E_4554_9CF3_A1CBC420B3BA_.wvu.FilterData" hidden="1" oldHidden="1">
    <formula>'L3&amp;VS-Paint'!$B$3:$H$65</formula>
    <oldFormula>'L3&amp;VS-Paint'!$B$3:$H$65</oldFormula>
  </rdn>
  <rcv guid="{1765A541-0A4E-4554-9CF3-A1CBC420B3BA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1" sId="6" ref="A200:XFD200" action="deleteRow">
    <undo index="65535" exp="area" ref3D="1" dr="$D$1:$D$1048576" dn="Z_107BD82E_186A_4870_9CDB_8ADC74961DB2_.wvu.Cols" sId="6"/>
    <rfmt sheetId="6" xfDxf="1" sqref="A200:XFD200" start="0" length="0">
      <dxf>
        <font>
          <name val="Arial Narrow"/>
          <scheme val="none"/>
        </font>
      </dxf>
    </rfmt>
    <rcc rId="0" sId="6" dxf="1">
      <nc r="A200">
        <v>17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B200" t="inlineStr">
        <is>
          <t>Fab</t>
          <phoneticPr fontId="6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C200" t="inlineStr">
        <is>
          <t>Q</t>
          <phoneticPr fontId="6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D200" t="inlineStr">
        <is>
          <r>
            <rPr>
              <sz val="15"/>
              <color theme="1"/>
              <rFont val="新宋体"/>
              <family val="3"/>
              <charset val="134"/>
            </rPr>
            <t>基础性指标</t>
          </r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E200" t="inlineStr">
        <is>
          <t>Boom : UT FPY -L&amp;SLHEX</t>
          <phoneticPr fontId="9" type="noConversion"/>
        </is>
      </nc>
      <ndxf>
        <font>
          <sz val="15"/>
          <color auto="1"/>
          <name val="Arial Narrow"/>
          <scheme val="none"/>
        </font>
        <numFmt numFmtId="166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F200" t="inlineStr">
        <is>
          <t>Zhao Song</t>
          <phoneticPr fontId="6" type="noConversion"/>
        </is>
      </nc>
      <ndxf>
        <font>
          <sz val="15"/>
          <color auto="1"/>
          <name val="Arial Narrow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G200" t="inlineStr">
        <is>
          <t>Plan</t>
          <phoneticPr fontId="6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O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P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Q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R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S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T200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692" sId="6" ref="A200:XFD200" action="deleteRow">
    <undo index="65535" exp="area" ref3D="1" dr="$D$1:$D$1048576" dn="Z_107BD82E_186A_4870_9CDB_8ADC74961DB2_.wvu.Cols" sId="6"/>
    <rfmt sheetId="6" xfDxf="1" sqref="A200:XFD200" start="0" length="0">
      <dxf>
        <font>
          <name val="Arial Narrow"/>
          <scheme val="none"/>
        </font>
      </dxf>
    </rfmt>
    <rfmt sheetId="6" sqref="A200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B200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C200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D200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E200" start="0" length="0">
      <dxf>
        <font>
          <sz val="15"/>
          <color auto="1"/>
          <name val="Arial Narrow"/>
          <scheme val="none"/>
        </font>
        <numFmt numFmtId="166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F200" start="0" length="0">
      <dxf>
        <font>
          <sz val="15"/>
          <color auto="1"/>
          <name val="Arial Narrow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6" dxf="1">
      <nc r="G200" t="inlineStr">
        <is>
          <t>Actual</t>
          <phoneticPr fontId="6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00" t="inlineStr">
        <is>
          <t>N/A</t>
        </is>
      </nc>
      <ndxf>
        <font>
          <sz val="15"/>
          <color auto="1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O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P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Q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R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S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T200" t="inlineStr">
        <is>
          <t>N/A</t>
        </is>
      </nc>
      <ndxf>
        <font>
          <sz val="15"/>
          <name val="Arial Narrow"/>
          <scheme val="none"/>
        </font>
        <numFmt numFmtId="165" formatCode="0.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693" sId="6" ref="A202:XFD202" action="deleteRow">
    <undo index="65535" exp="area" ref3D="1" dr="$D$1:$D$1048576" dn="Z_107BD82E_186A_4870_9CDB_8ADC74961DB2_.wvu.Cols" sId="6"/>
    <rfmt sheetId="6" xfDxf="1" sqref="A202:XFD202" start="0" length="0">
      <dxf>
        <font>
          <name val="Arial Narrow"/>
          <scheme val="none"/>
        </font>
      </dxf>
    </rfmt>
    <rcc rId="0" sId="6" dxf="1">
      <nc r="A202">
        <v>19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B202" t="inlineStr">
        <is>
          <t>Fab</t>
          <phoneticPr fontId="6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C202" t="inlineStr">
        <is>
          <t>Q</t>
          <phoneticPr fontId="6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D202" t="inlineStr">
        <is>
          <r>
            <rPr>
              <sz val="15"/>
              <color theme="1"/>
              <rFont val="新宋体"/>
              <family val="3"/>
              <charset val="134"/>
            </rPr>
            <t>突破性指标</t>
          </r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E202" t="inlineStr">
        <is>
          <t>Boom: UT FPY (end)-L&amp;SLHEX</t>
          <phoneticPr fontId="9" type="noConversion"/>
        </is>
      </nc>
      <ndxf>
        <font>
          <sz val="15"/>
          <color auto="1"/>
          <name val="Arial Narrow"/>
          <scheme val="none"/>
        </font>
        <numFmt numFmtId="166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F202" t="inlineStr">
        <is>
          <t>Zhao Song</t>
          <phoneticPr fontId="6" type="noConversion"/>
        </is>
      </nc>
      <ndxf>
        <font>
          <sz val="15"/>
          <color auto="1"/>
          <name val="Arial Narrow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G202" t="inlineStr">
        <is>
          <t>Plan</t>
          <phoneticPr fontId="6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O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P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Q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R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S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T202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694" sId="6" ref="A202:XFD202" action="deleteRow">
    <undo index="65535" exp="area" ref3D="1" dr="$D$1:$D$1048576" dn="Z_107BD82E_186A_4870_9CDB_8ADC74961DB2_.wvu.Cols" sId="6"/>
    <rfmt sheetId="6" xfDxf="1" sqref="A202:XFD202" start="0" length="0">
      <dxf>
        <font>
          <name val="Arial Narrow"/>
          <scheme val="none"/>
        </font>
      </dxf>
    </rfmt>
    <rfmt sheetId="6" sqref="A202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B202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C202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D202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E202" start="0" length="0">
      <dxf>
        <font>
          <sz val="15"/>
          <color auto="1"/>
          <name val="Arial Narrow"/>
          <scheme val="none"/>
        </font>
        <numFmt numFmtId="166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F202" start="0" length="0">
      <dxf>
        <font>
          <sz val="15"/>
          <color auto="1"/>
          <name val="Arial Narrow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6" dxf="1">
      <nc r="G202" t="inlineStr">
        <is>
          <t>Actual</t>
          <phoneticPr fontId="6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O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P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Q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R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S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T202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695" sId="6" ref="A204:XFD204" action="deleteRow">
    <undo index="65535" exp="area" ref3D="1" dr="$D$1:$D$1048576" dn="Z_107BD82E_186A_4870_9CDB_8ADC74961DB2_.wvu.Cols" sId="6"/>
    <rfmt sheetId="6" xfDxf="1" sqref="A204:XFD204" start="0" length="0">
      <dxf>
        <font>
          <name val="Arial Narrow"/>
          <scheme val="none"/>
        </font>
      </dxf>
    </rfmt>
    <rcc rId="0" sId="6" dxf="1">
      <nc r="A204">
        <v>21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B204" t="inlineStr">
        <is>
          <t>Fab</t>
          <phoneticPr fontId="6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C204" t="inlineStr">
        <is>
          <t>Q</t>
          <phoneticPr fontId="6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D204" t="inlineStr">
        <is>
          <r>
            <rPr>
              <sz val="15"/>
              <color theme="1"/>
              <rFont val="新宋体"/>
              <family val="3"/>
              <charset val="134"/>
            </rPr>
            <t>突破性指标</t>
          </r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E204" t="inlineStr">
        <is>
          <t>Boom: PA FPY- LHEX</t>
          <phoneticPr fontId="9" type="noConversion"/>
        </is>
      </nc>
      <ndxf>
        <font>
          <sz val="15"/>
          <color auto="1"/>
          <name val="Arial Narrow"/>
          <scheme val="none"/>
        </font>
        <numFmt numFmtId="166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F204" t="inlineStr">
        <is>
          <t>Zhao Song</t>
          <phoneticPr fontId="6" type="noConversion"/>
        </is>
      </nc>
      <ndxf>
        <font>
          <sz val="15"/>
          <color auto="1"/>
          <name val="Arial Narrow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G204" t="inlineStr">
        <is>
          <t>Plan</t>
          <phoneticPr fontId="6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O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P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Q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R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S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T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696" sId="6" ref="A204:XFD204" action="deleteRow">
    <undo index="65535" exp="area" ref3D="1" dr="$D$1:$D$1048576" dn="Z_107BD82E_186A_4870_9CDB_8ADC74961DB2_.wvu.Cols" sId="6"/>
    <rfmt sheetId="6" xfDxf="1" sqref="A204:XFD204" start="0" length="0">
      <dxf>
        <font>
          <name val="Arial Narrow"/>
          <scheme val="none"/>
        </font>
      </dxf>
    </rfmt>
    <rfmt sheetId="6" sqref="A20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B20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C20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D20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E204" start="0" length="0">
      <dxf>
        <font>
          <sz val="15"/>
          <color auto="1"/>
          <name val="Arial Narrow"/>
          <scheme val="none"/>
        </font>
        <numFmt numFmtId="166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F204" start="0" length="0">
      <dxf>
        <font>
          <sz val="15"/>
          <color auto="1"/>
          <name val="Arial Narrow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6" dxf="1">
      <nc r="G204" t="inlineStr">
        <is>
          <t>Actual</t>
          <phoneticPr fontId="6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O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P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Q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R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S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T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697" sId="6" ref="A204:XFD204" action="deleteRow">
    <undo index="65535" exp="area" ref3D="1" dr="$D$1:$D$1048576" dn="Z_107BD82E_186A_4870_9CDB_8ADC74961DB2_.wvu.Cols" sId="6"/>
    <rfmt sheetId="6" xfDxf="1" sqref="A204:XFD204" start="0" length="0">
      <dxf>
        <font>
          <name val="Arial Narrow"/>
          <scheme val="none"/>
        </font>
      </dxf>
    </rfmt>
    <rcc rId="0" sId="6" dxf="1">
      <nc r="A204">
        <v>22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B204" t="inlineStr">
        <is>
          <t>Fab</t>
          <phoneticPr fontId="6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C204" t="inlineStr">
        <is>
          <t>Q</t>
          <phoneticPr fontId="6" type="noConversion"/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D204" t="inlineStr">
        <is>
          <r>
            <rPr>
              <sz val="15"/>
              <color theme="1"/>
              <rFont val="新宋体"/>
              <family val="3"/>
              <charset val="134"/>
            </rPr>
            <t>突破性指标</t>
          </r>
        </is>
      </nc>
      <n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E204" t="inlineStr">
        <is>
          <t>Boom: PA FPY- SLHEX</t>
          <phoneticPr fontId="9" type="noConversion"/>
        </is>
      </nc>
      <ndxf>
        <font>
          <sz val="15"/>
          <color auto="1"/>
          <name val="Arial Narrow"/>
          <scheme val="none"/>
        </font>
        <numFmt numFmtId="166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F204" t="inlineStr">
        <is>
          <t>Zhao Song</t>
          <phoneticPr fontId="6" type="noConversion"/>
        </is>
      </nc>
      <ndxf>
        <font>
          <sz val="15"/>
          <color auto="1"/>
          <name val="Arial Narrow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6" dxf="1">
      <nc r="G204" t="inlineStr">
        <is>
          <t>Plan</t>
          <phoneticPr fontId="6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O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P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Q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R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S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T204" t="inlineStr">
        <is>
          <t>N/A</t>
          <phoneticPr fontId="6" type="noConversion"/>
        </is>
      </nc>
      <ndxf>
        <font>
          <sz val="15"/>
          <color auto="1"/>
          <name val="Arial Narrow"/>
          <scheme val="none"/>
        </font>
        <numFmt numFmtId="13" formatCode="0%"/>
        <fill>
          <patternFill patternType="solid">
            <bgColor theme="7" tint="0.7999816888943144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698" sId="6" ref="A204:XFD204" action="deleteRow">
    <undo index="65535" exp="area" ref3D="1" dr="$D$1:$D$1048576" dn="Z_107BD82E_186A_4870_9CDB_8ADC74961DB2_.wvu.Cols" sId="6"/>
    <rfmt sheetId="6" xfDxf="1" sqref="A204:XFD204" start="0" length="0">
      <dxf>
        <font>
          <name val="Arial Narrow"/>
          <scheme val="none"/>
        </font>
      </dxf>
    </rfmt>
    <rfmt sheetId="6" sqref="A204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B20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C20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D204" start="0" length="0">
      <dxf>
        <font>
          <sz val="15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E204" start="0" length="0">
      <dxf>
        <font>
          <sz val="15"/>
          <color auto="1"/>
          <name val="Arial Narrow"/>
          <scheme val="none"/>
        </font>
        <numFmt numFmtId="166" formatCode="0.00_ "/>
        <alignment horizontal="left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F204" start="0" length="0">
      <dxf>
        <font>
          <sz val="15"/>
          <color auto="1"/>
          <name val="Arial Narrow"/>
          <scheme val="none"/>
        </font>
        <numFmt numFmtId="166" formatCode="0.00_ "/>
        <alignment horizontal="center"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6" dxf="1">
      <nc r="G204" t="inlineStr">
        <is>
          <t>Actual</t>
          <phoneticPr fontId="6" type="noConversion"/>
        </is>
      </nc>
      <ndxf>
        <font>
          <sz val="15"/>
          <color auto="1"/>
          <name val="Arial Narrow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H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J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K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L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M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N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O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P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Q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R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S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T204" t="inlineStr">
        <is>
          <t>N/A</t>
        </is>
      </nc>
      <ndxf>
        <font>
          <sz val="15"/>
          <name val="Arial Narrow"/>
          <scheme val="none"/>
        </font>
        <numFmt numFmtId="13" formatCode="0%"/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9" sId="7">
    <oc r="A1" t="inlineStr">
      <is>
        <t>2021 Group Level Scorecard -Ocean</t>
        <phoneticPr fontId="0" type="noConversion"/>
      </is>
    </oc>
    <nc r="A1" t="inlineStr">
      <is>
        <t>2021 Group Level Scorecard -Sam Zhang</t>
        <phoneticPr fontId="0" type="noConversion"/>
      </is>
    </nc>
  </rcc>
  <rdn rId="0" localSheetId="1" customView="1" name="Z_74570308_A672_4BC4_9403_64111598E432_.wvu.FilterData" hidden="1" oldHidden="1">
    <formula>old生产总监指标Summary!$B$3:$H$71</formula>
  </rdn>
  <rdn rId="0" localSheetId="2" customView="1" name="Z_74570308_A672_4BC4_9403_64111598E432_.wvu.FilterData" hidden="1" oldHidden="1">
    <formula>old!$J$3:$R$117</formula>
  </rdn>
  <rdn rId="0" localSheetId="4" customView="1" name="Z_74570308_A672_4BC4_9403_64111598E432_.wvu.FilterData" hidden="1" oldHidden="1">
    <formula>'L3&amp;VS-Assy'!$B$3:$E$65</formula>
  </rdn>
  <rdn rId="0" localSheetId="5" customView="1" name="Z_74570308_A672_4BC4_9403_64111598E432_.wvu.Rows" hidden="1" oldHidden="1">
    <formula>'L3&amp;VS-Fab 1st half year'!$8:$11,'L3&amp;VS-Fab 1st half year'!$18:$19,'L3&amp;VS-Fab 1st half year'!$22:$23</formula>
  </rdn>
  <rdn rId="0" localSheetId="5" customView="1" name="Z_74570308_A672_4BC4_9403_64111598E432_.wvu.FilterData" hidden="1" oldHidden="1">
    <formula>'L3&amp;VS-Fab 1st half year'!$B$3:$H$87</formula>
  </rdn>
  <rdn rId="0" localSheetId="6" customView="1" name="Z_74570308_A672_4BC4_9403_64111598E432_.wvu.Rows" hidden="1" oldHidden="1">
    <formula>'L3&amp;VS-Fab  2nd half year'!$8:$11,'L3&amp;VS-Fab  2nd half year'!$18:$19,'L3&amp;VS-Fab  2nd half year'!$22:$23</formula>
  </rdn>
  <rdn rId="0" localSheetId="6" customView="1" name="Z_74570308_A672_4BC4_9403_64111598E432_.wvu.FilterData" hidden="1" oldHidden="1">
    <formula>'L3&amp;VS-Fab  2nd half year'!$B$3:$H$87</formula>
  </rdn>
  <rdn rId="0" localSheetId="7" customView="1" name="Z_74570308_A672_4BC4_9403_64111598E432_.wvu.FilterData" hidden="1" oldHidden="1">
    <formula>'L3&amp;VS-Paint'!$B$3:$H$65</formula>
  </rdn>
  <rcv guid="{74570308-A672-4BC4-9403-64111598E43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8" odxf="1" dxf="1">
    <nc r="H141">
      <f>'L3&amp;VS-Fab  2nd half year'!H76</f>
    </nc>
    <odxf>
      <numFmt numFmtId="0" formatCode="General"/>
    </odxf>
    <ndxf>
      <numFmt numFmtId="14" formatCode="0.00%"/>
    </ndxf>
  </rcc>
  <rfmt sheetId="8" sqref="I141" start="0" length="0">
    <dxf>
      <numFmt numFmtId="14" formatCode="0.00%"/>
    </dxf>
  </rfmt>
  <rfmt sheetId="8" sqref="J141" start="0" length="0">
    <dxf>
      <numFmt numFmtId="14" formatCode="0.00%"/>
    </dxf>
  </rfmt>
  <rfmt sheetId="8" sqref="K141" start="0" length="0">
    <dxf>
      <numFmt numFmtId="14" formatCode="0.00%"/>
    </dxf>
  </rfmt>
  <rfmt sheetId="8" sqref="L141" start="0" length="0">
    <dxf>
      <numFmt numFmtId="14" formatCode="0.00%"/>
    </dxf>
  </rfmt>
  <rfmt sheetId="8" sqref="M141" start="0" length="0">
    <dxf>
      <numFmt numFmtId="14" formatCode="0.00%"/>
    </dxf>
  </rfmt>
  <rfmt sheetId="8" sqref="N141" start="0" length="0">
    <dxf>
      <numFmt numFmtId="14" formatCode="0.00%"/>
    </dxf>
  </rfmt>
  <rfmt sheetId="8" sqref="O141" start="0" length="0">
    <dxf>
      <numFmt numFmtId="14" formatCode="0.00%"/>
    </dxf>
  </rfmt>
  <rfmt sheetId="8" sqref="P141" start="0" length="0">
    <dxf>
      <numFmt numFmtId="14" formatCode="0.00%"/>
    </dxf>
  </rfmt>
  <rfmt sheetId="8" sqref="Q141" start="0" length="0">
    <dxf>
      <numFmt numFmtId="14" formatCode="0.00%"/>
    </dxf>
  </rfmt>
  <rfmt sheetId="8" sqref="R141" start="0" length="0">
    <dxf>
      <numFmt numFmtId="14" formatCode="0.00%"/>
    </dxf>
  </rfmt>
  <rfmt sheetId="8" sqref="S141" start="0" length="0">
    <dxf>
      <numFmt numFmtId="14" formatCode="0.00%"/>
    </dxf>
  </rfmt>
  <rfmt sheetId="8" sqref="T141" start="0" length="0">
    <dxf>
      <numFmt numFmtId="14" formatCode="0.00%"/>
    </dxf>
  </rfmt>
  <rcc rId="136" sId="8" odxf="1" dxf="1">
    <nc r="H142">
      <f>'L3&amp;VS-Fab  2nd half year'!H77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37" sId="8">
    <nc r="I141">
      <f>'L3&amp;VS-Fab  2nd half year'!I76</f>
    </nc>
  </rcc>
  <rcc rId="138" sId="8">
    <nc r="J141">
      <f>'L3&amp;VS-Fab  2nd half year'!J76</f>
    </nc>
  </rcc>
  <rcc rId="139" sId="8">
    <nc r="K141">
      <f>'L3&amp;VS-Fab  2nd half year'!K76</f>
    </nc>
  </rcc>
  <rcc rId="140" sId="8">
    <nc r="L141">
      <f>'L3&amp;VS-Fab  2nd half year'!L76</f>
    </nc>
  </rcc>
  <rcc rId="141" sId="8">
    <nc r="M141">
      <f>'L3&amp;VS-Fab  2nd half year'!M76</f>
    </nc>
  </rcc>
  <rcc rId="142" sId="8">
    <nc r="N141">
      <f>'L3&amp;VS-Fab  2nd half year'!N76</f>
    </nc>
  </rcc>
  <rcc rId="143" sId="8">
    <nc r="O141">
      <f>'L3&amp;VS-Fab  2nd half year'!O76</f>
    </nc>
  </rcc>
  <rcc rId="144" sId="8">
    <nc r="P141">
      <f>'L3&amp;VS-Fab  2nd half year'!P76</f>
    </nc>
  </rcc>
  <rcc rId="145" sId="8">
    <nc r="Q141">
      <f>'L3&amp;VS-Fab  2nd half year'!Q76</f>
    </nc>
  </rcc>
  <rcc rId="146" sId="8">
    <nc r="R141">
      <f>'L3&amp;VS-Fab  2nd half year'!R76</f>
    </nc>
  </rcc>
  <rcc rId="147" sId="8">
    <nc r="S141">
      <f>'L3&amp;VS-Fab  2nd half year'!S76</f>
    </nc>
  </rcc>
  <rcc rId="148" sId="8">
    <nc r="T141">
      <f>'L3&amp;VS-Fab  2nd half year'!T76</f>
    </nc>
  </rcc>
  <rcc rId="149" sId="8" odxf="1" dxf="1">
    <nc r="I142">
      <f>'L3&amp;VS-Fab  2nd half year'!I77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0" sId="8" odxf="1" dxf="1">
    <nc r="J142">
      <f>'L3&amp;VS-Fab  2nd half year'!J77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1" sId="8" odxf="1" dxf="1">
    <nc r="K142">
      <f>'L3&amp;VS-Fab  2nd half year'!K77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2" sId="8" odxf="1" dxf="1">
    <nc r="L142">
      <f>'L3&amp;VS-Fab  2nd half year'!L77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3" sId="8" odxf="1" dxf="1">
    <nc r="M142">
      <f>'L3&amp;VS-Fab  2nd half year'!M77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4" sId="8" odxf="1" dxf="1">
    <nc r="N142">
      <f>'L3&amp;VS-Fab  2nd half year'!N77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5" sId="8" odxf="1" dxf="1">
    <nc r="O142">
      <f>'L3&amp;VS-Fab  2nd half year'!O77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6" sId="8" odxf="1" dxf="1">
    <nc r="P142">
      <f>'L3&amp;VS-Fab  2nd half year'!P77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7" sId="8" odxf="1" dxf="1">
    <nc r="Q142">
      <f>'L3&amp;VS-Fab  2nd half year'!Q77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8" sId="8" odxf="1" dxf="1">
    <nc r="R142">
      <f>'L3&amp;VS-Fab  2nd half year'!R77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59" sId="8" odxf="1" dxf="1">
    <nc r="S142">
      <f>'L3&amp;VS-Fab  2nd half year'!S77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60" sId="8" odxf="1" dxf="1">
    <nc r="T142">
      <f>'L3&amp;VS-Fab  2nd half year'!T77</f>
    </nc>
    <odxf>
      <numFmt numFmtId="0" formatCode="General"/>
      <fill>
        <patternFill patternType="none">
          <bgColor indexed="65"/>
        </patternFill>
      </fill>
    </odxf>
    <ndxf>
      <numFmt numFmtId="14" formatCode="0.00%"/>
      <fill>
        <patternFill patternType="solid">
          <bgColor theme="7" tint="0.79998168889431442"/>
        </patternFill>
      </fill>
    </ndxf>
  </rcc>
  <rcc rId="161" sId="8">
    <nc r="M148">
      <v>2.4660000000000002</v>
    </nc>
  </rcc>
  <rcc rId="162" sId="8">
    <oc r="H147">
      <f>86.9</f>
    </oc>
    <nc r="H147">
      <v>72.75</v>
    </nc>
  </rcc>
  <rcc rId="163" sId="8" numFmtId="4">
    <oc r="N147">
      <v>11.538975948408886</v>
    </oc>
    <nc r="N147">
      <v>10</v>
    </nc>
  </rcc>
  <rcc rId="164" sId="8">
    <nc r="N148">
      <v>10.07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8" sId="7">
    <oc r="H27" t="inlineStr">
      <is>
        <t>TBD</t>
        <phoneticPr fontId="0" type="noConversion"/>
      </is>
    </oc>
    <nc r="H27">
      <v>0</v>
    </nc>
  </rcc>
  <rcc rId="2709" sId="7">
    <oc r="I27" t="inlineStr">
      <is>
        <t>TBD</t>
        <phoneticPr fontId="0" type="noConversion"/>
      </is>
    </oc>
    <nc r="I27">
      <v>0</v>
    </nc>
  </rcc>
  <rcc rId="2710" sId="7">
    <oc r="J27" t="inlineStr">
      <is>
        <t>TBD</t>
        <phoneticPr fontId="0" type="noConversion"/>
      </is>
    </oc>
    <nc r="J27">
      <v>0</v>
    </nc>
  </rcc>
  <rcc rId="2711" sId="7">
    <oc r="K27" t="inlineStr">
      <is>
        <t>TBD</t>
        <phoneticPr fontId="0" type="noConversion"/>
      </is>
    </oc>
    <nc r="K27">
      <v>0</v>
    </nc>
  </rcc>
  <rcc rId="2712" sId="7">
    <oc r="I26" t="inlineStr">
      <is>
        <t>TBD</t>
        <phoneticPr fontId="0" type="noConversion"/>
      </is>
    </oc>
    <nc r="I26">
      <v>0</v>
    </nc>
  </rcc>
  <rcc rId="2713" sId="7">
    <oc r="J26" t="inlineStr">
      <is>
        <t>TBD</t>
        <phoneticPr fontId="0" type="noConversion"/>
      </is>
    </oc>
    <nc r="J26">
      <v>0</v>
    </nc>
  </rcc>
  <rcc rId="2714" sId="7">
    <oc r="K26" t="inlineStr">
      <is>
        <t>TBD</t>
        <phoneticPr fontId="0" type="noConversion"/>
      </is>
    </oc>
    <nc r="K26">
      <v>0</v>
    </nc>
  </rcc>
  <rcc rId="2715" sId="7">
    <oc r="L26" t="inlineStr">
      <is>
        <t>TBD</t>
        <phoneticPr fontId="0" type="noConversion"/>
      </is>
    </oc>
    <nc r="L26">
      <v>0</v>
    </nc>
  </rcc>
  <rcc rId="2716" sId="7">
    <oc r="M26" t="inlineStr">
      <is>
        <t>TBD</t>
        <phoneticPr fontId="0" type="noConversion"/>
      </is>
    </oc>
    <nc r="M26">
      <v>0</v>
    </nc>
  </rcc>
  <rcc rId="2717" sId="7">
    <oc r="N26" t="inlineStr">
      <is>
        <t>TBD</t>
        <phoneticPr fontId="0" type="noConversion"/>
      </is>
    </oc>
    <nc r="N26">
      <v>0</v>
    </nc>
  </rcc>
  <rcc rId="2718" sId="7">
    <oc r="O26" t="inlineStr">
      <is>
        <t>TBD</t>
        <phoneticPr fontId="0" type="noConversion"/>
      </is>
    </oc>
    <nc r="O26">
      <v>0</v>
    </nc>
  </rcc>
  <rcc rId="2719" sId="7">
    <oc r="L27" t="inlineStr">
      <is>
        <t>TBD</t>
        <phoneticPr fontId="0" type="noConversion"/>
      </is>
    </oc>
    <nc r="L27">
      <v>0</v>
    </nc>
  </rcc>
  <rcc rId="2720" sId="7">
    <oc r="M27" t="inlineStr">
      <is>
        <t>TBD</t>
        <phoneticPr fontId="0" type="noConversion"/>
      </is>
    </oc>
    <nc r="M27">
      <v>0</v>
    </nc>
  </rcc>
  <rcc rId="2721" sId="7">
    <oc r="N27" t="inlineStr">
      <is>
        <t>TBD</t>
        <phoneticPr fontId="0" type="noConversion"/>
      </is>
    </oc>
    <nc r="N27">
      <v>0</v>
    </nc>
  </rcc>
  <rcc rId="2722" sId="7">
    <oc r="O27" t="inlineStr">
      <is>
        <t>TBD</t>
      </is>
    </oc>
    <nc r="O27">
      <v>0</v>
    </nc>
  </rcc>
  <rcc rId="2723" sId="7">
    <oc r="P26" t="inlineStr">
      <is>
        <t>TBD</t>
        <phoneticPr fontId="0" type="noConversion"/>
      </is>
    </oc>
    <nc r="P26">
      <v>0</v>
    </nc>
  </rcc>
  <rcc rId="2724" sId="7">
    <oc r="Q26" t="inlineStr">
      <is>
        <t>TBD</t>
        <phoneticPr fontId="0" type="noConversion"/>
      </is>
    </oc>
    <nc r="Q26">
      <v>0</v>
    </nc>
  </rcc>
  <rcc rId="2725" sId="7">
    <oc r="R26" t="inlineStr">
      <is>
        <t>TBD</t>
        <phoneticPr fontId="0" type="noConversion"/>
      </is>
    </oc>
    <nc r="R26">
      <v>0</v>
    </nc>
  </rcc>
  <rcc rId="2726" sId="7">
    <oc r="S26" t="inlineStr">
      <is>
        <t>TBD</t>
        <phoneticPr fontId="0" type="noConversion"/>
      </is>
    </oc>
    <nc r="S26">
      <v>0</v>
    </nc>
  </rcc>
  <rcc rId="2727" sId="7">
    <oc r="T26" t="inlineStr">
      <is>
        <t>TBD</t>
        <phoneticPr fontId="0" type="noConversion"/>
      </is>
    </oc>
    <nc r="T26">
      <v>0</v>
    </nc>
  </rcc>
  <rcc rId="2728" sId="7">
    <oc r="I33">
      <v>1</v>
    </oc>
    <nc r="I33">
      <v>0</v>
    </nc>
  </rcc>
  <rcc rId="2729" sId="7">
    <oc r="J33">
      <v>4</v>
    </oc>
    <nc r="J33">
      <v>0</v>
    </nc>
  </rcc>
  <rcc rId="2730" sId="7">
    <oc r="K33">
      <v>4</v>
    </oc>
    <nc r="K33">
      <v>0</v>
    </nc>
  </rcc>
  <rcc rId="2731" sId="7">
    <oc r="L33">
      <v>4</v>
    </oc>
    <nc r="L33">
      <v>3</v>
    </nc>
  </rcc>
  <rfmt sheetId="7" sqref="M33" start="0" length="0">
    <dxf>
      <fill>
        <patternFill>
          <bgColor rgb="FF00B050"/>
        </patternFill>
      </fill>
      <alignment horizontal="general" vertical="center"/>
    </dxf>
  </rfmt>
  <rcc rId="2732" sId="7">
    <oc r="M33">
      <v>16</v>
    </oc>
    <nc r="M33">
      <v>10</v>
    </nc>
  </rcc>
  <rcc rId="2733" sId="7" odxf="1" dxf="1">
    <oc r="N33">
      <v>2</v>
    </oc>
    <nc r="N33">
      <v>15</v>
    </nc>
    <ndxf>
      <fill>
        <patternFill>
          <bgColor rgb="FFFF0000"/>
        </patternFill>
      </fill>
      <alignment horizontal="center" vertical="top"/>
    </ndxf>
  </rcc>
  <rcc rId="2734" sId="7" odxf="1" dxf="1">
    <oc r="O33">
      <v>6</v>
    </oc>
    <nc r="O33">
      <v>23</v>
    </nc>
    <ndxf>
      <fill>
        <patternFill>
          <bgColor rgb="FFFF0000"/>
        </patternFill>
      </fill>
      <alignment horizontal="center" vertical="top"/>
    </ndxf>
  </rcc>
  <rcc rId="2735" sId="7" odxf="1" dxf="1">
    <oc r="H33">
      <v>13</v>
    </oc>
    <nc r="H33">
      <v>23</v>
    </nc>
    <ndxf>
      <fill>
        <patternFill>
          <bgColor rgb="FFFF0000"/>
        </patternFill>
      </fill>
    </ndxf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E338:E345">
    <dxf>
      <fill>
        <patternFill patternType="solid">
          <bgColor rgb="FFFFFF00"/>
        </patternFill>
      </fill>
    </dxf>
  </rfmt>
  <rfmt sheetId="8" sqref="E346">
    <dxf>
      <fill>
        <patternFill patternType="solid">
          <bgColor rgb="FFFFFF00"/>
        </patternFill>
      </fill>
    </dxf>
  </rfmt>
  <rfmt sheetId="8" sqref="E348">
    <dxf>
      <fill>
        <patternFill patternType="solid">
          <bgColor rgb="FFFFFF00"/>
        </patternFill>
      </fill>
    </dxf>
  </rfmt>
  <rfmt sheetId="8" sqref="E350">
    <dxf>
      <fill>
        <patternFill patternType="solid">
          <bgColor rgb="FFFFFF00"/>
        </patternFill>
      </fill>
    </dxf>
  </rfmt>
  <rfmt sheetId="8" sqref="E352">
    <dxf>
      <fill>
        <patternFill patternType="solid">
          <bgColor rgb="FFFFFF00"/>
        </patternFill>
      </fill>
    </dxf>
  </rfmt>
  <rfmt sheetId="8" sqref="E354:E357">
    <dxf>
      <fill>
        <patternFill patternType="solid">
          <bgColor rgb="FFFFFF00"/>
        </patternFill>
      </fill>
    </dxf>
  </rfmt>
  <rfmt sheetId="8" sqref="E358:E361">
    <dxf>
      <fill>
        <patternFill patternType="solid">
          <bgColor rgb="FFFFFF00"/>
        </patternFill>
      </fill>
    </dxf>
  </rfmt>
  <rfmt sheetId="8" sqref="E362:E363">
    <dxf>
      <fill>
        <patternFill patternType="solid">
          <bgColor rgb="FFFFFF00"/>
        </patternFill>
      </fill>
    </dxf>
  </rfmt>
  <rfmt sheetId="8" sqref="E364">
    <dxf>
      <fill>
        <patternFill patternType="solid">
          <bgColor rgb="FFFFFF00"/>
        </patternFill>
      </fill>
    </dxf>
  </rfmt>
  <rfmt sheetId="8" sqref="E366">
    <dxf>
      <fill>
        <patternFill patternType="solid">
          <bgColor rgb="FFFFFF00"/>
        </patternFill>
      </fill>
    </dxf>
  </rfmt>
  <rfmt sheetId="8" sqref="E368">
    <dxf>
      <fill>
        <patternFill patternType="solid">
          <bgColor rgb="FFFFFF00"/>
        </patternFill>
      </fill>
    </dxf>
  </rfmt>
  <rfmt sheetId="8" sqref="E370">
    <dxf>
      <fill>
        <patternFill patternType="solid">
          <bgColor rgb="FFFFFF00"/>
        </patternFill>
      </fill>
    </dxf>
  </rfmt>
  <rfmt sheetId="8" sqref="E372">
    <dxf>
      <fill>
        <patternFill patternType="solid">
          <bgColor rgb="FFFFFF00"/>
        </patternFill>
      </fill>
    </dxf>
  </rfmt>
  <rcc rId="2743" sId="8">
    <oc r="H376">
      <v>2.5880000000000001</v>
    </oc>
    <nc r="H376">
      <v>594</v>
    </nc>
  </rcc>
  <rcc rId="2744" sId="8">
    <oc r="H377">
      <v>2.5880000000000001</v>
    </oc>
    <nc r="H377">
      <v>594</v>
    </nc>
  </rcc>
  <rcc rId="2745" sId="8" quotePrefix="1">
    <oc r="J376" t="inlineStr">
      <is>
        <t>0.247</t>
        <phoneticPr fontId="0" type="noConversion"/>
      </is>
    </oc>
    <nc r="J376" t="inlineStr">
      <is>
        <t>37</t>
        <phoneticPr fontId="0" type="noConversion"/>
      </is>
    </nc>
  </rcc>
  <rcc rId="2746" sId="8" quotePrefix="1">
    <oc r="J377" t="inlineStr">
      <is>
        <t>0.247</t>
        <phoneticPr fontId="0" type="noConversion"/>
      </is>
    </oc>
    <nc r="J377" t="inlineStr">
      <is>
        <t>37</t>
        <phoneticPr fontId="0" type="noConversion"/>
      </is>
    </nc>
  </rcc>
  <rcc rId="2747" sId="8" quotePrefix="1">
    <oc r="K376" t="inlineStr">
      <is>
        <t>0.247</t>
      </is>
    </oc>
    <nc r="K376" t="inlineStr">
      <is>
        <t>29</t>
        <phoneticPr fontId="0" type="noConversion"/>
      </is>
    </nc>
  </rcc>
  <rcc rId="2748" sId="8" quotePrefix="1">
    <oc r="K377" t="inlineStr">
      <is>
        <t>0.247</t>
      </is>
    </oc>
    <nc r="K377" t="inlineStr">
      <is>
        <t>29</t>
        <phoneticPr fontId="0" type="noConversion"/>
      </is>
    </nc>
  </rcc>
  <rcc rId="2749" sId="8" quotePrefix="1">
    <oc r="L376" t="inlineStr">
      <is>
        <t>0.247</t>
      </is>
    </oc>
    <nc r="L376" t="inlineStr">
      <is>
        <t>28</t>
        <phoneticPr fontId="0" type="noConversion"/>
      </is>
    </nc>
  </rcc>
  <rcc rId="2750" sId="8" quotePrefix="1">
    <oc r="L377" t="inlineStr">
      <is>
        <t>0.247</t>
      </is>
    </oc>
    <nc r="L377" t="inlineStr">
      <is>
        <t>28</t>
        <phoneticPr fontId="0" type="noConversion"/>
      </is>
    </nc>
  </rcc>
  <rcc rId="2751" sId="8" quotePrefix="1">
    <oc r="M376" t="inlineStr">
      <is>
        <t>1.6</t>
        <phoneticPr fontId="0" type="noConversion"/>
      </is>
    </oc>
    <nc r="M376" t="inlineStr">
      <is>
        <t>23</t>
        <phoneticPr fontId="0" type="noConversion"/>
      </is>
    </nc>
  </rcc>
  <rcc rId="2752" sId="8" quotePrefix="1">
    <oc r="M377" t="inlineStr">
      <is>
        <t>1.6</t>
        <phoneticPr fontId="0" type="noConversion"/>
      </is>
    </oc>
    <nc r="M377" t="inlineStr">
      <is>
        <t>23</t>
        <phoneticPr fontId="0" type="noConversion"/>
      </is>
    </nc>
  </rcc>
  <rcv guid="{CB16D607-912D-4547-BA28-6D4D620472D7}" action="delete"/>
  <rdn rId="0" localSheetId="1" customView="1" name="Z_CB16D607_912D_4547_BA28_6D4D620472D7_.wvu.FilterData" hidden="1" oldHidden="1">
    <formula>old生产总监指标Summary!$B$3:$H$71</formula>
    <oldFormula>old生产总监指标Summary!$B$3:$H$71</oldFormula>
  </rdn>
  <rdn rId="0" localSheetId="2" customView="1" name="Z_CB16D607_912D_4547_BA28_6D4D620472D7_.wvu.FilterData" hidden="1" oldHidden="1">
    <formula>old!$J$3:$R$117</formula>
    <oldFormula>old!$J$3:$R$117</oldFormula>
  </rdn>
  <rdn rId="0" localSheetId="4" customView="1" name="Z_CB16D607_912D_4547_BA28_6D4D620472D7_.wvu.FilterData" hidden="1" oldHidden="1">
    <formula>'L3&amp;VS-Assy'!$B$3:$E$65</formula>
    <oldFormula>'L3&amp;VS-Assy'!$B$3:$E$65</oldFormula>
  </rdn>
  <rdn rId="0" localSheetId="5" customView="1" name="Z_CB16D607_912D_4547_BA28_6D4D620472D7_.wvu.FilterData" hidden="1" oldHidden="1">
    <formula>'L3&amp;VS-Fab 1st half year'!$B$3:$H$87</formula>
    <oldFormula>'L3&amp;VS-Fab 1st half year'!$B$3:$H$87</oldFormula>
  </rdn>
  <rdn rId="0" localSheetId="6" customView="1" name="Z_CB16D607_912D_4547_BA28_6D4D620472D7_.wvu.Rows" hidden="1" oldHidden="1">
    <formula>'L3&amp;VS-Fab  2nd half year'!$8:$11,'L3&amp;VS-Fab  2nd half year'!$18:$19,'L3&amp;VS-Fab  2nd half year'!$22:$23</formula>
  </rdn>
  <rdn rId="0" localSheetId="6" customView="1" name="Z_CB16D607_912D_4547_BA28_6D4D620472D7_.wvu.FilterData" hidden="1" oldHidden="1">
    <formula>'L3&amp;VS-Fab  2nd half year'!$B$3:$H$87</formula>
    <oldFormula>'L3&amp;VS-Fab  2nd half year'!$B$3:$H$87</oldFormula>
  </rdn>
  <rdn rId="0" localSheetId="7" customView="1" name="Z_CB16D607_912D_4547_BA28_6D4D620472D7_.wvu.FilterData" hidden="1" oldHidden="1">
    <formula>'L3&amp;VS-Paint'!$B$3:$H$65</formula>
    <oldFormula>'L3&amp;VS-Paint'!$B$3:$H$65</oldFormula>
  </rdn>
  <rcv guid="{CB16D607-912D-4547-BA28-6D4D620472D7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E338:E374">
    <dxf>
      <fill>
        <patternFill patternType="none">
          <bgColor auto="1"/>
        </patternFill>
      </fill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0" sId="7">
    <oc r="D69" t="inlineStr">
      <is>
        <r>
          <rPr>
            <b/>
            <sz val="15"/>
            <color theme="1"/>
            <rFont val="等线"/>
            <family val="2"/>
          </rPr>
          <t>指标分类</t>
        </r>
        <r>
          <rPr>
            <b/>
            <sz val="15"/>
            <color theme="1"/>
            <rFont val="Arial Narrow"/>
            <family val="2"/>
          </rPr>
          <t>1</t>
        </r>
        <phoneticPr fontId="6" type="noConversion"/>
      </is>
    </oc>
    <nc r="D69" t="inlineStr">
      <is>
        <r>
          <rPr>
            <b/>
            <sz val="15"/>
            <color theme="1"/>
            <rFont val="等线"/>
            <family val="2"/>
          </rPr>
          <t>指标分类</t>
        </r>
        <r>
          <rPr>
            <b/>
            <sz val="15"/>
            <color theme="1"/>
            <rFont val="Arial Narrow"/>
            <family val="2"/>
          </rPr>
          <t>1</t>
        </r>
      </is>
    </nc>
  </rcc>
  <rcc rId="2761" sId="7">
    <oc r="E69" t="inlineStr">
      <is>
        <r>
          <rPr>
            <b/>
            <sz val="15"/>
            <color theme="1"/>
            <rFont val="等线"/>
            <family val="2"/>
          </rPr>
          <t>指标名称</t>
        </r>
        <phoneticPr fontId="6" type="noConversion"/>
      </is>
    </oc>
    <nc r="E69" t="inlineStr">
      <is>
        <r>
          <rPr>
            <b/>
            <sz val="15"/>
            <color theme="1"/>
            <rFont val="等线"/>
            <family val="2"/>
          </rPr>
          <t>指标名称</t>
        </r>
      </is>
    </nc>
  </rcc>
  <rfmt sheetId="7" sqref="A70" start="0" length="0">
    <dxf/>
  </rfmt>
  <rfmt sheetId="7" sqref="B70" start="0" length="0">
    <dxf/>
  </rfmt>
  <rfmt sheetId="7" sqref="C70" start="0" length="0">
    <dxf/>
  </rfmt>
  <rfmt sheetId="7" sqref="D70" start="0" length="0">
    <dxf/>
  </rfmt>
  <rfmt sheetId="7" sqref="E70" start="0" length="0">
    <dxf/>
  </rfmt>
  <rfmt sheetId="7" sqref="F70" start="0" length="0">
    <dxf/>
  </rfmt>
  <rfmt sheetId="7" sqref="G70" start="0" length="0">
    <dxf/>
  </rfmt>
  <rfmt sheetId="7" sqref="G71" start="0" length="0">
    <dxf/>
  </rfmt>
  <rfmt sheetId="7" sqref="N71" start="0" length="0">
    <dxf>
      <fill>
        <patternFill patternType="solid">
          <bgColor rgb="FF00B050"/>
        </patternFill>
      </fill>
    </dxf>
  </rfmt>
  <rfmt sheetId="7" sqref="O71" start="0" length="0">
    <dxf>
      <fill>
        <patternFill patternType="solid">
          <bgColor rgb="FF00B050"/>
        </patternFill>
      </fill>
    </dxf>
  </rfmt>
  <rcc rId="2762" sId="7" odxf="1" dxf="1">
    <nc r="P7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71" start="0" length="0">
    <dxf/>
  </rfmt>
  <rfmt sheetId="7" sqref="R71" start="0" length="0">
    <dxf/>
  </rfmt>
  <rfmt sheetId="7" sqref="S71" start="0" length="0">
    <dxf/>
  </rfmt>
  <rfmt sheetId="7" sqref="T71" start="0" length="0">
    <dxf/>
  </rfmt>
  <rcc rId="2763" sId="7" odxf="1" dxf="1">
    <oc r="A72">
      <f>A70+1</f>
    </oc>
    <nc r="A72">
      <f>A70+1</f>
    </nc>
    <odxf/>
    <ndxf/>
  </rcc>
  <rfmt sheetId="7" sqref="B72" start="0" length="0">
    <dxf/>
  </rfmt>
  <rfmt sheetId="7" sqref="C72" start="0" length="0">
    <dxf/>
  </rfmt>
  <rfmt sheetId="7" sqref="D72" start="0" length="0">
    <dxf/>
  </rfmt>
  <rfmt sheetId="7" sqref="E72" start="0" length="0">
    <dxf/>
  </rfmt>
  <rfmt sheetId="7" sqref="F72" start="0" length="0">
    <dxf/>
  </rfmt>
  <rfmt sheetId="7" sqref="G72" start="0" length="0">
    <dxf/>
  </rfmt>
  <rfmt sheetId="7" sqref="G73" start="0" length="0">
    <dxf/>
  </rfmt>
  <rfmt sheetId="7" sqref="N73" start="0" length="0">
    <dxf>
      <fill>
        <patternFill patternType="solid">
          <bgColor rgb="FF00B050"/>
        </patternFill>
      </fill>
    </dxf>
  </rfmt>
  <rfmt sheetId="7" sqref="O73" start="0" length="0">
    <dxf>
      <fill>
        <patternFill patternType="solid">
          <bgColor rgb="FF00B050"/>
        </patternFill>
      </fill>
    </dxf>
  </rfmt>
  <rcc rId="2764" sId="7" odxf="1" dxf="1">
    <nc r="P7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73" start="0" length="0">
    <dxf/>
  </rfmt>
  <rfmt sheetId="7" sqref="R73" start="0" length="0">
    <dxf/>
  </rfmt>
  <rfmt sheetId="7" sqref="S73" start="0" length="0">
    <dxf/>
  </rfmt>
  <rfmt sheetId="7" sqref="T73" start="0" length="0">
    <dxf/>
  </rfmt>
  <rcc rId="2765" sId="7" odxf="1" dxf="1">
    <oc r="A74">
      <f>A72+1</f>
    </oc>
    <nc r="A74">
      <f>A72+1</f>
    </nc>
    <odxf/>
    <ndxf/>
  </rcc>
  <rfmt sheetId="7" sqref="B74" start="0" length="0">
    <dxf/>
  </rfmt>
  <rfmt sheetId="7" sqref="C74" start="0" length="0">
    <dxf/>
  </rfmt>
  <rfmt sheetId="7" sqref="D74" start="0" length="0">
    <dxf/>
  </rfmt>
  <rfmt sheetId="7" sqref="E74" start="0" length="0">
    <dxf/>
  </rfmt>
  <rfmt sheetId="7" sqref="F74" start="0" length="0">
    <dxf/>
  </rfmt>
  <rfmt sheetId="7" sqref="G74" start="0" length="0">
    <dxf/>
  </rfmt>
  <rfmt sheetId="7" sqref="G75" start="0" length="0">
    <dxf/>
  </rfmt>
  <rfmt sheetId="7" sqref="H75" start="0" length="0">
    <dxf/>
  </rfmt>
  <rfmt sheetId="7" sqref="I75" start="0" length="0">
    <dxf/>
  </rfmt>
  <rfmt sheetId="7" sqref="J75" start="0" length="0">
    <dxf/>
  </rfmt>
  <rfmt sheetId="7" sqref="K75" start="0" length="0">
    <dxf/>
  </rfmt>
  <rfmt sheetId="7" sqref="L75" start="0" length="0">
    <dxf/>
  </rfmt>
  <rfmt sheetId="7" sqref="M75" start="0" length="0">
    <dxf/>
  </rfmt>
  <rfmt sheetId="7" sqref="N75" start="0" length="0">
    <dxf/>
  </rfmt>
  <rfmt sheetId="7" sqref="O75" start="0" length="0">
    <dxf/>
  </rfmt>
  <rcc rId="2766" sId="7" odxf="1" dxf="1">
    <nc r="P75" t="inlineStr">
      <is>
        <t>N/A</t>
      </is>
    </nc>
    <odxf/>
    <ndxf/>
  </rcc>
  <rfmt sheetId="7" sqref="Q75" start="0" length="0">
    <dxf/>
  </rfmt>
  <rfmt sheetId="7" sqref="R75" start="0" length="0">
    <dxf/>
  </rfmt>
  <rfmt sheetId="7" sqref="S75" start="0" length="0">
    <dxf/>
  </rfmt>
  <rfmt sheetId="7" sqref="T75" start="0" length="0">
    <dxf/>
  </rfmt>
  <rcc rId="2767" sId="7" odxf="1" dxf="1">
    <oc r="A76">
      <f>A74+1</f>
    </oc>
    <nc r="A76">
      <f>A74+1</f>
    </nc>
    <odxf/>
    <ndxf/>
  </rcc>
  <rfmt sheetId="7" sqref="B76" start="0" length="0">
    <dxf/>
  </rfmt>
  <rfmt sheetId="7" sqref="C76" start="0" length="0">
    <dxf/>
  </rfmt>
  <rfmt sheetId="7" sqref="D76" start="0" length="0">
    <dxf/>
  </rfmt>
  <rfmt sheetId="7" sqref="E76" start="0" length="0">
    <dxf/>
  </rfmt>
  <rfmt sheetId="7" sqref="F76" start="0" length="0">
    <dxf/>
  </rfmt>
  <rfmt sheetId="7" sqref="G76" start="0" length="0">
    <dxf/>
  </rfmt>
  <rfmt sheetId="7" sqref="G77" start="0" length="0">
    <dxf/>
  </rfmt>
  <rfmt sheetId="7" sqref="N77" start="0" length="0">
    <dxf>
      <fill>
        <patternFill patternType="solid">
          <bgColor rgb="FF00B050"/>
        </patternFill>
      </fill>
    </dxf>
  </rfmt>
  <rfmt sheetId="7" sqref="O77" start="0" length="0">
    <dxf>
      <fill>
        <patternFill patternType="solid">
          <bgColor rgb="FF00B050"/>
        </patternFill>
      </fill>
    </dxf>
  </rfmt>
  <rcc rId="2768" sId="7" odxf="1" dxf="1" numFmtId="13">
    <nc r="P77">
      <v>0.48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77" start="0" length="0">
    <dxf/>
  </rfmt>
  <rfmt sheetId="7" sqref="R77" start="0" length="0">
    <dxf/>
  </rfmt>
  <rfmt sheetId="7" sqref="S77" start="0" length="0">
    <dxf/>
  </rfmt>
  <rfmt sheetId="7" sqref="T77" start="0" length="0">
    <dxf/>
  </rfmt>
  <rcc rId="2769" sId="7" odxf="1" dxf="1">
    <oc r="A78">
      <f>A76+1</f>
    </oc>
    <nc r="A78">
      <f>A76+1</f>
    </nc>
    <odxf/>
    <ndxf/>
  </rcc>
  <rfmt sheetId="7" sqref="B78" start="0" length="0">
    <dxf/>
  </rfmt>
  <rfmt sheetId="7" sqref="C78" start="0" length="0">
    <dxf/>
  </rfmt>
  <rfmt sheetId="7" sqref="D78" start="0" length="0">
    <dxf/>
  </rfmt>
  <rfmt sheetId="7" sqref="E78" start="0" length="0">
    <dxf/>
  </rfmt>
  <rfmt sheetId="7" sqref="F78" start="0" length="0">
    <dxf/>
  </rfmt>
  <rfmt sheetId="7" sqref="G78" start="0" length="0">
    <dxf/>
  </rfmt>
  <rfmt sheetId="7" sqref="G79" start="0" length="0">
    <dxf/>
  </rfmt>
  <rfmt sheetId="7" sqref="N79" start="0" length="0">
    <dxf>
      <fill>
        <patternFill patternType="solid">
          <bgColor rgb="FF00B050"/>
        </patternFill>
      </fill>
    </dxf>
  </rfmt>
  <rfmt sheetId="7" sqref="O79" start="0" length="0">
    <dxf>
      <fill>
        <patternFill patternType="solid">
          <bgColor rgb="FF00B050"/>
        </patternFill>
      </fill>
    </dxf>
  </rfmt>
  <rcc rId="2770" sId="7" odxf="1" dxf="1">
    <nc r="P79">
      <v>3.4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79" start="0" length="0">
    <dxf/>
  </rfmt>
  <rfmt sheetId="7" sqref="R79" start="0" length="0">
    <dxf/>
  </rfmt>
  <rfmt sheetId="7" sqref="S79" start="0" length="0">
    <dxf/>
  </rfmt>
  <rfmt sheetId="7" sqref="T79" start="0" length="0">
    <dxf/>
  </rfmt>
  <rcc rId="2771" sId="7" odxf="1" dxf="1">
    <oc r="A80">
      <f>A78+1</f>
    </oc>
    <nc r="A80">
      <f>A78+1</f>
    </nc>
    <odxf/>
    <ndxf/>
  </rcc>
  <rfmt sheetId="7" sqref="B80" start="0" length="0">
    <dxf/>
  </rfmt>
  <rfmt sheetId="7" sqref="C80" start="0" length="0">
    <dxf/>
  </rfmt>
  <rfmt sheetId="7" sqref="D80" start="0" length="0">
    <dxf/>
  </rfmt>
  <rcc rId="2772" sId="7" odxf="1" dxf="1">
    <oc r="E80" t="inlineStr">
      <is>
        <r>
          <t>ABBS</t>
        </r>
        <r>
          <rPr>
            <sz val="15"/>
            <color theme="1"/>
            <rFont val="Microsoft YaHei UI"/>
            <family val="2"/>
            <charset val="134"/>
          </rPr>
          <t>完成率</t>
        </r>
        <phoneticPr fontId="9" type="noConversion"/>
      </is>
    </oc>
    <nc r="E80" t="inlineStr">
      <is>
        <r>
          <t>ABBS</t>
        </r>
        <r>
          <rPr>
            <sz val="15"/>
            <color theme="1"/>
            <rFont val="Microsoft YaHei UI"/>
            <family val="2"/>
            <charset val="134"/>
          </rPr>
          <t>完成率</t>
        </r>
      </is>
    </nc>
    <odxf/>
    <ndxf/>
  </rcc>
  <rfmt sheetId="7" sqref="F80" start="0" length="0">
    <dxf/>
  </rfmt>
  <rfmt sheetId="7" sqref="G80" start="0" length="0">
    <dxf/>
  </rfmt>
  <rfmt sheetId="7" sqref="G81" start="0" length="0">
    <dxf/>
  </rfmt>
  <rfmt sheetId="7" sqref="N81" start="0" length="0">
    <dxf>
      <fill>
        <patternFill patternType="solid">
          <bgColor rgb="FF00B050"/>
        </patternFill>
      </fill>
    </dxf>
  </rfmt>
  <rfmt sheetId="7" sqref="O81" start="0" length="0">
    <dxf>
      <fill>
        <patternFill patternType="solid">
          <bgColor rgb="FF00B050"/>
        </patternFill>
      </fill>
    </dxf>
  </rfmt>
  <rcc rId="2773" sId="7" odxf="1" dxf="1">
    <nc r="P81">
      <f>10/12</f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7" sqref="Q81" start="0" length="0">
    <dxf/>
  </rfmt>
  <rfmt sheetId="7" sqref="R81" start="0" length="0">
    <dxf/>
  </rfmt>
  <rfmt sheetId="7" sqref="S81" start="0" length="0">
    <dxf/>
  </rfmt>
  <rfmt sheetId="7" sqref="T81" start="0" length="0">
    <dxf/>
  </rfmt>
  <rcc rId="2774" sId="7" odxf="1" dxf="1">
    <oc r="A82">
      <f>A80+1</f>
    </oc>
    <nc r="A82">
      <f>A80+1</f>
    </nc>
    <odxf/>
    <ndxf/>
  </rcc>
  <rfmt sheetId="7" sqref="B82" start="0" length="0">
    <dxf/>
  </rfmt>
  <rfmt sheetId="7" sqref="C82" start="0" length="0">
    <dxf/>
  </rfmt>
  <rfmt sheetId="7" sqref="D82" start="0" length="0">
    <dxf/>
  </rfmt>
  <rfmt sheetId="7" sqref="E82" start="0" length="0">
    <dxf/>
  </rfmt>
  <rfmt sheetId="7" sqref="F82" start="0" length="0">
    <dxf/>
  </rfmt>
  <rfmt sheetId="7" sqref="G82" start="0" length="0">
    <dxf/>
  </rfmt>
  <rfmt sheetId="7" sqref="G83" start="0" length="0">
    <dxf/>
  </rfmt>
  <rfmt sheetId="7" sqref="N83" start="0" length="0">
    <dxf>
      <fill>
        <patternFill patternType="solid">
          <bgColor rgb="FF00B050"/>
        </patternFill>
      </fill>
    </dxf>
  </rfmt>
  <rfmt sheetId="7" sqref="O83" start="0" length="0">
    <dxf>
      <fill>
        <patternFill patternType="solid">
          <bgColor rgb="FF00B050"/>
        </patternFill>
      </fill>
    </dxf>
  </rfmt>
  <rcc rId="2775" sId="7" odxf="1" dxf="1" numFmtId="13">
    <nc r="P8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83" start="0" length="0">
    <dxf/>
  </rfmt>
  <rfmt sheetId="7" sqref="R83" start="0" length="0">
    <dxf/>
  </rfmt>
  <rfmt sheetId="7" sqref="S83" start="0" length="0">
    <dxf/>
  </rfmt>
  <rfmt sheetId="7" sqref="T83" start="0" length="0">
    <dxf/>
  </rfmt>
  <rcc rId="2776" sId="7" odxf="1" dxf="1">
    <oc r="A84">
      <f>A82+1</f>
    </oc>
    <nc r="A84">
      <f>A82+1</f>
    </nc>
    <odxf/>
    <ndxf/>
  </rcc>
  <rfmt sheetId="7" sqref="B84" start="0" length="0">
    <dxf/>
  </rfmt>
  <rfmt sheetId="7" sqref="C84" start="0" length="0">
    <dxf/>
  </rfmt>
  <rfmt sheetId="7" sqref="D84" start="0" length="0">
    <dxf/>
  </rfmt>
  <rcc rId="2777" sId="7" odxf="1" dxf="1">
    <oc r="E84" t="inlineStr">
      <is>
        <r>
          <rPr>
            <sz val="15"/>
            <color theme="1"/>
            <rFont val="Microsoft YaHei UI"/>
            <family val="2"/>
            <charset val="134"/>
          </rPr>
          <t>安全</t>
        </r>
        <r>
          <rPr>
            <sz val="15"/>
            <color theme="1"/>
            <rFont val="Arial Narrow"/>
            <family val="2"/>
          </rPr>
          <t xml:space="preserve">Missed </t>
        </r>
        <r>
          <rPr>
            <sz val="15"/>
            <color theme="1"/>
            <rFont val="Microsoft YaHei UI"/>
            <family val="2"/>
            <charset val="134"/>
          </rPr>
          <t>缺陷</t>
        </r>
        <r>
          <rPr>
            <sz val="15"/>
            <color theme="1"/>
            <rFont val="Arial Narrow"/>
            <family val="2"/>
          </rPr>
          <t>(Year End )-Paint</t>
        </r>
        <phoneticPr fontId="9" type="noConversion"/>
      </is>
    </oc>
    <nc r="E84" t="inlineStr">
      <is>
        <r>
          <rPr>
            <sz val="15"/>
            <color theme="1"/>
            <rFont val="Microsoft YaHei UI"/>
            <family val="2"/>
            <charset val="134"/>
          </rPr>
          <t>安全</t>
        </r>
        <r>
          <rPr>
            <sz val="15"/>
            <color theme="1"/>
            <rFont val="Arial Narrow"/>
            <family val="2"/>
          </rPr>
          <t xml:space="preserve">Missed </t>
        </r>
        <r>
          <rPr>
            <sz val="15"/>
            <color theme="1"/>
            <rFont val="Microsoft YaHei UI"/>
            <family val="2"/>
            <charset val="134"/>
          </rPr>
          <t>缺陷</t>
        </r>
        <r>
          <rPr>
            <sz val="15"/>
            <color theme="1"/>
            <rFont val="Arial Narrow"/>
            <family val="2"/>
          </rPr>
          <t>(Year End )-Paint</t>
        </r>
      </is>
    </nc>
    <odxf/>
    <ndxf/>
  </rcc>
  <rfmt sheetId="7" sqref="F84" start="0" length="0">
    <dxf/>
  </rfmt>
  <rfmt sheetId="7" sqref="G84" start="0" length="0">
    <dxf/>
  </rfmt>
  <rfmt sheetId="7" sqref="G85" start="0" length="0">
    <dxf/>
  </rfmt>
  <rfmt sheetId="7" sqref="H85" start="0" length="0">
    <dxf/>
  </rfmt>
  <rfmt sheetId="7" sqref="I85" start="0" length="0">
    <dxf/>
  </rfmt>
  <rfmt sheetId="7" sqref="J85" start="0" length="0">
    <dxf/>
  </rfmt>
  <rfmt sheetId="7" sqref="K85" start="0" length="0">
    <dxf/>
  </rfmt>
  <rfmt sheetId="7" sqref="L85" start="0" length="0">
    <dxf/>
  </rfmt>
  <rfmt sheetId="7" sqref="M85" start="0" length="0">
    <dxf/>
  </rfmt>
  <rfmt sheetId="7" sqref="N85" start="0" length="0">
    <dxf/>
  </rfmt>
  <rfmt sheetId="7" sqref="O85" start="0" length="0">
    <dxf/>
  </rfmt>
  <rcc rId="2778" sId="7" odxf="1" dxf="1">
    <nc r="P85" t="inlineStr">
      <is>
        <t>TBD</t>
      </is>
    </nc>
    <odxf/>
    <ndxf/>
  </rcc>
  <rfmt sheetId="7" sqref="Q85" start="0" length="0">
    <dxf/>
  </rfmt>
  <rfmt sheetId="7" sqref="R85" start="0" length="0">
    <dxf/>
  </rfmt>
  <rfmt sheetId="7" sqref="S85" start="0" length="0">
    <dxf/>
  </rfmt>
  <rfmt sheetId="7" sqref="T85" start="0" length="0">
    <dxf/>
  </rfmt>
  <rcc rId="2779" sId="7" odxf="1" dxf="1">
    <oc r="A86">
      <f>A84+1</f>
    </oc>
    <nc r="A86">
      <f>A84+1</f>
    </nc>
    <odxf/>
    <ndxf/>
  </rcc>
  <rfmt sheetId="7" sqref="B86" start="0" length="0">
    <dxf/>
  </rfmt>
  <rfmt sheetId="7" sqref="C86" start="0" length="0">
    <dxf/>
  </rfmt>
  <rfmt sheetId="7" sqref="D86" start="0" length="0">
    <dxf/>
  </rfmt>
  <rfmt sheetId="7" sqref="E86" start="0" length="0">
    <dxf/>
  </rfmt>
  <rfmt sheetId="7" sqref="F86" start="0" length="0">
    <dxf/>
  </rfmt>
  <rfmt sheetId="7" sqref="G86" start="0" length="0">
    <dxf/>
  </rfmt>
  <rfmt sheetId="7" sqref="G87" start="0" length="0">
    <dxf/>
  </rfmt>
  <rfmt sheetId="7" sqref="N87" start="0" length="0">
    <dxf>
      <fill>
        <patternFill patternType="solid">
          <bgColor rgb="FF00B050"/>
        </patternFill>
      </fill>
    </dxf>
  </rfmt>
  <rfmt sheetId="7" sqref="O87" start="0" length="0">
    <dxf>
      <fill>
        <patternFill patternType="solid">
          <bgColor rgb="FF00B050"/>
        </patternFill>
      </fill>
    </dxf>
  </rfmt>
  <rcc rId="2780" sId="7" odxf="1" dxf="1">
    <nc r="P8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87" start="0" length="0">
    <dxf/>
  </rfmt>
  <rfmt sheetId="7" sqref="R87" start="0" length="0">
    <dxf/>
  </rfmt>
  <rfmt sheetId="7" sqref="S87" start="0" length="0">
    <dxf/>
  </rfmt>
  <rfmt sheetId="7" sqref="T87" start="0" length="0">
    <dxf/>
  </rfmt>
  <rcc rId="2781" sId="7" odxf="1" dxf="1">
    <oc r="A88">
      <f>A86+1</f>
    </oc>
    <nc r="A88">
      <f>A86+1</f>
    </nc>
    <odxf/>
    <ndxf/>
  </rcc>
  <rfmt sheetId="7" sqref="B88" start="0" length="0">
    <dxf/>
  </rfmt>
  <rfmt sheetId="7" sqref="C88" start="0" length="0">
    <dxf/>
  </rfmt>
  <rfmt sheetId="7" sqref="D88" start="0" length="0">
    <dxf/>
  </rfmt>
  <rcc rId="2782" sId="7" odxf="1" dxf="1">
    <oc r="E88" t="inlineStr">
      <is>
        <r>
          <t xml:space="preserve">PEE </t>
        </r>
        <r>
          <rPr>
            <sz val="15"/>
            <color theme="1"/>
            <rFont val="宋体"/>
            <family val="2"/>
            <charset val="134"/>
          </rPr>
          <t>佩戴巡查月度不符合项</t>
        </r>
        <phoneticPr fontId="9" type="noConversion"/>
      </is>
    </oc>
    <nc r="E88" t="inlineStr">
      <is>
        <r>
          <t xml:space="preserve">PEE </t>
        </r>
        <r>
          <rPr>
            <sz val="15"/>
            <color theme="1"/>
            <rFont val="宋体"/>
            <family val="2"/>
            <charset val="134"/>
          </rPr>
          <t>佩戴巡查月度不符合项</t>
        </r>
      </is>
    </nc>
    <odxf/>
    <ndxf/>
  </rcc>
  <rfmt sheetId="7" sqref="F88" start="0" length="0">
    <dxf/>
  </rfmt>
  <rfmt sheetId="7" sqref="G88" start="0" length="0">
    <dxf/>
  </rfmt>
  <rfmt sheetId="7" sqref="I88" start="0" length="0">
    <dxf/>
  </rfmt>
  <rfmt sheetId="7" sqref="J88" start="0" length="0">
    <dxf/>
  </rfmt>
  <rfmt sheetId="7" sqref="K88" start="0" length="0">
    <dxf/>
  </rfmt>
  <rfmt sheetId="7" sqref="L88" start="0" length="0">
    <dxf/>
  </rfmt>
  <rfmt sheetId="7" sqref="M88" start="0" length="0">
    <dxf/>
  </rfmt>
  <rfmt sheetId="7" sqref="N88" start="0" length="0">
    <dxf/>
  </rfmt>
  <rfmt sheetId="7" sqref="O88" start="0" length="0">
    <dxf/>
  </rfmt>
  <rfmt sheetId="7" sqref="P88" start="0" length="0">
    <dxf/>
  </rfmt>
  <rfmt sheetId="7" sqref="Q88" start="0" length="0">
    <dxf/>
  </rfmt>
  <rfmt sheetId="7" sqref="R88" start="0" length="0">
    <dxf/>
  </rfmt>
  <rfmt sheetId="7" sqref="S88" start="0" length="0">
    <dxf/>
  </rfmt>
  <rfmt sheetId="7" sqref="T88" start="0" length="0">
    <dxf/>
  </rfmt>
  <rfmt sheetId="7" sqref="G89" start="0" length="0">
    <dxf/>
  </rfmt>
  <rfmt sheetId="7" sqref="H89" start="0" length="0">
    <dxf/>
  </rfmt>
  <rfmt sheetId="7" sqref="I89" start="0" length="0">
    <dxf/>
  </rfmt>
  <rfmt sheetId="7" sqref="J89" start="0" length="0">
    <dxf/>
  </rfmt>
  <rfmt sheetId="7" sqref="K89" start="0" length="0">
    <dxf/>
  </rfmt>
  <rfmt sheetId="7" sqref="L89" start="0" length="0">
    <dxf/>
  </rfmt>
  <rfmt sheetId="7" sqref="M89" start="0" length="0">
    <dxf/>
  </rfmt>
  <rfmt sheetId="7" sqref="N89" start="0" length="0">
    <dxf>
      <fill>
        <patternFill patternType="solid">
          <bgColor rgb="FF00B050"/>
        </patternFill>
      </fill>
    </dxf>
  </rfmt>
  <rfmt sheetId="7" sqref="O89" start="0" length="0">
    <dxf>
      <fill>
        <patternFill patternType="solid">
          <bgColor rgb="FF00B050"/>
        </patternFill>
      </fill>
    </dxf>
  </rfmt>
  <rcc rId="2783" sId="7" odxf="1" dxf="1">
    <nc r="P89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89" start="0" length="0">
    <dxf/>
  </rfmt>
  <rfmt sheetId="7" sqref="R89" start="0" length="0">
    <dxf/>
  </rfmt>
  <rfmt sheetId="7" sqref="S89" start="0" length="0">
    <dxf/>
  </rfmt>
  <rfmt sheetId="7" sqref="T89" start="0" length="0">
    <dxf/>
  </rfmt>
  <rcc rId="2784" sId="7" odxf="1" dxf="1">
    <oc r="A90">
      <f>A88+1</f>
    </oc>
    <nc r="A90">
      <f>A88+1</f>
    </nc>
    <odxf/>
    <ndxf/>
  </rcc>
  <rfmt sheetId="7" sqref="B90" start="0" length="0">
    <dxf/>
  </rfmt>
  <rfmt sheetId="7" sqref="C90" start="0" length="0">
    <dxf/>
  </rfmt>
  <rfmt sheetId="7" sqref="D90" start="0" length="0">
    <dxf/>
  </rfmt>
  <rcc rId="2785" sId="7" odxf="1" dxf="1">
    <oc r="E90" t="inlineStr">
      <is>
        <r>
          <rPr>
            <sz val="15"/>
            <color theme="1"/>
            <rFont val="宋体"/>
            <family val="3"/>
            <charset val="134"/>
          </rPr>
          <t>厂界噪声达标</t>
        </r>
        <r>
          <rPr>
            <sz val="15"/>
            <color theme="1"/>
            <rFont val="Arial Narrow"/>
            <family val="2"/>
          </rPr>
          <t>100%</t>
        </r>
        <r>
          <rPr>
            <sz val="15"/>
            <color theme="1"/>
            <rFont val="宋体"/>
            <family val="2"/>
            <charset val="134"/>
          </rPr>
          <t>（无有效投诉）</t>
        </r>
        <phoneticPr fontId="9" type="noConversion"/>
      </is>
    </oc>
    <nc r="E90" t="inlineStr">
      <is>
        <r>
          <rPr>
            <sz val="15"/>
            <color theme="1"/>
            <rFont val="宋体"/>
            <family val="3"/>
            <charset val="134"/>
          </rPr>
          <t>厂界噪声达标</t>
        </r>
        <r>
          <rPr>
            <sz val="15"/>
            <color theme="1"/>
            <rFont val="Arial Narrow"/>
            <family val="2"/>
          </rPr>
          <t>100%</t>
        </r>
        <r>
          <rPr>
            <sz val="15"/>
            <color theme="1"/>
            <rFont val="宋体"/>
            <family val="2"/>
            <charset val="134"/>
          </rPr>
          <t>（无有效投诉）</t>
        </r>
      </is>
    </nc>
    <odxf/>
    <ndxf/>
  </rcc>
  <rfmt sheetId="7" sqref="F90" start="0" length="0">
    <dxf/>
  </rfmt>
  <rfmt sheetId="7" sqref="G90" start="0" length="0">
    <dxf/>
  </rfmt>
  <rfmt sheetId="7" sqref="G91" start="0" length="0">
    <dxf/>
  </rfmt>
  <rfmt sheetId="7" sqref="M91" start="0" length="0">
    <dxf>
      <fill>
        <patternFill patternType="solid">
          <bgColor rgb="FF00B050"/>
        </patternFill>
      </fill>
    </dxf>
  </rfmt>
  <rfmt sheetId="7" sqref="N91" start="0" length="0">
    <dxf>
      <fill>
        <patternFill patternType="solid">
          <bgColor rgb="FF00B050"/>
        </patternFill>
      </fill>
    </dxf>
  </rfmt>
  <rfmt sheetId="7" sqref="O91" start="0" length="0">
    <dxf>
      <fill>
        <patternFill patternType="solid">
          <bgColor rgb="FF00B050"/>
        </patternFill>
      </fill>
    </dxf>
  </rfmt>
  <rcc rId="2786" sId="7" odxf="1" dxf="1" numFmtId="13">
    <nc r="P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91" start="0" length="0">
    <dxf/>
  </rfmt>
  <rfmt sheetId="7" sqref="R91" start="0" length="0">
    <dxf/>
  </rfmt>
  <rfmt sheetId="7" sqref="S91" start="0" length="0">
    <dxf/>
  </rfmt>
  <rfmt sheetId="7" sqref="T91" start="0" length="0">
    <dxf/>
  </rfmt>
  <rcc rId="2787" sId="7" odxf="1" dxf="1">
    <oc r="A92">
      <f>A90+1</f>
    </oc>
    <nc r="A92">
      <f>A90+1</f>
    </nc>
    <odxf/>
    <ndxf/>
  </rcc>
  <rfmt sheetId="7" sqref="B92" start="0" length="0">
    <dxf/>
  </rfmt>
  <rfmt sheetId="7" sqref="C92" start="0" length="0">
    <dxf/>
  </rfmt>
  <rcc rId="2788" sId="7" odxf="1" dxf="1">
    <oc r="D92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  <phoneticPr fontId="6" type="noConversion"/>
      </is>
    </oc>
    <nc r="D92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/>
    <ndxf/>
  </rcc>
  <rfmt sheetId="7" sqref="E92" start="0" length="0">
    <dxf/>
  </rfmt>
  <rfmt sheetId="7" sqref="F92" start="0" length="0">
    <dxf/>
  </rfmt>
  <rfmt sheetId="7" sqref="G92" start="0" length="0">
    <dxf/>
  </rfmt>
  <rfmt sheetId="7" sqref="G93" start="0" length="0">
    <dxf/>
  </rfmt>
  <rfmt sheetId="7" sqref="H93" start="0" length="0">
    <dxf/>
  </rfmt>
  <rfmt sheetId="7" sqref="I93" start="0" length="0">
    <dxf/>
  </rfmt>
  <rfmt sheetId="7" sqref="J93" start="0" length="0">
    <dxf/>
  </rfmt>
  <rfmt sheetId="7" sqref="K93" start="0" length="0">
    <dxf/>
  </rfmt>
  <rfmt sheetId="7" sqref="L93" start="0" length="0">
    <dxf/>
  </rfmt>
  <rfmt sheetId="7" sqref="M93" start="0" length="0">
    <dxf/>
  </rfmt>
  <rfmt sheetId="7" sqref="N93" start="0" length="0">
    <dxf/>
  </rfmt>
  <rfmt sheetId="7" sqref="O93" start="0" length="0">
    <dxf/>
  </rfmt>
  <rcc rId="2789" sId="7" odxf="1" dxf="1">
    <nc r="P93" t="inlineStr">
      <is>
        <t>TBD</t>
      </is>
    </nc>
    <odxf/>
    <ndxf/>
  </rcc>
  <rfmt sheetId="7" sqref="Q93" start="0" length="0">
    <dxf/>
  </rfmt>
  <rfmt sheetId="7" sqref="R93" start="0" length="0">
    <dxf/>
  </rfmt>
  <rfmt sheetId="7" sqref="S93" start="0" length="0">
    <dxf/>
  </rfmt>
  <rfmt sheetId="7" sqref="T93" start="0" length="0">
    <dxf/>
  </rfmt>
  <rcc rId="2790" sId="7" odxf="1" dxf="1">
    <oc r="A94">
      <f>A92+1</f>
    </oc>
    <nc r="A94">
      <f>A92+1</f>
    </nc>
    <odxf/>
    <ndxf/>
  </rcc>
  <rfmt sheetId="7" sqref="B94" start="0" length="0">
    <dxf/>
  </rfmt>
  <rfmt sheetId="7" sqref="C94" start="0" length="0">
    <dxf/>
  </rfmt>
  <rfmt sheetId="7" sqref="D94" start="0" length="0">
    <dxf/>
  </rfmt>
  <rcc rId="2791" sId="7" odxf="1" dxf="1">
    <oc r="E94" t="inlineStr">
      <is>
        <r>
          <t>RTO</t>
        </r>
        <r>
          <rPr>
            <sz val="15"/>
            <color theme="1"/>
            <rFont val="宋体"/>
            <family val="2"/>
            <charset val="134"/>
          </rPr>
          <t>设备正常开启</t>
        </r>
        <phoneticPr fontId="9" type="noConversion"/>
      </is>
    </oc>
    <nc r="E94" t="inlineStr">
      <is>
        <r>
          <t>RTO</t>
        </r>
        <r>
          <rPr>
            <sz val="15"/>
            <color theme="1"/>
            <rFont val="宋体"/>
            <family val="2"/>
            <charset val="134"/>
          </rPr>
          <t>设备正常开启</t>
        </r>
      </is>
    </nc>
    <odxf/>
    <ndxf/>
  </rcc>
  <rfmt sheetId="7" sqref="F94" start="0" length="0">
    <dxf/>
  </rfmt>
  <rfmt sheetId="7" sqref="G94" start="0" length="0">
    <dxf/>
  </rfmt>
  <rfmt sheetId="7" sqref="G95" start="0" length="0">
    <dxf/>
  </rfmt>
  <rfmt sheetId="7" sqref="N95" start="0" length="0">
    <dxf>
      <fill>
        <patternFill patternType="solid">
          <bgColor rgb="FF00B050"/>
        </patternFill>
      </fill>
    </dxf>
  </rfmt>
  <rfmt sheetId="7" sqref="O95" start="0" length="0">
    <dxf>
      <fill>
        <patternFill patternType="solid">
          <bgColor rgb="FF00B050"/>
        </patternFill>
      </fill>
    </dxf>
  </rfmt>
  <rcc rId="2792" sId="7" odxf="1" dxf="1" numFmtId="13">
    <nc r="P9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95" start="0" length="0">
    <dxf/>
  </rfmt>
  <rfmt sheetId="7" sqref="R95" start="0" length="0">
    <dxf/>
  </rfmt>
  <rfmt sheetId="7" sqref="S95" start="0" length="0">
    <dxf/>
  </rfmt>
  <rfmt sheetId="7" sqref="T95" start="0" length="0">
    <dxf/>
  </rfmt>
  <rcc rId="2793" sId="7" odxf="1" dxf="1">
    <oc r="A96">
      <f>A94+1</f>
    </oc>
    <nc r="A96">
      <f>A94+1</f>
    </nc>
    <odxf/>
    <ndxf/>
  </rcc>
  <rfmt sheetId="7" sqref="B96" start="0" length="0">
    <dxf/>
  </rfmt>
  <rfmt sheetId="7" sqref="C96" start="0" length="0">
    <dxf/>
  </rfmt>
  <rfmt sheetId="7" sqref="D96" start="0" length="0">
    <dxf/>
  </rfmt>
  <rcc rId="2794" sId="7" odxf="1" dxf="1">
    <oc r="E96" t="inlineStr">
      <is>
        <r>
          <t xml:space="preserve">VOC </t>
        </r>
        <r>
          <rPr>
            <sz val="15"/>
            <color theme="1"/>
            <rFont val="等线"/>
            <family val="2"/>
            <charset val="134"/>
          </rPr>
          <t>故障上报及时性</t>
        </r>
        <r>
          <rPr>
            <sz val="15"/>
            <color theme="1"/>
            <rFont val="Arial Narrow"/>
            <family val="2"/>
          </rPr>
          <t>&lt;1H</t>
        </r>
        <phoneticPr fontId="9" type="noConversion"/>
      </is>
    </oc>
    <nc r="E96" t="inlineStr">
      <is>
        <r>
          <t xml:space="preserve">VOC </t>
        </r>
        <r>
          <rPr>
            <sz val="15"/>
            <color theme="1"/>
            <rFont val="等线"/>
            <family val="2"/>
            <charset val="134"/>
          </rPr>
          <t>故障上报及时性</t>
        </r>
        <r>
          <rPr>
            <sz val="15"/>
            <color theme="1"/>
            <rFont val="Arial Narrow"/>
            <family val="2"/>
          </rPr>
          <t>&lt;1H</t>
        </r>
      </is>
    </nc>
    <odxf/>
    <ndxf/>
  </rcc>
  <rfmt sheetId="7" sqref="F96" start="0" length="0">
    <dxf/>
  </rfmt>
  <rfmt sheetId="7" sqref="G96" start="0" length="0">
    <dxf/>
  </rfmt>
  <rfmt sheetId="7" sqref="G97" start="0" length="0">
    <dxf/>
  </rfmt>
  <rfmt sheetId="7" sqref="N97" start="0" length="0">
    <dxf>
      <fill>
        <patternFill patternType="solid">
          <bgColor rgb="FF00B050"/>
        </patternFill>
      </fill>
    </dxf>
  </rfmt>
  <rfmt sheetId="7" sqref="O97" start="0" length="0">
    <dxf>
      <fill>
        <patternFill patternType="solid">
          <bgColor rgb="FF00B050"/>
        </patternFill>
      </fill>
    </dxf>
  </rfmt>
  <rcc rId="2795" sId="7" odxf="1" dxf="1" numFmtId="13">
    <nc r="P9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97" start="0" length="0">
    <dxf/>
  </rfmt>
  <rfmt sheetId="7" sqref="R97" start="0" length="0">
    <dxf/>
  </rfmt>
  <rfmt sheetId="7" sqref="S97" start="0" length="0">
    <dxf/>
  </rfmt>
  <rfmt sheetId="7" sqref="T97" start="0" length="0">
    <dxf/>
  </rfmt>
  <rcc rId="2796" sId="7" odxf="1" dxf="1">
    <oc r="A98">
      <f>A96+1</f>
    </oc>
    <nc r="A98">
      <f>A96+1</f>
    </nc>
    <odxf/>
    <ndxf/>
  </rcc>
  <rfmt sheetId="7" sqref="B98" start="0" length="0">
    <dxf/>
  </rfmt>
  <rfmt sheetId="7" sqref="C98" start="0" length="0">
    <dxf/>
  </rfmt>
  <rfmt sheetId="7" sqref="D98" start="0" length="0">
    <dxf/>
  </rfmt>
  <rfmt sheetId="7" sqref="E98" start="0" length="0">
    <dxf/>
  </rfmt>
  <rfmt sheetId="7" sqref="F98" start="0" length="0">
    <dxf/>
  </rfmt>
  <rfmt sheetId="7" sqref="G98" start="0" length="0">
    <dxf/>
  </rfmt>
  <rfmt sheetId="7" sqref="G99" start="0" length="0">
    <dxf/>
  </rfmt>
  <rfmt sheetId="7" sqref="N99" start="0" length="0">
    <dxf>
      <fill>
        <patternFill patternType="solid">
          <bgColor rgb="FF00B050"/>
        </patternFill>
      </fill>
    </dxf>
  </rfmt>
  <rfmt sheetId="7" sqref="O99" start="0" length="0">
    <dxf>
      <fill>
        <patternFill patternType="solid">
          <bgColor rgb="FF00B050"/>
        </patternFill>
      </fill>
    </dxf>
  </rfmt>
  <rcc rId="2797" sId="7" odxf="1" dxf="1">
    <nc r="P99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99" start="0" length="0">
    <dxf/>
  </rfmt>
  <rfmt sheetId="7" sqref="R99" start="0" length="0">
    <dxf/>
  </rfmt>
  <rfmt sheetId="7" sqref="S99" start="0" length="0">
    <dxf/>
  </rfmt>
  <rfmt sheetId="7" sqref="T99" start="0" length="0">
    <dxf/>
  </rfmt>
  <rcc rId="2798" sId="7" odxf="1" dxf="1">
    <oc r="A100">
      <f>A98+1</f>
    </oc>
    <nc r="A100">
      <f>A98+1</f>
    </nc>
    <odxf/>
    <ndxf/>
  </rcc>
  <rfmt sheetId="7" sqref="B100" start="0" length="0">
    <dxf/>
  </rfmt>
  <rfmt sheetId="7" sqref="C100" start="0" length="0">
    <dxf/>
  </rfmt>
  <rcc rId="2799" sId="7" odxf="1" dxf="1">
    <oc r="D100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  <phoneticPr fontId="6" type="noConversion"/>
      </is>
    </oc>
    <nc r="D100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/>
    <ndxf/>
  </rcc>
  <rfmt sheetId="7" sqref="E100" start="0" length="0">
    <dxf/>
  </rfmt>
  <rfmt sheetId="7" sqref="F100" start="0" length="0">
    <dxf/>
  </rfmt>
  <rfmt sheetId="7" sqref="G100" start="0" length="0">
    <dxf/>
  </rfmt>
  <rfmt sheetId="7" sqref="G101" start="0" length="0">
    <dxf/>
  </rfmt>
  <rfmt sheetId="7" sqref="N101" start="0" length="0">
    <dxf>
      <fill>
        <patternFill patternType="solid">
          <bgColor rgb="FF00B050"/>
        </patternFill>
      </fill>
      <alignment horizontal="center" vertical="top"/>
    </dxf>
  </rfmt>
  <rfmt sheetId="7" sqref="O101" start="0" length="0">
    <dxf>
      <fill>
        <patternFill patternType="solid">
          <bgColor rgb="FF00B050"/>
        </patternFill>
      </fill>
      <alignment horizontal="center" vertical="top"/>
    </dxf>
  </rfmt>
  <rcc rId="2800" sId="7" odxf="1" dxf="1">
    <nc r="P101">
      <v>0</v>
    </nc>
    <odxf>
      <fill>
        <patternFill patternType="none">
          <bgColor indexed="65"/>
        </patternFill>
      </fill>
      <alignment horizontal="general" vertical="center"/>
    </odxf>
    <ndxf>
      <fill>
        <patternFill patternType="solid">
          <bgColor rgb="FF00B050"/>
        </patternFill>
      </fill>
      <alignment horizontal="center" vertical="top"/>
    </ndxf>
  </rcc>
  <rfmt sheetId="7" sqref="Q101" start="0" length="0">
    <dxf/>
  </rfmt>
  <rfmt sheetId="7" sqref="R101" start="0" length="0">
    <dxf/>
  </rfmt>
  <rfmt sheetId="7" sqref="S101" start="0" length="0">
    <dxf/>
  </rfmt>
  <rfmt sheetId="7" sqref="T101" start="0" length="0">
    <dxf/>
  </rfmt>
  <rcc rId="2801" sId="7" odxf="1" dxf="1">
    <oc r="A102">
      <f>#REF!+1</f>
    </oc>
    <nc r="A102">
      <f>#REF!+1</f>
    </nc>
    <odxf/>
    <ndxf/>
  </rcc>
  <rfmt sheetId="7" sqref="B102" start="0" length="0">
    <dxf/>
  </rfmt>
  <rfmt sheetId="7" sqref="C102" start="0" length="0">
    <dxf/>
  </rfmt>
  <rfmt sheetId="7" sqref="D102" start="0" length="0">
    <dxf/>
  </rfmt>
  <rfmt sheetId="7" sqref="E102" start="0" length="0">
    <dxf/>
  </rfmt>
  <rfmt sheetId="7" sqref="F102" start="0" length="0">
    <dxf/>
  </rfmt>
  <rfmt sheetId="7" sqref="G102" start="0" length="0">
    <dxf/>
  </rfmt>
  <rfmt sheetId="7" sqref="G103" start="0" length="0">
    <dxf/>
  </rfmt>
  <rfmt sheetId="7" sqref="N103" start="0" length="0">
    <dxf>
      <fill>
        <patternFill patternType="solid">
          <bgColor rgb="FF00B050"/>
        </patternFill>
      </fill>
    </dxf>
  </rfmt>
  <rfmt sheetId="7" sqref="O103" start="0" length="0">
    <dxf>
      <fill>
        <patternFill patternType="solid">
          <bgColor rgb="FFFF0000"/>
        </patternFill>
      </fill>
    </dxf>
  </rfmt>
  <rcc rId="2802" sId="7" odxf="1" dxf="1">
    <nc r="P103">
      <f>(229-24)/229</f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7" sqref="Q103" start="0" length="0">
    <dxf/>
  </rfmt>
  <rfmt sheetId="7" sqref="R103" start="0" length="0">
    <dxf/>
  </rfmt>
  <rfmt sheetId="7" sqref="S103" start="0" length="0">
    <dxf/>
  </rfmt>
  <rfmt sheetId="7" sqref="T103" start="0" length="0">
    <dxf/>
  </rfmt>
  <rcc rId="2803" sId="7" odxf="1" dxf="1">
    <oc r="A104">
      <f>A102+1</f>
    </oc>
    <nc r="A104">
      <f>A102+1</f>
    </nc>
    <odxf/>
    <ndxf/>
  </rcc>
  <rfmt sheetId="7" sqref="B104" start="0" length="0">
    <dxf/>
  </rfmt>
  <rfmt sheetId="7" sqref="C104" start="0" length="0">
    <dxf/>
  </rfmt>
  <rfmt sheetId="7" sqref="D104" start="0" length="0">
    <dxf/>
  </rfmt>
  <rfmt sheetId="7" sqref="E104" start="0" length="0">
    <dxf/>
  </rfmt>
  <rfmt sheetId="7" sqref="F104" start="0" length="0">
    <dxf/>
  </rfmt>
  <rfmt sheetId="7" sqref="G104" start="0" length="0">
    <dxf/>
  </rfmt>
  <rfmt sheetId="7" sqref="G105" start="0" length="0">
    <dxf/>
  </rfmt>
  <rfmt sheetId="7" sqref="N105" start="0" length="0">
    <dxf>
      <fill>
        <patternFill patternType="solid">
          <bgColor rgb="FF00B050"/>
        </patternFill>
      </fill>
    </dxf>
  </rfmt>
  <rfmt sheetId="7" sqref="O105" start="0" length="0">
    <dxf>
      <fill>
        <patternFill patternType="solid">
          <bgColor rgb="FFFF0000"/>
        </patternFill>
      </fill>
    </dxf>
  </rfmt>
  <rcc rId="2804" sId="7" odxf="1" dxf="1">
    <nc r="P105">
      <f>(229-24)/229</f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fmt sheetId="7" sqref="Q105" start="0" length="0">
    <dxf/>
  </rfmt>
  <rfmt sheetId="7" sqref="R105" start="0" length="0">
    <dxf/>
  </rfmt>
  <rfmt sheetId="7" sqref="S105" start="0" length="0">
    <dxf/>
  </rfmt>
  <rfmt sheetId="7" sqref="T105" start="0" length="0">
    <dxf/>
  </rfmt>
  <rcc rId="2805" sId="7" odxf="1" dxf="1">
    <oc r="A106">
      <f>A104+1</f>
    </oc>
    <nc r="A106">
      <f>A104+1</f>
    </nc>
    <odxf/>
    <ndxf/>
  </rcc>
  <rfmt sheetId="7" sqref="B106" start="0" length="0">
    <dxf/>
  </rfmt>
  <rfmt sheetId="7" sqref="C106" start="0" length="0">
    <dxf/>
  </rfmt>
  <rfmt sheetId="7" sqref="D106" start="0" length="0">
    <dxf/>
  </rfmt>
  <rfmt sheetId="7" sqref="E106" start="0" length="0">
    <dxf/>
  </rfmt>
  <rfmt sheetId="7" sqref="F106" start="0" length="0">
    <dxf/>
  </rfmt>
  <rfmt sheetId="7" sqref="G106" start="0" length="0">
    <dxf/>
  </rfmt>
  <rfmt sheetId="7" sqref="G107" start="0" length="0">
    <dxf/>
  </rfmt>
  <rfmt sheetId="7" sqref="N107" start="0" length="0">
    <dxf>
      <fill>
        <patternFill patternType="solid">
          <bgColor rgb="FF00B050"/>
        </patternFill>
      </fill>
    </dxf>
  </rfmt>
  <rfmt sheetId="7" sqref="O107" start="0" length="0">
    <dxf>
      <fill>
        <patternFill patternType="solid">
          <bgColor rgb="FF00B050"/>
        </patternFill>
      </fill>
    </dxf>
  </rfmt>
  <rcc rId="2806" sId="7" odxf="1" dxf="1">
    <nc r="P10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107" start="0" length="0">
    <dxf/>
  </rfmt>
  <rfmt sheetId="7" sqref="R107" start="0" length="0">
    <dxf/>
  </rfmt>
  <rfmt sheetId="7" sqref="S107" start="0" length="0">
    <dxf/>
  </rfmt>
  <rfmt sheetId="7" sqref="T107" start="0" length="0">
    <dxf/>
  </rfmt>
  <rcc rId="2807" sId="7" odxf="1" dxf="1">
    <oc r="A108">
      <f>A106+1</f>
    </oc>
    <nc r="A108">
      <f>A106+1</f>
    </nc>
    <odxf/>
    <ndxf/>
  </rcc>
  <rfmt sheetId="7" sqref="B108" start="0" length="0">
    <dxf/>
  </rfmt>
  <rfmt sheetId="7" sqref="C108" start="0" length="0">
    <dxf/>
  </rfmt>
  <rcc rId="2808" sId="7" odxf="1" dxf="1">
    <oc r="D108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  <phoneticPr fontId="6" type="noConversion"/>
      </is>
    </oc>
    <nc r="D108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/>
    <ndxf/>
  </rcc>
  <rfmt sheetId="7" sqref="E108" start="0" length="0">
    <dxf/>
  </rfmt>
  <rfmt sheetId="7" sqref="F108" start="0" length="0">
    <dxf/>
  </rfmt>
  <rfmt sheetId="7" sqref="G108" start="0" length="0">
    <dxf/>
  </rfmt>
  <rfmt sheetId="7" sqref="G109" start="0" length="0">
    <dxf/>
  </rfmt>
  <rcc rId="2809" sId="7" numFmtId="13">
    <oc r="M109">
      <v>0.7</v>
    </oc>
    <nc r="M109">
      <v>0.74</v>
    </nc>
  </rcc>
  <rcc rId="2810" sId="7" odxf="1" dxf="1" numFmtId="13">
    <oc r="N109">
      <v>0.71</v>
    </oc>
    <nc r="N109">
      <v>0.74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11" sId="7" odxf="1" dxf="1" numFmtId="13">
    <nc r="O109">
      <v>0.74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12" sId="7" odxf="1" dxf="1" numFmtId="13">
    <nc r="P109">
      <v>0.75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109" start="0" length="0">
    <dxf/>
  </rfmt>
  <rfmt sheetId="7" sqref="R109" start="0" length="0">
    <dxf/>
  </rfmt>
  <rfmt sheetId="7" sqref="S109" start="0" length="0">
    <dxf/>
  </rfmt>
  <rfmt sheetId="7" sqref="T109" start="0" length="0">
    <dxf/>
  </rfmt>
  <rcc rId="2813" sId="7" odxf="1" dxf="1">
    <oc r="A110">
      <f>A108+1</f>
    </oc>
    <nc r="A110">
      <f>A108+1</f>
    </nc>
    <odxf/>
    <ndxf/>
  </rcc>
  <rfmt sheetId="7" sqref="B110" start="0" length="0">
    <dxf/>
  </rfmt>
  <rfmt sheetId="7" sqref="C110" start="0" length="0">
    <dxf/>
  </rfmt>
  <rfmt sheetId="7" sqref="D110" start="0" length="0">
    <dxf/>
  </rfmt>
  <rfmt sheetId="7" sqref="E110" start="0" length="0">
    <dxf/>
  </rfmt>
  <rfmt sheetId="7" sqref="F110" start="0" length="0">
    <dxf/>
  </rfmt>
  <rfmt sheetId="7" sqref="G110" start="0" length="0">
    <dxf/>
  </rfmt>
  <rfmt sheetId="7" sqref="H110" start="0" length="0">
    <dxf/>
  </rfmt>
  <rfmt sheetId="7" sqref="G111" start="0" length="0">
    <dxf/>
  </rfmt>
  <rfmt sheetId="7" sqref="N111" start="0" length="0">
    <dxf>
      <fill>
        <patternFill patternType="solid">
          <bgColor rgb="FF00B050"/>
        </patternFill>
      </fill>
      <alignment horizontal="center" vertical="top"/>
    </dxf>
  </rfmt>
  <rcc rId="2814" sId="7" odxf="1" dxf="1">
    <nc r="O111">
      <v>2</v>
    </nc>
    <odxf>
      <fill>
        <patternFill patternType="none">
          <bgColor indexed="65"/>
        </patternFill>
      </fill>
      <alignment horizontal="general" vertical="center"/>
    </odxf>
    <ndxf>
      <fill>
        <patternFill patternType="solid">
          <bgColor rgb="FF00B050"/>
        </patternFill>
      </fill>
      <alignment horizontal="center" vertical="top"/>
    </ndxf>
  </rcc>
  <rcc rId="2815" sId="7" odxf="1" dxf="1">
    <nc r="P111">
      <v>2</v>
    </nc>
    <odxf>
      <fill>
        <patternFill patternType="none">
          <bgColor indexed="65"/>
        </patternFill>
      </fill>
      <alignment horizontal="general" vertical="center"/>
    </odxf>
    <ndxf>
      <fill>
        <patternFill patternType="solid">
          <bgColor rgb="FF00B050"/>
        </patternFill>
      </fill>
      <alignment horizontal="center" vertical="top"/>
    </ndxf>
  </rcc>
  <rfmt sheetId="7" sqref="Q111" start="0" length="0">
    <dxf/>
  </rfmt>
  <rfmt sheetId="7" sqref="R111" start="0" length="0">
    <dxf/>
  </rfmt>
  <rfmt sheetId="7" sqref="S111" start="0" length="0">
    <dxf/>
  </rfmt>
  <rfmt sheetId="7" sqref="T111" start="0" length="0">
    <dxf/>
  </rfmt>
  <rcc rId="2816" sId="7" odxf="1" dxf="1">
    <oc r="A112">
      <f>A110+1</f>
    </oc>
    <nc r="A112">
      <f>A110+1</f>
    </nc>
    <odxf/>
    <ndxf/>
  </rcc>
  <rfmt sheetId="7" sqref="B112" start="0" length="0">
    <dxf/>
  </rfmt>
  <rfmt sheetId="7" sqref="C112" start="0" length="0">
    <dxf/>
  </rfmt>
  <rcc rId="2817" sId="7" odxf="1" dxf="1">
    <oc r="D112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  <phoneticPr fontId="6" type="noConversion"/>
      </is>
    </oc>
    <nc r="D112" t="inlineStr">
      <is>
        <r>
          <rPr>
            <sz val="15"/>
            <color theme="1"/>
            <rFont val="等线"/>
            <family val="2"/>
            <charset val="134"/>
          </rPr>
          <t>突破性指标</t>
        </r>
      </is>
    </nc>
    <odxf/>
    <ndxf/>
  </rcc>
  <rfmt sheetId="7" sqref="E112" start="0" length="0">
    <dxf/>
  </rfmt>
  <rfmt sheetId="7" sqref="F112" start="0" length="0">
    <dxf/>
  </rfmt>
  <rfmt sheetId="7" sqref="G112" start="0" length="0">
    <dxf/>
  </rfmt>
  <rfmt sheetId="7" sqref="G113" start="0" length="0">
    <dxf/>
  </rfmt>
  <rfmt sheetId="7" sqref="N113" start="0" length="0">
    <dxf>
      <fill>
        <patternFill patternType="solid">
          <bgColor rgb="FF00B050"/>
        </patternFill>
      </fill>
      <alignment horizontal="center" vertical="top"/>
    </dxf>
  </rfmt>
  <rcc rId="2818" sId="7" odxf="1" dxf="1" numFmtId="13">
    <nc r="O113">
      <v>0.06</v>
    </nc>
    <odxf>
      <fill>
        <patternFill patternType="none">
          <bgColor indexed="65"/>
        </patternFill>
      </fill>
      <alignment horizontal="general" vertical="center"/>
    </odxf>
    <ndxf>
      <fill>
        <patternFill patternType="solid">
          <bgColor rgb="FF00B050"/>
        </patternFill>
      </fill>
      <alignment horizontal="center" vertical="top"/>
    </ndxf>
  </rcc>
  <rcc rId="2819" sId="7" odxf="1" dxf="1" numFmtId="13">
    <nc r="P113">
      <v>0.06</v>
    </nc>
    <odxf>
      <fill>
        <patternFill patternType="none">
          <bgColor indexed="65"/>
        </patternFill>
      </fill>
      <alignment horizontal="general" vertical="center"/>
    </odxf>
    <ndxf>
      <fill>
        <patternFill patternType="solid">
          <bgColor rgb="FF00B050"/>
        </patternFill>
      </fill>
      <alignment horizontal="center" vertical="top"/>
    </ndxf>
  </rcc>
  <rfmt sheetId="7" sqref="Q113" start="0" length="0">
    <dxf/>
  </rfmt>
  <rfmt sheetId="7" sqref="R113" start="0" length="0">
    <dxf/>
  </rfmt>
  <rfmt sheetId="7" sqref="S113" start="0" length="0">
    <dxf/>
  </rfmt>
  <rfmt sheetId="7" sqref="T113" start="0" length="0">
    <dxf/>
  </rfmt>
  <rcc rId="2820" sId="7" odxf="1" dxf="1">
    <oc r="A114">
      <f>A112+1</f>
    </oc>
    <nc r="A114">
      <f>A112+1</f>
    </nc>
    <odxf/>
    <ndxf/>
  </rcc>
  <rfmt sheetId="7" sqref="B114" start="0" length="0">
    <dxf/>
  </rfmt>
  <rfmt sheetId="7" sqref="C114" start="0" length="0">
    <dxf/>
  </rfmt>
  <rfmt sheetId="7" sqref="D114" start="0" length="0">
    <dxf/>
  </rfmt>
  <rfmt sheetId="7" sqref="E114" start="0" length="0">
    <dxf/>
  </rfmt>
  <rfmt sheetId="7" sqref="F114" start="0" length="0">
    <dxf/>
  </rfmt>
  <rfmt sheetId="7" sqref="G114" start="0" length="0">
    <dxf/>
  </rfmt>
  <rfmt sheetId="7" sqref="G115" start="0" length="0">
    <dxf/>
  </rfmt>
  <rfmt sheetId="7" sqref="N115" start="0" length="0">
    <dxf>
      <fill>
        <patternFill patternType="solid">
          <bgColor rgb="FF00B050"/>
        </patternFill>
      </fill>
    </dxf>
  </rfmt>
  <rcc rId="2821" sId="7" odxf="1" dxf="1" numFmtId="13">
    <nc r="O11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22" sId="7" odxf="1" dxf="1" numFmtId="13">
    <nc r="P11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115" start="0" length="0">
    <dxf/>
  </rfmt>
  <rfmt sheetId="7" sqref="R115" start="0" length="0">
    <dxf/>
  </rfmt>
  <rfmt sheetId="7" sqref="S115" start="0" length="0">
    <dxf/>
  </rfmt>
  <rfmt sheetId="7" sqref="T115" start="0" length="0">
    <dxf/>
  </rfmt>
  <rcc rId="2823" sId="7" odxf="1" dxf="1">
    <oc r="A116">
      <f>A114+1</f>
    </oc>
    <nc r="A116">
      <f>A114+1</f>
    </nc>
    <odxf/>
    <ndxf/>
  </rcc>
  <rfmt sheetId="7" sqref="B116" start="0" length="0">
    <dxf/>
  </rfmt>
  <rfmt sheetId="7" sqref="C116" start="0" length="0">
    <dxf/>
  </rfmt>
  <rfmt sheetId="7" sqref="D116" start="0" length="0">
    <dxf/>
  </rfmt>
  <rfmt sheetId="7" sqref="E116" start="0" length="0">
    <dxf/>
  </rfmt>
  <rfmt sheetId="7" sqref="F116" start="0" length="0">
    <dxf/>
  </rfmt>
  <rfmt sheetId="7" sqref="G116" start="0" length="0">
    <dxf/>
  </rfmt>
  <rfmt sheetId="7" sqref="G117" start="0" length="0">
    <dxf/>
  </rfmt>
  <rfmt sheetId="7" sqref="H117" start="0" length="0">
    <dxf/>
  </rfmt>
  <rfmt sheetId="7" sqref="I117" start="0" length="0">
    <dxf/>
  </rfmt>
  <rfmt sheetId="7" sqref="J117" start="0" length="0">
    <dxf/>
  </rfmt>
  <rfmt sheetId="7" sqref="K117" start="0" length="0">
    <dxf/>
  </rfmt>
  <rfmt sheetId="7" sqref="L117" start="0" length="0">
    <dxf/>
  </rfmt>
  <rfmt sheetId="7" sqref="M117" start="0" length="0">
    <dxf/>
  </rfmt>
  <rfmt sheetId="7" sqref="N117" start="0" length="0">
    <dxf/>
  </rfmt>
  <rfmt sheetId="7" sqref="O117" start="0" length="0">
    <dxf/>
  </rfmt>
  <rfmt sheetId="7" sqref="P117" start="0" length="0">
    <dxf/>
  </rfmt>
  <rfmt sheetId="7" sqref="Q117" start="0" length="0">
    <dxf/>
  </rfmt>
  <rfmt sheetId="7" sqref="R117" start="0" length="0">
    <dxf/>
  </rfmt>
  <rfmt sheetId="7" sqref="S117" start="0" length="0">
    <dxf/>
  </rfmt>
  <rfmt sheetId="7" sqref="T117" start="0" length="0">
    <dxf/>
  </rfmt>
  <rcc rId="2824" sId="7" odxf="1" dxf="1">
    <oc r="A118">
      <f>A116+1</f>
    </oc>
    <nc r="A118">
      <f>A116+1</f>
    </nc>
    <odxf/>
    <ndxf/>
  </rcc>
  <rfmt sheetId="7" sqref="B118" start="0" length="0">
    <dxf/>
  </rfmt>
  <rfmt sheetId="7" sqref="C118" start="0" length="0">
    <dxf/>
  </rfmt>
  <rfmt sheetId="7" sqref="D118" start="0" length="0">
    <dxf/>
  </rfmt>
  <rfmt sheetId="7" sqref="E118" start="0" length="0">
    <dxf/>
  </rfmt>
  <rfmt sheetId="7" sqref="F118" start="0" length="0">
    <dxf/>
  </rfmt>
  <rfmt sheetId="7" sqref="G118" start="0" length="0">
    <dxf/>
  </rfmt>
  <rfmt sheetId="7" sqref="G119" start="0" length="0">
    <dxf/>
  </rfmt>
  <rfmt sheetId="7" sqref="N119" start="0" length="0">
    <dxf>
      <fill>
        <patternFill patternType="solid">
          <bgColor rgb="FF00B050"/>
        </patternFill>
      </fill>
    </dxf>
  </rfmt>
  <rcc rId="2825" sId="7" odxf="1" dxf="1">
    <nc r="O119">
      <v>23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26" sId="7" odxf="1" dxf="1">
    <nc r="P119">
      <v>23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7" sqref="Q119" start="0" length="0">
    <dxf/>
  </rfmt>
  <rfmt sheetId="7" sqref="R119" start="0" length="0">
    <dxf/>
  </rfmt>
  <rfmt sheetId="7" sqref="S119" start="0" length="0">
    <dxf/>
  </rfmt>
  <rfmt sheetId="7" sqref="T119" start="0" length="0">
    <dxf/>
  </rfmt>
  <rcc rId="2827" sId="7" odxf="1" dxf="1">
    <oc r="A120">
      <f>A118+1</f>
    </oc>
    <nc r="A120">
      <f>A118+1</f>
    </nc>
    <odxf/>
    <ndxf/>
  </rcc>
  <rfmt sheetId="7" sqref="B120" start="0" length="0">
    <dxf/>
  </rfmt>
  <rfmt sheetId="7" sqref="C120" start="0" length="0">
    <dxf/>
  </rfmt>
  <rfmt sheetId="7" sqref="D120" start="0" length="0">
    <dxf/>
  </rfmt>
  <rfmt sheetId="7" sqref="E120" start="0" length="0">
    <dxf/>
  </rfmt>
  <rfmt sheetId="7" sqref="F120" start="0" length="0">
    <dxf/>
  </rfmt>
  <rfmt sheetId="7" sqref="G120" start="0" length="0">
    <dxf/>
  </rfmt>
  <rfmt sheetId="7" sqref="M120" start="0" length="0">
    <dxf/>
  </rfmt>
  <rfmt sheetId="7" sqref="N120" start="0" length="0">
    <dxf/>
  </rfmt>
  <rfmt sheetId="7" sqref="O120" start="0" length="0">
    <dxf/>
  </rfmt>
  <rfmt sheetId="7" sqref="P120" start="0" length="0">
    <dxf/>
  </rfmt>
  <rfmt sheetId="7" sqref="G121" start="0" length="0">
    <dxf/>
  </rfmt>
  <rfmt sheetId="7" sqref="H121" start="0" length="0">
    <dxf/>
  </rfmt>
  <rfmt sheetId="7" sqref="I121" start="0" length="0">
    <dxf/>
  </rfmt>
  <rfmt sheetId="7" sqref="J121" start="0" length="0">
    <dxf/>
  </rfmt>
  <rfmt sheetId="7" sqref="K121" start="0" length="0">
    <dxf/>
  </rfmt>
  <rfmt sheetId="7" sqref="L121" start="0" length="0">
    <dxf/>
  </rfmt>
  <rfmt sheetId="7" sqref="M121" start="0" length="0">
    <dxf/>
  </rfmt>
  <rfmt sheetId="7" sqref="N121" start="0" length="0">
    <dxf/>
  </rfmt>
  <rfmt sheetId="7" sqref="O121" start="0" length="0">
    <dxf/>
  </rfmt>
  <rfmt sheetId="7" sqref="P121" start="0" length="0">
    <dxf/>
  </rfmt>
  <rfmt sheetId="7" sqref="Q121" start="0" length="0">
    <dxf/>
  </rfmt>
  <rfmt sheetId="7" sqref="R121" start="0" length="0">
    <dxf/>
  </rfmt>
  <rfmt sheetId="7" sqref="S121" start="0" length="0">
    <dxf/>
  </rfmt>
  <rfmt sheetId="7" sqref="T121" start="0" length="0">
    <dxf/>
  </rfmt>
  <rcc rId="2828" sId="7" odxf="1" dxf="1">
    <oc r="A122">
      <f>A120+1</f>
    </oc>
    <nc r="A122">
      <f>A120+1</f>
    </nc>
    <odxf/>
    <ndxf/>
  </rcc>
  <rfmt sheetId="7" sqref="B122" start="0" length="0">
    <dxf/>
  </rfmt>
  <rfmt sheetId="7" sqref="C122" start="0" length="0">
    <dxf/>
  </rfmt>
  <rfmt sheetId="7" sqref="D122" start="0" length="0">
    <dxf/>
  </rfmt>
  <rfmt sheetId="7" sqref="E122" start="0" length="0">
    <dxf/>
  </rfmt>
  <rfmt sheetId="7" sqref="F122" start="0" length="0">
    <dxf/>
  </rfmt>
  <rfmt sheetId="7" sqref="G122" start="0" length="0">
    <dxf/>
  </rfmt>
  <rfmt sheetId="7" sqref="M122" start="0" length="0">
    <dxf/>
  </rfmt>
  <rfmt sheetId="7" sqref="N122" start="0" length="0">
    <dxf/>
  </rfmt>
  <rfmt sheetId="7" sqref="O122" start="0" length="0">
    <dxf/>
  </rfmt>
  <rfmt sheetId="7" sqref="P122" start="0" length="0">
    <dxf/>
  </rfmt>
  <rfmt sheetId="7" sqref="G123" start="0" length="0">
    <dxf/>
  </rfmt>
  <rfmt sheetId="7" sqref="H123" start="0" length="0">
    <dxf/>
  </rfmt>
  <rfmt sheetId="7" sqref="I123" start="0" length="0">
    <dxf/>
  </rfmt>
  <rfmt sheetId="7" sqref="J123" start="0" length="0">
    <dxf/>
  </rfmt>
  <rfmt sheetId="7" sqref="K123" start="0" length="0">
    <dxf/>
  </rfmt>
  <rfmt sheetId="7" sqref="L123" start="0" length="0">
    <dxf/>
  </rfmt>
  <rfmt sheetId="7" sqref="M123" start="0" length="0">
    <dxf/>
  </rfmt>
  <rfmt sheetId="7" sqref="N123" start="0" length="0">
    <dxf/>
  </rfmt>
  <rfmt sheetId="7" sqref="O123" start="0" length="0">
    <dxf/>
  </rfmt>
  <rfmt sheetId="7" sqref="P123" start="0" length="0">
    <dxf/>
  </rfmt>
  <rfmt sheetId="7" sqref="Q123" start="0" length="0">
    <dxf/>
  </rfmt>
  <rfmt sheetId="7" sqref="R123" start="0" length="0">
    <dxf/>
  </rfmt>
  <rfmt sheetId="7" sqref="S123" start="0" length="0">
    <dxf/>
  </rfmt>
  <rfmt sheetId="7" sqref="T123" start="0" length="0">
    <dxf/>
  </rfmt>
  <rcc rId="2829" sId="7" odxf="1" dxf="1">
    <oc r="A124">
      <f>A122+1</f>
    </oc>
    <nc r="A124">
      <f>A122+1</f>
    </nc>
    <odxf/>
    <ndxf/>
  </rcc>
  <rfmt sheetId="7" sqref="B124" start="0" length="0">
    <dxf/>
  </rfmt>
  <rfmt sheetId="7" sqref="C124" start="0" length="0">
    <dxf/>
  </rfmt>
  <rfmt sheetId="7" sqref="D124" start="0" length="0">
    <dxf/>
  </rfmt>
  <rfmt sheetId="7" sqref="E124" start="0" length="0">
    <dxf/>
  </rfmt>
  <rfmt sheetId="7" sqref="F124" start="0" length="0">
    <dxf/>
  </rfmt>
  <rfmt sheetId="7" sqref="G124" start="0" length="0">
    <dxf/>
  </rfmt>
  <rfmt sheetId="7" sqref="G125" start="0" length="0">
    <dxf/>
  </rfmt>
  <rcv guid="{385D4878-F58C-47DB-B7CC-7218EE39B84A}" action="delete"/>
  <rdn rId="0" localSheetId="1" customView="1" name="Z_385D4878_F58C_47DB_B7CC_7218EE39B84A_.wvu.FilterData" hidden="1" oldHidden="1">
    <formula>old生产总监指标Summary!$B$3:$H$71</formula>
    <oldFormula>old生产总监指标Summary!$B$3:$H$71</oldFormula>
  </rdn>
  <rdn rId="0" localSheetId="2" customView="1" name="Z_385D4878_F58C_47DB_B7CC_7218EE39B84A_.wvu.FilterData" hidden="1" oldHidden="1">
    <formula>old!$J$3:$R$117</formula>
    <oldFormula>old!$J$3:$R$117</oldFormula>
  </rdn>
  <rdn rId="0" localSheetId="4" customView="1" name="Z_385D4878_F58C_47DB_B7CC_7218EE39B84A_.wvu.FilterData" hidden="1" oldHidden="1">
    <formula>'L3&amp;VS-Assy'!$B$3:$E$65</formula>
    <oldFormula>'L3&amp;VS-Assy'!$B$3:$E$65</oldFormula>
  </rdn>
  <rdn rId="0" localSheetId="5" customView="1" name="Z_385D4878_F58C_47DB_B7CC_7218EE39B84A_.wvu.FilterData" hidden="1" oldHidden="1">
    <formula>'L3&amp;VS-Fab 1st half year'!$B$3:$H$87</formula>
    <oldFormula>'L3&amp;VS-Fab 1st half year'!$B$3:$H$87</oldFormula>
  </rdn>
  <rdn rId="0" localSheetId="6" customView="1" name="Z_385D4878_F58C_47DB_B7CC_7218EE39B84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385D4878_F58C_47DB_B7CC_7218EE39B84A_.wvu.FilterData" hidden="1" oldHidden="1">
    <formula>'L3&amp;VS-Fab  2nd half year'!$B$3:$H$87</formula>
    <oldFormula>'L3&amp;VS-Fab  2nd half year'!$B$3:$H$87</oldFormula>
  </rdn>
  <rdn rId="0" localSheetId="7" customView="1" name="Z_385D4878_F58C_47DB_B7CC_7218EE39B84A_.wvu.FilterData" hidden="1" oldHidden="1">
    <formula>'L3&amp;VS-Paint'!$B$3:$H$65</formula>
    <oldFormula>'L3&amp;VS-Paint'!$B$3:$H$65</oldFormula>
  </rdn>
  <rcv guid="{385D4878-F58C-47DB-B7CC-7218EE39B84A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5D4878-F58C-47DB-B7CC-7218EE39B84A}" action="delete"/>
  <rdn rId="0" localSheetId="1" customView="1" name="Z_385D4878_F58C_47DB_B7CC_7218EE39B84A_.wvu.FilterData" hidden="1" oldHidden="1">
    <formula>old生产总监指标Summary!$B$3:$H$71</formula>
    <oldFormula>old生产总监指标Summary!$B$3:$H$71</oldFormula>
  </rdn>
  <rdn rId="0" localSheetId="2" customView="1" name="Z_385D4878_F58C_47DB_B7CC_7218EE39B84A_.wvu.FilterData" hidden="1" oldHidden="1">
    <formula>old!$J$3:$R$117</formula>
    <oldFormula>old!$J$3:$R$117</oldFormula>
  </rdn>
  <rdn rId="0" localSheetId="4" customView="1" name="Z_385D4878_F58C_47DB_B7CC_7218EE39B84A_.wvu.FilterData" hidden="1" oldHidden="1">
    <formula>'L3&amp;VS-Assy'!$B$3:$E$65</formula>
    <oldFormula>'L3&amp;VS-Assy'!$B$3:$E$65</oldFormula>
  </rdn>
  <rdn rId="0" localSheetId="5" customView="1" name="Z_385D4878_F58C_47DB_B7CC_7218EE39B84A_.wvu.FilterData" hidden="1" oldHidden="1">
    <formula>'L3&amp;VS-Fab 1st half year'!$B$3:$H$87</formula>
    <oldFormula>'L3&amp;VS-Fab 1st half year'!$B$3:$H$87</oldFormula>
  </rdn>
  <rdn rId="0" localSheetId="6" customView="1" name="Z_385D4878_F58C_47DB_B7CC_7218EE39B84A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385D4878_F58C_47DB_B7CC_7218EE39B84A_.wvu.FilterData" hidden="1" oldHidden="1">
    <formula>'L3&amp;VS-Fab  2nd half year'!$B$3:$H$87</formula>
    <oldFormula>'L3&amp;VS-Fab  2nd half year'!$B$3:$H$87</oldFormula>
  </rdn>
  <rdn rId="0" localSheetId="7" customView="1" name="Z_385D4878_F58C_47DB_B7CC_7218EE39B84A_.wvu.FilterData" hidden="1" oldHidden="1">
    <formula>'L3&amp;VS-Paint'!$B$3:$H$65</formula>
    <oldFormula>'L3&amp;VS-Paint'!$B$3:$H$65</oldFormula>
  </rdn>
  <rcv guid="{385D4878-F58C-47DB-B7CC-7218EE39B84A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3119A7A6_5E97_4316_9084_C291E2235F74_.wvu.FilterData" hidden="1" oldHidden="1">
    <formula>old生产总监指标Summary!$B$3:$H$71</formula>
  </rdn>
  <rdn rId="0" localSheetId="2" customView="1" name="Z_3119A7A6_5E97_4316_9084_C291E2235F74_.wvu.FilterData" hidden="1" oldHidden="1">
    <formula>old!$J$3:$R$117</formula>
  </rdn>
  <rdn rId="0" localSheetId="4" customView="1" name="Z_3119A7A6_5E97_4316_9084_C291E2235F74_.wvu.FilterData" hidden="1" oldHidden="1">
    <formula>'L3&amp;VS-Assy'!$B$3:$E$65</formula>
  </rdn>
  <rdn rId="0" localSheetId="5" customView="1" name="Z_3119A7A6_5E97_4316_9084_C291E2235F74_.wvu.FilterData" hidden="1" oldHidden="1">
    <formula>'L3&amp;VS-Fab 1st half year'!$B$3:$H$87</formula>
  </rdn>
  <rdn rId="0" localSheetId="6" customView="1" name="Z_3119A7A6_5E97_4316_9084_C291E2235F74_.wvu.Rows" hidden="1" oldHidden="1">
    <formula>'L3&amp;VS-Fab  2nd half year'!$8:$11,'L3&amp;VS-Fab  2nd half year'!$18:$19,'L3&amp;VS-Fab  2nd half year'!$22:$23</formula>
  </rdn>
  <rdn rId="0" localSheetId="6" customView="1" name="Z_3119A7A6_5E97_4316_9084_C291E2235F74_.wvu.FilterData" hidden="1" oldHidden="1">
    <formula>'L3&amp;VS-Fab  2nd half year'!$B$3:$H$87</formula>
  </rdn>
  <rdn rId="0" localSheetId="7" customView="1" name="Z_3119A7A6_5E97_4316_9084_C291E2235F74_.wvu.FilterData" hidden="1" oldHidden="1">
    <formula>'L3&amp;VS-Paint'!$B$3:$H$65</formula>
  </rdn>
  <rcv guid="{3119A7A6-5E97-4316-9084-C291E2235F74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1" sId="8">
    <oc r="H119">
      <f>#REF!</f>
    </oc>
    <nc r="H119">
      <f>'L3&amp;VS-Fab  2nd half year'!H44</f>
    </nc>
  </rcc>
  <rcc rId="2852" sId="8">
    <oc r="I119">
      <f>#REF!</f>
    </oc>
    <nc r="I119">
      <f>'L3&amp;VS-Fab  2nd half year'!I44</f>
    </nc>
  </rcc>
  <rcc rId="2853" sId="8">
    <oc r="J119">
      <f>#REF!</f>
    </oc>
    <nc r="J119">
      <f>'L3&amp;VS-Fab  2nd half year'!J44</f>
    </nc>
  </rcc>
  <rcc rId="2854" sId="8">
    <oc r="K119">
      <f>#REF!</f>
    </oc>
    <nc r="K119">
      <f>'L3&amp;VS-Fab  2nd half year'!K44</f>
    </nc>
  </rcc>
  <rcc rId="2855" sId="8">
    <oc r="L119">
      <f>#REF!</f>
    </oc>
    <nc r="L119">
      <f>'L3&amp;VS-Fab  2nd half year'!L44</f>
    </nc>
  </rcc>
  <rcc rId="2856" sId="8">
    <oc r="M119">
      <f>#REF!</f>
    </oc>
    <nc r="M119">
      <f>'L3&amp;VS-Fab  2nd half year'!M44</f>
    </nc>
  </rcc>
  <rcc rId="2857" sId="8">
    <oc r="N119">
      <f>#REF!</f>
    </oc>
    <nc r="N119">
      <f>'L3&amp;VS-Fab  2nd half year'!N44</f>
    </nc>
  </rcc>
  <rcc rId="2858" sId="8">
    <oc r="O119">
      <f>#REF!</f>
    </oc>
    <nc r="O119">
      <f>'L3&amp;VS-Fab  2nd half year'!O44</f>
    </nc>
  </rcc>
  <rcc rId="2859" sId="8">
    <oc r="P119">
      <f>#REF!</f>
    </oc>
    <nc r="P119">
      <f>'L3&amp;VS-Fab  2nd half year'!P44</f>
    </nc>
  </rcc>
  <rcc rId="2860" sId="8">
    <oc r="Q119">
      <f>#REF!</f>
    </oc>
    <nc r="Q119">
      <f>'L3&amp;VS-Fab  2nd half year'!Q44</f>
    </nc>
  </rcc>
  <rcc rId="2861" sId="8">
    <oc r="R119">
      <f>#REF!</f>
    </oc>
    <nc r="R119">
      <f>'L3&amp;VS-Fab  2nd half year'!R44</f>
    </nc>
  </rcc>
  <rcc rId="2862" sId="8">
    <oc r="S119">
      <f>#REF!</f>
    </oc>
    <nc r="S119">
      <f>'L3&amp;VS-Fab  2nd half year'!S44</f>
    </nc>
  </rcc>
  <rcc rId="2863" sId="8">
    <oc r="T119">
      <f>#REF!</f>
    </oc>
    <nc r="T119">
      <f>'L3&amp;VS-Fab  2nd half year'!T44</f>
    </nc>
  </rcc>
  <rcc rId="2864" sId="8" odxf="1" dxf="1">
    <oc r="H120">
      <f>#REF!</f>
    </oc>
    <nc r="H120">
      <f>'L3&amp;VS-Fab  2nd half year'!H45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65" sId="8" odxf="1" dxf="1">
    <oc r="I120">
      <f>#REF!</f>
    </oc>
    <nc r="I120">
      <f>'L3&amp;VS-Fab  2nd half year'!I45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66" sId="8" odxf="1" dxf="1">
    <oc r="J120">
      <f>#REF!</f>
    </oc>
    <nc r="J120">
      <f>'L3&amp;VS-Fab  2nd half year'!J45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67" sId="8" odxf="1" dxf="1">
    <oc r="K120">
      <f>#REF!</f>
    </oc>
    <nc r="K120">
      <f>'L3&amp;VS-Fab  2nd half year'!K45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68" sId="8" odxf="1" dxf="1">
    <oc r="L120">
      <f>#REF!</f>
    </oc>
    <nc r="L120">
      <f>'L3&amp;VS-Fab  2nd half year'!L45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69" sId="8" odxf="1" dxf="1">
    <nc r="M120">
      <f>'L3&amp;VS-Fab  2nd half year'!M45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70" sId="8" odxf="1" dxf="1">
    <nc r="N120">
      <f>'L3&amp;VS-Fab  2nd half year'!N45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71" sId="8" odxf="1" dxf="1">
    <nc r="O120">
      <f>'L3&amp;VS-Fab  2nd half year'!O45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72" sId="8" odxf="1" dxf="1">
    <nc r="P120">
      <f>'L3&amp;VS-Fab  2nd half year'!P45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73" sId="8" odxf="1" dxf="1">
    <nc r="Q120">
      <f>'L3&amp;VS-Fab  2nd half year'!Q45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74" sId="8" odxf="1" dxf="1">
    <nc r="R120">
      <f>'L3&amp;VS-Fab  2nd half year'!R45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75" sId="8" odxf="1" dxf="1">
    <nc r="S120">
      <f>'L3&amp;VS-Fab  2nd half year'!S45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76" sId="8" odxf="1" dxf="1">
    <nc r="T120">
      <f>'L3&amp;VS-Fab  2nd half year'!T45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77" sId="8">
    <oc r="H121">
      <f>#REF!</f>
    </oc>
    <nc r="H121">
      <f>'L3&amp;VS-Fab  2nd half year'!H46</f>
    </nc>
  </rcc>
  <rcc rId="2878" sId="8">
    <oc r="I121">
      <f>#REF!</f>
    </oc>
    <nc r="I121">
      <f>'L3&amp;VS-Fab  2nd half year'!I46</f>
    </nc>
  </rcc>
  <rcc rId="2879" sId="8">
    <oc r="J121">
      <f>#REF!</f>
    </oc>
    <nc r="J121">
      <f>'L3&amp;VS-Fab  2nd half year'!J46</f>
    </nc>
  </rcc>
  <rcc rId="2880" sId="8">
    <oc r="K121">
      <f>#REF!</f>
    </oc>
    <nc r="K121">
      <f>'L3&amp;VS-Fab  2nd half year'!K46</f>
    </nc>
  </rcc>
  <rcc rId="2881" sId="8">
    <oc r="L121">
      <f>#REF!</f>
    </oc>
    <nc r="L121">
      <f>'L3&amp;VS-Fab  2nd half year'!L46</f>
    </nc>
  </rcc>
  <rcc rId="2882" sId="8">
    <oc r="M121">
      <f>#REF!</f>
    </oc>
    <nc r="M121">
      <f>'L3&amp;VS-Fab  2nd half year'!M46</f>
    </nc>
  </rcc>
  <rcc rId="2883" sId="8">
    <oc r="N121">
      <f>#REF!</f>
    </oc>
    <nc r="N121">
      <f>'L3&amp;VS-Fab  2nd half year'!N46</f>
    </nc>
  </rcc>
  <rcc rId="2884" sId="8">
    <oc r="O121">
      <f>#REF!</f>
    </oc>
    <nc r="O121">
      <f>'L3&amp;VS-Fab  2nd half year'!O46</f>
    </nc>
  </rcc>
  <rcc rId="2885" sId="8">
    <oc r="P121">
      <f>#REF!</f>
    </oc>
    <nc r="P121">
      <f>'L3&amp;VS-Fab  2nd half year'!P46</f>
    </nc>
  </rcc>
  <rcc rId="2886" sId="8">
    <oc r="Q121">
      <f>#REF!</f>
    </oc>
    <nc r="Q121">
      <f>'L3&amp;VS-Fab  2nd half year'!Q46</f>
    </nc>
  </rcc>
  <rcc rId="2887" sId="8">
    <oc r="R121">
      <f>#REF!</f>
    </oc>
    <nc r="R121">
      <f>'L3&amp;VS-Fab  2nd half year'!R46</f>
    </nc>
  </rcc>
  <rcc rId="2888" sId="8">
    <oc r="S121">
      <f>#REF!</f>
    </oc>
    <nc r="S121">
      <f>'L3&amp;VS-Fab  2nd half year'!S46</f>
    </nc>
  </rcc>
  <rcc rId="2889" sId="8">
    <oc r="T121">
      <f>#REF!</f>
    </oc>
    <nc r="T121">
      <f>'L3&amp;VS-Fab  2nd half year'!T46</f>
    </nc>
  </rcc>
  <rcc rId="2890" sId="8" odxf="1" dxf="1">
    <oc r="H122">
      <f>#REF!</f>
    </oc>
    <nc r="H122">
      <f>'L3&amp;VS-Fab  2nd half year'!H47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91" sId="8" odxf="1" dxf="1">
    <oc r="I122">
      <f>#REF!</f>
    </oc>
    <nc r="I122">
      <f>'L3&amp;VS-Fab  2nd half year'!I47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92" sId="8" odxf="1" dxf="1">
    <oc r="J122">
      <f>#REF!</f>
    </oc>
    <nc r="J122">
      <f>'L3&amp;VS-Fab  2nd half year'!J47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93" sId="8" odxf="1" dxf="1">
    <oc r="K122">
      <f>#REF!</f>
    </oc>
    <nc r="K122">
      <f>'L3&amp;VS-Fab  2nd half year'!K47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94" sId="8" odxf="1" dxf="1">
    <oc r="L122">
      <f>#REF!</f>
    </oc>
    <nc r="L122">
      <f>'L3&amp;VS-Fab  2nd half year'!L47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895" sId="8" odxf="1" dxf="1">
    <nc r="M122">
      <f>'L3&amp;VS-Fab  2nd half year'!M47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96" sId="8" odxf="1" dxf="1">
    <nc r="N122">
      <f>'L3&amp;VS-Fab  2nd half year'!N47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97" sId="8" odxf="1" dxf="1">
    <nc r="O122">
      <f>'L3&amp;VS-Fab  2nd half year'!O47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98" sId="8" odxf="1" dxf="1">
    <nc r="P122">
      <f>'L3&amp;VS-Fab  2nd half year'!P47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899" sId="8" odxf="1" dxf="1">
    <nc r="Q122">
      <f>'L3&amp;VS-Fab  2nd half year'!Q47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00" sId="8" odxf="1" dxf="1">
    <nc r="R122">
      <f>'L3&amp;VS-Fab  2nd half year'!R47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01" sId="8" odxf="1" dxf="1">
    <nc r="S122">
      <f>'L3&amp;VS-Fab  2nd half year'!S47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02" sId="8" odxf="1" dxf="1">
    <nc r="T122">
      <f>'L3&amp;VS-Fab  2nd half year'!T47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03" sId="8">
    <oc r="H123">
      <f>#REF!</f>
    </oc>
    <nc r="H123">
      <f>'L3&amp;VS-Fab  2nd half year'!H48</f>
    </nc>
  </rcc>
  <rcc rId="2904" sId="8">
    <oc r="I123">
      <f>#REF!</f>
    </oc>
    <nc r="I123">
      <f>'L3&amp;VS-Fab  2nd half year'!I48</f>
    </nc>
  </rcc>
  <rcc rId="2905" sId="8">
    <oc r="J123">
      <f>#REF!</f>
    </oc>
    <nc r="J123">
      <f>'L3&amp;VS-Fab  2nd half year'!J48</f>
    </nc>
  </rcc>
  <rcc rId="2906" sId="8">
    <oc r="K123">
      <f>#REF!</f>
    </oc>
    <nc r="K123">
      <f>'L3&amp;VS-Fab  2nd half year'!K48</f>
    </nc>
  </rcc>
  <rcc rId="2907" sId="8">
    <oc r="L123">
      <f>#REF!</f>
    </oc>
    <nc r="L123">
      <f>'L3&amp;VS-Fab  2nd half year'!L48</f>
    </nc>
  </rcc>
  <rcc rId="2908" sId="8">
    <oc r="M123">
      <f>#REF!</f>
    </oc>
    <nc r="M123">
      <f>'L3&amp;VS-Fab  2nd half year'!M48</f>
    </nc>
  </rcc>
  <rcc rId="2909" sId="8">
    <oc r="N123">
      <f>#REF!</f>
    </oc>
    <nc r="N123">
      <f>'L3&amp;VS-Fab  2nd half year'!N48</f>
    </nc>
  </rcc>
  <rcc rId="2910" sId="8">
    <oc r="O123">
      <f>#REF!</f>
    </oc>
    <nc r="O123">
      <f>'L3&amp;VS-Fab  2nd half year'!O48</f>
    </nc>
  </rcc>
  <rcc rId="2911" sId="8">
    <oc r="P123">
      <f>#REF!</f>
    </oc>
    <nc r="P123">
      <f>'L3&amp;VS-Fab  2nd half year'!P48</f>
    </nc>
  </rcc>
  <rcc rId="2912" sId="8">
    <oc r="Q123">
      <f>#REF!</f>
    </oc>
    <nc r="Q123">
      <f>'L3&amp;VS-Fab  2nd half year'!Q48</f>
    </nc>
  </rcc>
  <rcc rId="2913" sId="8">
    <oc r="R123">
      <f>#REF!</f>
    </oc>
    <nc r="R123">
      <f>'L3&amp;VS-Fab  2nd half year'!R48</f>
    </nc>
  </rcc>
  <rcc rId="2914" sId="8">
    <oc r="S123">
      <f>#REF!</f>
    </oc>
    <nc r="S123">
      <f>'L3&amp;VS-Fab  2nd half year'!S48</f>
    </nc>
  </rcc>
  <rcc rId="2915" sId="8">
    <oc r="T123">
      <f>#REF!</f>
    </oc>
    <nc r="T123">
      <f>'L3&amp;VS-Fab  2nd half year'!T48</f>
    </nc>
  </rcc>
  <rcc rId="2916" sId="8" odxf="1" dxf="1">
    <oc r="H124">
      <f>#REF!</f>
    </oc>
    <nc r="H124">
      <f>'L3&amp;VS-Fab  2nd half year'!H49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17" sId="8" odxf="1" dxf="1">
    <oc r="I124">
      <f>#REF!</f>
    </oc>
    <nc r="I124">
      <f>'L3&amp;VS-Fab  2nd half year'!I49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18" sId="8" odxf="1" dxf="1">
    <oc r="J124">
      <f>#REF!</f>
    </oc>
    <nc r="J124">
      <f>'L3&amp;VS-Fab  2nd half year'!J49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19" sId="8" odxf="1" dxf="1">
    <oc r="K124">
      <f>#REF!</f>
    </oc>
    <nc r="K124">
      <f>'L3&amp;VS-Fab  2nd half year'!K49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20" sId="8" odxf="1" dxf="1">
    <oc r="L124">
      <f>#REF!</f>
    </oc>
    <nc r="L124">
      <f>'L3&amp;VS-Fab  2nd half year'!L49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21" sId="8" odxf="1" dxf="1">
    <nc r="M124">
      <f>'L3&amp;VS-Fab  2nd half year'!M49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22" sId="8" odxf="1" dxf="1">
    <nc r="N124">
      <f>'L3&amp;VS-Fab  2nd half year'!N49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23" sId="8" odxf="1" dxf="1">
    <nc r="O124">
      <f>'L3&amp;VS-Fab  2nd half year'!O49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24" sId="8" odxf="1" dxf="1">
    <nc r="P124">
      <f>'L3&amp;VS-Fab  2nd half year'!P49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25" sId="8" odxf="1" dxf="1">
    <nc r="Q124">
      <f>'L3&amp;VS-Fab  2nd half year'!Q49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26" sId="8" odxf="1" dxf="1">
    <nc r="R124">
      <f>'L3&amp;VS-Fab  2nd half year'!R49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27" sId="8" odxf="1" dxf="1">
    <nc r="S124">
      <f>'L3&amp;VS-Fab  2nd half year'!S49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cc rId="2928" sId="8" odxf="1" dxf="1">
    <nc r="T124">
      <f>'L3&amp;VS-Fab  2nd half year'!T49</f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theme="7" tint="0.79998168889431442"/>
        </patternFill>
      </fill>
    </ndxf>
  </rcc>
  <rfmt sheetId="8" sqref="H104:O104">
    <dxf>
      <fill>
        <patternFill patternType="solid">
          <bgColor rgb="FF00B050"/>
        </patternFill>
      </fill>
    </dxf>
  </rfmt>
  <rfmt sheetId="8" sqref="I106:M106">
    <dxf>
      <fill>
        <patternFill>
          <bgColor rgb="FFFF0000"/>
        </patternFill>
      </fill>
    </dxf>
  </rfmt>
  <rfmt sheetId="8" sqref="O106">
    <dxf>
      <fill>
        <patternFill>
          <bgColor rgb="FFFF0000"/>
        </patternFill>
      </fill>
    </dxf>
  </rfmt>
  <rfmt sheetId="8" sqref="I110:O110">
    <dxf>
      <fill>
        <patternFill>
          <bgColor rgb="FF00B050"/>
        </patternFill>
      </fill>
    </dxf>
  </rfmt>
  <rfmt sheetId="8" sqref="I112:N112">
    <dxf>
      <fill>
        <patternFill>
          <bgColor rgb="FF00B050"/>
        </patternFill>
      </fill>
    </dxf>
  </rfmt>
  <rfmt sheetId="8" sqref="O112" start="0" length="2147483647">
    <dxf>
      <font>
        <color rgb="FFFF0000"/>
      </font>
    </dxf>
  </rfmt>
  <rfmt sheetId="8" sqref="O112" start="0" length="2147483647">
    <dxf/>
  </rfmt>
  <rfmt sheetId="8" sqref="O112" start="0" length="2147483647">
    <dxf>
      <font>
        <color theme="1"/>
      </font>
    </dxf>
  </rfmt>
  <rfmt sheetId="8" sqref="O112">
    <dxf>
      <fill>
        <patternFill>
          <bgColor rgb="FF00B050"/>
        </patternFill>
      </fill>
    </dxf>
  </rfmt>
  <rfmt sheetId="8" sqref="O112">
    <dxf>
      <fill>
        <patternFill>
          <bgColor rgb="FFFF0000"/>
        </patternFill>
      </fill>
    </dxf>
  </rfmt>
  <rfmt sheetId="8" sqref="I114">
    <dxf>
      <fill>
        <patternFill>
          <bgColor rgb="FFFF0000"/>
        </patternFill>
      </fill>
    </dxf>
  </rfmt>
  <rfmt sheetId="8" sqref="L114">
    <dxf>
      <fill>
        <patternFill>
          <bgColor rgb="FFFF0000"/>
        </patternFill>
      </fill>
    </dxf>
  </rfmt>
  <rfmt sheetId="8" sqref="M114:O114">
    <dxf>
      <fill>
        <patternFill>
          <bgColor rgb="FFFF0000"/>
        </patternFill>
      </fill>
    </dxf>
  </rfmt>
  <rfmt sheetId="8" sqref="J114:K114">
    <dxf>
      <fill>
        <patternFill>
          <bgColor rgb="FF00B050"/>
        </patternFill>
      </fill>
    </dxf>
  </rfmt>
  <rfmt sheetId="8" sqref="I116:N116">
    <dxf>
      <fill>
        <patternFill>
          <bgColor rgb="FFFF0000"/>
        </patternFill>
      </fill>
    </dxf>
  </rfmt>
  <rfmt sheetId="8" sqref="O116">
    <dxf>
      <fill>
        <patternFill>
          <bgColor rgb="FFFF0000"/>
        </patternFill>
      </fill>
    </dxf>
  </rfmt>
  <rfmt sheetId="8" sqref="O116">
    <dxf>
      <fill>
        <patternFill>
          <bgColor rgb="FF00B050"/>
        </patternFill>
      </fill>
    </dxf>
  </rfmt>
  <rfmt sheetId="8" sqref="I118:M118">
    <dxf>
      <fill>
        <patternFill>
          <bgColor rgb="FF00B050"/>
        </patternFill>
      </fill>
    </dxf>
  </rfmt>
  <rfmt sheetId="8" sqref="N118:O118">
    <dxf>
      <fill>
        <patternFill>
          <bgColor rgb="FFFF0000"/>
        </patternFill>
      </fill>
    </dxf>
  </rfmt>
  <rfmt sheetId="8" sqref="I120:N120">
    <dxf>
      <fill>
        <patternFill>
          <bgColor rgb="FF00B050"/>
        </patternFill>
      </fill>
    </dxf>
  </rfmt>
  <rfmt sheetId="8" sqref="O120">
    <dxf>
      <fill>
        <patternFill>
          <bgColor rgb="FFFF0000"/>
        </patternFill>
      </fill>
    </dxf>
  </rfmt>
  <rfmt sheetId="8" sqref="I122:O122">
    <dxf>
      <fill>
        <patternFill>
          <bgColor rgb="FFFF0000"/>
        </patternFill>
      </fill>
    </dxf>
  </rfmt>
  <rfmt sheetId="8" sqref="I124:J124">
    <dxf>
      <fill>
        <patternFill>
          <bgColor rgb="FFFF0000"/>
        </patternFill>
      </fill>
    </dxf>
  </rfmt>
  <rfmt sheetId="8" sqref="N124:O124">
    <dxf>
      <fill>
        <patternFill>
          <bgColor rgb="FFFF0000"/>
        </patternFill>
      </fill>
    </dxf>
  </rfmt>
  <rfmt sheetId="8" sqref="K124:M124">
    <dxf>
      <fill>
        <patternFill>
          <bgColor rgb="FF00B050"/>
        </patternFill>
      </fill>
    </dxf>
  </rfmt>
  <rfmt sheetId="8" sqref="I126:K126">
    <dxf>
      <fill>
        <patternFill patternType="solid">
          <bgColor rgb="FF00B050"/>
        </patternFill>
      </fill>
    </dxf>
  </rfmt>
  <rcc rId="2929" sId="8" odxf="1" dxf="1" numFmtId="13">
    <nc r="P126">
      <v>1</v>
    </nc>
    <odxf>
      <numFmt numFmtId="0" formatCode="General"/>
    </odxf>
    <ndxf>
      <numFmt numFmtId="13" formatCode="0%"/>
    </ndxf>
  </rcc>
  <rcc rId="2930" sId="8">
    <oc r="E125" t="inlineStr">
      <is>
        <t>DT welding quality pass yield</t>
      </is>
    </oc>
    <nc r="E125" t="inlineStr">
      <is>
        <t>DT welding quality pass yield--Robot</t>
      </is>
    </nc>
  </rcc>
  <rfmt sheetId="8" sqref="P126">
    <dxf>
      <fill>
        <patternFill patternType="solid">
          <bgColor rgb="FF00B050"/>
        </patternFill>
      </fill>
    </dxf>
  </rfmt>
  <rcc rId="2931" sId="8" numFmtId="14">
    <oc r="J126">
      <v>0.89300000000000002</v>
    </oc>
    <nc r="J126">
      <v>0.9</v>
    </nc>
  </rcc>
  <rcc rId="2932" sId="8" odxf="1" dxf="1" numFmtId="13">
    <nc r="O126">
      <v>1</v>
    </nc>
    <odxf>
      <numFmt numFmtId="0" formatCode="General"/>
    </odxf>
    <ndxf>
      <numFmt numFmtId="13" formatCode="0%"/>
    </ndxf>
  </rcc>
  <rfmt sheetId="8" sqref="O126">
    <dxf>
      <fill>
        <patternFill patternType="solid">
          <bgColor rgb="FF00B050"/>
        </patternFill>
      </fill>
    </dxf>
  </rfmt>
  <rcc rId="2933" sId="8" odxf="1" dxf="1" numFmtId="13">
    <nc r="N126">
      <v>0.96</v>
    </nc>
    <ndxf>
      <numFmt numFmtId="13" formatCode="0%"/>
    </ndxf>
  </rcc>
  <rfmt sheetId="8" sqref="N126">
    <dxf>
      <fill>
        <patternFill patternType="solid">
          <bgColor rgb="FF00B050"/>
        </patternFill>
      </fill>
    </dxf>
  </rfmt>
  <rcc rId="2934" sId="8" odxf="1" dxf="1" numFmtId="13">
    <nc r="L126">
      <v>1</v>
    </nc>
    <odxf>
      <numFmt numFmtId="0" formatCode="General"/>
    </odxf>
    <ndxf>
      <numFmt numFmtId="13" formatCode="0%"/>
    </ndxf>
  </rcc>
  <rfmt sheetId="8" sqref="L126">
    <dxf>
      <fill>
        <patternFill patternType="solid">
          <bgColor rgb="FF00B050"/>
        </patternFill>
      </fill>
    </dxf>
  </rfmt>
  <rcc rId="2935" sId="8">
    <nc r="M126" t="inlineStr">
      <is>
        <t>NA</t>
      </is>
    </nc>
  </rcc>
  <rcv guid="{BA400C7C-46A6-490E-A221-F389469378D8}" action="delete"/>
  <rdn rId="0" localSheetId="1" customView="1" name="Z_BA400C7C_46A6_490E_A221_F389469378D8_.wvu.FilterData" hidden="1" oldHidden="1">
    <formula>old生产总监指标Summary!$B$3:$H$71</formula>
    <oldFormula>old生产总监指标Summary!$B$3:$H$71</oldFormula>
  </rdn>
  <rdn rId="0" localSheetId="2" customView="1" name="Z_BA400C7C_46A6_490E_A221_F389469378D8_.wvu.FilterData" hidden="1" oldHidden="1">
    <formula>old!$J$3:$R$117</formula>
    <oldFormula>old!$J$3:$R$117</oldFormula>
  </rdn>
  <rdn rId="0" localSheetId="4" customView="1" name="Z_BA400C7C_46A6_490E_A221_F389469378D8_.wvu.FilterData" hidden="1" oldHidden="1">
    <formula>'L3&amp;VS-Assy'!$B$3:$E$65</formula>
    <oldFormula>'L3&amp;VS-Assy'!$B$3:$E$65</oldFormula>
  </rdn>
  <rdn rId="0" localSheetId="5" customView="1" name="Z_BA400C7C_46A6_490E_A221_F389469378D8_.wvu.FilterData" hidden="1" oldHidden="1">
    <formula>'L3&amp;VS-Fab 1st half year'!$B$3:$H$87</formula>
    <oldFormula>'L3&amp;VS-Fab 1st half year'!$B$3:$H$87</oldFormula>
  </rdn>
  <rdn rId="0" localSheetId="6" customView="1" name="Z_BA400C7C_46A6_490E_A221_F389469378D8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BA400C7C_46A6_490E_A221_F389469378D8_.wvu.FilterData" hidden="1" oldHidden="1">
    <formula>'L3&amp;VS-Fab  2nd half year'!$B$3:$H$87</formula>
    <oldFormula>'L3&amp;VS-Fab  2nd half year'!$B$3:$H$87</oldFormula>
  </rdn>
  <rdn rId="0" localSheetId="7" customView="1" name="Z_BA400C7C_46A6_490E_A221_F389469378D8_.wvu.FilterData" hidden="1" oldHidden="1">
    <formula>'L3&amp;VS-Paint'!$B$3:$H$65</formula>
    <oldFormula>'L3&amp;VS-Paint'!$B$3:$H$65</oldFormula>
  </rdn>
  <rcv guid="{BA400C7C-46A6-490E-A221-F389469378D8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H134" start="0" length="0">
    <dxf>
      <fill>
        <patternFill patternType="solid">
          <bgColor theme="7" tint="0.79998168889431442"/>
        </patternFill>
      </fill>
    </dxf>
  </rfmt>
  <rfmt sheetId="8" sqref="I134" start="0" length="0">
    <dxf>
      <fill>
        <patternFill patternType="solid">
          <bgColor theme="7" tint="0.79998168889431442"/>
        </patternFill>
      </fill>
    </dxf>
  </rfmt>
  <rfmt sheetId="8" sqref="J134" start="0" length="0">
    <dxf>
      <fill>
        <patternFill patternType="solid">
          <bgColor theme="7" tint="0.79998168889431442"/>
        </patternFill>
      </fill>
    </dxf>
  </rfmt>
  <rfmt sheetId="8" sqref="K134" start="0" length="0">
    <dxf>
      <fill>
        <patternFill patternType="solid">
          <bgColor theme="7" tint="0.79998168889431442"/>
        </patternFill>
      </fill>
    </dxf>
  </rfmt>
  <rfmt sheetId="8" sqref="L134" start="0" length="0">
    <dxf>
      <fill>
        <patternFill patternType="solid">
          <bgColor theme="7" tint="0.79998168889431442"/>
        </patternFill>
      </fill>
    </dxf>
  </rfmt>
  <rcc rId="2943" sId="8" odxf="1" dxf="1">
    <nc r="M134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44" sId="8" odxf="1" dxf="1">
    <nc r="N134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45" sId="8" odxf="1" dxf="1">
    <nc r="O134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46" sId="8" odxf="1" dxf="1">
    <nc r="P134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47" sId="8" odxf="1" dxf="1">
    <nc r="Q134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48" sId="8" odxf="1" dxf="1">
    <nc r="R134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49" sId="8" odxf="1" dxf="1">
    <nc r="S134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50" sId="8" odxf="1" dxf="1">
    <nc r="T134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51" sId="8" odxf="1" dxf="1">
    <oc r="H135">
      <f>#REF!</f>
    </oc>
    <nc r="H135" t="inlineStr">
      <is>
        <t>NA</t>
      </is>
    </nc>
    <odxf>
      <numFmt numFmtId="13" formatCode="0%"/>
    </odxf>
    <ndxf>
      <numFmt numFmtId="0" formatCode="General"/>
    </ndxf>
  </rcc>
  <rcc rId="2952" sId="8" odxf="1" dxf="1">
    <oc r="I135">
      <f>#REF!</f>
    </oc>
    <nc r="I135" t="inlineStr">
      <is>
        <t>NA</t>
      </is>
    </nc>
    <odxf>
      <numFmt numFmtId="13" formatCode="0%"/>
    </odxf>
    <ndxf>
      <numFmt numFmtId="0" formatCode="General"/>
    </ndxf>
  </rcc>
  <rcc rId="2953" sId="8" odxf="1" dxf="1">
    <oc r="J135">
      <f>#REF!</f>
    </oc>
    <nc r="J135" t="inlineStr">
      <is>
        <t>NA</t>
      </is>
    </nc>
    <odxf>
      <numFmt numFmtId="13" formatCode="0%"/>
    </odxf>
    <ndxf>
      <numFmt numFmtId="0" formatCode="General"/>
    </ndxf>
  </rcc>
  <rcc rId="2954" sId="8" odxf="1" dxf="1">
    <oc r="K135">
      <f>#REF!</f>
    </oc>
    <nc r="K135" t="inlineStr">
      <is>
        <t>NA</t>
      </is>
    </nc>
    <odxf>
      <numFmt numFmtId="13" formatCode="0%"/>
    </odxf>
    <ndxf>
      <numFmt numFmtId="0" formatCode="General"/>
    </ndxf>
  </rcc>
  <rcc rId="2955" sId="8" odxf="1" dxf="1">
    <oc r="L135">
      <f>#REF!</f>
    </oc>
    <nc r="L135" t="inlineStr">
      <is>
        <t>NA</t>
      </is>
    </nc>
    <odxf>
      <numFmt numFmtId="13" formatCode="0%"/>
    </odxf>
    <ndxf>
      <numFmt numFmtId="0" formatCode="General"/>
    </ndxf>
  </rcc>
  <rcc rId="2956" sId="8" odxf="1" dxf="1">
    <oc r="M135">
      <f>#REF!</f>
    </oc>
    <nc r="M135" t="inlineStr">
      <is>
        <t>NA</t>
      </is>
    </nc>
    <odxf>
      <numFmt numFmtId="13" formatCode="0%"/>
    </odxf>
    <ndxf>
      <numFmt numFmtId="0" formatCode="General"/>
    </ndxf>
  </rcc>
  <rcc rId="2957" sId="8" odxf="1" dxf="1">
    <oc r="N135">
      <f>#REF!</f>
    </oc>
    <nc r="N135" t="inlineStr">
      <is>
        <t>NA</t>
      </is>
    </nc>
    <odxf>
      <numFmt numFmtId="13" formatCode="0%"/>
    </odxf>
    <ndxf>
      <numFmt numFmtId="0" formatCode="General"/>
    </ndxf>
  </rcc>
  <rcc rId="2958" sId="8" odxf="1" dxf="1">
    <oc r="O135">
      <f>#REF!</f>
    </oc>
    <nc r="O135" t="inlineStr">
      <is>
        <t>NA</t>
      </is>
    </nc>
    <odxf>
      <numFmt numFmtId="13" formatCode="0%"/>
    </odxf>
    <ndxf>
      <numFmt numFmtId="0" formatCode="General"/>
    </ndxf>
  </rcc>
  <rcc rId="2959" sId="8" odxf="1" dxf="1">
    <oc r="P135">
      <f>#REF!</f>
    </oc>
    <nc r="P135" t="inlineStr">
      <is>
        <t>NA</t>
      </is>
    </nc>
    <odxf>
      <numFmt numFmtId="13" formatCode="0%"/>
    </odxf>
    <ndxf>
      <numFmt numFmtId="0" formatCode="General"/>
    </ndxf>
  </rcc>
  <rcc rId="2960" sId="8" odxf="1" dxf="1">
    <oc r="Q135">
      <f>#REF!</f>
    </oc>
    <nc r="Q135" t="inlineStr">
      <is>
        <t>NA</t>
      </is>
    </nc>
    <odxf>
      <numFmt numFmtId="13" formatCode="0%"/>
    </odxf>
    <ndxf>
      <numFmt numFmtId="0" formatCode="General"/>
    </ndxf>
  </rcc>
  <rcc rId="2961" sId="8" odxf="1" dxf="1">
    <oc r="R135">
      <f>#REF!</f>
    </oc>
    <nc r="R135" t="inlineStr">
      <is>
        <t>NA</t>
      </is>
    </nc>
    <odxf>
      <numFmt numFmtId="13" formatCode="0%"/>
    </odxf>
    <ndxf>
      <numFmt numFmtId="0" formatCode="General"/>
    </ndxf>
  </rcc>
  <rcc rId="2962" sId="8" odxf="1" dxf="1">
    <oc r="S135">
      <f>#REF!</f>
    </oc>
    <nc r="S135" t="inlineStr">
      <is>
        <t>NA</t>
      </is>
    </nc>
    <odxf>
      <numFmt numFmtId="13" formatCode="0%"/>
    </odxf>
    <ndxf>
      <numFmt numFmtId="0" formatCode="General"/>
    </ndxf>
  </rcc>
  <rcc rId="2963" sId="8" odxf="1" dxf="1">
    <oc r="T135">
      <f>#REF!</f>
    </oc>
    <nc r="T135" t="inlineStr">
      <is>
        <t>NA</t>
      </is>
    </nc>
    <odxf>
      <numFmt numFmtId="13" formatCode="0%"/>
    </odxf>
    <ndxf>
      <numFmt numFmtId="0" formatCode="General"/>
    </ndxf>
  </rcc>
  <rcc rId="2964" sId="8" odxf="1" dxf="1">
    <oc r="H136">
      <f>#REF!</f>
    </oc>
    <nc r="H136" t="inlineStr">
      <is>
        <t>NA</t>
      </is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2965" sId="8" odxf="1" dxf="1">
    <oc r="I136">
      <f>#REF!</f>
    </oc>
    <nc r="I136" t="inlineStr">
      <is>
        <t>NA</t>
      </is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2966" sId="8" odxf="1" dxf="1">
    <oc r="J136">
      <f>#REF!</f>
    </oc>
    <nc r="J136" t="inlineStr">
      <is>
        <t>NA</t>
      </is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2967" sId="8" odxf="1" dxf="1">
    <oc r="K136">
      <f>#REF!</f>
    </oc>
    <nc r="K136" t="inlineStr">
      <is>
        <t>NA</t>
      </is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2968" sId="8" odxf="1" dxf="1">
    <oc r="L136">
      <f>#REF!</f>
    </oc>
    <nc r="L136" t="inlineStr">
      <is>
        <t>NA</t>
      </is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theme="7" tint="0.79998168889431442"/>
        </patternFill>
      </fill>
    </ndxf>
  </rcc>
  <rcc rId="2969" sId="8" odxf="1" dxf="1">
    <nc r="M136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70" sId="8" odxf="1" dxf="1">
    <nc r="N136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71" sId="8" odxf="1" dxf="1">
    <nc r="O136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72" sId="8" odxf="1" dxf="1">
    <nc r="P136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73" sId="8" odxf="1" dxf="1">
    <nc r="Q136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74" sId="8" odxf="1" dxf="1">
    <nc r="R136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75" sId="8" odxf="1" dxf="1">
    <nc r="S136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76" sId="8" odxf="1" dxf="1">
    <nc r="T136" t="inlineStr">
      <is>
        <t>NA</t>
      </is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2977" sId="8">
    <oc r="I137">
      <v>30</v>
    </oc>
    <nc r="I137">
      <v>25</v>
    </nc>
  </rcc>
  <rcc rId="2978" sId="8">
    <oc r="J137">
      <v>30</v>
    </oc>
    <nc r="J137">
      <v>25</v>
    </nc>
  </rcc>
  <rcc rId="2979" sId="8">
    <oc r="K137">
      <v>30</v>
    </oc>
    <nc r="K137">
      <v>25</v>
    </nc>
  </rcc>
  <rcc rId="2980" sId="8">
    <oc r="L137">
      <v>30</v>
    </oc>
    <nc r="L137">
      <v>25</v>
    </nc>
  </rcc>
  <rcc rId="2981" sId="8">
    <oc r="M137">
      <v>30</v>
    </oc>
    <nc r="M137">
      <v>26</v>
    </nc>
  </rcc>
  <rcc rId="2982" sId="8">
    <oc r="N137">
      <v>30</v>
    </oc>
    <nc r="N137">
      <v>26</v>
    </nc>
  </rcc>
  <rcc rId="2983" sId="8">
    <oc r="O137">
      <v>30</v>
    </oc>
    <nc r="O137">
      <v>26</v>
    </nc>
  </rcc>
  <rfmt sheetId="8" sqref="I138:O138">
    <dxf>
      <fill>
        <patternFill patternType="solid">
          <bgColor rgb="FF00B050"/>
        </patternFill>
      </fill>
    </dxf>
  </rfmt>
  <rcc rId="2984" sId="8">
    <oc r="P137">
      <v>30</v>
    </oc>
    <nc r="P137">
      <v>26</v>
    </nc>
  </rcc>
  <rcc rId="2985" sId="8">
    <oc r="Q137">
      <v>30</v>
    </oc>
    <nc r="Q137">
      <v>27</v>
    </nc>
  </rcc>
  <rcc rId="2986" sId="8">
    <oc r="R137">
      <v>30</v>
    </oc>
    <nc r="R137">
      <v>28</v>
    </nc>
  </rcc>
  <rcc rId="2987" sId="8">
    <oc r="S137">
      <v>30</v>
    </oc>
    <nc r="S137">
      <v>29</v>
    </nc>
  </rcc>
  <rcc rId="2988" sId="8">
    <oc r="I140">
      <f>'L3&amp;VS-Fab  2nd half year'!I75</f>
    </oc>
    <nc r="I140">
      <f>'L3&amp;VS-Fab  2nd half year'!I75</f>
    </nc>
  </rcc>
  <rcc rId="2989" sId="8">
    <oc r="J140">
      <f>'L3&amp;VS-Fab  2nd half year'!J75</f>
    </oc>
    <nc r="J140">
      <f>'L3&amp;VS-Fab  2nd half year'!J75</f>
    </nc>
  </rcc>
  <rcc rId="2990" sId="8">
    <oc r="K140">
      <f>'L3&amp;VS-Fab  2nd half year'!K75</f>
    </oc>
    <nc r="K140">
      <f>'L3&amp;VS-Fab  2nd half year'!K75</f>
    </nc>
  </rcc>
  <rcc rId="2991" sId="8">
    <oc r="L140">
      <f>'L3&amp;VS-Fab  2nd half year'!L75</f>
    </oc>
    <nc r="L140">
      <f>'L3&amp;VS-Fab  2nd half year'!L75</f>
    </nc>
  </rcc>
  <rcc rId="2992" sId="8">
    <oc r="M140">
      <f>'L3&amp;VS-Fab  2nd half year'!M75</f>
    </oc>
    <nc r="M140">
      <f>'L3&amp;VS-Fab  2nd half year'!M75</f>
    </nc>
  </rcc>
  <rcc rId="2993" sId="8">
    <oc r="N140">
      <f>'L3&amp;VS-Fab  2nd half year'!N75</f>
    </oc>
    <nc r="N140">
      <f>'L3&amp;VS-Fab  2nd half year'!N75</f>
    </nc>
  </rcc>
  <rcc rId="2994" sId="8" odxf="1" dxf="1">
    <nc r="O140">
      <f>'L3&amp;VS-Fab  2nd half year'!O75</f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fmt sheetId="8" sqref="I140:O140">
    <dxf>
      <fill>
        <patternFill>
          <bgColor rgb="FF00B050"/>
        </patternFill>
      </fill>
    </dxf>
  </rfmt>
  <rcv guid="{BA400C7C-46A6-490E-A221-F389469378D8}" action="delete"/>
  <rdn rId="0" localSheetId="1" customView="1" name="Z_BA400C7C_46A6_490E_A221_F389469378D8_.wvu.FilterData" hidden="1" oldHidden="1">
    <formula>old生产总监指标Summary!$B$3:$H$71</formula>
    <oldFormula>old生产总监指标Summary!$B$3:$H$71</oldFormula>
  </rdn>
  <rdn rId="0" localSheetId="2" customView="1" name="Z_BA400C7C_46A6_490E_A221_F389469378D8_.wvu.FilterData" hidden="1" oldHidden="1">
    <formula>old!$J$3:$R$117</formula>
    <oldFormula>old!$J$3:$R$117</oldFormula>
  </rdn>
  <rdn rId="0" localSheetId="4" customView="1" name="Z_BA400C7C_46A6_490E_A221_F389469378D8_.wvu.FilterData" hidden="1" oldHidden="1">
    <formula>'L3&amp;VS-Assy'!$B$3:$E$65</formula>
    <oldFormula>'L3&amp;VS-Assy'!$B$3:$E$65</oldFormula>
  </rdn>
  <rdn rId="0" localSheetId="5" customView="1" name="Z_BA400C7C_46A6_490E_A221_F389469378D8_.wvu.FilterData" hidden="1" oldHidden="1">
    <formula>'L3&amp;VS-Fab 1st half year'!$B$3:$H$87</formula>
    <oldFormula>'L3&amp;VS-Fab 1st half year'!$B$3:$H$87</oldFormula>
  </rdn>
  <rdn rId="0" localSheetId="6" customView="1" name="Z_BA400C7C_46A6_490E_A221_F389469378D8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BA400C7C_46A6_490E_A221_F389469378D8_.wvu.FilterData" hidden="1" oldHidden="1">
    <formula>'L3&amp;VS-Fab  2nd half year'!$B$3:$H$87</formula>
    <oldFormula>'L3&amp;VS-Fab  2nd half year'!$B$3:$H$87</oldFormula>
  </rdn>
  <rdn rId="0" localSheetId="7" customView="1" name="Z_BA400C7C_46A6_490E_A221_F389469378D8_.wvu.FilterData" hidden="1" oldHidden="1">
    <formula>'L3&amp;VS-Paint'!$B$3:$H$65</formula>
    <oldFormula>'L3&amp;VS-Paint'!$B$3:$H$65</oldFormula>
  </rdn>
  <rcv guid="{BA400C7C-46A6-490E-A221-F389469378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A400C7C-46A6-490E-A221-F389469378D8}" action="delete"/>
  <rdn rId="0" localSheetId="1" customView="1" name="Z_BA400C7C_46A6_490E_A221_F389469378D8_.wvu.FilterData" hidden="1" oldHidden="1">
    <formula>old生产总监指标Summary!$B$3:$H$71</formula>
    <oldFormula>old生产总监指标Summary!$B$3:$H$71</oldFormula>
  </rdn>
  <rdn rId="0" localSheetId="2" customView="1" name="Z_BA400C7C_46A6_490E_A221_F389469378D8_.wvu.FilterData" hidden="1" oldHidden="1">
    <formula>old!$J$3:$R$117</formula>
    <oldFormula>old!$J$3:$R$117</oldFormula>
  </rdn>
  <rdn rId="0" localSheetId="4" customView="1" name="Z_BA400C7C_46A6_490E_A221_F389469378D8_.wvu.FilterData" hidden="1" oldHidden="1">
    <formula>'L3&amp;VS-Assy'!$B$3:$E$65</formula>
    <oldFormula>'L3&amp;VS-Assy'!$B$3:$E$65</oldFormula>
  </rdn>
  <rdn rId="0" localSheetId="5" customView="1" name="Z_BA400C7C_46A6_490E_A221_F389469378D8_.wvu.FilterData" hidden="1" oldHidden="1">
    <formula>'L3&amp;VS-Fab 1st half year'!$B$3:$H$87</formula>
    <oldFormula>'L3&amp;VS-Fab 1st half year'!$B$3:$H$87</oldFormula>
  </rdn>
  <rdn rId="0" localSheetId="6" customView="1" name="Z_BA400C7C_46A6_490E_A221_F389469378D8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BA400C7C_46A6_490E_A221_F389469378D8_.wvu.FilterData" hidden="1" oldHidden="1">
    <formula>'L3&amp;VS-Fab  2nd half year'!$B$3:$H$87</formula>
    <oldFormula>'L3&amp;VS-Fab  2nd half year'!$B$3:$H$87</oldFormula>
  </rdn>
  <rdn rId="0" localSheetId="7" customView="1" name="Z_BA400C7C_46A6_490E_A221_F389469378D8_.wvu.FilterData" hidden="1" oldHidden="1">
    <formula>'L3&amp;VS-Paint'!$B$3:$H$65</formula>
    <oldFormula>'L3&amp;VS-Paint'!$B$3:$H$65</oldFormula>
  </rdn>
  <rcv guid="{BA400C7C-46A6-490E-A221-F389469378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9" sId="4" odxf="1" dxf="1">
    <nc r="O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10" sId="4" odxf="1" dxf="1">
    <nc r="P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11" sId="4" odxf="1" dxf="1">
    <nc r="Q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12" sId="4" odxf="1" dxf="1">
    <nc r="O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13" sId="4" odxf="1" dxf="1">
    <nc r="P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14" sId="4" odxf="1" dxf="1">
    <nc r="Q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15" sId="4">
    <nc r="O9" t="inlineStr">
      <is>
        <t>N/A</t>
      </is>
    </nc>
  </rcc>
  <rcc rId="3016" sId="4">
    <nc r="P9" t="inlineStr">
      <is>
        <t>N/A</t>
      </is>
    </nc>
  </rcc>
  <rcc rId="3017" sId="4">
    <nc r="Q9" t="inlineStr">
      <is>
        <t>N/A</t>
      </is>
    </nc>
  </rcc>
  <rcc rId="3018" sId="4" odxf="1" dxf="1" numFmtId="13">
    <nc r="O11">
      <v>0.5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19" sId="4" odxf="1" dxf="1" numFmtId="13">
    <nc r="P11">
      <v>0.5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20" sId="4" odxf="1" dxf="1" numFmtId="13">
    <nc r="Q11">
      <v>0.5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21" sId="4" odxf="1" dxf="1" numFmtId="13">
    <nc r="O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22" sId="4" odxf="1" dxf="1" numFmtId="13">
    <nc r="P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23" sId="4" odxf="1" dxf="1" numFmtId="13">
    <nc r="Q1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24" sId="4" odxf="1" dxf="1" numFmtId="13">
    <nc r="O17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25" sId="4" odxf="1" dxf="1" numFmtId="13">
    <nc r="P17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26" sId="4" odxf="1" dxf="1" numFmtId="13">
    <nc r="Q17">
      <v>0.98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27" sId="4">
    <nc r="O19" t="inlineStr">
      <is>
        <t>N/A</t>
      </is>
    </nc>
  </rcc>
  <rcc rId="3028" sId="4">
    <nc r="P19" t="inlineStr">
      <is>
        <t>N/A</t>
      </is>
    </nc>
  </rcc>
  <rcc rId="3029" sId="4">
    <nc r="Q19" t="inlineStr">
      <is>
        <t>N/A</t>
      </is>
    </nc>
  </rcc>
  <rcc rId="3030" sId="4" odxf="1" dxf="1">
    <nc r="O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31" sId="4" odxf="1" dxf="1">
    <nc r="P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32" sId="4" odxf="1" dxf="1">
    <nc r="Q21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33" sId="4">
    <nc r="O23" t="inlineStr">
      <is>
        <t>N/A</t>
      </is>
    </nc>
  </rcc>
  <rcc rId="3034" sId="4">
    <nc r="P23" t="inlineStr">
      <is>
        <t>N/A</t>
      </is>
    </nc>
  </rcc>
  <rcc rId="3035" sId="4">
    <nc r="Q23" t="inlineStr">
      <is>
        <t>N/A</t>
      </is>
    </nc>
  </rcc>
  <rcc rId="3036" sId="4" odxf="1" dxf="1" numFmtId="13">
    <nc r="O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37" sId="4" odxf="1" dxf="1" numFmtId="13">
    <nc r="P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38" sId="4" odxf="1" dxf="1" numFmtId="13">
    <nc r="Q25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O29" start="0" length="0">
    <dxf>
      <font>
        <sz val="11"/>
        <color theme="1"/>
        <name val="等线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fmt sheetId="4" sqref="P29" start="0" length="0">
    <dxf>
      <font>
        <sz val="11"/>
        <color theme="1"/>
        <name val="等线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cc rId="3039" sId="4" xfDxf="1" dxf="1">
    <nc r="O29">
      <v>19</v>
    </nc>
    <ndxf>
      <font>
        <sz val="15"/>
        <color rgb="FF000000"/>
        <name val="Arial Narrow"/>
        <scheme val="none"/>
      </font>
      <fill>
        <patternFill patternType="solid">
          <fgColor rgb="FF000000"/>
          <bgColor rgb="FFFF000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0" sId="4" xfDxf="1" dxf="1">
    <nc r="P29">
      <v>11</v>
    </nc>
    <ndxf>
      <font>
        <sz val="15"/>
        <color rgb="FF000000"/>
        <name val="Arial Narrow"/>
        <scheme val="none"/>
      </font>
      <fill>
        <patternFill patternType="solid">
          <fgColor rgb="FF000000"/>
          <bgColor rgb="FFFF000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1" sId="4">
    <nc r="O27" t="inlineStr">
      <is>
        <t>N/A</t>
      </is>
    </nc>
  </rcc>
  <rcc rId="3042" sId="4">
    <nc r="P27" t="inlineStr">
      <is>
        <t>N/A</t>
      </is>
    </nc>
  </rcc>
  <rcc rId="3043" sId="4">
    <nc r="Q27" t="inlineStr">
      <is>
        <t>N/A</t>
      </is>
    </nc>
  </rcc>
  <rcc rId="3044" sId="4" odxf="1" dxf="1" numFmtId="13">
    <nc r="O31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45" sId="4" odxf="1" dxf="1" numFmtId="13">
    <nc r="P31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46" sId="4" odxf="1" dxf="1" numFmtId="13">
    <nc r="Q31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O3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P3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Q3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Q33" start="0" length="0">
    <dxf>
      <numFmt numFmtId="13" formatCode="0%"/>
    </dxf>
  </rfmt>
  <rcc rId="3047" sId="4" xfDxf="1" dxf="1">
    <nc r="O33">
      <v>20</v>
    </nc>
    <ndxf>
      <font>
        <sz val="15"/>
        <color rgb="FF000000"/>
        <name val="Arial Narrow"/>
        <scheme val="none"/>
      </font>
      <fill>
        <patternFill patternType="solid">
          <fgColor rgb="FF000000"/>
          <bgColor rgb="FFFF000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xfDxf="1" sqref="P33" start="0" length="0">
    <dxf>
      <font>
        <sz val="15"/>
        <color rgb="FF000000"/>
        <name val="Arial Narrow"/>
        <scheme val="none"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Q33" start="0" length="0">
    <dxf>
      <font>
        <sz val="15"/>
        <color rgb="FF000000"/>
        <name val="Arial Narrow"/>
        <scheme val="none"/>
      </font>
      <numFmt numFmtId="13" formatCode="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48" sId="4" odxf="1" dxf="1">
    <nc r="P33">
      <v>14</v>
    </nc>
    <ndxf>
      <font>
        <sz val="15"/>
        <color rgb="FF000000"/>
        <name val="Arial Narrow"/>
        <scheme val="none"/>
      </font>
      <fill>
        <patternFill patternType="solid">
          <bgColor rgb="FF00B050"/>
        </patternFill>
      </fill>
    </ndxf>
  </rcc>
  <rfmt sheetId="4" sqref="Q33" start="0" length="0">
    <dxf>
      <font>
        <sz val="15"/>
        <color rgb="FF000000"/>
        <name val="Arial Narrow"/>
        <scheme val="none"/>
      </font>
      <numFmt numFmtId="0" formatCode="General"/>
      <fill>
        <patternFill patternType="solid">
          <bgColor rgb="FF00B050"/>
        </patternFill>
      </fill>
    </dxf>
  </rfmt>
  <rcc rId="3049" sId="4">
    <nc r="Q33">
      <v>11</v>
    </nc>
  </rcc>
  <rcc rId="3050" sId="4" odxf="1" dxf="1">
    <nc r="O35">
      <v>2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3051" sId="4" odxf="1" dxf="1">
    <nc r="P35">
      <v>2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3052" sId="4" odxf="1" dxf="1">
    <nc r="Q35">
      <v>2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fmt sheetId="4" sqref="O37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P37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O37" start="0" length="0">
    <dxf>
      <numFmt numFmtId="14" formatCode="0.00%"/>
    </dxf>
  </rfmt>
  <rfmt sheetId="4" sqref="P37" start="0" length="0">
    <dxf>
      <numFmt numFmtId="14" formatCode="0.00%"/>
    </dxf>
  </rfmt>
  <rcc rId="3053" sId="4" xfDxf="1" dxf="1" numFmtId="14">
    <nc r="O37">
      <v>0.95399999999999996</v>
    </nc>
    <ndxf>
      <font>
        <sz val="15"/>
        <color rgb="FF000000"/>
        <name val="Arial Narrow"/>
        <scheme val="none"/>
      </font>
      <numFmt numFmtId="14" formatCode="0.0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4" sId="4" xfDxf="1" dxf="1" numFmtId="14">
    <nc r="P37">
      <v>0.96499999999999997</v>
    </nc>
    <ndxf>
      <font>
        <sz val="15"/>
        <color rgb="FF000000"/>
        <name val="Arial Narrow"/>
        <scheme val="none"/>
      </font>
      <numFmt numFmtId="14" formatCode="0.0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37:P37">
    <dxf>
      <fill>
        <patternFill patternType="solid">
          <bgColor rgb="FF00B050"/>
        </patternFill>
      </fill>
    </dxf>
  </rfmt>
  <rfmt sheetId="4" sqref="O39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P39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O39" start="0" length="0">
    <dxf>
      <numFmt numFmtId="14" formatCode="0.00%"/>
    </dxf>
  </rfmt>
  <rfmt sheetId="4" sqref="P39" start="0" length="0">
    <dxf>
      <numFmt numFmtId="14" formatCode="0.00%"/>
    </dxf>
  </rfmt>
  <rcc rId="3055" sId="4" xfDxf="1" dxf="1" numFmtId="14">
    <nc r="O39">
      <v>0.95099999999999996</v>
    </nc>
    <ndxf>
      <font>
        <sz val="15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6" sId="4" xfDxf="1" dxf="1" numFmtId="14">
    <nc r="P39">
      <v>0.97199999999999998</v>
    </nc>
    <ndxf>
      <font>
        <sz val="15"/>
        <color rgb="FF000000"/>
        <name val="Arial Narrow"/>
        <scheme val="none"/>
      </font>
      <numFmt numFmtId="14" formatCode="0.0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P39">
    <dxf>
      <fill>
        <patternFill patternType="solid">
          <bgColor rgb="FF00B050"/>
        </patternFill>
      </fill>
    </dxf>
  </rfmt>
  <rfmt sheetId="4" sqref="O41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P41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Q41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O41" start="0" length="0">
    <dxf>
      <numFmt numFmtId="13" formatCode="0%"/>
    </dxf>
  </rfmt>
  <rfmt sheetId="4" sqref="P41" start="0" length="0">
    <dxf>
      <numFmt numFmtId="13" formatCode="0%"/>
    </dxf>
  </rfmt>
  <rfmt sheetId="4" sqref="Q41" start="0" length="0">
    <dxf>
      <numFmt numFmtId="13" formatCode="0%"/>
    </dxf>
  </rfmt>
  <rcc rId="3057" sId="4" xfDxf="1" dxf="1" numFmtId="13">
    <nc r="O41">
      <v>0.98</v>
    </nc>
    <ndxf>
      <font>
        <sz val="15"/>
        <color rgb="FF000000"/>
        <name val="Arial Narrow"/>
        <scheme val="none"/>
      </font>
      <numFmt numFmtId="13" formatCode="0%"/>
      <fill>
        <patternFill patternType="solid">
          <fgColor rgb="FF000000"/>
          <bgColor rgb="FFFF000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8" sId="4" xfDxf="1" dxf="1" numFmtId="13">
    <nc r="P41">
      <v>0.98</v>
    </nc>
    <ndxf>
      <font>
        <sz val="15"/>
        <color rgb="FF000000"/>
        <name val="Arial Narrow"/>
        <scheme val="none"/>
      </font>
      <numFmt numFmtId="13" formatCode="0%"/>
      <fill>
        <patternFill patternType="solid">
          <fgColor rgb="FF000000"/>
          <bgColor rgb="FFFF000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9" sId="4" xfDxf="1" dxf="1" numFmtId="13">
    <nc r="Q41">
      <v>1</v>
    </nc>
    <ndxf>
      <font>
        <sz val="15"/>
        <color rgb="FF000000"/>
        <name val="Arial Narrow"/>
        <scheme val="none"/>
      </font>
      <numFmt numFmtId="13" formatCode="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Q41">
    <dxf>
      <fill>
        <patternFill patternType="solid">
          <bgColor rgb="FF00B050"/>
        </patternFill>
      </fill>
    </dxf>
  </rfmt>
  <rcc rId="3060" sId="4" odxf="1" dxf="1" numFmtId="13">
    <nc r="O4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61" sId="4" odxf="1" dxf="1" numFmtId="13">
    <nc r="P4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62" sId="4" odxf="1" dxf="1" numFmtId="13">
    <nc r="Q4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O45" start="0" length="0">
    <dxf>
      <font>
        <sz val="11"/>
        <color theme="1"/>
        <name val="等线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fmt sheetId="4" sqref="P45" start="0" length="0">
    <dxf>
      <font>
        <sz val="11"/>
        <color theme="1"/>
        <name val="等线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fmt sheetId="4" sqref="Q45" start="0" length="0">
    <dxf>
      <font>
        <sz val="11"/>
        <color theme="1"/>
        <name val="等线"/>
        <family val="2"/>
        <charset val="134"/>
        <scheme val="minor"/>
      </font>
      <alignment horizontal="general" vertical="center"/>
      <border outline="0">
        <left/>
        <right/>
        <top/>
        <bottom/>
      </border>
    </dxf>
  </rfmt>
  <rcc rId="3063" sId="4" xfDxf="1" dxf="1">
    <nc r="O45">
      <v>1741</v>
    </nc>
    <ndxf>
      <font>
        <sz val="15"/>
        <color rgb="FF000000"/>
        <name val="Arial Narrow"/>
        <scheme val="none"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4" sId="4" xfDxf="1" dxf="1">
    <nc r="P45">
      <v>2126</v>
    </nc>
    <ndxf>
      <font>
        <sz val="15"/>
        <color rgb="FF000000"/>
        <name val="Arial Narrow"/>
        <scheme val="none"/>
      </font>
      <fill>
        <patternFill patternType="solid">
          <fgColor rgb="FF000000"/>
          <bgColor rgb="FFFF000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5" sId="4" xfDxf="1" dxf="1">
    <nc r="Q45">
      <v>1001</v>
    </nc>
    <ndxf>
      <font>
        <sz val="15"/>
        <color rgb="FF000000"/>
        <name val="Arial Narrow"/>
        <scheme val="none"/>
      </font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45 Q45">
    <dxf>
      <fill>
        <patternFill patternType="solid">
          <bgColor rgb="FF00B050"/>
        </patternFill>
      </fill>
    </dxf>
  </rfmt>
  <rcc rId="3066" sId="4" odxf="1" dxf="1" numFmtId="13">
    <nc r="O4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67" sId="4" odxf="1" dxf="1" numFmtId="13">
    <nc r="P4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68" sId="4" odxf="1" dxf="1" numFmtId="13">
    <nc r="Q4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69" sId="4" odxf="1" dxf="1">
    <nc r="O49" t="inlineStr">
      <is>
        <t>30+3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P49" start="0" length="0">
    <dxf>
      <fill>
        <patternFill patternType="solid">
          <bgColor rgb="FF00B050"/>
        </patternFill>
      </fill>
    </dxf>
  </rfmt>
  <rfmt sheetId="4" sqref="Q49" start="0" length="0">
    <dxf>
      <fill>
        <patternFill patternType="solid">
          <bgColor rgb="FF00B050"/>
        </patternFill>
      </fill>
    </dxf>
  </rfmt>
  <rcc rId="3070" sId="4">
    <nc r="Q49" t="inlineStr">
      <is>
        <t>30+4</t>
        <phoneticPr fontId="0" type="noConversion"/>
      </is>
    </nc>
  </rcc>
  <rfmt sheetId="4" sqref="Q49">
    <dxf>
      <fill>
        <patternFill>
          <bgColor rgb="FFFF0000"/>
        </patternFill>
      </fill>
    </dxf>
  </rfmt>
  <rfmt sheetId="4" sqref="O51" start="0" length="0">
    <dxf>
      <fill>
        <patternFill patternType="solid">
          <bgColor rgb="FF00B050"/>
        </patternFill>
      </fill>
    </dxf>
  </rfmt>
  <rcc rId="3071" sId="4" numFmtId="13">
    <nc r="O51">
      <v>0.04</v>
    </nc>
  </rcc>
  <rcc rId="3072" sId="4" odxf="1" dxf="1" numFmtId="13">
    <nc r="P51">
      <v>0.04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073" sId="4" odxf="1" dxf="1" numFmtId="13">
    <nc r="Q51">
      <v>0.04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O5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P5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Q5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O53" start="0" length="0">
    <dxf>
      <numFmt numFmtId="14" formatCode="0.00%"/>
    </dxf>
  </rfmt>
  <rfmt sheetId="4" sqref="P53" start="0" length="0">
    <dxf>
      <numFmt numFmtId="14" formatCode="0.00%"/>
    </dxf>
  </rfmt>
  <rfmt sheetId="4" sqref="Q53" start="0" length="0">
    <dxf>
      <numFmt numFmtId="14" formatCode="0.00%"/>
    </dxf>
  </rfmt>
  <rcc rId="3074" sId="4" xfDxf="1" dxf="1" numFmtId="14">
    <nc r="O53">
      <v>1.04E-2</v>
    </nc>
    <ndxf>
      <font>
        <sz val="15"/>
        <color rgb="FF000000"/>
        <name val="Arial Narrow"/>
        <scheme val="none"/>
      </font>
      <numFmt numFmtId="14" formatCode="0.0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5" sId="4" xfDxf="1" dxf="1" numFmtId="14">
    <nc r="P53">
      <v>9.4000000000000004E-3</v>
    </nc>
    <ndxf>
      <font>
        <sz val="15"/>
        <color rgb="FF000000"/>
        <name val="Arial Narrow"/>
        <scheme val="none"/>
      </font>
      <numFmt numFmtId="14" formatCode="0.0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6" sId="4" xfDxf="1" dxf="1" numFmtId="14">
    <nc r="Q53">
      <v>1.1999999999999999E-3</v>
    </nc>
    <ndxf>
      <font>
        <sz val="15"/>
        <color rgb="FF000000"/>
        <name val="Arial Narrow"/>
        <scheme val="none"/>
      </font>
      <numFmt numFmtId="14" formatCode="0.00%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53:Q53">
    <dxf>
      <fill>
        <patternFill patternType="solid">
          <bgColor rgb="FF00B050"/>
        </patternFill>
      </fill>
    </dxf>
  </rfmt>
  <rcc rId="3077" sId="4" odxf="1" dxf="1">
    <nc r="O71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078" sId="4" odxf="1" dxf="1">
    <nc r="P71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079" sId="4" odxf="1" dxf="1">
    <nc r="Q71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080" sId="4" odxf="1" dxf="1">
    <nc r="O7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081" sId="4" odxf="1" dxf="1">
    <nc r="P7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082" sId="4" odxf="1" dxf="1">
    <nc r="Q73">
      <v>0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083" sId="4">
    <nc r="O75" t="inlineStr">
      <is>
        <t>N/A</t>
      </is>
    </nc>
  </rcc>
  <rcc rId="3084" sId="4">
    <nc r="P75" t="inlineStr">
      <is>
        <t>N/A</t>
      </is>
    </nc>
  </rcc>
  <rcc rId="3085" sId="4">
    <nc r="Q75" t="inlineStr">
      <is>
        <t>N/A</t>
      </is>
    </nc>
  </rcc>
  <rcc rId="3086" sId="4" odxf="1" dxf="1" numFmtId="13">
    <nc r="O77">
      <v>0.15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087" sId="4" odxf="1" dxf="1" numFmtId="13">
    <nc r="P77">
      <v>0.15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088" sId="4" odxf="1" dxf="1" numFmtId="13">
    <nc r="Q77">
      <v>0.15</v>
    </nc>
    <odxf>
      <font>
        <b val="0"/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3089" sId="4" odxf="1" dxf="1" numFmtId="13">
    <nc r="O81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090" sId="4" odxf="1" dxf="1" numFmtId="13">
    <nc r="P81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091" sId="4" odxf="1" dxf="1" numFmtId="13">
    <nc r="Q81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092" sId="4" odxf="1" dxf="1" numFmtId="13">
    <nc r="O8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093" sId="4" odxf="1" dxf="1" numFmtId="13">
    <nc r="P8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094" sId="4" odxf="1" dxf="1" numFmtId="13">
    <nc r="Q83">
      <v>1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095" sId="4" odxf="1" dxf="1">
    <nc r="O85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3096" sId="4" odxf="1" dxf="1">
    <nc r="P85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3097" sId="4" odxf="1" dxf="1">
    <nc r="Q85" t="inlineStr">
      <is>
        <t>N/A</t>
      </is>
    </nc>
    <odxf>
      <font>
        <b val="0"/>
        <sz val="15"/>
        <name val="Arial Narrow"/>
        <scheme val="none"/>
      </font>
    </odxf>
    <ndxf>
      <font>
        <b/>
        <sz val="15"/>
        <name val="Arial Narrow"/>
        <scheme val="none"/>
      </font>
    </ndxf>
  </rcc>
  <rcc rId="3098" sId="4" odxf="1" dxf="1">
    <nc r="O8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099" sId="4" odxf="1" dxf="1">
    <nc r="P8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100" sId="4" odxf="1" dxf="1">
    <nc r="Q87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101" sId="4" odxf="1" dxf="1">
    <nc r="O8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02" sId="4" odxf="1" dxf="1">
    <nc r="P8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03" sId="4" odxf="1" dxf="1">
    <nc r="Q8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04" sId="4" odxf="1" dxf="1" numFmtId="13">
    <nc r="O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05" sId="4" odxf="1" dxf="1" numFmtId="13">
    <nc r="P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06" sId="4" odxf="1" dxf="1" numFmtId="13">
    <nc r="Q91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07" sId="4" odxf="1" dxf="1">
    <nc r="O9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108" sId="4" odxf="1" dxf="1">
    <nc r="P9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109" sId="4" odxf="1" dxf="1">
    <nc r="Q93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110" sId="4" odxf="1" dxf="1" numFmtId="13">
    <nc r="O97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11" sId="4" odxf="1" dxf="1" numFmtId="13">
    <nc r="P97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12" sId="4" odxf="1" dxf="1" numFmtId="13">
    <nc r="Q97">
      <v>0.83799999999999997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13" sId="4" odxf="1" dxf="1">
    <nc r="O99">
      <v>1</v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00B050"/>
        </patternFill>
      </fill>
    </ndxf>
  </rcc>
  <rcc rId="3114" sId="4" odxf="1" dxf="1">
    <nc r="P99">
      <v>1</v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00B050"/>
        </patternFill>
      </fill>
    </ndxf>
  </rcc>
  <rcc rId="3115" sId="4" odxf="1" dxf="1">
    <nc r="Q99">
      <v>1</v>
    </nc>
    <odxf>
      <numFmt numFmtId="13" formatCode="0%"/>
      <fill>
        <patternFill patternType="none">
          <bgColor indexed="65"/>
        </patternFill>
      </fill>
    </odxf>
    <ndxf>
      <numFmt numFmtId="0" formatCode="General"/>
      <fill>
        <patternFill patternType="solid">
          <bgColor rgb="FF00B050"/>
        </patternFill>
      </fill>
    </ndxf>
  </rcc>
  <rcc rId="3116" sId="4" odxf="1" dxf="1">
    <nc r="O101">
      <v>0.01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3117" sId="4" odxf="1" dxf="1">
    <nc r="P101">
      <v>0.01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cc rId="3118" sId="4" odxf="1" dxf="1">
    <nc r="Q101">
      <v>0.01</v>
    </nc>
    <odxf>
      <font>
        <sz val="15"/>
        <name val="Arial Narrow"/>
        <scheme val="none"/>
      </font>
      <numFmt numFmtId="13" formatCode="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0" formatCode="General"/>
      <fill>
        <patternFill patternType="solid">
          <bgColor rgb="FF00B050"/>
        </patternFill>
      </fill>
    </ndxf>
  </rcc>
  <rfmt sheetId="4" sqref="O10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P103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O104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fmt sheetId="4" sqref="P104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fill>
        <patternFill patternType="none">
          <bgColor indexed="65"/>
        </patternFill>
      </fill>
      <alignment horizontal="general" vertical="center"/>
      <border outline="0">
        <left/>
        <right/>
        <top/>
        <bottom/>
      </border>
    </dxf>
  </rfmt>
  <rfmt sheetId="4" sqref="O105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P105" start="0" length="0">
    <dxf>
      <font>
        <sz val="11"/>
        <color theme="1"/>
        <name val="等线"/>
        <family val="2"/>
        <charset val="134"/>
        <scheme val="minor"/>
      </font>
      <numFmt numFmtId="0" formatCode="General"/>
      <alignment horizontal="general" vertical="center"/>
      <border outline="0">
        <left/>
        <right/>
        <top/>
        <bottom/>
      </border>
    </dxf>
  </rfmt>
  <rfmt sheetId="4" sqref="O103" start="0" length="0">
    <dxf>
      <numFmt numFmtId="14" formatCode="0.00%"/>
    </dxf>
  </rfmt>
  <rfmt sheetId="4" sqref="P103" start="0" length="0">
    <dxf>
      <numFmt numFmtId="14" formatCode="0.00%"/>
    </dxf>
  </rfmt>
  <rfmt sheetId="4" sqref="O104" start="0" length="0">
    <dxf>
      <numFmt numFmtId="14" formatCode="0.00%"/>
    </dxf>
  </rfmt>
  <rfmt sheetId="4" sqref="P104" start="0" length="0">
    <dxf>
      <numFmt numFmtId="14" formatCode="0.00%"/>
    </dxf>
  </rfmt>
  <rfmt sheetId="4" sqref="O105" start="0" length="0">
    <dxf>
      <numFmt numFmtId="14" formatCode="0.00%"/>
    </dxf>
  </rfmt>
  <rfmt sheetId="4" sqref="P105" start="0" length="0">
    <dxf>
      <numFmt numFmtId="14" formatCode="0.00%"/>
    </dxf>
  </rfmt>
  <rfmt sheetId="4" xfDxf="1" sqref="O103" start="0" length="0">
    <dxf>
      <font>
        <sz val="10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  <alignment horizontal="center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4" xfDxf="1" sqref="P103" start="0" length="0">
    <dxf>
      <font>
        <sz val="10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  <alignment horizontal="center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4" xfDxf="1" sqref="O104" start="0" length="0">
    <dxf>
      <font>
        <sz val="10"/>
        <color rgb="FF000000"/>
        <name val="Arial Narrow"/>
        <scheme val="none"/>
      </font>
      <numFmt numFmtId="14" formatCode="0.00%"/>
      <alignment horizontal="center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4" xfDxf="1" sqref="P104" start="0" length="0">
    <dxf>
      <font>
        <sz val="10"/>
        <color rgb="FF000000"/>
        <name val="Arial Narrow"/>
        <scheme val="none"/>
      </font>
      <numFmt numFmtId="14" formatCode="0.00%"/>
      <alignment horizontal="center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4" xfDxf="1" sqref="O105" start="0" length="0">
    <dxf>
      <font>
        <sz val="10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FF0000"/>
        </patternFill>
      </fill>
      <alignment horizontal="center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fmt sheetId="4" xfDxf="1" sqref="P105" start="0" length="0">
    <dxf>
      <font>
        <sz val="10"/>
        <color rgb="FF000000"/>
        <name val="Arial Narrow"/>
        <scheme val="none"/>
      </font>
      <numFmt numFmtId="14" formatCode="0.00%"/>
      <fill>
        <patternFill patternType="solid">
          <fgColor rgb="FF000000"/>
          <bgColor rgb="FFC6E0B4"/>
        </patternFill>
      </fill>
      <alignment horizontal="center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rfmt>
  <rcc rId="3119" sId="4" odxf="1" dxf="1" numFmtId="14">
    <nc r="O103">
      <v>0.95399999999999996</v>
    </nc>
    <ndxf>
      <font>
        <sz val="15"/>
        <color rgb="FF000000"/>
        <name val="Arial Narrow"/>
        <scheme val="none"/>
      </font>
      <numFmt numFmtId="177" formatCode="0.0%"/>
      <fill>
        <patternFill>
          <fgColor indexed="64"/>
          <bgColor rgb="FF00B050"/>
        </patternFill>
      </fill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0" sId="4" odxf="1" dxf="1" numFmtId="14">
    <nc r="P103">
      <v>0.96499999999999997</v>
    </nc>
    <ndxf>
      <font>
        <sz val="15"/>
        <color rgb="FF000000"/>
        <name val="Arial Narrow"/>
        <scheme val="none"/>
      </font>
      <numFmt numFmtId="177" formatCode="0.0%"/>
      <fill>
        <patternFill>
          <fgColor indexed="64"/>
          <bgColor rgb="FF00B050"/>
        </patternFill>
      </fill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03:P103">
    <dxf>
      <fill>
        <patternFill>
          <bgColor rgb="FFFF0000"/>
        </patternFill>
      </fill>
    </dxf>
  </rfmt>
  <rfmt sheetId="4" sqref="O104" start="0" length="0">
    <dxf>
      <font>
        <sz val="15"/>
        <color rgb="FF000000"/>
        <name val="Arial Narrow"/>
        <scheme val="none"/>
      </font>
      <numFmt numFmtId="177" formatCode="0.0%"/>
      <fill>
        <patternFill patternType="solid">
          <bgColor theme="7" tint="0.79998168889431442"/>
        </patternFill>
      </fill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P104" start="0" length="0">
    <dxf>
      <font>
        <sz val="15"/>
        <color rgb="FF000000"/>
        <name val="Arial Narrow"/>
        <scheme val="none"/>
      </font>
      <numFmt numFmtId="177" formatCode="0.0%"/>
      <fill>
        <patternFill patternType="solid">
          <bgColor theme="7" tint="0.79998168889431442"/>
        </patternFill>
      </fill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21" sId="4" odxf="1" dxf="1" numFmtId="14">
    <nc r="O105">
      <v>0.95099999999999996</v>
    </nc>
    <ndxf>
      <font>
        <sz val="15"/>
        <color rgb="FF000000"/>
        <name val="Arial Narrow"/>
        <scheme val="none"/>
      </font>
      <numFmt numFmtId="177" formatCode="0.0%"/>
      <fill>
        <patternFill>
          <fgColor indexed="64"/>
        </patternFill>
      </fill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2" sId="4" odxf="1" dxf="1" numFmtId="14">
    <nc r="P105">
      <v>0.97199999999999998</v>
    </nc>
    <ndxf>
      <font>
        <sz val="15"/>
        <color rgb="FF000000"/>
        <name val="Arial Narrow"/>
        <scheme val="none"/>
      </font>
      <numFmt numFmtId="177" formatCode="0.0%"/>
      <fill>
        <patternFill>
          <fgColor indexed="64"/>
          <bgColor rgb="FFFF0000"/>
        </patternFill>
      </fill>
      <alignment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P105">
    <dxf>
      <fill>
        <patternFill>
          <bgColor rgb="FF00B050"/>
        </patternFill>
      </fill>
    </dxf>
  </rfmt>
  <rcc rId="3123" sId="4" odxf="1" dxf="1" numFmtId="13">
    <nc r="O107">
      <v>0.99</v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124" sId="4" odxf="1" dxf="1" numFmtId="13">
    <nc r="P107">
      <v>0.99</v>
    </nc>
    <odxf>
      <fill>
        <patternFill patternType="none">
          <bgColor indexed="65"/>
        </patternFill>
      </fill>
    </odxf>
    <ndxf>
      <fill>
        <patternFill patternType="solid">
          <bgColor theme="7" tint="0.79998168889431442"/>
        </patternFill>
      </fill>
    </ndxf>
  </rcc>
  <rcc rId="3125" sId="4" odxf="1" dxf="1">
    <nc r="O11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126" sId="4" odxf="1" dxf="1">
    <nc r="P111">
      <v>0</v>
    </nc>
    <odxf>
      <font>
        <b val="0"/>
        <sz val="15"/>
        <name val="Arial Narrow"/>
        <scheme val="none"/>
      </font>
      <fill>
        <patternFill patternType="none">
          <bgColor indexed="65"/>
        </patternFill>
      </fill>
    </odxf>
    <ndxf>
      <font>
        <b/>
        <sz val="15"/>
        <name val="Arial Narrow"/>
        <scheme val="none"/>
      </font>
      <fill>
        <patternFill patternType="solid">
          <bgColor rgb="FF00B050"/>
        </patternFill>
      </fill>
    </ndxf>
  </rcc>
  <rcc rId="3127" sId="4" odxf="1" dxf="1" numFmtId="13">
    <nc r="O11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28" sId="4" odxf="1" dxf="1" numFmtId="13">
    <nc r="P11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29" sId="4" odxf="1" dxf="1">
    <nc r="O115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30" sId="4" odxf="1" dxf="1">
    <nc r="P115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31" sId="4" odxf="1" dxf="1" numFmtId="13">
    <nc r="O117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32" sId="4" odxf="1" dxf="1" numFmtId="13">
    <nc r="P117">
      <v>0.02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33" sId="4" odxf="1" dxf="1" numFmtId="14">
    <nc r="O11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34" sId="4" odxf="1" dxf="1" numFmtId="14">
    <nc r="P11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4" sqref="O121" start="0" length="0">
    <dxf>
      <fill>
        <patternFill patternType="solid">
          <bgColor rgb="FF00B050"/>
        </patternFill>
      </fill>
    </dxf>
  </rfmt>
  <rfmt sheetId="4" sqref="P121" start="0" length="0">
    <dxf>
      <fill>
        <patternFill patternType="solid">
          <bgColor rgb="FF00B050"/>
        </patternFill>
      </fill>
    </dxf>
  </rfmt>
  <rcc rId="3135" sId="4" quotePrefix="1">
    <nc r="O121" t="inlineStr">
      <is>
        <t>+-5%</t>
      </is>
    </nc>
  </rcc>
  <rcc rId="3136" sId="4" quotePrefix="1">
    <nc r="P121" t="inlineStr">
      <is>
        <t>+-5%</t>
      </is>
    </nc>
  </rcc>
  <rcc rId="3137" sId="4">
    <nc r="P49" t="inlineStr">
      <is>
        <t>30+4</t>
        <phoneticPr fontId="0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5" odxf="1" dxf="1">
    <nc r="N25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66" sId="5" odxf="1" dxf="1">
    <nc r="O257">
      <v>0</v>
    </nc>
    <ndxf>
      <fill>
        <patternFill patternType="solid">
          <bgColor rgb="FF00B050"/>
        </patternFill>
      </fill>
    </ndxf>
  </rcc>
  <rcc rId="167" sId="5" odxf="1" dxf="1">
    <nc r="N25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68" sId="5" odxf="1" dxf="1">
    <nc r="O25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69" sId="5" odxf="1" dxf="1">
    <nc r="N26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70" sId="5" odxf="1" dxf="1">
    <nc r="O261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71" sId="5" odxf="1" dxf="1" numFmtId="13">
    <nc r="N263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72" sId="5" odxf="1" dxf="1" numFmtId="13">
    <nc r="O263">
      <v>0.3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73" sId="5" odxf="1" dxf="1">
    <nc r="N265">
      <v>3.39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74" sId="5" odxf="1" dxf="1" numFmtId="13">
    <nc r="N26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75" sId="5" odxf="1" dxf="1" numFmtId="13">
    <nc r="O267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76" sId="5" odxf="1" dxf="1" numFmtId="13">
    <nc r="N269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77" sId="5" odxf="1" dxf="1" numFmtId="13">
    <nc r="O269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78" sId="5">
    <nc r="N270" t="inlineStr">
      <is>
        <t>TBD</t>
      </is>
    </nc>
  </rcc>
  <rcc rId="179" sId="5">
    <nc r="O270" t="inlineStr">
      <is>
        <t>TBD</t>
      </is>
    </nc>
  </rcc>
  <rcc rId="180" sId="5" odxf="1" dxf="1">
    <nc r="N271" t="inlineStr">
      <is>
        <t>TBD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81" sId="5" odxf="1" dxf="1">
    <nc r="O271" t="inlineStr">
      <is>
        <t>TBD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82" sId="5" odxf="1" dxf="1">
    <nc r="N27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83" sId="5" odxf="1" dxf="1">
    <nc r="O273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84" sId="5">
    <oc r="N274">
      <v>0</v>
    </oc>
    <nc r="N274" t="inlineStr">
      <is>
        <t>TBD</t>
      </is>
    </nc>
  </rcc>
  <rcc rId="185" sId="5">
    <oc r="O274">
      <v>0</v>
    </oc>
    <nc r="O274" t="inlineStr">
      <is>
        <t>TBD</t>
      </is>
    </nc>
  </rcc>
  <rcc rId="186" sId="5" odxf="1" dxf="1">
    <nc r="N275" t="inlineStr">
      <is>
        <t>TBD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87" sId="5" odxf="1" dxf="1">
    <nc r="O275" t="inlineStr">
      <is>
        <t>TBD</t>
      </is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188" sId="5" odxf="1" dxf="1" numFmtId="4">
    <nc r="N27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89" sId="5" odxf="1" dxf="1" numFmtId="4">
    <nc r="O27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90" sId="5" odxf="1" dxf="1">
    <nc r="N279" t="inlineStr">
      <is>
        <t>N/A</t>
      </is>
    </nc>
    <odxf>
      <font>
        <sz val="15"/>
        <name val="Arial Narrow"/>
        <scheme val="none"/>
      </font>
      <numFmt numFmtId="176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191" sId="5" odxf="1" dxf="1">
    <nc r="O279" t="inlineStr">
      <is>
        <t>N/A</t>
      </is>
    </nc>
    <odxf>
      <font>
        <sz val="15"/>
        <name val="Arial Narrow"/>
        <scheme val="none"/>
      </font>
      <numFmt numFmtId="176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192" sId="5" odxf="1" dxf="1" numFmtId="4">
    <nc r="N281">
      <v>0</v>
    </nc>
    <odxf>
      <numFmt numFmtId="0" formatCode="General"/>
      <fill>
        <patternFill patternType="none">
          <bgColor indexed="65"/>
        </patternFill>
      </fill>
    </odxf>
    <ndxf>
      <numFmt numFmtId="178" formatCode="0_ "/>
      <fill>
        <patternFill patternType="solid">
          <bgColor rgb="FF00B050"/>
        </patternFill>
      </fill>
    </ndxf>
  </rcc>
  <rcc rId="193" sId="5" odxf="1" dxf="1" numFmtId="4">
    <nc r="O281">
      <v>0</v>
    </nc>
    <odxf>
      <numFmt numFmtId="0" formatCode="General"/>
      <fill>
        <patternFill patternType="none">
          <bgColor indexed="65"/>
        </patternFill>
      </fill>
    </odxf>
    <ndxf>
      <numFmt numFmtId="178" formatCode="0_ "/>
      <fill>
        <patternFill patternType="solid">
          <bgColor rgb="FF00B050"/>
        </patternFill>
      </fill>
    </ndxf>
  </rcc>
  <rcc rId="194" sId="5" odxf="1" dxf="1">
    <nc r="N283" t="inlineStr">
      <is>
        <t>N/A</t>
      </is>
    </nc>
    <odxf>
      <font>
        <sz val="15"/>
        <name val="Arial Narrow"/>
        <scheme val="none"/>
      </font>
      <numFmt numFmtId="176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195" sId="5" odxf="1" dxf="1">
    <nc r="O283" t="inlineStr">
      <is>
        <t>N/A</t>
      </is>
    </nc>
    <odxf>
      <font>
        <sz val="15"/>
        <name val="Arial Narrow"/>
        <scheme val="none"/>
      </font>
      <numFmt numFmtId="176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196" sId="5" odxf="1" dxf="1" numFmtId="4">
    <nc r="N285">
      <v>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197" sId="5" odxf="1" dxf="1" numFmtId="4">
    <nc r="O285">
      <v>7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5" sqref="N287" start="0" length="0">
    <dxf>
      <fill>
        <patternFill patternType="solid">
          <bgColor rgb="FF00B050"/>
        </patternFill>
      </fill>
    </dxf>
  </rfmt>
  <rfmt sheetId="5" sqref="O287" start="0" length="0">
    <dxf>
      <fill>
        <patternFill patternType="solid">
          <bgColor rgb="FF00B050"/>
        </patternFill>
      </fill>
    </dxf>
  </rfmt>
  <rcc rId="198" sId="5">
    <oc r="M287">
      <v>0</v>
    </oc>
    <nc r="M287">
      <v>1</v>
    </nc>
  </rcc>
  <rcc rId="199" sId="5">
    <nc r="N287">
      <v>1</v>
    </nc>
  </rcc>
  <rcc rId="200" sId="5">
    <nc r="O287">
      <v>1</v>
    </nc>
  </rcc>
  <rcc rId="201" sId="5" odxf="1" dxf="1">
    <nc r="N289" t="inlineStr">
      <is>
        <t>N/A</t>
      </is>
    </nc>
    <odxf>
      <font>
        <sz val="15"/>
        <name val="Arial Narrow"/>
        <scheme val="none"/>
      </font>
      <numFmt numFmtId="176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202" sId="5" odxf="1" dxf="1">
    <nc r="O289" t="inlineStr">
      <is>
        <t>N/A</t>
      </is>
    </nc>
    <odxf>
      <font>
        <sz val="15"/>
        <name val="Arial Narrow"/>
        <scheme val="none"/>
      </font>
      <numFmt numFmtId="176" formatCode="0.0%"/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numFmt numFmtId="13" formatCode="0%"/>
      <fill>
        <patternFill patternType="solid">
          <bgColor rgb="FF00B050"/>
        </patternFill>
      </fill>
    </ndxf>
  </rcc>
  <rcc rId="203" sId="5" odxf="1" dxf="1">
    <nc r="N29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04" sId="5" odxf="1" dxf="1">
    <nc r="O29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05" sId="5" odxf="1" dxf="1">
    <nc r="N29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06" sId="5" odxf="1" dxf="1">
    <nc r="O29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07" sId="5" odxf="1" dxf="1">
    <nc r="N29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08" sId="5" odxf="1" dxf="1">
    <nc r="O295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09" sId="5" odxf="1" dxf="1">
    <nc r="N29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10" sId="5" odxf="1" dxf="1">
    <nc r="O297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11" sId="5" odxf="1" dxf="1">
    <nc r="N299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12" sId="5" odxf="1" dxf="1">
    <nc r="O299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13" sId="5" odxf="1" dxf="1">
    <nc r="N30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14" sId="5" odxf="1" dxf="1">
    <nc r="O30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15" sId="5" odxf="1" dxf="1">
    <nc r="N305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16" sId="5" odxf="1" dxf="1">
    <nc r="O305">
      <v>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17" sId="5" odxf="1" dxf="1">
    <nc r="N30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18" sId="5" odxf="1" dxf="1">
    <nc r="O309" t="inlineStr">
      <is>
        <t>N/A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19" sId="5" odxf="1" dxf="1" numFmtId="13">
    <nc r="N307">
      <v>0.92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0" sId="5" odxf="1" dxf="1" numFmtId="13">
    <nc r="O307">
      <v>0.92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fmt sheetId="5" sqref="O303">
    <dxf>
      <fill>
        <patternFill patternType="solid">
          <bgColor rgb="FF00B050"/>
        </patternFill>
      </fill>
    </dxf>
  </rfmt>
  <rcc rId="221" sId="5">
    <nc r="O303">
      <v>8</v>
    </nc>
  </rcc>
  <rcc rId="222" sId="5">
    <nc r="N303">
      <v>13</v>
    </nc>
  </rcc>
  <rfmt sheetId="5" sqref="N303">
    <dxf>
      <fill>
        <patternFill patternType="solid">
          <bgColor rgb="FFFF0000"/>
        </patternFill>
      </fill>
    </dxf>
  </rfmt>
  <rcc rId="223" sId="5" odxf="1" dxf="1" numFmtId="13">
    <nc r="N311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4" sId="5" odxf="1" dxf="1" numFmtId="13">
    <nc r="O311">
      <v>0.99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5" sId="5" odxf="1" dxf="1" numFmtId="13">
    <nc r="N31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6" sId="5" odxf="1" dxf="1" numFmtId="13">
    <nc r="O313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7" sId="5" odxf="1" dxf="1" numFmtId="4">
    <nc r="N31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8" sId="5" odxf="1" dxf="1" numFmtId="4">
    <nc r="O315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29" sId="5" odxf="1" dxf="1" numFmtId="13">
    <nc r="N317">
      <v>0.93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0" sId="5" odxf="1" dxf="1" numFmtId="13">
    <nc r="O317">
      <v>0.93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1" sId="5" odxf="1" dxf="1">
    <nc r="N319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2" sId="5" odxf="1" dxf="1">
    <nc r="O319">
      <v>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33" sId="5" odxf="1" dxf="1">
    <nc r="N32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34" sId="5" odxf="1" dxf="1">
    <nc r="O323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35" sId="5" odxf="1" dxf="1">
    <nc r="N32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36" sId="5" odxf="1" dxf="1">
    <nc r="O321" t="inlineStr">
      <is>
        <t>N/A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cc rId="237" sId="5" odxf="1" dxf="1" numFmtId="13">
    <nc r="N327">
      <v>0.01</v>
    </nc>
    <odxf>
      <font>
        <sz val="15"/>
        <color auto="1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  <rfmt sheetId="5" sqref="O327" start="0" length="0">
    <dxf>
      <font>
        <sz val="15"/>
        <color auto="1"/>
        <name val="Arial Narrow"/>
        <scheme val="none"/>
      </font>
      <fill>
        <patternFill patternType="solid">
          <bgColor rgb="FF00B050"/>
        </patternFill>
      </fill>
    </dxf>
  </rfmt>
  <rcc rId="238" sId="5" numFmtId="13">
    <nc r="O327">
      <v>0.02</v>
    </nc>
  </rcc>
  <rcc rId="239" sId="5" odxf="1" dxf="1">
    <nc r="N325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0" sId="5" odxf="1" dxf="1">
    <nc r="O325">
      <v>30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1" sId="5" odxf="1" dxf="1" numFmtId="14">
    <nc r="N32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2" sId="5" odxf="1" dxf="1" numFmtId="14">
    <nc r="O329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43" sId="5" quotePrefix="1">
    <oc r="M331" t="inlineStr">
      <is>
        <t>±3%</t>
      </is>
    </oc>
    <nc r="M331" t="inlineStr">
      <is>
        <t>±2%</t>
        <phoneticPr fontId="0" type="noConversion"/>
      </is>
    </nc>
  </rcc>
  <rfmt sheetId="5" sqref="N331" start="0" length="0">
    <dxf>
      <fill>
        <patternFill patternType="solid">
          <bgColor rgb="FF00B050"/>
        </patternFill>
      </fill>
    </dxf>
  </rfmt>
  <rfmt sheetId="5" sqref="O331" start="0" length="0">
    <dxf>
      <fill>
        <patternFill patternType="solid">
          <bgColor rgb="FF00B050"/>
        </patternFill>
      </fill>
    </dxf>
  </rfmt>
  <rcc rId="244" sId="5" quotePrefix="1">
    <nc r="N331" t="inlineStr">
      <is>
        <t>±2%</t>
        <phoneticPr fontId="0" type="noConversion"/>
      </is>
    </nc>
  </rcc>
  <rcc rId="245" sId="5" quotePrefix="1">
    <nc r="O331" t="inlineStr">
      <is>
        <t>±2%</t>
        <phoneticPr fontId="0" type="noConversion"/>
      </is>
    </nc>
  </rcc>
  <rcc rId="246" sId="5">
    <nc r="N333">
      <v>0</v>
    </nc>
  </rcc>
  <rcc rId="247" sId="5">
    <nc r="O333">
      <v>0</v>
    </nc>
  </rcc>
  <rfmt sheetId="5" sqref="N333:O333">
    <dxf>
      <fill>
        <patternFill patternType="solid">
          <bgColor rgb="FF00B050"/>
        </patternFill>
      </fill>
    </dxf>
  </rfmt>
  <rcc rId="248" sId="5" odxf="1" dxf="1" numFmtId="13">
    <nc r="N335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c rId="249" sId="5" odxf="1" dxf="1" numFmtId="13">
    <nc r="O335">
      <v>0</v>
    </nc>
    <odxf>
      <numFmt numFmtId="0" formatCode="General"/>
      <fill>
        <patternFill patternType="none">
          <bgColor indexed="65"/>
        </patternFill>
      </fill>
    </odxf>
    <ndxf>
      <numFmt numFmtId="13" formatCode="0%"/>
      <fill>
        <patternFill patternType="solid">
          <bgColor rgb="FF00B050"/>
        </patternFill>
      </fill>
    </ndxf>
  </rcc>
  <rcv guid="{210C6D5F-A5BC-4655-BAB1-77DB2BB8D29A}" action="delete"/>
  <rdn rId="0" localSheetId="1" customView="1" name="Z_210C6D5F_A5BC_4655_BAB1_77DB2BB8D29A_.wvu.FilterData" hidden="1" oldHidden="1">
    <formula>old生产总监指标Summary!$B$3:$H$71</formula>
    <oldFormula>old生产总监指标Summary!$B$3:$H$71</oldFormula>
  </rdn>
  <rdn rId="0" localSheetId="2" customView="1" name="Z_210C6D5F_A5BC_4655_BAB1_77DB2BB8D29A_.wvu.FilterData" hidden="1" oldHidden="1">
    <formula>old!$J$3:$R$117</formula>
    <oldFormula>old!$J$3:$R$117</oldFormula>
  </rdn>
  <rdn rId="0" localSheetId="4" customView="1" name="Z_210C6D5F_A5BC_4655_BAB1_77DB2BB8D29A_.wvu.Rows" hidden="1" oldHidden="1">
    <formula>'L3&amp;VS-Assy'!$69:$131,'L3&amp;VS-Assy'!$135:$197,'L3&amp;VS-Assy'!$201:$263,'L3&amp;VS-Assy'!$267:$329,'L3&amp;VS-Assy'!$333:$395,'L3&amp;VS-Assy'!$399:$461,'L3&amp;VS-Assy'!$465:$527</formula>
    <oldFormula>'L3&amp;VS-Assy'!$69:$131,'L3&amp;VS-Assy'!$135:$197,'L3&amp;VS-Assy'!$201:$263,'L3&amp;VS-Assy'!$267:$329,'L3&amp;VS-Assy'!$333:$395,'L3&amp;VS-Assy'!$399:$461,'L3&amp;VS-Assy'!$465:$527</oldFormula>
  </rdn>
  <rdn rId="0" localSheetId="4" customView="1" name="Z_210C6D5F_A5BC_4655_BAB1_77DB2BB8D29A_.wvu.FilterData" hidden="1" oldHidden="1">
    <formula>'L3&amp;VS-Assy'!$B$3:$E$65</formula>
    <oldFormula>'L3&amp;VS-Assy'!$B$3:$E$65</oldFormula>
  </rdn>
  <rdn rId="0" localSheetId="5" customView="1" name="Z_210C6D5F_A5BC_4655_BAB1_77DB2BB8D29A_.wvu.FilterData" hidden="1" oldHidden="1">
    <formula>'L3&amp;VS-Fab 1st half year'!$B$3:$H$87</formula>
  </rdn>
  <rdn rId="0" localSheetId="6" customView="1" name="Z_210C6D5F_A5BC_4655_BAB1_77DB2BB8D29A_.wvu.Rows" hidden="1" oldHidden="1">
    <formula>'L3&amp;VS-Fab  2nd half year'!$8:$11,'L3&amp;VS-Fab  2nd half year'!$18:$19,'L3&amp;VS-Fab  2nd half year'!$22:$23</formula>
  </rdn>
  <rdn rId="0" localSheetId="6" customView="1" name="Z_210C6D5F_A5BC_4655_BAB1_77DB2BB8D29A_.wvu.FilterData" hidden="1" oldHidden="1">
    <formula>'L3&amp;VS-Fab  2nd half year'!$B$3:$H$87</formula>
  </rdn>
  <rdn rId="0" localSheetId="7" customView="1" name="Z_210C6D5F_A5BC_4655_BAB1_77DB2BB8D29A_.wvu.FilterData" hidden="1" oldHidden="1">
    <formula>'L3&amp;VS-Paint'!$B$3:$H$65</formula>
    <oldFormula>'L3&amp;VS-Paint'!$B$3:$H$65</oldFormula>
  </rdn>
  <rcv guid="{210C6D5F-A5BC-4655-BAB1-77DB2BB8D29A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8" sId="4">
    <nc r="Q29">
      <v>3</v>
    </nc>
  </rcc>
  <rfmt sheetId="4" sqref="Q29">
    <dxf>
      <fill>
        <patternFill patternType="solid">
          <bgColor rgb="FF00B050"/>
        </patternFill>
      </fill>
    </dxf>
  </rfmt>
  <rcv guid="{90EC9BF3-F664-42B2-B432-5C40C36EC55A}" action="delete"/>
  <rdn rId="0" localSheetId="1" customView="1" name="Z_90EC9BF3_F664_42B2_B432_5C40C36EC55A_.wvu.FilterData" hidden="1" oldHidden="1">
    <formula>old生产总监指标Summary!$B$3:$H$71</formula>
    <oldFormula>old生产总监指标Summary!$B$3:$H$71</oldFormula>
  </rdn>
  <rdn rId="0" localSheetId="2" customView="1" name="Z_90EC9BF3_F664_42B2_B432_5C40C36EC55A_.wvu.FilterData" hidden="1" oldHidden="1">
    <formula>old!$J$3:$R$117</formula>
    <oldFormula>old!$J$3:$R$117</oldFormula>
  </rdn>
  <rdn rId="0" localSheetId="4" customView="1" name="Z_90EC9BF3_F664_42B2_B432_5C40C36EC55A_.wvu.FilterData" hidden="1" oldHidden="1">
    <formula>'L3&amp;VS-Assy'!$B$3:$E$65</formula>
    <oldFormula>'L3&amp;VS-Assy'!$B$3:$E$65</oldFormula>
  </rdn>
  <rdn rId="0" localSheetId="5" customView="1" name="Z_90EC9BF3_F664_42B2_B432_5C40C36EC55A_.wvu.FilterData" hidden="1" oldHidden="1">
    <formula>'L3&amp;VS-Fab 1st half year'!$B$3:$H$87</formula>
    <oldFormula>'L3&amp;VS-Fab 1st half year'!$B$3:$H$87</oldFormula>
  </rdn>
  <rdn rId="0" localSheetId="6" customView="1" name="Z_90EC9BF3_F664_42B2_B432_5C40C36EC55A_.wvu.Rows" hidden="1" oldHidden="1">
    <formula>'L3&amp;VS-Fab  2nd half year'!$8:$11,'L3&amp;VS-Fab  2nd half year'!$18:$19,'L3&amp;VS-Fab  2nd half year'!$22:$23</formula>
  </rdn>
  <rdn rId="0" localSheetId="6" customView="1" name="Z_90EC9BF3_F664_42B2_B432_5C40C36EC55A_.wvu.FilterData" hidden="1" oldHidden="1">
    <formula>'L3&amp;VS-Fab  2nd half year'!$B$3:$H$87</formula>
    <oldFormula>'L3&amp;VS-Fab  2nd half year'!$B$3:$H$87</oldFormula>
  </rdn>
  <rdn rId="0" localSheetId="7" customView="1" name="Z_90EC9BF3_F664_42B2_B432_5C40C36EC55A_.wvu.FilterData" hidden="1" oldHidden="1">
    <formula>'L3&amp;VS-Paint'!$B$3:$H$65</formula>
    <oldFormula>'L3&amp;VS-Paint'!$B$3:$H$65</oldFormula>
  </rdn>
  <rcv guid="{90EC9BF3-F664-42B2-B432-5C40C36EC55A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A400C7C-46A6-490E-A221-F389469378D8}" action="delete"/>
  <rdn rId="0" localSheetId="1" customView="1" name="Z_BA400C7C_46A6_490E_A221_F389469378D8_.wvu.FilterData" hidden="1" oldHidden="1">
    <formula>old生产总监指标Summary!$B$3:$H$71</formula>
    <oldFormula>old生产总监指标Summary!$B$3:$H$71</oldFormula>
  </rdn>
  <rdn rId="0" localSheetId="2" customView="1" name="Z_BA400C7C_46A6_490E_A221_F389469378D8_.wvu.FilterData" hidden="1" oldHidden="1">
    <formula>old!$J$3:$R$117</formula>
    <oldFormula>old!$J$3:$R$117</oldFormula>
  </rdn>
  <rdn rId="0" localSheetId="4" customView="1" name="Z_BA400C7C_46A6_490E_A221_F389469378D8_.wvu.FilterData" hidden="1" oldHidden="1">
    <formula>'L3&amp;VS-Assy'!$B$3:$E$65</formula>
    <oldFormula>'L3&amp;VS-Assy'!$B$3:$E$65</oldFormula>
  </rdn>
  <rdn rId="0" localSheetId="5" customView="1" name="Z_BA400C7C_46A6_490E_A221_F389469378D8_.wvu.FilterData" hidden="1" oldHidden="1">
    <formula>'L3&amp;VS-Fab 1st half year'!$B$3:$H$87</formula>
    <oldFormula>'L3&amp;VS-Fab 1st half year'!$B$3:$H$87</oldFormula>
  </rdn>
  <rdn rId="0" localSheetId="6" customView="1" name="Z_BA400C7C_46A6_490E_A221_F389469378D8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BA400C7C_46A6_490E_A221_F389469378D8_.wvu.FilterData" hidden="1" oldHidden="1">
    <formula>'L3&amp;VS-Fab  2nd half year'!$B$3:$H$87</formula>
    <oldFormula>'L3&amp;VS-Fab  2nd half year'!$B$3:$H$87</oldFormula>
  </rdn>
  <rdn rId="0" localSheetId="7" customView="1" name="Z_BA400C7C_46A6_490E_A221_F389469378D8_.wvu.FilterData" hidden="1" oldHidden="1">
    <formula>'L3&amp;VS-Paint'!$B$3:$H$65</formula>
    <oldFormula>'L3&amp;VS-Paint'!$B$3:$H$65</oldFormula>
  </rdn>
  <rcv guid="{BA400C7C-46A6-490E-A221-F389469378D8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3" sId="7">
    <nc r="P35">
      <v>3</v>
    </nc>
  </rcc>
  <rfmt sheetId="7" sqref="P35">
    <dxf>
      <fill>
        <patternFill patternType="solid">
          <bgColor rgb="FF00B050"/>
        </patternFill>
      </fill>
    </dxf>
  </rfmt>
  <rcc rId="3154" sId="7" numFmtId="13">
    <nc r="P55">
      <v>0</v>
    </nc>
  </rcc>
  <rfmt sheetId="7" sqref="P55">
    <dxf>
      <fill>
        <patternFill patternType="solid">
          <bgColor rgb="FF00B050"/>
        </patternFill>
      </fill>
    </dxf>
  </rfmt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2" sId="7">
    <nc r="P21">
      <v>0</v>
    </nc>
  </rcc>
  <rfmt sheetId="7" sqref="P21">
    <dxf>
      <fill>
        <patternFill patternType="solid">
          <bgColor rgb="FFFFFF00"/>
        </patternFill>
      </fill>
    </dxf>
  </rfmt>
  <rfmt sheetId="7" sqref="P21">
    <dxf>
      <fill>
        <patternFill>
          <bgColor rgb="FF00B050"/>
        </patternFill>
      </fill>
    </dxf>
  </rfmt>
  <rcc rId="3163" sId="7" numFmtId="13">
    <nc r="P29">
      <v>1</v>
    </nc>
  </rcc>
  <rcc rId="3164" sId="7" numFmtId="13">
    <nc r="P25">
      <v>1</v>
    </nc>
  </rcc>
  <rfmt sheetId="7" sqref="P25">
    <dxf>
      <fill>
        <patternFill patternType="solid">
          <bgColor rgb="FF00B050"/>
        </patternFill>
      </fill>
    </dxf>
  </rfmt>
  <rfmt sheetId="7" sqref="P29">
    <dxf>
      <fill>
        <patternFill patternType="solid">
          <bgColor rgb="FF00B050"/>
        </patternFill>
      </fill>
    </dxf>
  </rfmt>
  <rcc rId="3165" sId="7" numFmtId="13">
    <nc r="P31">
      <v>1</v>
    </nc>
  </rcc>
  <rfmt sheetId="7" sqref="P31">
    <dxf>
      <fill>
        <patternFill patternType="solid">
          <bgColor rgb="FF00B050"/>
        </patternFill>
      </fill>
    </dxf>
  </rfmt>
  <rcc rId="3166" sId="7">
    <nc r="P37">
      <v>69</v>
    </nc>
  </rcc>
  <rfmt sheetId="7" sqref="P37">
    <dxf>
      <fill>
        <patternFill patternType="solid">
          <bgColor rgb="FF00B050"/>
        </patternFill>
      </fill>
    </dxf>
  </rfmt>
  <rcc rId="3167" sId="7" numFmtId="13">
    <nc r="P41">
      <v>0.72</v>
    </nc>
  </rcc>
  <rfmt sheetId="7" sqref="P41">
    <dxf>
      <fill>
        <patternFill patternType="solid">
          <bgColor rgb="FF00B050"/>
        </patternFill>
      </fill>
    </dxf>
  </rfmt>
  <rcc rId="3168" sId="7" numFmtId="13">
    <nc r="P45">
      <v>0.995</v>
    </nc>
  </rcc>
  <rfmt sheetId="7" sqref="P45">
    <dxf>
      <fill>
        <patternFill patternType="solid">
          <bgColor rgb="FF00B050"/>
        </patternFill>
      </fill>
    </dxf>
  </rfmt>
  <rcc rId="3169" sId="7">
    <nc r="P47">
      <v>47</v>
    </nc>
  </rcc>
  <rcc rId="3170" sId="7" numFmtId="13">
    <nc r="O49">
      <v>0.75</v>
    </nc>
  </rcc>
  <rfmt sheetId="7" sqref="O49">
    <dxf>
      <fill>
        <patternFill patternType="solid">
          <bgColor rgb="FF00B050"/>
        </patternFill>
      </fill>
    </dxf>
  </rfmt>
  <rcc rId="3171" sId="7" odxf="1" dxf="1" numFmtId="13">
    <nc r="O53">
      <v>0.04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mt sheetId="7" cell="P41" guid="{E9A35BC7-AD1E-474D-9E3C-F5934C738C42}" author="Zhiling Shi" newLength="21"/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P47">
    <dxf>
      <fill>
        <patternFill patternType="solid">
          <bgColor rgb="FF00B050"/>
        </patternFill>
      </fill>
    </dxf>
  </rfmt>
  <rcc rId="3179" sId="7" numFmtId="14">
    <nc r="P39">
      <v>1</v>
    </nc>
  </rcc>
  <rfmt sheetId="7" sqref="P39">
    <dxf>
      <fill>
        <patternFill patternType="solid">
          <bgColor rgb="FF00B050"/>
        </patternFill>
      </fill>
    </dxf>
  </rfmt>
  <rcc rId="3180" sId="7">
    <nc r="P19" t="inlineStr">
      <is>
        <t>TBD</t>
      </is>
    </nc>
  </rcc>
  <rfmt sheetId="7" sqref="P5" start="0" length="0">
    <dxf>
      <fill>
        <patternFill patternType="solid">
          <bgColor rgb="FF00B050"/>
        </patternFill>
      </fill>
    </dxf>
  </rfmt>
  <rcc rId="3181" sId="7">
    <nc r="P5">
      <v>0</v>
    </nc>
  </rcc>
  <rcc rId="3182" sId="7" odxf="1" dxf="1">
    <nc r="P7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83" sId="7">
    <nc r="P9" t="inlineStr">
      <is>
        <t>N/A</t>
      </is>
    </nc>
  </rcc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1" sId="7">
    <nc r="P11">
      <f>71/179</f>
    </nc>
  </rcc>
  <rfmt sheetId="7" sqref="P11">
    <dxf>
      <fill>
        <patternFill patternType="solid">
          <bgColor rgb="FF00B050"/>
        </patternFill>
      </fill>
    </dxf>
  </rfmt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2" sId="7">
    <nc r="P59">
      <v>4</v>
    </nc>
  </rcc>
  <rfmt sheetId="7" sqref="P59">
    <dxf>
      <fill>
        <patternFill patternType="solid">
          <bgColor rgb="FF00B050"/>
        </patternFill>
      </fill>
    </dxf>
  </rfmt>
  <rcc rId="3193" sId="7" odxf="1" dxf="1">
    <nc r="P190">
      <v>0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194" sId="7" odxf="1" dxf="1">
    <nc r="P196">
      <f>53/92</f>
    </nc>
    <ndxf>
      <fill>
        <patternFill patternType="solid">
          <bgColor rgb="FF00B050"/>
        </patternFill>
      </fill>
    </ndxf>
  </rcc>
  <rcc rId="3195" sId="7" odxf="1" dxf="1" numFmtId="13">
    <oc r="M195" t="inlineStr">
      <is>
        <t>N/A</t>
      </is>
    </oc>
    <nc r="M195">
      <v>0.35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196" sId="7" odxf="1" dxf="1" numFmtId="13">
    <oc r="N195" t="inlineStr">
      <is>
        <t>N/A</t>
      </is>
    </oc>
    <nc r="N195">
      <v>0.35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197" sId="7" odxf="1" dxf="1" numFmtId="13">
    <oc r="O195" t="inlineStr">
      <is>
        <t>N/A</t>
      </is>
    </oc>
    <nc r="O195">
      <v>0.4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198" sId="7" odxf="1" dxf="1" numFmtId="13">
    <oc r="P195" t="inlineStr">
      <is>
        <t>N/A</t>
      </is>
    </oc>
    <nc r="P195">
      <v>0.4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199" sId="7" odxf="1" dxf="1" numFmtId="13">
    <oc r="Q195" t="inlineStr">
      <is>
        <t>N/A</t>
      </is>
    </oc>
    <nc r="Q195">
      <v>0.4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200" sId="7" odxf="1" dxf="1" numFmtId="13">
    <oc r="R195" t="inlineStr">
      <is>
        <t>N/A</t>
      </is>
    </oc>
    <nc r="R195">
      <v>0.4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201" sId="7" odxf="1" dxf="1" numFmtId="13">
    <oc r="S195" t="inlineStr">
      <is>
        <t>N/A</t>
      </is>
    </oc>
    <nc r="S195">
      <v>0.4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202" sId="7" odxf="1" dxf="1" numFmtId="13">
    <oc r="T195">
      <v>0.91</v>
    </oc>
    <nc r="T195">
      <v>0.4</v>
    </nc>
    <odxf>
      <font>
        <sz val="15"/>
        <color auto="1"/>
        <name val="Arial Narrow"/>
        <scheme val="none"/>
      </font>
    </odxf>
    <ndxf>
      <font>
        <sz val="15"/>
        <color auto="1"/>
        <name val="Arial Narrow"/>
        <scheme val="none"/>
      </font>
    </ndxf>
  </rcc>
  <rcc rId="3203" sId="7" odxf="1" dxf="1" numFmtId="13">
    <nc r="P210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04" sId="7">
    <nc r="P212" t="inlineStr">
      <is>
        <t>TBD</t>
      </is>
    </nc>
  </rcc>
  <rcc rId="3205" sId="7" odxf="1" dxf="1" numFmtId="13">
    <nc r="P214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06" sId="7" odxf="1" dxf="1" numFmtId="13">
    <nc r="P216">
      <v>1</v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07" sId="7">
    <nc r="P220">
      <v>0</v>
    </nc>
  </rcc>
  <rfmt sheetId="7" sqref="P220">
    <dxf>
      <fill>
        <patternFill patternType="solid">
          <bgColor rgb="FF00B050"/>
        </patternFill>
      </fill>
    </dxf>
  </rfmt>
  <rcc rId="3208" sId="7">
    <nc r="P222">
      <v>69</v>
    </nc>
  </rcc>
  <rfmt sheetId="7" sqref="P222">
    <dxf>
      <fill>
        <patternFill patternType="solid">
          <bgColor rgb="FF00B050"/>
        </patternFill>
      </fill>
    </dxf>
  </rfmt>
  <rcc rId="3209" sId="7" numFmtId="14">
    <nc r="P224">
      <v>1</v>
    </nc>
  </rcc>
  <rfmt sheetId="7" sqref="P224">
    <dxf>
      <fill>
        <patternFill patternType="solid">
          <bgColor rgb="FF00B050"/>
        </patternFill>
      </fill>
    </dxf>
  </rfmt>
  <rcc rId="3210" sId="7" numFmtId="13">
    <nc r="P226">
      <v>0.72</v>
    </nc>
  </rcc>
  <rfmt sheetId="7" sqref="P226">
    <dxf>
      <fill>
        <patternFill patternType="solid">
          <bgColor rgb="FF00B050"/>
        </patternFill>
      </fill>
    </dxf>
  </rfmt>
  <rcc rId="3211" sId="7" numFmtId="13">
    <nc r="P230">
      <v>0.995</v>
    </nc>
  </rcc>
  <rfmt sheetId="7" sqref="P230">
    <dxf>
      <fill>
        <patternFill patternType="solid">
          <bgColor rgb="FF00B050"/>
        </patternFill>
      </fill>
    </dxf>
  </rfmt>
  <rcc rId="3212" sId="7">
    <nc r="P232">
      <v>0</v>
    </nc>
  </rcc>
  <rfmt sheetId="7" sqref="P232">
    <dxf>
      <fill>
        <patternFill patternType="solid">
          <bgColor rgb="FF00B050"/>
        </patternFill>
      </fill>
    </dxf>
  </rfmt>
  <rcc rId="3213" sId="7" numFmtId="13">
    <nc r="P238">
      <v>0</v>
    </nc>
  </rcc>
  <rfmt sheetId="7" sqref="P238">
    <dxf>
      <fill>
        <patternFill patternType="solid">
          <bgColor rgb="FF00B050"/>
        </patternFill>
      </fill>
    </dxf>
  </rfmt>
  <rcv guid="{4600E450-C350-4A26-A269-C4C2D907B5E1}" action="delete"/>
  <rdn rId="0" localSheetId="1" customView="1" name="Z_4600E450_C350_4A26_A269_C4C2D907B5E1_.wvu.FilterData" hidden="1" oldHidden="1">
    <formula>old生产总监指标Summary!$B$3:$H$71</formula>
    <oldFormula>old生产总监指标Summary!$B$3:$H$71</oldFormula>
  </rdn>
  <rdn rId="0" localSheetId="2" customView="1" name="Z_4600E450_C350_4A26_A269_C4C2D907B5E1_.wvu.FilterData" hidden="1" oldHidden="1">
    <formula>old!$J$3:$R$117</formula>
    <oldFormula>old!$J$3:$R$117</oldFormula>
  </rdn>
  <rdn rId="0" localSheetId="4" customView="1" name="Z_4600E450_C350_4A26_A269_C4C2D907B5E1_.wvu.FilterData" hidden="1" oldHidden="1">
    <formula>'L3&amp;VS-Assy'!$B$3:$E$65</formula>
    <oldFormula>'L3&amp;VS-Assy'!$B$3:$E$65</oldFormula>
  </rdn>
  <rdn rId="0" localSheetId="5" customView="1" name="Z_4600E450_C350_4A26_A269_C4C2D907B5E1_.wvu.FilterData" hidden="1" oldHidden="1">
    <formula>'L3&amp;VS-Fab 1st half year'!$B$3:$H$87</formula>
    <oldFormula>'L3&amp;VS-Fab 1st half year'!$B$3:$H$87</oldFormula>
  </rdn>
  <rdn rId="0" localSheetId="6" customView="1" name="Z_4600E450_C350_4A26_A269_C4C2D907B5E1_.wvu.Rows" hidden="1" oldHidden="1">
    <formula>'L3&amp;VS-Fab  2nd half year'!$8:$11,'L3&amp;VS-Fab  2nd half year'!$18:$19,'L3&amp;VS-Fab  2nd half year'!$22:$23</formula>
    <oldFormula>'L3&amp;VS-Fab  2nd half year'!$8:$11,'L3&amp;VS-Fab  2nd half year'!$18:$19,'L3&amp;VS-Fab  2nd half year'!$22:$23</oldFormula>
  </rdn>
  <rdn rId="0" localSheetId="6" customView="1" name="Z_4600E450_C350_4A26_A269_C4C2D907B5E1_.wvu.FilterData" hidden="1" oldHidden="1">
    <formula>'L3&amp;VS-Fab  2nd half year'!$B$3:$H$87</formula>
    <oldFormula>'L3&amp;VS-Fab  2nd half year'!$B$3:$H$87</oldFormula>
  </rdn>
  <rdn rId="0" localSheetId="7" customView="1" name="Z_4600E450_C350_4A26_A269_C4C2D907B5E1_.wvu.FilterData" hidden="1" oldHidden="1">
    <formula>'L3&amp;VS-Paint'!$B$3:$H$65</formula>
    <oldFormula>'L3&amp;VS-Paint'!$B$3:$H$65</oldFormula>
  </rdn>
  <rcv guid="{4600E450-C350-4A26-A269-C4C2D907B5E1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1" sId="7">
    <nc r="P242">
      <v>5.6</v>
    </nc>
  </rcc>
  <rfmt sheetId="7" sqref="P242">
    <dxf>
      <fill>
        <patternFill patternType="solid">
          <bgColor rgb="FF00B050"/>
        </patternFill>
      </fill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O236">
    <dxf>
      <fill>
        <patternFill patternType="solid">
          <bgColor rgb="FFFF0000"/>
        </patternFill>
      </fill>
    </dxf>
  </rfmt>
  <rcc rId="3222" sId="7" numFmtId="13">
    <nc r="O236">
      <v>0.04</v>
    </nc>
  </rcc>
  <rfmt sheetId="7" sqref="O236">
    <dxf>
      <fill>
        <patternFill>
          <bgColor rgb="FF00B050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3" sId="7" odxf="1" dxf="1">
    <nc r="P234" t="inlineStr">
      <is>
        <t>32+4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24" sId="7" odxf="1" dxf="1">
    <nc r="P51" t="inlineStr">
      <is>
        <t>32+4</t>
      </is>
    </nc>
    <odxf>
      <font>
        <sz val="15"/>
        <name val="Arial Narrow"/>
        <scheme val="none"/>
      </font>
      <fill>
        <patternFill patternType="none">
          <bgColor indexed="65"/>
        </patternFill>
      </fill>
    </odxf>
    <ndxf>
      <font>
        <sz val="15"/>
        <color auto="1"/>
        <name val="Arial Narrow"/>
        <scheme val="none"/>
      </font>
      <fill>
        <patternFill patternType="solid">
          <bgColor rgb="FF00B050"/>
        </patternFill>
      </fill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2">
  <userInfo guid="{57DFF6BB-6FFB-451A-A962-632B6420C129}" name="Can Feng" id="-1884169326" dateTime="2021-07-19T10:15:40"/>
  <userInfo guid="{EE43DA3E-A886-4E9D-B1B8-FD70ECBD553E}" name="Quanzhuang Li" id="-1542782606" dateTime="2021-08-02T19:41:28"/>
  <userInfo guid="{16ACC2E9-3088-440E-BBCE-5C69ABE37DE6}" name="Cong Wang" id="-885454942" dateTime="2021-08-03T14:19:45"/>
  <userInfo guid="{8AA2E06C-5274-49C4-91AB-6C150716FF13}" name="Can Feng" id="-1884218118" dateTime="2021-08-06T15:26:03"/>
  <userInfo guid="{FA3EE305-438B-45EF-A361-3F46A722268C}" name="Xu Ding" id="-280487839" dateTime="2021-08-10T09:27:54"/>
  <userInfo guid="{A63415D7-0DF2-433A-9A65-94BE0B18F951}" name="Jisen Zhang" id="-931345510" dateTime="2021-08-12T08:02:36"/>
  <userInfo guid="{FBD4211D-BEC3-47CD-B2C0-D1CADDEE5518}" name="Jisen Zhang" id="-931379173" dateTime="2021-08-31T07:39:17"/>
  <userInfo guid="{1C95CCD9-0DB3-4FD1-9663-AD3B512B3E68}" name="Jiashen Hou" id="-871562703" dateTime="2021-09-02T11:31:09"/>
  <userInfo guid="{F395483E-D009-43D6-968F-751C0C1A7B7A}" name="Zhaokun Liu" id="-645287419" dateTime="2021-09-06T13:58:06"/>
  <userInfo guid="{35B330BD-134E-4710-A18E-15B100649521}" name="Jiashen Hou" id="-871546393" dateTime="2021-09-10T16:05:53"/>
  <userInfo guid="{B1304C02-32F8-49A7-BFB5-219026AB6CD5}" name="Jisen Zhang" id="-931350613" dateTime="2021-09-17T08:46:32"/>
  <userInfo guid="{A81D71CB-1396-4471-BE8D-C897CDE59735}" name="Yuzheng Zhang" id="-759127517" dateTime="2021-11-08T07:48:12"/>
</us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75" dT="2021-08-25T03:21:24.05" personId="{3CD84C1F-3847-462C-B022-9BD7E3FED761}" id="{ABB462A9-65A7-4D43-BAD7-F2C5D9853389}">
    <text>此数据主要为配重间隙调整，实际未停线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6.bin"/><Relationship Id="rId13" Type="http://schemas.openxmlformats.org/officeDocument/2006/relationships/printerSettings" Target="../printerSettings/printerSettings301.bin"/><Relationship Id="rId18" Type="http://schemas.openxmlformats.org/officeDocument/2006/relationships/printerSettings" Target="../printerSettings/printerSettings306.bin"/><Relationship Id="rId3" Type="http://schemas.openxmlformats.org/officeDocument/2006/relationships/printerSettings" Target="../printerSettings/printerSettings291.bin"/><Relationship Id="rId7" Type="http://schemas.openxmlformats.org/officeDocument/2006/relationships/printerSettings" Target="../printerSettings/printerSettings295.bin"/><Relationship Id="rId12" Type="http://schemas.openxmlformats.org/officeDocument/2006/relationships/printerSettings" Target="../printerSettings/printerSettings300.bin"/><Relationship Id="rId17" Type="http://schemas.openxmlformats.org/officeDocument/2006/relationships/printerSettings" Target="../printerSettings/printerSettings305.bin"/><Relationship Id="rId2" Type="http://schemas.openxmlformats.org/officeDocument/2006/relationships/printerSettings" Target="../printerSettings/printerSettings290.bin"/><Relationship Id="rId16" Type="http://schemas.openxmlformats.org/officeDocument/2006/relationships/printerSettings" Target="../printerSettings/printerSettings304.bin"/><Relationship Id="rId20" Type="http://schemas.openxmlformats.org/officeDocument/2006/relationships/printerSettings" Target="../printerSettings/printerSettings308.bin"/><Relationship Id="rId1" Type="http://schemas.openxmlformats.org/officeDocument/2006/relationships/printerSettings" Target="../printerSettings/printerSettings289.bin"/><Relationship Id="rId6" Type="http://schemas.openxmlformats.org/officeDocument/2006/relationships/printerSettings" Target="../printerSettings/printerSettings294.bin"/><Relationship Id="rId11" Type="http://schemas.openxmlformats.org/officeDocument/2006/relationships/printerSettings" Target="../printerSettings/printerSettings299.bin"/><Relationship Id="rId5" Type="http://schemas.openxmlformats.org/officeDocument/2006/relationships/printerSettings" Target="../printerSettings/printerSettings293.bin"/><Relationship Id="rId15" Type="http://schemas.openxmlformats.org/officeDocument/2006/relationships/printerSettings" Target="../printerSettings/printerSettings303.bin"/><Relationship Id="rId10" Type="http://schemas.openxmlformats.org/officeDocument/2006/relationships/printerSettings" Target="../printerSettings/printerSettings298.bin"/><Relationship Id="rId19" Type="http://schemas.openxmlformats.org/officeDocument/2006/relationships/printerSettings" Target="../printerSettings/printerSettings307.bin"/><Relationship Id="rId4" Type="http://schemas.openxmlformats.org/officeDocument/2006/relationships/printerSettings" Target="../printerSettings/printerSettings292.bin"/><Relationship Id="rId9" Type="http://schemas.openxmlformats.org/officeDocument/2006/relationships/printerSettings" Target="../printerSettings/printerSettings297.bin"/><Relationship Id="rId14" Type="http://schemas.openxmlformats.org/officeDocument/2006/relationships/printerSettings" Target="../printerSettings/printerSettings30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6.bin"/><Relationship Id="rId13" Type="http://schemas.openxmlformats.org/officeDocument/2006/relationships/printerSettings" Target="../printerSettings/printerSettings321.bin"/><Relationship Id="rId18" Type="http://schemas.openxmlformats.org/officeDocument/2006/relationships/printerSettings" Target="../printerSettings/printerSettings326.bin"/><Relationship Id="rId26" Type="http://schemas.openxmlformats.org/officeDocument/2006/relationships/printerSettings" Target="../printerSettings/printerSettings334.bin"/><Relationship Id="rId3" Type="http://schemas.openxmlformats.org/officeDocument/2006/relationships/printerSettings" Target="../printerSettings/printerSettings311.bin"/><Relationship Id="rId21" Type="http://schemas.openxmlformats.org/officeDocument/2006/relationships/printerSettings" Target="../printerSettings/printerSettings329.bin"/><Relationship Id="rId7" Type="http://schemas.openxmlformats.org/officeDocument/2006/relationships/printerSettings" Target="../printerSettings/printerSettings315.bin"/><Relationship Id="rId12" Type="http://schemas.openxmlformats.org/officeDocument/2006/relationships/printerSettings" Target="../printerSettings/printerSettings320.bin"/><Relationship Id="rId17" Type="http://schemas.openxmlformats.org/officeDocument/2006/relationships/printerSettings" Target="../printerSettings/printerSettings325.bin"/><Relationship Id="rId25" Type="http://schemas.openxmlformats.org/officeDocument/2006/relationships/printerSettings" Target="../printerSettings/printerSettings333.bin"/><Relationship Id="rId2" Type="http://schemas.openxmlformats.org/officeDocument/2006/relationships/printerSettings" Target="../printerSettings/printerSettings310.bin"/><Relationship Id="rId16" Type="http://schemas.openxmlformats.org/officeDocument/2006/relationships/printerSettings" Target="../printerSettings/printerSettings324.bin"/><Relationship Id="rId20" Type="http://schemas.openxmlformats.org/officeDocument/2006/relationships/printerSettings" Target="../printerSettings/printerSettings328.bin"/><Relationship Id="rId1" Type="http://schemas.openxmlformats.org/officeDocument/2006/relationships/printerSettings" Target="../printerSettings/printerSettings309.bin"/><Relationship Id="rId6" Type="http://schemas.openxmlformats.org/officeDocument/2006/relationships/printerSettings" Target="../printerSettings/printerSettings314.bin"/><Relationship Id="rId11" Type="http://schemas.openxmlformats.org/officeDocument/2006/relationships/printerSettings" Target="../printerSettings/printerSettings319.bin"/><Relationship Id="rId24" Type="http://schemas.openxmlformats.org/officeDocument/2006/relationships/printerSettings" Target="../printerSettings/printerSettings332.bin"/><Relationship Id="rId5" Type="http://schemas.openxmlformats.org/officeDocument/2006/relationships/printerSettings" Target="../printerSettings/printerSettings313.bin"/><Relationship Id="rId15" Type="http://schemas.openxmlformats.org/officeDocument/2006/relationships/printerSettings" Target="../printerSettings/printerSettings323.bin"/><Relationship Id="rId23" Type="http://schemas.openxmlformats.org/officeDocument/2006/relationships/printerSettings" Target="../printerSettings/printerSettings331.bin"/><Relationship Id="rId10" Type="http://schemas.openxmlformats.org/officeDocument/2006/relationships/printerSettings" Target="../printerSettings/printerSettings318.bin"/><Relationship Id="rId19" Type="http://schemas.openxmlformats.org/officeDocument/2006/relationships/printerSettings" Target="../printerSettings/printerSettings327.bin"/><Relationship Id="rId4" Type="http://schemas.openxmlformats.org/officeDocument/2006/relationships/printerSettings" Target="../printerSettings/printerSettings312.bin"/><Relationship Id="rId9" Type="http://schemas.openxmlformats.org/officeDocument/2006/relationships/printerSettings" Target="../printerSettings/printerSettings317.bin"/><Relationship Id="rId14" Type="http://schemas.openxmlformats.org/officeDocument/2006/relationships/printerSettings" Target="../printerSettings/printerSettings322.bin"/><Relationship Id="rId22" Type="http://schemas.openxmlformats.org/officeDocument/2006/relationships/printerSettings" Target="../printerSettings/printerSettings33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6.bin"/><Relationship Id="rId13" Type="http://schemas.openxmlformats.org/officeDocument/2006/relationships/printerSettings" Target="../printerSettings/printerSettings51.bin"/><Relationship Id="rId18" Type="http://schemas.openxmlformats.org/officeDocument/2006/relationships/printerSettings" Target="../printerSettings/printerSettings56.bin"/><Relationship Id="rId26" Type="http://schemas.openxmlformats.org/officeDocument/2006/relationships/printerSettings" Target="../printerSettings/printerSettings64.bin"/><Relationship Id="rId3" Type="http://schemas.openxmlformats.org/officeDocument/2006/relationships/printerSettings" Target="../printerSettings/printerSettings41.bin"/><Relationship Id="rId21" Type="http://schemas.openxmlformats.org/officeDocument/2006/relationships/printerSettings" Target="../printerSettings/printerSettings59.bin"/><Relationship Id="rId34" Type="http://schemas.openxmlformats.org/officeDocument/2006/relationships/printerSettings" Target="../printerSettings/printerSettings72.bin"/><Relationship Id="rId7" Type="http://schemas.openxmlformats.org/officeDocument/2006/relationships/printerSettings" Target="../printerSettings/printerSettings45.bin"/><Relationship Id="rId12" Type="http://schemas.openxmlformats.org/officeDocument/2006/relationships/printerSettings" Target="../printerSettings/printerSettings50.bin"/><Relationship Id="rId17" Type="http://schemas.openxmlformats.org/officeDocument/2006/relationships/printerSettings" Target="../printerSettings/printerSettings55.bin"/><Relationship Id="rId25" Type="http://schemas.openxmlformats.org/officeDocument/2006/relationships/printerSettings" Target="../printerSettings/printerSettings63.bin"/><Relationship Id="rId33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40.bin"/><Relationship Id="rId16" Type="http://schemas.openxmlformats.org/officeDocument/2006/relationships/printerSettings" Target="../printerSettings/printerSettings54.bin"/><Relationship Id="rId20" Type="http://schemas.openxmlformats.org/officeDocument/2006/relationships/printerSettings" Target="../printerSettings/printerSettings58.bin"/><Relationship Id="rId29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39.bin"/><Relationship Id="rId6" Type="http://schemas.openxmlformats.org/officeDocument/2006/relationships/printerSettings" Target="../printerSettings/printerSettings44.bin"/><Relationship Id="rId11" Type="http://schemas.openxmlformats.org/officeDocument/2006/relationships/printerSettings" Target="../printerSettings/printerSettings49.bin"/><Relationship Id="rId24" Type="http://schemas.openxmlformats.org/officeDocument/2006/relationships/printerSettings" Target="../printerSettings/printerSettings62.bin"/><Relationship Id="rId32" Type="http://schemas.openxmlformats.org/officeDocument/2006/relationships/printerSettings" Target="../printerSettings/printerSettings70.bin"/><Relationship Id="rId37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43.bin"/><Relationship Id="rId15" Type="http://schemas.openxmlformats.org/officeDocument/2006/relationships/printerSettings" Target="../printerSettings/printerSettings53.bin"/><Relationship Id="rId23" Type="http://schemas.openxmlformats.org/officeDocument/2006/relationships/printerSettings" Target="../printerSettings/printerSettings61.bin"/><Relationship Id="rId28" Type="http://schemas.openxmlformats.org/officeDocument/2006/relationships/printerSettings" Target="../printerSettings/printerSettings66.bin"/><Relationship Id="rId36" Type="http://schemas.openxmlformats.org/officeDocument/2006/relationships/printerSettings" Target="../printerSettings/printerSettings74.bin"/><Relationship Id="rId10" Type="http://schemas.openxmlformats.org/officeDocument/2006/relationships/printerSettings" Target="../printerSettings/printerSettings48.bin"/><Relationship Id="rId19" Type="http://schemas.openxmlformats.org/officeDocument/2006/relationships/printerSettings" Target="../printerSettings/printerSettings57.bin"/><Relationship Id="rId31" Type="http://schemas.openxmlformats.org/officeDocument/2006/relationships/printerSettings" Target="../printerSettings/printerSettings69.bin"/><Relationship Id="rId4" Type="http://schemas.openxmlformats.org/officeDocument/2006/relationships/printerSettings" Target="../printerSettings/printerSettings42.bin"/><Relationship Id="rId9" Type="http://schemas.openxmlformats.org/officeDocument/2006/relationships/printerSettings" Target="../printerSettings/printerSettings47.bin"/><Relationship Id="rId14" Type="http://schemas.openxmlformats.org/officeDocument/2006/relationships/printerSettings" Target="../printerSettings/printerSettings52.bin"/><Relationship Id="rId22" Type="http://schemas.openxmlformats.org/officeDocument/2006/relationships/printerSettings" Target="../printerSettings/printerSettings60.bin"/><Relationship Id="rId27" Type="http://schemas.openxmlformats.org/officeDocument/2006/relationships/printerSettings" Target="../printerSettings/printerSettings65.bin"/><Relationship Id="rId30" Type="http://schemas.openxmlformats.org/officeDocument/2006/relationships/printerSettings" Target="../printerSettings/printerSettings68.bin"/><Relationship Id="rId35" Type="http://schemas.openxmlformats.org/officeDocument/2006/relationships/printerSettings" Target="../printerSettings/printerSettings7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3.bin"/><Relationship Id="rId13" Type="http://schemas.openxmlformats.org/officeDocument/2006/relationships/printerSettings" Target="../printerSettings/printerSettings88.bin"/><Relationship Id="rId18" Type="http://schemas.openxmlformats.org/officeDocument/2006/relationships/printerSettings" Target="../printerSettings/printerSettings93.bin"/><Relationship Id="rId26" Type="http://schemas.openxmlformats.org/officeDocument/2006/relationships/printerSettings" Target="../printerSettings/printerSettings101.bin"/><Relationship Id="rId3" Type="http://schemas.openxmlformats.org/officeDocument/2006/relationships/printerSettings" Target="../printerSettings/printerSettings78.bin"/><Relationship Id="rId21" Type="http://schemas.openxmlformats.org/officeDocument/2006/relationships/printerSettings" Target="../printerSettings/printerSettings96.bin"/><Relationship Id="rId34" Type="http://schemas.openxmlformats.org/officeDocument/2006/relationships/printerSettings" Target="../printerSettings/printerSettings109.bin"/><Relationship Id="rId7" Type="http://schemas.openxmlformats.org/officeDocument/2006/relationships/printerSettings" Target="../printerSettings/printerSettings82.bin"/><Relationship Id="rId12" Type="http://schemas.openxmlformats.org/officeDocument/2006/relationships/printerSettings" Target="../printerSettings/printerSettings87.bin"/><Relationship Id="rId17" Type="http://schemas.openxmlformats.org/officeDocument/2006/relationships/printerSettings" Target="../printerSettings/printerSettings92.bin"/><Relationship Id="rId25" Type="http://schemas.openxmlformats.org/officeDocument/2006/relationships/printerSettings" Target="../printerSettings/printerSettings100.bin"/><Relationship Id="rId33" Type="http://schemas.openxmlformats.org/officeDocument/2006/relationships/printerSettings" Target="../printerSettings/printerSettings108.bin"/><Relationship Id="rId2" Type="http://schemas.openxmlformats.org/officeDocument/2006/relationships/printerSettings" Target="../printerSettings/printerSettings77.bin"/><Relationship Id="rId16" Type="http://schemas.openxmlformats.org/officeDocument/2006/relationships/printerSettings" Target="../printerSettings/printerSettings91.bin"/><Relationship Id="rId20" Type="http://schemas.openxmlformats.org/officeDocument/2006/relationships/printerSettings" Target="../printerSettings/printerSettings95.bin"/><Relationship Id="rId29" Type="http://schemas.openxmlformats.org/officeDocument/2006/relationships/printerSettings" Target="../printerSettings/printerSettings104.bin"/><Relationship Id="rId1" Type="http://schemas.openxmlformats.org/officeDocument/2006/relationships/printerSettings" Target="../printerSettings/printerSettings76.bin"/><Relationship Id="rId6" Type="http://schemas.openxmlformats.org/officeDocument/2006/relationships/printerSettings" Target="../printerSettings/printerSettings81.bin"/><Relationship Id="rId11" Type="http://schemas.openxmlformats.org/officeDocument/2006/relationships/printerSettings" Target="../printerSettings/printerSettings86.bin"/><Relationship Id="rId24" Type="http://schemas.openxmlformats.org/officeDocument/2006/relationships/printerSettings" Target="../printerSettings/printerSettings99.bin"/><Relationship Id="rId32" Type="http://schemas.openxmlformats.org/officeDocument/2006/relationships/printerSettings" Target="../printerSettings/printerSettings107.bin"/><Relationship Id="rId5" Type="http://schemas.openxmlformats.org/officeDocument/2006/relationships/printerSettings" Target="../printerSettings/printerSettings80.bin"/><Relationship Id="rId15" Type="http://schemas.openxmlformats.org/officeDocument/2006/relationships/printerSettings" Target="../printerSettings/printerSettings90.bin"/><Relationship Id="rId23" Type="http://schemas.openxmlformats.org/officeDocument/2006/relationships/printerSettings" Target="../printerSettings/printerSettings98.bin"/><Relationship Id="rId28" Type="http://schemas.openxmlformats.org/officeDocument/2006/relationships/printerSettings" Target="../printerSettings/printerSettings103.bin"/><Relationship Id="rId36" Type="http://schemas.openxmlformats.org/officeDocument/2006/relationships/printerSettings" Target="../printerSettings/printerSettings111.bin"/><Relationship Id="rId10" Type="http://schemas.openxmlformats.org/officeDocument/2006/relationships/printerSettings" Target="../printerSettings/printerSettings85.bin"/><Relationship Id="rId19" Type="http://schemas.openxmlformats.org/officeDocument/2006/relationships/printerSettings" Target="../printerSettings/printerSettings94.bin"/><Relationship Id="rId31" Type="http://schemas.openxmlformats.org/officeDocument/2006/relationships/printerSettings" Target="../printerSettings/printerSettings106.bin"/><Relationship Id="rId4" Type="http://schemas.openxmlformats.org/officeDocument/2006/relationships/printerSettings" Target="../printerSettings/printerSettings79.bin"/><Relationship Id="rId9" Type="http://schemas.openxmlformats.org/officeDocument/2006/relationships/printerSettings" Target="../printerSettings/printerSettings84.bin"/><Relationship Id="rId14" Type="http://schemas.openxmlformats.org/officeDocument/2006/relationships/printerSettings" Target="../printerSettings/printerSettings89.bin"/><Relationship Id="rId22" Type="http://schemas.openxmlformats.org/officeDocument/2006/relationships/printerSettings" Target="../printerSettings/printerSettings97.bin"/><Relationship Id="rId27" Type="http://schemas.openxmlformats.org/officeDocument/2006/relationships/printerSettings" Target="../printerSettings/printerSettings102.bin"/><Relationship Id="rId30" Type="http://schemas.openxmlformats.org/officeDocument/2006/relationships/printerSettings" Target="../printerSettings/printerSettings105.bin"/><Relationship Id="rId35" Type="http://schemas.openxmlformats.org/officeDocument/2006/relationships/printerSettings" Target="../printerSettings/printerSettings11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9.bin"/><Relationship Id="rId13" Type="http://schemas.openxmlformats.org/officeDocument/2006/relationships/printerSettings" Target="../printerSettings/printerSettings124.bin"/><Relationship Id="rId18" Type="http://schemas.openxmlformats.org/officeDocument/2006/relationships/printerSettings" Target="../printerSettings/printerSettings129.bin"/><Relationship Id="rId26" Type="http://schemas.openxmlformats.org/officeDocument/2006/relationships/printerSettings" Target="../printerSettings/printerSettings137.bin"/><Relationship Id="rId39" Type="http://schemas.openxmlformats.org/officeDocument/2006/relationships/comments" Target="../comments1.xml"/><Relationship Id="rId3" Type="http://schemas.openxmlformats.org/officeDocument/2006/relationships/printerSettings" Target="../printerSettings/printerSettings114.bin"/><Relationship Id="rId21" Type="http://schemas.openxmlformats.org/officeDocument/2006/relationships/printerSettings" Target="../printerSettings/printerSettings132.bin"/><Relationship Id="rId34" Type="http://schemas.openxmlformats.org/officeDocument/2006/relationships/printerSettings" Target="../printerSettings/printerSettings145.bin"/><Relationship Id="rId7" Type="http://schemas.openxmlformats.org/officeDocument/2006/relationships/printerSettings" Target="../printerSettings/printerSettings118.bin"/><Relationship Id="rId12" Type="http://schemas.openxmlformats.org/officeDocument/2006/relationships/printerSettings" Target="../printerSettings/printerSettings123.bin"/><Relationship Id="rId17" Type="http://schemas.openxmlformats.org/officeDocument/2006/relationships/printerSettings" Target="../printerSettings/printerSettings128.bin"/><Relationship Id="rId25" Type="http://schemas.openxmlformats.org/officeDocument/2006/relationships/printerSettings" Target="../printerSettings/printerSettings136.bin"/><Relationship Id="rId33" Type="http://schemas.openxmlformats.org/officeDocument/2006/relationships/printerSettings" Target="../printerSettings/printerSettings144.bin"/><Relationship Id="rId38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13.bin"/><Relationship Id="rId16" Type="http://schemas.openxmlformats.org/officeDocument/2006/relationships/printerSettings" Target="../printerSettings/printerSettings127.bin"/><Relationship Id="rId20" Type="http://schemas.openxmlformats.org/officeDocument/2006/relationships/printerSettings" Target="../printerSettings/printerSettings131.bin"/><Relationship Id="rId29" Type="http://schemas.openxmlformats.org/officeDocument/2006/relationships/printerSettings" Target="../printerSettings/printerSettings140.bin"/><Relationship Id="rId1" Type="http://schemas.openxmlformats.org/officeDocument/2006/relationships/printerSettings" Target="../printerSettings/printerSettings112.bin"/><Relationship Id="rId6" Type="http://schemas.openxmlformats.org/officeDocument/2006/relationships/printerSettings" Target="../printerSettings/printerSettings117.bin"/><Relationship Id="rId11" Type="http://schemas.openxmlformats.org/officeDocument/2006/relationships/printerSettings" Target="../printerSettings/printerSettings122.bin"/><Relationship Id="rId24" Type="http://schemas.openxmlformats.org/officeDocument/2006/relationships/printerSettings" Target="../printerSettings/printerSettings135.bin"/><Relationship Id="rId32" Type="http://schemas.openxmlformats.org/officeDocument/2006/relationships/printerSettings" Target="../printerSettings/printerSettings143.bin"/><Relationship Id="rId37" Type="http://schemas.openxmlformats.org/officeDocument/2006/relationships/printerSettings" Target="../printerSettings/printerSettings148.bin"/><Relationship Id="rId40" Type="http://schemas.microsoft.com/office/2017/10/relationships/threadedComment" Target="../threadedComments/threadedComment1.xml"/><Relationship Id="rId5" Type="http://schemas.openxmlformats.org/officeDocument/2006/relationships/printerSettings" Target="../printerSettings/printerSettings116.bin"/><Relationship Id="rId15" Type="http://schemas.openxmlformats.org/officeDocument/2006/relationships/printerSettings" Target="../printerSettings/printerSettings126.bin"/><Relationship Id="rId23" Type="http://schemas.openxmlformats.org/officeDocument/2006/relationships/printerSettings" Target="../printerSettings/printerSettings134.bin"/><Relationship Id="rId28" Type="http://schemas.openxmlformats.org/officeDocument/2006/relationships/printerSettings" Target="../printerSettings/printerSettings139.bin"/><Relationship Id="rId36" Type="http://schemas.openxmlformats.org/officeDocument/2006/relationships/printerSettings" Target="../printerSettings/printerSettings147.bin"/><Relationship Id="rId10" Type="http://schemas.openxmlformats.org/officeDocument/2006/relationships/printerSettings" Target="../printerSettings/printerSettings121.bin"/><Relationship Id="rId19" Type="http://schemas.openxmlformats.org/officeDocument/2006/relationships/printerSettings" Target="../printerSettings/printerSettings130.bin"/><Relationship Id="rId31" Type="http://schemas.openxmlformats.org/officeDocument/2006/relationships/printerSettings" Target="../printerSettings/printerSettings142.bin"/><Relationship Id="rId4" Type="http://schemas.openxmlformats.org/officeDocument/2006/relationships/printerSettings" Target="../printerSettings/printerSettings115.bin"/><Relationship Id="rId9" Type="http://schemas.openxmlformats.org/officeDocument/2006/relationships/printerSettings" Target="../printerSettings/printerSettings120.bin"/><Relationship Id="rId14" Type="http://schemas.openxmlformats.org/officeDocument/2006/relationships/printerSettings" Target="../printerSettings/printerSettings125.bin"/><Relationship Id="rId22" Type="http://schemas.openxmlformats.org/officeDocument/2006/relationships/printerSettings" Target="../printerSettings/printerSettings133.bin"/><Relationship Id="rId27" Type="http://schemas.openxmlformats.org/officeDocument/2006/relationships/printerSettings" Target="../printerSettings/printerSettings138.bin"/><Relationship Id="rId30" Type="http://schemas.openxmlformats.org/officeDocument/2006/relationships/printerSettings" Target="../printerSettings/printerSettings141.bin"/><Relationship Id="rId35" Type="http://schemas.openxmlformats.org/officeDocument/2006/relationships/printerSettings" Target="../printerSettings/printerSettings14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6.bin"/><Relationship Id="rId13" Type="http://schemas.openxmlformats.org/officeDocument/2006/relationships/printerSettings" Target="../printerSettings/printerSettings161.bin"/><Relationship Id="rId18" Type="http://schemas.openxmlformats.org/officeDocument/2006/relationships/printerSettings" Target="../printerSettings/printerSettings166.bin"/><Relationship Id="rId26" Type="http://schemas.openxmlformats.org/officeDocument/2006/relationships/printerSettings" Target="../printerSettings/printerSettings174.bin"/><Relationship Id="rId3" Type="http://schemas.openxmlformats.org/officeDocument/2006/relationships/printerSettings" Target="../printerSettings/printerSettings151.bin"/><Relationship Id="rId21" Type="http://schemas.openxmlformats.org/officeDocument/2006/relationships/printerSettings" Target="../printerSettings/printerSettings169.bin"/><Relationship Id="rId7" Type="http://schemas.openxmlformats.org/officeDocument/2006/relationships/printerSettings" Target="../printerSettings/printerSettings155.bin"/><Relationship Id="rId12" Type="http://schemas.openxmlformats.org/officeDocument/2006/relationships/printerSettings" Target="../printerSettings/printerSettings160.bin"/><Relationship Id="rId17" Type="http://schemas.openxmlformats.org/officeDocument/2006/relationships/printerSettings" Target="../printerSettings/printerSettings165.bin"/><Relationship Id="rId25" Type="http://schemas.openxmlformats.org/officeDocument/2006/relationships/printerSettings" Target="../printerSettings/printerSettings173.bin"/><Relationship Id="rId2" Type="http://schemas.openxmlformats.org/officeDocument/2006/relationships/printerSettings" Target="../printerSettings/printerSettings150.bin"/><Relationship Id="rId16" Type="http://schemas.openxmlformats.org/officeDocument/2006/relationships/printerSettings" Target="../printerSettings/printerSettings164.bin"/><Relationship Id="rId20" Type="http://schemas.openxmlformats.org/officeDocument/2006/relationships/printerSettings" Target="../printerSettings/printerSettings168.bin"/><Relationship Id="rId29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9.bin"/><Relationship Id="rId6" Type="http://schemas.openxmlformats.org/officeDocument/2006/relationships/printerSettings" Target="../printerSettings/printerSettings154.bin"/><Relationship Id="rId11" Type="http://schemas.openxmlformats.org/officeDocument/2006/relationships/printerSettings" Target="../printerSettings/printerSettings159.bin"/><Relationship Id="rId24" Type="http://schemas.openxmlformats.org/officeDocument/2006/relationships/printerSettings" Target="../printerSettings/printerSettings172.bin"/><Relationship Id="rId5" Type="http://schemas.openxmlformats.org/officeDocument/2006/relationships/printerSettings" Target="../printerSettings/printerSettings153.bin"/><Relationship Id="rId15" Type="http://schemas.openxmlformats.org/officeDocument/2006/relationships/printerSettings" Target="../printerSettings/printerSettings163.bin"/><Relationship Id="rId23" Type="http://schemas.openxmlformats.org/officeDocument/2006/relationships/printerSettings" Target="../printerSettings/printerSettings171.bin"/><Relationship Id="rId28" Type="http://schemas.openxmlformats.org/officeDocument/2006/relationships/printerSettings" Target="../printerSettings/printerSettings176.bin"/><Relationship Id="rId10" Type="http://schemas.openxmlformats.org/officeDocument/2006/relationships/printerSettings" Target="../printerSettings/printerSettings158.bin"/><Relationship Id="rId19" Type="http://schemas.openxmlformats.org/officeDocument/2006/relationships/printerSettings" Target="../printerSettings/printerSettings167.bin"/><Relationship Id="rId4" Type="http://schemas.openxmlformats.org/officeDocument/2006/relationships/printerSettings" Target="../printerSettings/printerSettings152.bin"/><Relationship Id="rId9" Type="http://schemas.openxmlformats.org/officeDocument/2006/relationships/printerSettings" Target="../printerSettings/printerSettings157.bin"/><Relationship Id="rId14" Type="http://schemas.openxmlformats.org/officeDocument/2006/relationships/printerSettings" Target="../printerSettings/printerSettings162.bin"/><Relationship Id="rId22" Type="http://schemas.openxmlformats.org/officeDocument/2006/relationships/printerSettings" Target="../printerSettings/printerSettings170.bin"/><Relationship Id="rId27" Type="http://schemas.openxmlformats.org/officeDocument/2006/relationships/printerSettings" Target="../printerSettings/printerSettings175.bin"/><Relationship Id="rId30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4.bin"/><Relationship Id="rId13" Type="http://schemas.openxmlformats.org/officeDocument/2006/relationships/printerSettings" Target="../printerSettings/printerSettings189.bin"/><Relationship Id="rId18" Type="http://schemas.openxmlformats.org/officeDocument/2006/relationships/printerSettings" Target="../printerSettings/printerSettings194.bin"/><Relationship Id="rId26" Type="http://schemas.openxmlformats.org/officeDocument/2006/relationships/printerSettings" Target="../printerSettings/printerSettings202.bin"/><Relationship Id="rId3" Type="http://schemas.openxmlformats.org/officeDocument/2006/relationships/printerSettings" Target="../printerSettings/printerSettings179.bin"/><Relationship Id="rId21" Type="http://schemas.openxmlformats.org/officeDocument/2006/relationships/printerSettings" Target="../printerSettings/printerSettings197.bin"/><Relationship Id="rId7" Type="http://schemas.openxmlformats.org/officeDocument/2006/relationships/printerSettings" Target="../printerSettings/printerSettings183.bin"/><Relationship Id="rId12" Type="http://schemas.openxmlformats.org/officeDocument/2006/relationships/printerSettings" Target="../printerSettings/printerSettings188.bin"/><Relationship Id="rId17" Type="http://schemas.openxmlformats.org/officeDocument/2006/relationships/printerSettings" Target="../printerSettings/printerSettings193.bin"/><Relationship Id="rId25" Type="http://schemas.openxmlformats.org/officeDocument/2006/relationships/printerSettings" Target="../printerSettings/printerSettings201.bin"/><Relationship Id="rId2" Type="http://schemas.openxmlformats.org/officeDocument/2006/relationships/printerSettings" Target="../printerSettings/printerSettings178.bin"/><Relationship Id="rId16" Type="http://schemas.openxmlformats.org/officeDocument/2006/relationships/printerSettings" Target="../printerSettings/printerSettings192.bin"/><Relationship Id="rId20" Type="http://schemas.openxmlformats.org/officeDocument/2006/relationships/printerSettings" Target="../printerSettings/printerSettings196.bin"/><Relationship Id="rId1" Type="http://schemas.openxmlformats.org/officeDocument/2006/relationships/printerSettings" Target="../printerSettings/printerSettings177.bin"/><Relationship Id="rId6" Type="http://schemas.openxmlformats.org/officeDocument/2006/relationships/printerSettings" Target="../printerSettings/printerSettings182.bin"/><Relationship Id="rId11" Type="http://schemas.openxmlformats.org/officeDocument/2006/relationships/printerSettings" Target="../printerSettings/printerSettings187.bin"/><Relationship Id="rId24" Type="http://schemas.openxmlformats.org/officeDocument/2006/relationships/printerSettings" Target="../printerSettings/printerSettings200.bin"/><Relationship Id="rId5" Type="http://schemas.openxmlformats.org/officeDocument/2006/relationships/printerSettings" Target="../printerSettings/printerSettings181.bin"/><Relationship Id="rId15" Type="http://schemas.openxmlformats.org/officeDocument/2006/relationships/printerSettings" Target="../printerSettings/printerSettings191.bin"/><Relationship Id="rId23" Type="http://schemas.openxmlformats.org/officeDocument/2006/relationships/printerSettings" Target="../printerSettings/printerSettings199.bin"/><Relationship Id="rId28" Type="http://schemas.openxmlformats.org/officeDocument/2006/relationships/comments" Target="../comments3.xml"/><Relationship Id="rId10" Type="http://schemas.openxmlformats.org/officeDocument/2006/relationships/printerSettings" Target="../printerSettings/printerSettings186.bin"/><Relationship Id="rId19" Type="http://schemas.openxmlformats.org/officeDocument/2006/relationships/printerSettings" Target="../printerSettings/printerSettings195.bin"/><Relationship Id="rId4" Type="http://schemas.openxmlformats.org/officeDocument/2006/relationships/printerSettings" Target="../printerSettings/printerSettings180.bin"/><Relationship Id="rId9" Type="http://schemas.openxmlformats.org/officeDocument/2006/relationships/printerSettings" Target="../printerSettings/printerSettings185.bin"/><Relationship Id="rId14" Type="http://schemas.openxmlformats.org/officeDocument/2006/relationships/printerSettings" Target="../printerSettings/printerSettings190.bin"/><Relationship Id="rId22" Type="http://schemas.openxmlformats.org/officeDocument/2006/relationships/printerSettings" Target="../printerSettings/printerSettings198.bin"/><Relationship Id="rId27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0.bin"/><Relationship Id="rId13" Type="http://schemas.openxmlformats.org/officeDocument/2006/relationships/printerSettings" Target="../printerSettings/printerSettings215.bin"/><Relationship Id="rId18" Type="http://schemas.openxmlformats.org/officeDocument/2006/relationships/printerSettings" Target="../printerSettings/printerSettings220.bin"/><Relationship Id="rId26" Type="http://schemas.openxmlformats.org/officeDocument/2006/relationships/printerSettings" Target="../printerSettings/printerSettings228.bin"/><Relationship Id="rId39" Type="http://schemas.openxmlformats.org/officeDocument/2006/relationships/comments" Target="../comments4.xml"/><Relationship Id="rId3" Type="http://schemas.openxmlformats.org/officeDocument/2006/relationships/printerSettings" Target="../printerSettings/printerSettings205.bin"/><Relationship Id="rId21" Type="http://schemas.openxmlformats.org/officeDocument/2006/relationships/printerSettings" Target="../printerSettings/printerSettings223.bin"/><Relationship Id="rId34" Type="http://schemas.openxmlformats.org/officeDocument/2006/relationships/printerSettings" Target="../printerSettings/printerSettings236.bin"/><Relationship Id="rId7" Type="http://schemas.openxmlformats.org/officeDocument/2006/relationships/printerSettings" Target="../printerSettings/printerSettings209.bin"/><Relationship Id="rId12" Type="http://schemas.openxmlformats.org/officeDocument/2006/relationships/printerSettings" Target="../printerSettings/printerSettings214.bin"/><Relationship Id="rId17" Type="http://schemas.openxmlformats.org/officeDocument/2006/relationships/printerSettings" Target="../printerSettings/printerSettings219.bin"/><Relationship Id="rId25" Type="http://schemas.openxmlformats.org/officeDocument/2006/relationships/printerSettings" Target="../printerSettings/printerSettings227.bin"/><Relationship Id="rId33" Type="http://schemas.openxmlformats.org/officeDocument/2006/relationships/printerSettings" Target="../printerSettings/printerSettings235.bin"/><Relationship Id="rId38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04.bin"/><Relationship Id="rId16" Type="http://schemas.openxmlformats.org/officeDocument/2006/relationships/printerSettings" Target="../printerSettings/printerSettings218.bin"/><Relationship Id="rId20" Type="http://schemas.openxmlformats.org/officeDocument/2006/relationships/printerSettings" Target="../printerSettings/printerSettings222.bin"/><Relationship Id="rId29" Type="http://schemas.openxmlformats.org/officeDocument/2006/relationships/printerSettings" Target="../printerSettings/printerSettings231.bin"/><Relationship Id="rId1" Type="http://schemas.openxmlformats.org/officeDocument/2006/relationships/printerSettings" Target="../printerSettings/printerSettings203.bin"/><Relationship Id="rId6" Type="http://schemas.openxmlformats.org/officeDocument/2006/relationships/printerSettings" Target="../printerSettings/printerSettings208.bin"/><Relationship Id="rId11" Type="http://schemas.openxmlformats.org/officeDocument/2006/relationships/printerSettings" Target="../printerSettings/printerSettings213.bin"/><Relationship Id="rId24" Type="http://schemas.openxmlformats.org/officeDocument/2006/relationships/printerSettings" Target="../printerSettings/printerSettings226.bin"/><Relationship Id="rId32" Type="http://schemas.openxmlformats.org/officeDocument/2006/relationships/printerSettings" Target="../printerSettings/printerSettings234.bin"/><Relationship Id="rId37" Type="http://schemas.openxmlformats.org/officeDocument/2006/relationships/printerSettings" Target="../printerSettings/printerSettings239.bin"/><Relationship Id="rId5" Type="http://schemas.openxmlformats.org/officeDocument/2006/relationships/printerSettings" Target="../printerSettings/printerSettings207.bin"/><Relationship Id="rId15" Type="http://schemas.openxmlformats.org/officeDocument/2006/relationships/printerSettings" Target="../printerSettings/printerSettings217.bin"/><Relationship Id="rId23" Type="http://schemas.openxmlformats.org/officeDocument/2006/relationships/printerSettings" Target="../printerSettings/printerSettings225.bin"/><Relationship Id="rId28" Type="http://schemas.openxmlformats.org/officeDocument/2006/relationships/printerSettings" Target="../printerSettings/printerSettings230.bin"/><Relationship Id="rId36" Type="http://schemas.openxmlformats.org/officeDocument/2006/relationships/printerSettings" Target="../printerSettings/printerSettings238.bin"/><Relationship Id="rId10" Type="http://schemas.openxmlformats.org/officeDocument/2006/relationships/printerSettings" Target="../printerSettings/printerSettings212.bin"/><Relationship Id="rId19" Type="http://schemas.openxmlformats.org/officeDocument/2006/relationships/printerSettings" Target="../printerSettings/printerSettings221.bin"/><Relationship Id="rId31" Type="http://schemas.openxmlformats.org/officeDocument/2006/relationships/printerSettings" Target="../printerSettings/printerSettings233.bin"/><Relationship Id="rId4" Type="http://schemas.openxmlformats.org/officeDocument/2006/relationships/printerSettings" Target="../printerSettings/printerSettings206.bin"/><Relationship Id="rId9" Type="http://schemas.openxmlformats.org/officeDocument/2006/relationships/printerSettings" Target="../printerSettings/printerSettings211.bin"/><Relationship Id="rId14" Type="http://schemas.openxmlformats.org/officeDocument/2006/relationships/printerSettings" Target="../printerSettings/printerSettings216.bin"/><Relationship Id="rId22" Type="http://schemas.openxmlformats.org/officeDocument/2006/relationships/printerSettings" Target="../printerSettings/printerSettings224.bin"/><Relationship Id="rId27" Type="http://schemas.openxmlformats.org/officeDocument/2006/relationships/printerSettings" Target="../printerSettings/printerSettings229.bin"/><Relationship Id="rId30" Type="http://schemas.openxmlformats.org/officeDocument/2006/relationships/printerSettings" Target="../printerSettings/printerSettings232.bin"/><Relationship Id="rId35" Type="http://schemas.openxmlformats.org/officeDocument/2006/relationships/printerSettings" Target="../printerSettings/printerSettings23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7.bin"/><Relationship Id="rId13" Type="http://schemas.openxmlformats.org/officeDocument/2006/relationships/printerSettings" Target="../printerSettings/printerSettings252.bin"/><Relationship Id="rId18" Type="http://schemas.openxmlformats.org/officeDocument/2006/relationships/printerSettings" Target="../printerSettings/printerSettings257.bin"/><Relationship Id="rId26" Type="http://schemas.openxmlformats.org/officeDocument/2006/relationships/printerSettings" Target="../printerSettings/printerSettings265.bin"/><Relationship Id="rId3" Type="http://schemas.openxmlformats.org/officeDocument/2006/relationships/printerSettings" Target="../printerSettings/printerSettings242.bin"/><Relationship Id="rId21" Type="http://schemas.openxmlformats.org/officeDocument/2006/relationships/printerSettings" Target="../printerSettings/printerSettings260.bin"/><Relationship Id="rId7" Type="http://schemas.openxmlformats.org/officeDocument/2006/relationships/printerSettings" Target="../printerSettings/printerSettings246.bin"/><Relationship Id="rId12" Type="http://schemas.openxmlformats.org/officeDocument/2006/relationships/printerSettings" Target="../printerSettings/printerSettings251.bin"/><Relationship Id="rId17" Type="http://schemas.openxmlformats.org/officeDocument/2006/relationships/printerSettings" Target="../printerSettings/printerSettings256.bin"/><Relationship Id="rId25" Type="http://schemas.openxmlformats.org/officeDocument/2006/relationships/printerSettings" Target="../printerSettings/printerSettings264.bin"/><Relationship Id="rId33" Type="http://schemas.openxmlformats.org/officeDocument/2006/relationships/comments" Target="../comments5.xml"/><Relationship Id="rId2" Type="http://schemas.openxmlformats.org/officeDocument/2006/relationships/printerSettings" Target="../printerSettings/printerSettings241.bin"/><Relationship Id="rId16" Type="http://schemas.openxmlformats.org/officeDocument/2006/relationships/printerSettings" Target="../printerSettings/printerSettings255.bin"/><Relationship Id="rId20" Type="http://schemas.openxmlformats.org/officeDocument/2006/relationships/printerSettings" Target="../printerSettings/printerSettings259.bin"/><Relationship Id="rId29" Type="http://schemas.openxmlformats.org/officeDocument/2006/relationships/printerSettings" Target="../printerSettings/printerSettings268.bin"/><Relationship Id="rId1" Type="http://schemas.openxmlformats.org/officeDocument/2006/relationships/printerSettings" Target="../printerSettings/printerSettings240.bin"/><Relationship Id="rId6" Type="http://schemas.openxmlformats.org/officeDocument/2006/relationships/printerSettings" Target="../printerSettings/printerSettings245.bin"/><Relationship Id="rId11" Type="http://schemas.openxmlformats.org/officeDocument/2006/relationships/printerSettings" Target="../printerSettings/printerSettings250.bin"/><Relationship Id="rId24" Type="http://schemas.openxmlformats.org/officeDocument/2006/relationships/printerSettings" Target="../printerSettings/printerSettings263.bin"/><Relationship Id="rId32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244.bin"/><Relationship Id="rId15" Type="http://schemas.openxmlformats.org/officeDocument/2006/relationships/printerSettings" Target="../printerSettings/printerSettings254.bin"/><Relationship Id="rId23" Type="http://schemas.openxmlformats.org/officeDocument/2006/relationships/printerSettings" Target="../printerSettings/printerSettings262.bin"/><Relationship Id="rId28" Type="http://schemas.openxmlformats.org/officeDocument/2006/relationships/printerSettings" Target="../printerSettings/printerSettings267.bin"/><Relationship Id="rId10" Type="http://schemas.openxmlformats.org/officeDocument/2006/relationships/printerSettings" Target="../printerSettings/printerSettings249.bin"/><Relationship Id="rId19" Type="http://schemas.openxmlformats.org/officeDocument/2006/relationships/printerSettings" Target="../printerSettings/printerSettings258.bin"/><Relationship Id="rId31" Type="http://schemas.openxmlformats.org/officeDocument/2006/relationships/printerSettings" Target="../printerSettings/printerSettings270.bin"/><Relationship Id="rId4" Type="http://schemas.openxmlformats.org/officeDocument/2006/relationships/printerSettings" Target="../printerSettings/printerSettings243.bin"/><Relationship Id="rId9" Type="http://schemas.openxmlformats.org/officeDocument/2006/relationships/printerSettings" Target="../printerSettings/printerSettings248.bin"/><Relationship Id="rId14" Type="http://schemas.openxmlformats.org/officeDocument/2006/relationships/printerSettings" Target="../printerSettings/printerSettings253.bin"/><Relationship Id="rId22" Type="http://schemas.openxmlformats.org/officeDocument/2006/relationships/printerSettings" Target="../printerSettings/printerSettings261.bin"/><Relationship Id="rId27" Type="http://schemas.openxmlformats.org/officeDocument/2006/relationships/printerSettings" Target="../printerSettings/printerSettings266.bin"/><Relationship Id="rId30" Type="http://schemas.openxmlformats.org/officeDocument/2006/relationships/printerSettings" Target="../printerSettings/printerSettings26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8.bin"/><Relationship Id="rId13" Type="http://schemas.openxmlformats.org/officeDocument/2006/relationships/printerSettings" Target="../printerSettings/printerSettings283.bin"/><Relationship Id="rId18" Type="http://schemas.openxmlformats.org/officeDocument/2006/relationships/printerSettings" Target="../printerSettings/printerSettings288.bin"/><Relationship Id="rId3" Type="http://schemas.openxmlformats.org/officeDocument/2006/relationships/printerSettings" Target="../printerSettings/printerSettings273.bin"/><Relationship Id="rId7" Type="http://schemas.openxmlformats.org/officeDocument/2006/relationships/printerSettings" Target="../printerSettings/printerSettings277.bin"/><Relationship Id="rId12" Type="http://schemas.openxmlformats.org/officeDocument/2006/relationships/printerSettings" Target="../printerSettings/printerSettings282.bin"/><Relationship Id="rId17" Type="http://schemas.openxmlformats.org/officeDocument/2006/relationships/printerSettings" Target="../printerSettings/printerSettings287.bin"/><Relationship Id="rId2" Type="http://schemas.openxmlformats.org/officeDocument/2006/relationships/printerSettings" Target="../printerSettings/printerSettings272.bin"/><Relationship Id="rId16" Type="http://schemas.openxmlformats.org/officeDocument/2006/relationships/printerSettings" Target="../printerSettings/printerSettings286.bin"/><Relationship Id="rId1" Type="http://schemas.openxmlformats.org/officeDocument/2006/relationships/printerSettings" Target="../printerSettings/printerSettings271.bin"/><Relationship Id="rId6" Type="http://schemas.openxmlformats.org/officeDocument/2006/relationships/printerSettings" Target="../printerSettings/printerSettings276.bin"/><Relationship Id="rId11" Type="http://schemas.openxmlformats.org/officeDocument/2006/relationships/printerSettings" Target="../printerSettings/printerSettings281.bin"/><Relationship Id="rId5" Type="http://schemas.openxmlformats.org/officeDocument/2006/relationships/printerSettings" Target="../printerSettings/printerSettings275.bin"/><Relationship Id="rId15" Type="http://schemas.openxmlformats.org/officeDocument/2006/relationships/printerSettings" Target="../printerSettings/printerSettings285.bin"/><Relationship Id="rId10" Type="http://schemas.openxmlformats.org/officeDocument/2006/relationships/printerSettings" Target="../printerSettings/printerSettings280.bin"/><Relationship Id="rId4" Type="http://schemas.openxmlformats.org/officeDocument/2006/relationships/printerSettings" Target="../printerSettings/printerSettings274.bin"/><Relationship Id="rId9" Type="http://schemas.openxmlformats.org/officeDocument/2006/relationships/printerSettings" Target="../printerSettings/printerSettings279.bin"/><Relationship Id="rId14" Type="http://schemas.openxmlformats.org/officeDocument/2006/relationships/printerSettings" Target="../printerSettings/printerSettings28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2E96-193D-41FE-94B6-8B56462D0741}">
  <dimension ref="A1:J75"/>
  <sheetViews>
    <sheetView zoomScale="80" zoomScaleNormal="80" workbookViewId="0">
      <pane ySplit="3" topLeftCell="A4" activePane="bottomLeft" state="frozen"/>
      <selection pane="bottomLeft" activeCell="J3" sqref="J3:J12"/>
    </sheetView>
  </sheetViews>
  <sheetFormatPr defaultRowHeight="16.5" x14ac:dyDescent="0.2"/>
  <cols>
    <col min="1" max="1" width="6" style="1" customWidth="1"/>
    <col min="2" max="2" width="13.25" style="1" customWidth="1"/>
    <col min="3" max="3" width="8.375" bestFit="1" customWidth="1"/>
    <col min="4" max="4" width="17.75" bestFit="1" customWidth="1"/>
    <col min="5" max="5" width="19.375" bestFit="1" customWidth="1"/>
    <col min="6" max="6" width="58.375" bestFit="1" customWidth="1"/>
    <col min="7" max="7" width="12.75" style="1" customWidth="1"/>
    <col min="8" max="8" width="14.25" style="1" customWidth="1"/>
    <col min="10" max="10" width="27.25" style="62" bestFit="1" customWidth="1"/>
  </cols>
  <sheetData>
    <row r="1" spans="1:10" ht="25.5" x14ac:dyDescent="0.2">
      <c r="A1" s="46" t="s">
        <v>114</v>
      </c>
    </row>
    <row r="2" spans="1:10" ht="19.350000000000001" customHeight="1" x14ac:dyDescent="0.2"/>
    <row r="3" spans="1:10" s="33" customFormat="1" ht="39" x14ac:dyDescent="0.2">
      <c r="A3" s="31" t="s">
        <v>0</v>
      </c>
      <c r="B3" s="32" t="s">
        <v>59</v>
      </c>
      <c r="C3" s="32" t="s">
        <v>62</v>
      </c>
      <c r="D3" s="35" t="s">
        <v>109</v>
      </c>
      <c r="E3" s="34" t="s">
        <v>110</v>
      </c>
      <c r="F3" s="32" t="s">
        <v>49</v>
      </c>
      <c r="G3" s="37" t="s">
        <v>70</v>
      </c>
      <c r="H3" s="32" t="s">
        <v>69</v>
      </c>
      <c r="J3" s="95" t="s">
        <v>476</v>
      </c>
    </row>
    <row r="4" spans="1:10" ht="19.5" x14ac:dyDescent="0.3">
      <c r="A4" s="2">
        <v>1</v>
      </c>
      <c r="B4" s="36" t="s">
        <v>61</v>
      </c>
      <c r="C4" s="18" t="s">
        <v>63</v>
      </c>
      <c r="D4" s="16" t="s">
        <v>51</v>
      </c>
      <c r="E4" s="512" t="s">
        <v>78</v>
      </c>
      <c r="F4" s="22" t="s">
        <v>115</v>
      </c>
      <c r="G4" s="38">
        <v>0</v>
      </c>
      <c r="H4" s="5">
        <v>0</v>
      </c>
      <c r="J4" s="92" t="s">
        <v>477</v>
      </c>
    </row>
    <row r="5" spans="1:10" ht="19.5" x14ac:dyDescent="0.3">
      <c r="A5" s="2">
        <v>2</v>
      </c>
      <c r="B5" s="36" t="s">
        <v>48</v>
      </c>
      <c r="C5" s="18" t="s">
        <v>63</v>
      </c>
      <c r="D5" s="16" t="s">
        <v>50</v>
      </c>
      <c r="E5" s="512"/>
      <c r="F5" s="23" t="s">
        <v>116</v>
      </c>
      <c r="G5" s="38">
        <v>0</v>
      </c>
      <c r="H5" s="5">
        <v>0</v>
      </c>
      <c r="J5" s="92" t="s">
        <v>478</v>
      </c>
    </row>
    <row r="6" spans="1:10" ht="19.5" x14ac:dyDescent="0.3">
      <c r="A6" s="2">
        <v>3</v>
      </c>
      <c r="B6" s="36" t="s">
        <v>7</v>
      </c>
      <c r="C6" s="18" t="s">
        <v>63</v>
      </c>
      <c r="D6" s="16" t="s">
        <v>50</v>
      </c>
      <c r="E6" s="512"/>
      <c r="F6" s="24" t="s">
        <v>117</v>
      </c>
      <c r="G6" s="38">
        <v>0</v>
      </c>
      <c r="H6" s="3">
        <v>0</v>
      </c>
      <c r="J6" s="92" t="s">
        <v>479</v>
      </c>
    </row>
    <row r="7" spans="1:10" ht="19.5" x14ac:dyDescent="0.3">
      <c r="A7" s="2">
        <v>4</v>
      </c>
      <c r="B7" s="36" t="s">
        <v>61</v>
      </c>
      <c r="C7" s="18" t="s">
        <v>63</v>
      </c>
      <c r="D7" s="16" t="s">
        <v>51</v>
      </c>
      <c r="E7" s="513" t="s">
        <v>79</v>
      </c>
      <c r="F7" s="4" t="s">
        <v>118</v>
      </c>
      <c r="G7" s="38">
        <v>0</v>
      </c>
      <c r="H7" s="5">
        <v>0</v>
      </c>
      <c r="J7" s="92" t="s">
        <v>480</v>
      </c>
    </row>
    <row r="8" spans="1:10" ht="19.5" x14ac:dyDescent="0.3">
      <c r="A8" s="2">
        <v>5</v>
      </c>
      <c r="B8" s="36" t="s">
        <v>48</v>
      </c>
      <c r="C8" s="18" t="s">
        <v>63</v>
      </c>
      <c r="D8" s="16" t="s">
        <v>50</v>
      </c>
      <c r="E8" s="513"/>
      <c r="F8" s="14" t="s">
        <v>119</v>
      </c>
      <c r="G8" s="38">
        <v>0</v>
      </c>
      <c r="H8" s="5">
        <v>0</v>
      </c>
      <c r="J8" s="92" t="s">
        <v>481</v>
      </c>
    </row>
    <row r="9" spans="1:10" ht="19.5" x14ac:dyDescent="0.3">
      <c r="A9" s="2">
        <v>6</v>
      </c>
      <c r="B9" s="36" t="s">
        <v>7</v>
      </c>
      <c r="C9" s="18" t="s">
        <v>63</v>
      </c>
      <c r="D9" s="16" t="s">
        <v>50</v>
      </c>
      <c r="E9" s="513"/>
      <c r="F9" s="17" t="s">
        <v>120</v>
      </c>
      <c r="G9" s="38">
        <v>0</v>
      </c>
      <c r="H9" s="3">
        <v>0</v>
      </c>
      <c r="J9" s="92" t="s">
        <v>482</v>
      </c>
    </row>
    <row r="10" spans="1:10" ht="19.5" x14ac:dyDescent="0.3">
      <c r="A10" s="2">
        <v>7</v>
      </c>
      <c r="B10" s="36" t="s">
        <v>7</v>
      </c>
      <c r="C10" s="18" t="s">
        <v>63</v>
      </c>
      <c r="D10" s="16" t="s">
        <v>50</v>
      </c>
      <c r="E10" s="512" t="s">
        <v>80</v>
      </c>
      <c r="F10" s="24" t="s">
        <v>121</v>
      </c>
      <c r="G10" s="39">
        <v>0.9</v>
      </c>
      <c r="H10" s="7">
        <v>0.91</v>
      </c>
      <c r="J10" s="92" t="s">
        <v>483</v>
      </c>
    </row>
    <row r="11" spans="1:10" ht="19.5" x14ac:dyDescent="0.2">
      <c r="A11" s="2">
        <v>8</v>
      </c>
      <c r="B11" s="36" t="s">
        <v>61</v>
      </c>
      <c r="C11" s="18" t="s">
        <v>63</v>
      </c>
      <c r="D11" s="16" t="s">
        <v>51</v>
      </c>
      <c r="E11" s="512"/>
      <c r="F11" s="22" t="s">
        <v>122</v>
      </c>
      <c r="G11" s="39">
        <v>0.9</v>
      </c>
      <c r="H11" s="6">
        <v>0.9</v>
      </c>
      <c r="J11" s="93" t="s">
        <v>228</v>
      </c>
    </row>
    <row r="12" spans="1:10" ht="19.5" x14ac:dyDescent="0.3">
      <c r="A12" s="2">
        <v>9</v>
      </c>
      <c r="B12" s="36" t="s">
        <v>48</v>
      </c>
      <c r="C12" s="18" t="s">
        <v>63</v>
      </c>
      <c r="D12" s="16" t="s">
        <v>50</v>
      </c>
      <c r="E12" s="512"/>
      <c r="F12" s="23" t="s">
        <v>123</v>
      </c>
      <c r="G12" s="39">
        <v>0.9</v>
      </c>
      <c r="H12" s="6">
        <v>0.95</v>
      </c>
      <c r="J12" s="92" t="s">
        <v>484</v>
      </c>
    </row>
    <row r="13" spans="1:10" ht="19.5" x14ac:dyDescent="0.3">
      <c r="A13" s="2">
        <v>10</v>
      </c>
      <c r="B13" s="36" t="s">
        <v>48</v>
      </c>
      <c r="C13" s="18" t="s">
        <v>63</v>
      </c>
      <c r="D13" s="16" t="s">
        <v>53</v>
      </c>
      <c r="E13" s="513" t="s">
        <v>81</v>
      </c>
      <c r="F13" s="4" t="s">
        <v>27</v>
      </c>
      <c r="G13" s="39" t="s">
        <v>71</v>
      </c>
      <c r="H13" s="6">
        <v>0.3</v>
      </c>
      <c r="J13" s="94"/>
    </row>
    <row r="14" spans="1:10" ht="19.5" x14ac:dyDescent="0.2">
      <c r="A14" s="2">
        <v>11</v>
      </c>
      <c r="B14" s="36" t="s">
        <v>61</v>
      </c>
      <c r="C14" s="18" t="s">
        <v>63</v>
      </c>
      <c r="D14" s="30" t="s">
        <v>52</v>
      </c>
      <c r="E14" s="513"/>
      <c r="F14" s="4" t="s">
        <v>10</v>
      </c>
      <c r="G14" s="39" t="s">
        <v>71</v>
      </c>
      <c r="H14" s="6">
        <v>0.5</v>
      </c>
    </row>
    <row r="15" spans="1:10" ht="19.5" x14ac:dyDescent="0.2">
      <c r="A15" s="2">
        <v>12</v>
      </c>
      <c r="B15" s="36" t="s">
        <v>7</v>
      </c>
      <c r="C15" s="18" t="s">
        <v>63</v>
      </c>
      <c r="D15" s="16" t="s">
        <v>50</v>
      </c>
      <c r="E15" s="513"/>
      <c r="F15" s="17" t="s">
        <v>55</v>
      </c>
      <c r="G15" s="39" t="s">
        <v>71</v>
      </c>
      <c r="H15" s="7">
        <v>0.4</v>
      </c>
    </row>
    <row r="16" spans="1:10" ht="19.5" x14ac:dyDescent="0.2">
      <c r="A16" s="2">
        <v>13</v>
      </c>
      <c r="B16" s="36" t="s">
        <v>61</v>
      </c>
      <c r="C16" s="18" t="s">
        <v>63</v>
      </c>
      <c r="D16" s="16" t="s">
        <v>51</v>
      </c>
      <c r="E16" s="512" t="s">
        <v>82</v>
      </c>
      <c r="F16" s="26" t="s">
        <v>11</v>
      </c>
      <c r="G16" s="39" t="s">
        <v>71</v>
      </c>
      <c r="H16" s="6">
        <v>1</v>
      </c>
    </row>
    <row r="17" spans="1:8" ht="19.5" x14ac:dyDescent="0.2">
      <c r="A17" s="2">
        <v>14</v>
      </c>
      <c r="B17" s="36" t="s">
        <v>7</v>
      </c>
      <c r="C17" s="18" t="s">
        <v>63</v>
      </c>
      <c r="D17" s="16" t="s">
        <v>50</v>
      </c>
      <c r="E17" s="512"/>
      <c r="F17" s="26" t="s">
        <v>11</v>
      </c>
      <c r="G17" s="39" t="s">
        <v>71</v>
      </c>
      <c r="H17" s="7">
        <v>1</v>
      </c>
    </row>
    <row r="18" spans="1:8" ht="19.5" x14ac:dyDescent="0.2">
      <c r="A18" s="2">
        <v>15</v>
      </c>
      <c r="B18" s="36" t="s">
        <v>48</v>
      </c>
      <c r="C18" s="18" t="s">
        <v>63</v>
      </c>
      <c r="D18" s="30" t="s">
        <v>54</v>
      </c>
      <c r="E18" s="512"/>
      <c r="F18" s="23" t="s">
        <v>28</v>
      </c>
      <c r="G18" s="39" t="s">
        <v>71</v>
      </c>
      <c r="H18" s="6">
        <v>1</v>
      </c>
    </row>
    <row r="19" spans="1:8" ht="19.5" x14ac:dyDescent="0.2">
      <c r="A19" s="2">
        <v>16</v>
      </c>
      <c r="B19" s="36" t="s">
        <v>61</v>
      </c>
      <c r="C19" s="18" t="s">
        <v>67</v>
      </c>
      <c r="D19" s="30" t="s">
        <v>52</v>
      </c>
      <c r="E19" s="513" t="s">
        <v>83</v>
      </c>
      <c r="F19" s="9" t="s">
        <v>14</v>
      </c>
      <c r="G19" s="39" t="s">
        <v>71</v>
      </c>
      <c r="H19" s="5">
        <v>4</v>
      </c>
    </row>
    <row r="20" spans="1:8" ht="19.5" x14ac:dyDescent="0.2">
      <c r="A20" s="2">
        <v>17</v>
      </c>
      <c r="B20" s="36" t="s">
        <v>7</v>
      </c>
      <c r="C20" s="18" t="s">
        <v>67</v>
      </c>
      <c r="D20" s="16" t="s">
        <v>50</v>
      </c>
      <c r="E20" s="513"/>
      <c r="F20" s="17" t="s">
        <v>5</v>
      </c>
      <c r="G20" s="39" t="s">
        <v>71</v>
      </c>
      <c r="H20" s="3">
        <v>25</v>
      </c>
    </row>
    <row r="21" spans="1:8" ht="19.5" x14ac:dyDescent="0.2">
      <c r="A21" s="2">
        <v>18</v>
      </c>
      <c r="B21" s="36" t="s">
        <v>48</v>
      </c>
      <c r="C21" s="18" t="s">
        <v>67</v>
      </c>
      <c r="D21" s="30" t="s">
        <v>54</v>
      </c>
      <c r="E21" s="513"/>
      <c r="F21" s="15" t="s">
        <v>58</v>
      </c>
      <c r="G21" s="39" t="s">
        <v>71</v>
      </c>
      <c r="H21" s="5">
        <v>12</v>
      </c>
    </row>
    <row r="22" spans="1:8" ht="19.5" x14ac:dyDescent="0.2">
      <c r="A22" s="2">
        <v>19</v>
      </c>
      <c r="B22" s="36" t="s">
        <v>61</v>
      </c>
      <c r="C22" s="18" t="s">
        <v>67</v>
      </c>
      <c r="D22" s="16" t="s">
        <v>51</v>
      </c>
      <c r="E22" s="513"/>
      <c r="F22" s="12" t="s">
        <v>24</v>
      </c>
      <c r="G22" s="39" t="s">
        <v>71</v>
      </c>
      <c r="H22" s="6">
        <v>0.85</v>
      </c>
    </row>
    <row r="23" spans="1:8" ht="19.5" x14ac:dyDescent="0.2">
      <c r="A23" s="2">
        <v>20</v>
      </c>
      <c r="B23" s="36" t="s">
        <v>48</v>
      </c>
      <c r="C23" s="18" t="s">
        <v>67</v>
      </c>
      <c r="D23" s="16" t="s">
        <v>50</v>
      </c>
      <c r="E23" s="512" t="s">
        <v>84</v>
      </c>
      <c r="F23" s="23" t="s">
        <v>35</v>
      </c>
      <c r="G23" s="39" t="s">
        <v>71</v>
      </c>
      <c r="H23" s="6">
        <v>0.92</v>
      </c>
    </row>
    <row r="24" spans="1:8" ht="19.5" x14ac:dyDescent="0.2">
      <c r="A24" s="2">
        <v>21</v>
      </c>
      <c r="B24" s="36" t="s">
        <v>48</v>
      </c>
      <c r="C24" s="18" t="s">
        <v>67</v>
      </c>
      <c r="D24" s="16" t="s">
        <v>50</v>
      </c>
      <c r="E24" s="512"/>
      <c r="F24" s="23" t="s">
        <v>34</v>
      </c>
      <c r="G24" s="39" t="s">
        <v>71</v>
      </c>
      <c r="H24" s="11">
        <v>0.94499999999999995</v>
      </c>
    </row>
    <row r="25" spans="1:8" ht="19.5" x14ac:dyDescent="0.2">
      <c r="A25" s="2">
        <v>22</v>
      </c>
      <c r="B25" s="36" t="s">
        <v>48</v>
      </c>
      <c r="C25" s="18" t="s">
        <v>67</v>
      </c>
      <c r="D25" s="30" t="s">
        <v>54</v>
      </c>
      <c r="E25" s="512"/>
      <c r="F25" s="23" t="s">
        <v>33</v>
      </c>
      <c r="G25" s="39" t="s">
        <v>71</v>
      </c>
      <c r="H25" s="6">
        <v>0.7</v>
      </c>
    </row>
    <row r="26" spans="1:8" ht="19.5" x14ac:dyDescent="0.2">
      <c r="A26" s="2">
        <v>23</v>
      </c>
      <c r="B26" s="36" t="s">
        <v>48</v>
      </c>
      <c r="C26" s="18" t="s">
        <v>67</v>
      </c>
      <c r="D26" s="30" t="s">
        <v>54</v>
      </c>
      <c r="E26" s="512"/>
      <c r="F26" s="23" t="s">
        <v>32</v>
      </c>
      <c r="G26" s="39" t="s">
        <v>71</v>
      </c>
      <c r="H26" s="6">
        <v>0.8</v>
      </c>
    </row>
    <row r="27" spans="1:8" ht="19.5" x14ac:dyDescent="0.2">
      <c r="A27" s="2">
        <v>24</v>
      </c>
      <c r="B27" s="36" t="s">
        <v>48</v>
      </c>
      <c r="C27" s="18" t="s">
        <v>67</v>
      </c>
      <c r="D27" s="30" t="s">
        <v>54</v>
      </c>
      <c r="E27" s="513" t="s">
        <v>85</v>
      </c>
      <c r="F27" s="15" t="s">
        <v>56</v>
      </c>
      <c r="G27" s="39" t="s">
        <v>71</v>
      </c>
      <c r="H27" s="6">
        <v>0.8</v>
      </c>
    </row>
    <row r="28" spans="1:8" ht="19.5" x14ac:dyDescent="0.2">
      <c r="A28" s="2">
        <v>25</v>
      </c>
      <c r="B28" s="36" t="s">
        <v>48</v>
      </c>
      <c r="C28" s="18" t="s">
        <v>67</v>
      </c>
      <c r="D28" s="30" t="s">
        <v>54</v>
      </c>
      <c r="E28" s="513"/>
      <c r="F28" s="15" t="s">
        <v>57</v>
      </c>
      <c r="G28" s="39" t="s">
        <v>71</v>
      </c>
      <c r="H28" s="6">
        <v>0.6</v>
      </c>
    </row>
    <row r="29" spans="1:8" ht="19.5" x14ac:dyDescent="0.2">
      <c r="A29" s="2">
        <v>26</v>
      </c>
      <c r="B29" s="36" t="s">
        <v>48</v>
      </c>
      <c r="C29" s="18" t="s">
        <v>67</v>
      </c>
      <c r="D29" s="30" t="s">
        <v>54</v>
      </c>
      <c r="E29" s="513"/>
      <c r="F29" s="15" t="s">
        <v>36</v>
      </c>
      <c r="G29" s="39" t="s">
        <v>71</v>
      </c>
      <c r="H29" s="6">
        <v>0.8</v>
      </c>
    </row>
    <row r="30" spans="1:8" ht="19.5" x14ac:dyDescent="0.2">
      <c r="A30" s="2">
        <v>27</v>
      </c>
      <c r="B30" s="36" t="s">
        <v>7</v>
      </c>
      <c r="C30" s="18" t="s">
        <v>67</v>
      </c>
      <c r="D30" s="30" t="s">
        <v>52</v>
      </c>
      <c r="E30" s="512" t="s">
        <v>86</v>
      </c>
      <c r="F30" s="24" t="s">
        <v>124</v>
      </c>
      <c r="G30" s="38">
        <v>10</v>
      </c>
      <c r="H30" s="3">
        <v>10</v>
      </c>
    </row>
    <row r="31" spans="1:8" ht="19.5" x14ac:dyDescent="0.2">
      <c r="A31" s="2">
        <v>28</v>
      </c>
      <c r="B31" s="36" t="s">
        <v>61</v>
      </c>
      <c r="C31" s="18" t="s">
        <v>67</v>
      </c>
      <c r="D31" s="30" t="s">
        <v>52</v>
      </c>
      <c r="E31" s="512"/>
      <c r="F31" s="27" t="s">
        <v>12</v>
      </c>
      <c r="G31" s="40">
        <v>9</v>
      </c>
      <c r="H31" s="5">
        <v>9</v>
      </c>
    </row>
    <row r="32" spans="1:8" ht="19.5" x14ac:dyDescent="0.2">
      <c r="A32" s="2">
        <v>29</v>
      </c>
      <c r="B32" s="36" t="s">
        <v>48</v>
      </c>
      <c r="C32" s="18" t="s">
        <v>67</v>
      </c>
      <c r="D32" s="30" t="s">
        <v>54</v>
      </c>
      <c r="E32" s="512"/>
      <c r="F32" s="23" t="s">
        <v>30</v>
      </c>
      <c r="G32" s="41">
        <v>26</v>
      </c>
      <c r="H32" s="20">
        <v>26</v>
      </c>
    </row>
    <row r="33" spans="1:8" ht="19.5" x14ac:dyDescent="0.2">
      <c r="A33" s="2">
        <v>30</v>
      </c>
      <c r="B33" s="36" t="s">
        <v>61</v>
      </c>
      <c r="C33" s="18" t="s">
        <v>67</v>
      </c>
      <c r="D33" s="16" t="s">
        <v>51</v>
      </c>
      <c r="E33" s="513" t="s">
        <v>87</v>
      </c>
      <c r="F33" s="10" t="s">
        <v>13</v>
      </c>
      <c r="G33" s="40">
        <v>3</v>
      </c>
      <c r="H33" s="5">
        <v>3</v>
      </c>
    </row>
    <row r="34" spans="1:8" ht="19.5" x14ac:dyDescent="0.2">
      <c r="A34" s="2">
        <v>31</v>
      </c>
      <c r="B34" s="36" t="s">
        <v>48</v>
      </c>
      <c r="C34" s="18" t="s">
        <v>67</v>
      </c>
      <c r="D34" s="30" t="s">
        <v>54</v>
      </c>
      <c r="E34" s="513"/>
      <c r="F34" s="15" t="s">
        <v>31</v>
      </c>
      <c r="G34" s="40">
        <v>10</v>
      </c>
      <c r="H34" s="5">
        <v>10</v>
      </c>
    </row>
    <row r="35" spans="1:8" ht="19.5" x14ac:dyDescent="0.2">
      <c r="A35" s="2">
        <v>32</v>
      </c>
      <c r="B35" s="36" t="s">
        <v>7</v>
      </c>
      <c r="C35" s="18" t="s">
        <v>67</v>
      </c>
      <c r="D35" s="30" t="s">
        <v>52</v>
      </c>
      <c r="E35" s="513"/>
      <c r="F35" s="17" t="s">
        <v>60</v>
      </c>
      <c r="G35" s="38">
        <v>60</v>
      </c>
      <c r="H35" s="3">
        <v>60</v>
      </c>
    </row>
    <row r="36" spans="1:8" ht="19.5" x14ac:dyDescent="0.2">
      <c r="A36" s="2">
        <v>33</v>
      </c>
      <c r="B36" s="36" t="s">
        <v>7</v>
      </c>
      <c r="C36" s="18" t="s">
        <v>67</v>
      </c>
      <c r="D36" s="16" t="s">
        <v>50</v>
      </c>
      <c r="E36" s="512" t="s">
        <v>88</v>
      </c>
      <c r="F36" s="24" t="s">
        <v>6</v>
      </c>
      <c r="G36" s="42">
        <v>0.95499999999999996</v>
      </c>
      <c r="H36" s="42">
        <v>0.95499999999999996</v>
      </c>
    </row>
    <row r="37" spans="1:8" ht="19.5" x14ac:dyDescent="0.2">
      <c r="A37" s="2">
        <v>34</v>
      </c>
      <c r="B37" s="36" t="s">
        <v>61</v>
      </c>
      <c r="C37" s="18" t="s">
        <v>67</v>
      </c>
      <c r="D37" s="16" t="s">
        <v>51</v>
      </c>
      <c r="E37" s="512"/>
      <c r="F37" s="28" t="s">
        <v>22</v>
      </c>
      <c r="G37" s="42">
        <v>0.95499999999999996</v>
      </c>
      <c r="H37" s="42">
        <v>0.95499999999999996</v>
      </c>
    </row>
    <row r="38" spans="1:8" ht="19.5" x14ac:dyDescent="0.2">
      <c r="A38" s="2">
        <v>35</v>
      </c>
      <c r="B38" s="36" t="s">
        <v>61</v>
      </c>
      <c r="C38" s="18" t="s">
        <v>67</v>
      </c>
      <c r="D38" s="16" t="s">
        <v>51</v>
      </c>
      <c r="E38" s="512"/>
      <c r="F38" s="28" t="s">
        <v>23</v>
      </c>
      <c r="G38" s="42">
        <v>0.95499999999999996</v>
      </c>
      <c r="H38" s="42">
        <v>0.95499999999999996</v>
      </c>
    </row>
    <row r="39" spans="1:8" ht="19.5" x14ac:dyDescent="0.2">
      <c r="A39" s="2">
        <v>36</v>
      </c>
      <c r="B39" s="36" t="s">
        <v>48</v>
      </c>
      <c r="C39" s="18" t="s">
        <v>67</v>
      </c>
      <c r="D39" s="30" t="s">
        <v>54</v>
      </c>
      <c r="E39" s="25" t="s">
        <v>97</v>
      </c>
      <c r="F39" s="15" t="s">
        <v>37</v>
      </c>
      <c r="G39" s="39" t="s">
        <v>71</v>
      </c>
      <c r="H39" s="6">
        <v>0.9</v>
      </c>
    </row>
    <row r="40" spans="1:8" ht="19.5" x14ac:dyDescent="0.2">
      <c r="A40" s="2">
        <v>37</v>
      </c>
      <c r="B40" s="36" t="s">
        <v>48</v>
      </c>
      <c r="C40" s="18" t="s">
        <v>67</v>
      </c>
      <c r="D40" s="30" t="s">
        <v>54</v>
      </c>
      <c r="E40" s="25" t="s">
        <v>99</v>
      </c>
      <c r="F40" s="15" t="s">
        <v>98</v>
      </c>
      <c r="G40" s="39" t="s">
        <v>71</v>
      </c>
      <c r="H40" s="6">
        <v>0.95</v>
      </c>
    </row>
    <row r="41" spans="1:8" ht="19.5" x14ac:dyDescent="0.2">
      <c r="A41" s="2">
        <v>38</v>
      </c>
      <c r="B41" s="36" t="s">
        <v>7</v>
      </c>
      <c r="C41" s="18" t="s">
        <v>67</v>
      </c>
      <c r="D41" s="16" t="s">
        <v>50</v>
      </c>
      <c r="E41" s="29" t="s">
        <v>100</v>
      </c>
      <c r="F41" s="24" t="s">
        <v>77</v>
      </c>
      <c r="G41" s="39" t="s">
        <v>71</v>
      </c>
      <c r="H41" s="7">
        <v>0.8</v>
      </c>
    </row>
    <row r="42" spans="1:8" ht="19.5" x14ac:dyDescent="0.2">
      <c r="A42" s="2">
        <v>39</v>
      </c>
      <c r="B42" s="36" t="s">
        <v>61</v>
      </c>
      <c r="C42" s="18" t="s">
        <v>64</v>
      </c>
      <c r="D42" s="16" t="s">
        <v>51</v>
      </c>
      <c r="E42" s="25" t="s">
        <v>101</v>
      </c>
      <c r="F42" s="8" t="s">
        <v>15</v>
      </c>
      <c r="G42" s="43">
        <v>0.9</v>
      </c>
      <c r="H42" s="6">
        <v>0.9</v>
      </c>
    </row>
    <row r="43" spans="1:8" ht="19.5" x14ac:dyDescent="0.2">
      <c r="A43" s="2">
        <v>40</v>
      </c>
      <c r="B43" s="36" t="s">
        <v>61</v>
      </c>
      <c r="C43" s="18" t="s">
        <v>64</v>
      </c>
      <c r="D43" s="16" t="s">
        <v>51</v>
      </c>
      <c r="E43" s="512" t="s">
        <v>89</v>
      </c>
      <c r="F43" s="27" t="s">
        <v>16</v>
      </c>
      <c r="G43" s="43">
        <v>0.99</v>
      </c>
      <c r="H43" s="6">
        <v>0.99</v>
      </c>
    </row>
    <row r="44" spans="1:8" ht="19.5" x14ac:dyDescent="0.2">
      <c r="A44" s="2">
        <v>41</v>
      </c>
      <c r="B44" s="36" t="s">
        <v>7</v>
      </c>
      <c r="C44" s="18" t="s">
        <v>64</v>
      </c>
      <c r="D44" s="16" t="s">
        <v>50</v>
      </c>
      <c r="E44" s="512"/>
      <c r="F44" s="47" t="s">
        <v>112</v>
      </c>
      <c r="G44" s="43">
        <v>0.99</v>
      </c>
      <c r="H44" s="7">
        <v>0.98</v>
      </c>
    </row>
    <row r="45" spans="1:8" ht="19.5" x14ac:dyDescent="0.2">
      <c r="A45" s="2">
        <v>42</v>
      </c>
      <c r="B45" s="36" t="s">
        <v>48</v>
      </c>
      <c r="C45" s="18" t="s">
        <v>64</v>
      </c>
      <c r="D45" s="30" t="s">
        <v>65</v>
      </c>
      <c r="E45" s="512"/>
      <c r="F45" s="23" t="s">
        <v>41</v>
      </c>
      <c r="G45" s="43">
        <v>0.99</v>
      </c>
      <c r="H45" s="6">
        <v>0.99</v>
      </c>
    </row>
    <row r="46" spans="1:8" ht="19.5" x14ac:dyDescent="0.2">
      <c r="A46" s="2">
        <v>43</v>
      </c>
      <c r="B46" s="36" t="s">
        <v>48</v>
      </c>
      <c r="C46" s="18" t="s">
        <v>64</v>
      </c>
      <c r="D46" s="16" t="s">
        <v>66</v>
      </c>
      <c r="E46" s="512"/>
      <c r="F46" s="23" t="s">
        <v>111</v>
      </c>
      <c r="G46" s="43">
        <v>0.99</v>
      </c>
      <c r="H46" s="6">
        <v>0.99</v>
      </c>
    </row>
    <row r="47" spans="1:8" ht="19.5" x14ac:dyDescent="0.2">
      <c r="A47" s="2">
        <v>44</v>
      </c>
      <c r="B47" s="36" t="s">
        <v>61</v>
      </c>
      <c r="C47" s="18" t="s">
        <v>64</v>
      </c>
      <c r="D47" s="16" t="s">
        <v>51</v>
      </c>
      <c r="E47" s="513" t="s">
        <v>40</v>
      </c>
      <c r="F47" s="9" t="s">
        <v>17</v>
      </c>
      <c r="G47" s="43">
        <v>0.98</v>
      </c>
      <c r="H47" s="6">
        <v>0.98</v>
      </c>
    </row>
    <row r="48" spans="1:8" ht="19.5" x14ac:dyDescent="0.2">
      <c r="A48" s="2">
        <v>45</v>
      </c>
      <c r="B48" s="36" t="s">
        <v>7</v>
      </c>
      <c r="C48" s="18" t="s">
        <v>64</v>
      </c>
      <c r="D48" s="16" t="s">
        <v>50</v>
      </c>
      <c r="E48" s="513"/>
      <c r="F48" s="17" t="s">
        <v>113</v>
      </c>
      <c r="G48" s="43">
        <v>0.98</v>
      </c>
      <c r="H48" s="7">
        <v>0.99</v>
      </c>
    </row>
    <row r="49" spans="1:8" ht="19.5" x14ac:dyDescent="0.2">
      <c r="A49" s="2">
        <v>46</v>
      </c>
      <c r="B49" s="36" t="s">
        <v>48</v>
      </c>
      <c r="C49" s="18" t="s">
        <v>64</v>
      </c>
      <c r="D49" s="16" t="s">
        <v>66</v>
      </c>
      <c r="E49" s="513"/>
      <c r="F49" s="15" t="s">
        <v>125</v>
      </c>
      <c r="G49" s="43">
        <v>0.98</v>
      </c>
      <c r="H49" s="6">
        <v>0.98</v>
      </c>
    </row>
    <row r="50" spans="1:8" ht="19.5" x14ac:dyDescent="0.2">
      <c r="A50" s="2">
        <v>47</v>
      </c>
      <c r="B50" s="36" t="s">
        <v>48</v>
      </c>
      <c r="C50" s="18" t="s">
        <v>64</v>
      </c>
      <c r="D50" s="30" t="s">
        <v>65</v>
      </c>
      <c r="E50" s="513"/>
      <c r="F50" s="14" t="s">
        <v>42</v>
      </c>
      <c r="G50" s="39" t="s">
        <v>71</v>
      </c>
      <c r="H50" s="6">
        <v>0.6</v>
      </c>
    </row>
    <row r="51" spans="1:8" ht="19.5" x14ac:dyDescent="0.2">
      <c r="A51" s="2">
        <v>48</v>
      </c>
      <c r="B51" s="36" t="s">
        <v>61</v>
      </c>
      <c r="C51" s="18" t="s">
        <v>64</v>
      </c>
      <c r="D51" s="16" t="s">
        <v>51</v>
      </c>
      <c r="E51" s="512" t="s">
        <v>90</v>
      </c>
      <c r="F51" s="27" t="s">
        <v>73</v>
      </c>
      <c r="G51" s="40">
        <v>1350</v>
      </c>
      <c r="H51" s="5">
        <v>1350</v>
      </c>
    </row>
    <row r="52" spans="1:8" ht="19.5" x14ac:dyDescent="0.2">
      <c r="A52" s="2">
        <v>49</v>
      </c>
      <c r="B52" s="36" t="s">
        <v>48</v>
      </c>
      <c r="C52" s="18" t="s">
        <v>64</v>
      </c>
      <c r="D52" s="30" t="s">
        <v>65</v>
      </c>
      <c r="E52" s="512"/>
      <c r="F52" s="23" t="s">
        <v>74</v>
      </c>
      <c r="G52" s="40">
        <v>354</v>
      </c>
      <c r="H52" s="5">
        <v>354</v>
      </c>
    </row>
    <row r="53" spans="1:8" ht="19.5" x14ac:dyDescent="0.2">
      <c r="A53" s="2">
        <v>50</v>
      </c>
      <c r="B53" s="36" t="s">
        <v>7</v>
      </c>
      <c r="C53" s="18" t="s">
        <v>64</v>
      </c>
      <c r="D53" s="16" t="s">
        <v>50</v>
      </c>
      <c r="E53" s="512"/>
      <c r="F53" s="24" t="s">
        <v>75</v>
      </c>
      <c r="G53" s="38">
        <v>100</v>
      </c>
      <c r="H53" s="3">
        <v>100</v>
      </c>
    </row>
    <row r="54" spans="1:8" ht="19.5" x14ac:dyDescent="0.2">
      <c r="A54" s="2">
        <v>51</v>
      </c>
      <c r="B54" s="36" t="s">
        <v>48</v>
      </c>
      <c r="C54" s="18" t="s">
        <v>64</v>
      </c>
      <c r="D54" s="30" t="s">
        <v>65</v>
      </c>
      <c r="E54" s="25" t="s">
        <v>102</v>
      </c>
      <c r="F54" s="15" t="s">
        <v>39</v>
      </c>
      <c r="G54" s="43">
        <v>0.85</v>
      </c>
      <c r="H54" s="6">
        <v>0.85</v>
      </c>
    </row>
    <row r="55" spans="1:8" ht="19.5" x14ac:dyDescent="0.2">
      <c r="A55" s="2">
        <v>52</v>
      </c>
      <c r="B55" s="36" t="s">
        <v>48</v>
      </c>
      <c r="C55" s="21" t="s">
        <v>64</v>
      </c>
      <c r="D55" s="16" t="s">
        <v>50</v>
      </c>
      <c r="E55" s="29" t="s">
        <v>103</v>
      </c>
      <c r="F55" s="23" t="s">
        <v>29</v>
      </c>
      <c r="G55" s="39" t="s">
        <v>71</v>
      </c>
      <c r="H55" s="5">
        <v>4</v>
      </c>
    </row>
    <row r="56" spans="1:8" ht="19.5" x14ac:dyDescent="0.2">
      <c r="A56" s="2">
        <v>53</v>
      </c>
      <c r="B56" s="36" t="s">
        <v>48</v>
      </c>
      <c r="C56" s="18" t="s">
        <v>64</v>
      </c>
      <c r="D56" s="30" t="s">
        <v>65</v>
      </c>
      <c r="E56" s="513" t="s">
        <v>92</v>
      </c>
      <c r="F56" s="15" t="s">
        <v>91</v>
      </c>
      <c r="G56" s="39" t="s">
        <v>71</v>
      </c>
      <c r="H56" s="6">
        <v>0.9</v>
      </c>
    </row>
    <row r="57" spans="1:8" ht="19.5" x14ac:dyDescent="0.2">
      <c r="A57" s="2">
        <v>54</v>
      </c>
      <c r="B57" s="36" t="s">
        <v>48</v>
      </c>
      <c r="C57" s="18" t="s">
        <v>64</v>
      </c>
      <c r="D57" s="30" t="s">
        <v>65</v>
      </c>
      <c r="E57" s="513"/>
      <c r="F57" s="15" t="s">
        <v>38</v>
      </c>
      <c r="G57" s="39" t="s">
        <v>71</v>
      </c>
      <c r="H57" s="6">
        <v>0.82</v>
      </c>
    </row>
    <row r="58" spans="1:8" ht="19.5" x14ac:dyDescent="0.2">
      <c r="A58" s="2">
        <v>55</v>
      </c>
      <c r="B58" s="36" t="s">
        <v>61</v>
      </c>
      <c r="C58" s="18" t="s">
        <v>64</v>
      </c>
      <c r="D58" s="16" t="s">
        <v>51</v>
      </c>
      <c r="E58" s="29" t="s">
        <v>107</v>
      </c>
      <c r="F58" s="26" t="s">
        <v>104</v>
      </c>
      <c r="G58" s="43">
        <v>0.95</v>
      </c>
      <c r="H58" s="6">
        <v>0.95</v>
      </c>
    </row>
    <row r="59" spans="1:8" ht="19.5" x14ac:dyDescent="0.2">
      <c r="A59" s="2">
        <v>56</v>
      </c>
      <c r="B59" s="36" t="s">
        <v>7</v>
      </c>
      <c r="C59" s="18" t="s">
        <v>68</v>
      </c>
      <c r="D59" s="30" t="s">
        <v>52</v>
      </c>
      <c r="E59" s="25" t="s">
        <v>106</v>
      </c>
      <c r="F59" s="17" t="s">
        <v>105</v>
      </c>
      <c r="G59" s="39" t="s">
        <v>71</v>
      </c>
      <c r="H59" s="7">
        <v>0.75</v>
      </c>
    </row>
    <row r="60" spans="1:8" ht="19.5" x14ac:dyDescent="0.2">
      <c r="A60" s="2">
        <v>57</v>
      </c>
      <c r="B60" s="36" t="s">
        <v>61</v>
      </c>
      <c r="C60" s="18" t="s">
        <v>68</v>
      </c>
      <c r="D60" s="16" t="s">
        <v>51</v>
      </c>
      <c r="E60" s="512" t="s">
        <v>93</v>
      </c>
      <c r="F60" s="22" t="s">
        <v>20</v>
      </c>
      <c r="G60" s="39" t="s">
        <v>71</v>
      </c>
      <c r="H60" s="5" t="s">
        <v>21</v>
      </c>
    </row>
    <row r="61" spans="1:8" ht="19.5" x14ac:dyDescent="0.2">
      <c r="A61" s="2">
        <v>58</v>
      </c>
      <c r="B61" s="36" t="s">
        <v>48</v>
      </c>
      <c r="C61" s="18" t="s">
        <v>68</v>
      </c>
      <c r="D61" s="16" t="s">
        <v>50</v>
      </c>
      <c r="E61" s="512"/>
      <c r="F61" s="23" t="s">
        <v>45</v>
      </c>
      <c r="G61" s="39" t="s">
        <v>71</v>
      </c>
      <c r="H61" s="5" t="s">
        <v>46</v>
      </c>
    </row>
    <row r="62" spans="1:8" ht="19.5" x14ac:dyDescent="0.2">
      <c r="A62" s="2">
        <v>59</v>
      </c>
      <c r="B62" s="36" t="s">
        <v>7</v>
      </c>
      <c r="C62" s="18" t="s">
        <v>68</v>
      </c>
      <c r="D62" s="16" t="s">
        <v>50</v>
      </c>
      <c r="E62" s="512"/>
      <c r="F62" s="24" t="s">
        <v>76</v>
      </c>
      <c r="G62" s="39" t="s">
        <v>71</v>
      </c>
      <c r="H62" s="7" t="s">
        <v>3</v>
      </c>
    </row>
    <row r="63" spans="1:8" ht="19.5" x14ac:dyDescent="0.2">
      <c r="A63" s="2">
        <v>60</v>
      </c>
      <c r="B63" s="36" t="s">
        <v>61</v>
      </c>
      <c r="C63" s="18" t="s">
        <v>68</v>
      </c>
      <c r="D63" s="30" t="s">
        <v>52</v>
      </c>
      <c r="E63" s="513" t="s">
        <v>108</v>
      </c>
      <c r="F63" s="8" t="s">
        <v>19</v>
      </c>
      <c r="G63" s="43" t="s">
        <v>71</v>
      </c>
      <c r="H63" s="6">
        <v>0.1</v>
      </c>
    </row>
    <row r="64" spans="1:8" ht="19.5" x14ac:dyDescent="0.2">
      <c r="A64" s="2">
        <v>61</v>
      </c>
      <c r="B64" s="36" t="s">
        <v>48</v>
      </c>
      <c r="C64" s="18" t="s">
        <v>68</v>
      </c>
      <c r="D64" s="30" t="s">
        <v>65</v>
      </c>
      <c r="E64" s="513"/>
      <c r="F64" s="15" t="s">
        <v>44</v>
      </c>
      <c r="G64" s="43" t="s">
        <v>71</v>
      </c>
      <c r="H64" s="6">
        <v>0.1</v>
      </c>
    </row>
    <row r="65" spans="1:8" ht="19.5" x14ac:dyDescent="0.2">
      <c r="A65" s="2">
        <v>62</v>
      </c>
      <c r="B65" s="36" t="s">
        <v>7</v>
      </c>
      <c r="C65" s="18" t="s">
        <v>68</v>
      </c>
      <c r="D65" s="30" t="s">
        <v>52</v>
      </c>
      <c r="E65" s="513"/>
      <c r="F65" s="17" t="s">
        <v>2</v>
      </c>
      <c r="G65" s="39" t="s">
        <v>71</v>
      </c>
      <c r="H65" s="7">
        <v>0.1</v>
      </c>
    </row>
    <row r="66" spans="1:8" ht="19.5" x14ac:dyDescent="0.2">
      <c r="A66" s="2">
        <v>63</v>
      </c>
      <c r="B66" s="36" t="s">
        <v>61</v>
      </c>
      <c r="C66" s="18" t="s">
        <v>68</v>
      </c>
      <c r="D66" s="16" t="s">
        <v>51</v>
      </c>
      <c r="E66" s="512" t="s">
        <v>94</v>
      </c>
      <c r="F66" s="22" t="s">
        <v>18</v>
      </c>
      <c r="G66" s="44">
        <v>1.8499999999999999E-2</v>
      </c>
      <c r="H66" s="19">
        <v>1.8499999999999999E-2</v>
      </c>
    </row>
    <row r="67" spans="1:8" ht="19.5" x14ac:dyDescent="0.2">
      <c r="A67" s="2">
        <v>64</v>
      </c>
      <c r="B67" s="36" t="s">
        <v>48</v>
      </c>
      <c r="C67" s="18" t="s">
        <v>68</v>
      </c>
      <c r="D67" s="30" t="s">
        <v>65</v>
      </c>
      <c r="E67" s="512"/>
      <c r="F67" s="23" t="s">
        <v>43</v>
      </c>
      <c r="G67" s="44">
        <v>1.8499999999999999E-2</v>
      </c>
      <c r="H67" s="19">
        <v>1.8499999999999999E-2</v>
      </c>
    </row>
    <row r="68" spans="1:8" ht="19.5" x14ac:dyDescent="0.2">
      <c r="A68" s="2">
        <v>65</v>
      </c>
      <c r="B68" s="36" t="s">
        <v>7</v>
      </c>
      <c r="C68" s="18" t="s">
        <v>68</v>
      </c>
      <c r="D68" s="16" t="s">
        <v>50</v>
      </c>
      <c r="E68" s="512"/>
      <c r="F68" s="24" t="s">
        <v>1</v>
      </c>
      <c r="G68" s="44">
        <v>1.8499999999999999E-2</v>
      </c>
      <c r="H68" s="7">
        <v>0.01</v>
      </c>
    </row>
    <row r="69" spans="1:8" ht="19.5" x14ac:dyDescent="0.2">
      <c r="A69" s="2">
        <v>66</v>
      </c>
      <c r="B69" s="36" t="s">
        <v>7</v>
      </c>
      <c r="C69" s="18" t="s">
        <v>68</v>
      </c>
      <c r="D69" s="16" t="s">
        <v>50</v>
      </c>
      <c r="E69" s="513" t="s">
        <v>96</v>
      </c>
      <c r="F69" s="17" t="s">
        <v>95</v>
      </c>
      <c r="G69" s="38" t="s">
        <v>71</v>
      </c>
      <c r="H69" s="3" t="s">
        <v>4</v>
      </c>
    </row>
    <row r="70" spans="1:8" ht="20.100000000000001" customHeight="1" x14ac:dyDescent="0.2">
      <c r="A70" s="2">
        <v>67</v>
      </c>
      <c r="B70" s="36" t="s">
        <v>61</v>
      </c>
      <c r="C70" s="18" t="s">
        <v>68</v>
      </c>
      <c r="D70" s="16" t="s">
        <v>51</v>
      </c>
      <c r="E70" s="513"/>
      <c r="F70" s="12" t="s">
        <v>25</v>
      </c>
      <c r="G70" s="45" t="s">
        <v>72</v>
      </c>
      <c r="H70" s="13" t="s">
        <v>26</v>
      </c>
    </row>
    <row r="71" spans="1:8" ht="20.100000000000001" customHeight="1" x14ac:dyDescent="0.2">
      <c r="A71" s="2">
        <v>68</v>
      </c>
      <c r="B71" s="36" t="s">
        <v>48</v>
      </c>
      <c r="C71" s="18" t="s">
        <v>68</v>
      </c>
      <c r="D71" s="30" t="s">
        <v>65</v>
      </c>
      <c r="E71" s="513"/>
      <c r="F71" s="12" t="s">
        <v>47</v>
      </c>
      <c r="G71" s="45" t="s">
        <v>72</v>
      </c>
      <c r="H71" s="13" t="s">
        <v>26</v>
      </c>
    </row>
    <row r="72" spans="1:8" ht="20.100000000000001" customHeight="1" x14ac:dyDescent="0.2">
      <c r="A72" s="2">
        <v>69</v>
      </c>
      <c r="B72" s="36" t="s">
        <v>7</v>
      </c>
      <c r="C72" s="18" t="s">
        <v>68</v>
      </c>
      <c r="D72" s="16" t="s">
        <v>50</v>
      </c>
      <c r="E72" s="514" t="s">
        <v>127</v>
      </c>
      <c r="F72" s="24" t="s">
        <v>128</v>
      </c>
      <c r="G72" s="13" t="s">
        <v>132</v>
      </c>
      <c r="H72" s="13" t="s">
        <v>132</v>
      </c>
    </row>
    <row r="73" spans="1:8" ht="20.100000000000001" customHeight="1" x14ac:dyDescent="0.2">
      <c r="A73" s="2">
        <v>70</v>
      </c>
      <c r="B73" s="36" t="s">
        <v>61</v>
      </c>
      <c r="C73" s="18" t="s">
        <v>68</v>
      </c>
      <c r="D73" s="16" t="s">
        <v>50</v>
      </c>
      <c r="E73" s="514"/>
      <c r="F73" s="24" t="s">
        <v>129</v>
      </c>
      <c r="G73" s="13" t="s">
        <v>132</v>
      </c>
      <c r="H73" s="13" t="s">
        <v>132</v>
      </c>
    </row>
    <row r="74" spans="1:8" ht="20.100000000000001" customHeight="1" x14ac:dyDescent="0.2">
      <c r="A74" s="2">
        <v>71</v>
      </c>
      <c r="B74" s="36" t="s">
        <v>48</v>
      </c>
      <c r="C74" s="18" t="s">
        <v>68</v>
      </c>
      <c r="D74" s="16" t="s">
        <v>50</v>
      </c>
      <c r="E74" s="514"/>
      <c r="F74" s="24" t="s">
        <v>130</v>
      </c>
      <c r="G74" s="13" t="s">
        <v>132</v>
      </c>
      <c r="H74" s="13" t="s">
        <v>132</v>
      </c>
    </row>
    <row r="75" spans="1:8" ht="20.100000000000001" customHeight="1" x14ac:dyDescent="0.2">
      <c r="A75" s="2">
        <v>72</v>
      </c>
      <c r="B75" s="36" t="s">
        <v>48</v>
      </c>
      <c r="C75" s="18" t="s">
        <v>68</v>
      </c>
      <c r="D75" s="16" t="s">
        <v>50</v>
      </c>
      <c r="E75" s="514"/>
      <c r="F75" s="24" t="s">
        <v>131</v>
      </c>
      <c r="G75" s="13" t="s">
        <v>132</v>
      </c>
      <c r="H75" s="13" t="s">
        <v>132</v>
      </c>
    </row>
  </sheetData>
  <autoFilter ref="B3:H75" xr:uid="{7FC90A6A-1646-465B-9256-7B56354408B4}">
    <sortState xmlns:xlrd2="http://schemas.microsoft.com/office/spreadsheetml/2017/richdata2" ref="B4:H58">
      <sortCondition ref="C13:C58"/>
      <sortCondition ref="F13:F58"/>
      <sortCondition ref="B13:B58"/>
    </sortState>
  </autoFilter>
  <sortState xmlns:xlrd2="http://schemas.microsoft.com/office/spreadsheetml/2017/richdata2" ref="B4:H58">
    <sortCondition ref="C13:C58"/>
    <sortCondition ref="F13:F58"/>
  </sortState>
  <customSheetViews>
    <customSheetView guid="{6A7AAB9C-A126-4DF0-9347-A361EE58A931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1"/>
      <headerFooter>
        <oddFooter>&amp;L&amp;1#&amp;"Calibri"&amp;10&amp;K737373Caterpillar: Confidential Yellow</oddFooter>
      </headerFooter>
      <autoFilter ref="B3:H75" xr:uid="{7FC90A6A-1646-465B-9256-7B56354408B4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210C6D5F-A5BC-4655-BAB1-77DB2BB8D29A}" scale="80" showPageBreaks="1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2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58086D2C-0808-471A-994C-68225B27E35C}" scale="80" showAutoFilter="1">
      <pane ySplit="3" topLeftCell="A10" activePane="bottomLeft" state="frozen"/>
      <selection pane="bottomLeft" activeCell="K44" sqref="K44"/>
      <pageMargins left="0.7" right="0.7" top="0.75" bottom="0.75" header="0.3" footer="0.3"/>
      <pageSetup orientation="portrait" horizontalDpi="90" verticalDpi="90" r:id="rId3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74570308-A672-4BC4-9403-64111598E432}" scale="80" showPageBreaks="1" showAutoFilter="1">
      <pane ySplit="3" topLeftCell="A10" activePane="bottomLeft" state="frozen"/>
      <selection pane="bottomLeft" activeCell="K44" sqref="K44"/>
      <pageMargins left="0.7" right="0.7" top="0.75" bottom="0.75" header="0.3" footer="0.3"/>
      <pageSetup orientation="portrait" horizontalDpi="90" verticalDpi="90" r:id="rId4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C2947E8F-BEDB-4516-827D-5114DB5B2399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5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13B24115-CCC7-4B63-A474-0B0FCE6F0367}" scale="80" showPageBreaks="1" showAutoFilter="1">
      <pane ySplit="3" topLeftCell="A25" activePane="bottomLeft" state="frozen"/>
      <selection pane="bottomLeft" activeCell="E16" sqref="E16:E18"/>
      <pageMargins left="0.7" right="0.7" top="0.75" bottom="0.75" header="0.3" footer="0.3"/>
      <pageSetup orientation="portrait" horizontalDpi="90" verticalDpi="90" r:id="rId6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6E6E73FE-A7EC-40AC-A747-A84F414A2E1B}" scale="80" showPageBreaks="1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7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1765A541-0A4E-4554-9CF3-A1CBC420B3BA}" scale="80" showAutoFilter="1">
      <pane ySplit="3" topLeftCell="A10" activePane="bottomLeft" state="frozen"/>
      <selection pane="bottomLeft" activeCell="K44" sqref="K44"/>
      <pageMargins left="0.7" right="0.7" top="0.75" bottom="0.75" header="0.3" footer="0.3"/>
      <pageSetup orientation="portrait" horizontalDpi="90" verticalDpi="90" r:id="rId8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70B8DA15-6CD9-466C-9555-5EAA02CFD8B2}" scale="80" showPageBreaks="1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9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3119A7A6-5E97-4316-9084-C291E2235F74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10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9A245F26-5E7F-459E-AC8A-075E9F0E76E6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11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0BE705ED-3E94-4BE3-A90A-B7BAEBC827CE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12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29FAAB1D-1EC7-46B7-B4E3-917B9EB6FECB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13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D7FB215B-3378-4430-B00A-8CC12308F02F}" scale="80" showAutoFilter="1">
      <pane ySplit="1" topLeftCell="A40" activePane="bottomLeft" state="frozen"/>
      <selection pane="bottomLeft" activeCell="I66" sqref="I66"/>
      <pageMargins left="0.7" right="0.7" top="0.75" bottom="0.75" header="0.3" footer="0.3"/>
      <pageSetup orientation="portrait" horizontalDpi="90" verticalDpi="90" r:id="rId14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F127543B-90C7-4BF4-A11B-2BCBC3C27C5A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15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89DC64D0-10D1-4697-B761-2DAAD7BC1F66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16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110C6A9D-CB90-4C2E-96F9-9E2CE12AFA7E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17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107BD82E-186A-4870-9CDB-8ADC74961DB2}" scale="80" showAutoFilter="1">
      <pane ySplit="3" topLeftCell="A52" activePane="bottomLeft" state="frozen"/>
      <selection pane="bottomLeft" activeCell="I66" sqref="I66"/>
      <pageMargins left="0.7" right="0.7" top="0.75" bottom="0.75" header="0.3" footer="0.3"/>
      <pageSetup orientation="portrait" horizontalDpi="90" verticalDpi="90" r:id="rId18"/>
      <headerFooter>
        <oddFooter>&amp;L&amp;1#&amp;"Calibri"&amp;10&amp;K737373Caterpillar: Confidential Green</oddFooter>
      </headerFooter>
      <autoFilter ref="B3:H71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8656451B-DD84-4D58-B77E-3A2C0D90CD9E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19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D172773C-4701-4D13-AC8D-BCB254586C8A}" scale="80" showAutoFilter="1">
      <pane ySplit="3" topLeftCell="A10" activePane="bottomLeft" state="frozen"/>
      <selection pane="bottomLeft" activeCell="K44" sqref="K44"/>
      <pageMargins left="0.7" right="0.7" top="0.75" bottom="0.75" header="0.3" footer="0.3"/>
      <pageSetup orientation="portrait" horizontalDpi="90" verticalDpi="90" r:id="rId20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4EF8B34F-6104-40CF-8833-751DED295FF9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21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53EE8AB9-5BA0-4AED-9C38-21E30182A28E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22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1DFF5026-B394-41BB-98EF-F010E2881517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23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025BE910-DA78-4480-8826-F7F1E7118AED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24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F5E625BF-8244-45D2-89A3-B015401C5F6C}" scale="80" showAutoFilter="1">
      <pane ySplit="3" topLeftCell="A4" activePane="bottomLeft" state="frozen"/>
      <selection pane="bottomLeft" activeCell="K44" sqref="K44"/>
      <pageMargins left="0.7" right="0.7" top="0.75" bottom="0.75" header="0.3" footer="0.3"/>
      <pageSetup orientation="portrait" horizontalDpi="90" verticalDpi="90" r:id="rId25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CB16D607-912D-4547-BA28-6D4D620472D7}" scale="80" showPageBreaks="1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26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385D4878-F58C-47DB-B7CC-7218EE39B84A}" scale="80" showPageBreaks="1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27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DD5C2D15-95C0-4A96-AA5B-92E4D0DAF9CA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28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C2487257-A846-48C8-8753-F552D17BEC0F}" scale="80" showPageBreaks="1" showAutoFilter="1">
      <pane ySplit="1.5384615384615385" topLeftCell="A40" activePane="bottomLeft" state="frozen"/>
      <selection pane="bottomLeft" activeCell="I66" sqref="I66"/>
      <pageMargins left="0.7" right="0.7" top="0.75" bottom="0.75" header="0.3" footer="0.3"/>
      <pageSetup orientation="portrait" horizontalDpi="90" verticalDpi="90" r:id="rId29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BA400C7C-46A6-490E-A221-F389469378D8}" scale="80" showPageBreaks="1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30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7AE21D59-CE93-418B-B8C7-FBE04780DED0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31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8EA840C8-1763-41CE-92D7-455B955C0F46}" scale="80" showPageBreaks="1" showAutoFilter="1" state="hidden">
      <pane ySplit="2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32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0C75E96E-FB34-4C3A-AC72-11835C518E2D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33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1CFF6483-1E77-4838-AA8E-7F3475D8F1A5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34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0853731C-2757-4F52-A39E-DB103DD7E231}" scale="80" showPageBreaks="1" showAutoFilter="1">
      <pane ySplit="1" topLeftCell="A52" activePane="bottomLeft" state="frozen"/>
      <selection pane="bottomLeft" activeCell="I66" sqref="I66"/>
      <pageMargins left="0.7" right="0.7" top="0.75" bottom="0.75" header="0.3" footer="0.3"/>
      <pageSetup orientation="portrait" horizontalDpi="90" verticalDpi="90" r:id="rId35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90EC9BF3-F664-42B2-B432-5C40C36EC55A}" scale="80" showPageBreaks="1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36"/>
      <headerFooter>
        <oddFooter>&amp;L&amp;1#&amp;"Calibri"&amp;10&amp;K737373Caterpillar: Confidential Yellow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  <customSheetView guid="{4600E450-C350-4A26-A269-C4C2D907B5E1}" scale="80" showAutoFilter="1" state="hidden">
      <pane ySplit="3" topLeftCell="A4" activePane="bottomLeft" state="frozen"/>
      <selection pane="bottomLeft" activeCell="J3" sqref="J3:J12"/>
      <pageMargins left="0.7" right="0.7" top="0.75" bottom="0.75" header="0.3" footer="0.3"/>
      <pageSetup orientation="portrait" horizontalDpi="90" verticalDpi="90" r:id="rId37"/>
      <headerFooter>
        <oddFooter>&amp;L&amp;1#&amp;"Calibri"&amp;10&amp;K737373Caterpillar: Confidential Green</oddFooter>
      </headerFooter>
      <autoFilter ref="B3:H75" xr:uid="{00000000-0000-0000-0000-000000000000}">
        <sortState xmlns:xlrd2="http://schemas.microsoft.com/office/spreadsheetml/2017/richdata2" ref="B4:H58">
          <sortCondition ref="C13:C58"/>
          <sortCondition ref="F13:F58"/>
          <sortCondition ref="B13:B58"/>
        </sortState>
      </autoFilter>
    </customSheetView>
  </customSheetViews>
  <mergeCells count="20">
    <mergeCell ref="E43:E46"/>
    <mergeCell ref="E47:E50"/>
    <mergeCell ref="E23:E26"/>
    <mergeCell ref="E27:E29"/>
    <mergeCell ref="E30:E32"/>
    <mergeCell ref="E33:E35"/>
    <mergeCell ref="E36:E38"/>
    <mergeCell ref="E19:E22"/>
    <mergeCell ref="E4:E6"/>
    <mergeCell ref="E7:E9"/>
    <mergeCell ref="E10:E12"/>
    <mergeCell ref="E13:E15"/>
    <mergeCell ref="E16:E18"/>
    <mergeCell ref="E51:E53"/>
    <mergeCell ref="E56:E57"/>
    <mergeCell ref="E60:E62"/>
    <mergeCell ref="E63:E65"/>
    <mergeCell ref="E72:E75"/>
    <mergeCell ref="E66:E68"/>
    <mergeCell ref="E69:E71"/>
  </mergeCells>
  <phoneticPr fontId="6" type="noConversion"/>
  <dataValidations count="1">
    <dataValidation type="list" allowBlank="1" showInputMessage="1" showErrorMessage="1" sqref="D39:D40 D20:D21 D33 D59:D72 D37 D4:D18" xr:uid="{8FDC9632-FE80-4576-BED3-985A388C3241}">
      <formula1>"基础性指标,突破性指标"</formula1>
    </dataValidation>
  </dataValidations>
  <pageMargins left="0.7" right="0.7" top="0.75" bottom="0.75" header="0.3" footer="0.3"/>
  <pageSetup orientation="portrait" horizontalDpi="90" verticalDpi="90" r:id="rId38"/>
  <headerFooter>
    <oddFooter>&amp;L&amp;1#&amp;"Calibri"&amp;10&amp;K737373Caterpillar: Confidential Yellow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8E68-CEE3-4423-90A0-23360A258D83}">
  <dimension ref="A1:J75"/>
  <sheetViews>
    <sheetView workbookViewId="0">
      <selection activeCell="F17" sqref="F17"/>
    </sheetView>
  </sheetViews>
  <sheetFormatPr defaultRowHeight="16.5" x14ac:dyDescent="0.2"/>
  <cols>
    <col min="1" max="2" width="8.375" style="383"/>
    <col min="7" max="8" width="8.375" style="383"/>
    <col min="10" max="10" width="8.375" style="62"/>
  </cols>
  <sheetData>
    <row r="1" spans="1:10" ht="25.5" x14ac:dyDescent="0.2">
      <c r="A1" s="430" t="s">
        <v>875</v>
      </c>
      <c r="J1" s="384"/>
    </row>
    <row r="2" spans="1:10" x14ac:dyDescent="0.2">
      <c r="J2" s="384"/>
    </row>
    <row r="3" spans="1:10" s="390" customFormat="1" ht="39" x14ac:dyDescent="0.2">
      <c r="A3" s="385" t="s">
        <v>710</v>
      </c>
      <c r="B3" s="386" t="s">
        <v>711</v>
      </c>
      <c r="C3" s="386" t="s">
        <v>712</v>
      </c>
      <c r="D3" s="387" t="s">
        <v>876</v>
      </c>
      <c r="E3" s="388" t="s">
        <v>877</v>
      </c>
      <c r="F3" s="386" t="s">
        <v>714</v>
      </c>
      <c r="G3" s="389" t="s">
        <v>878</v>
      </c>
      <c r="H3" s="386" t="s">
        <v>879</v>
      </c>
      <c r="J3" s="391" t="s">
        <v>476</v>
      </c>
    </row>
    <row r="4" spans="1:10" ht="58.5" x14ac:dyDescent="0.3">
      <c r="A4" s="392">
        <v>1</v>
      </c>
      <c r="B4" s="393" t="s">
        <v>718</v>
      </c>
      <c r="C4" s="18" t="s">
        <v>644</v>
      </c>
      <c r="D4" s="394" t="s">
        <v>51</v>
      </c>
      <c r="E4" s="395" t="s">
        <v>645</v>
      </c>
      <c r="F4" s="396" t="s">
        <v>880</v>
      </c>
      <c r="G4" s="397">
        <v>0</v>
      </c>
      <c r="H4" s="398">
        <v>0</v>
      </c>
      <c r="J4" s="92" t="s">
        <v>134</v>
      </c>
    </row>
    <row r="5" spans="1:10" ht="19.5" x14ac:dyDescent="0.3">
      <c r="A5" s="392">
        <v>2</v>
      </c>
      <c r="B5" s="393" t="s">
        <v>475</v>
      </c>
      <c r="C5" s="18" t="s">
        <v>644</v>
      </c>
      <c r="D5" s="394" t="s">
        <v>50</v>
      </c>
      <c r="F5" s="399" t="s">
        <v>881</v>
      </c>
      <c r="G5" s="397">
        <v>0</v>
      </c>
      <c r="H5" s="398">
        <v>0</v>
      </c>
      <c r="J5" s="92" t="s">
        <v>135</v>
      </c>
    </row>
    <row r="6" spans="1:10" ht="19.5" x14ac:dyDescent="0.3">
      <c r="A6" s="392">
        <v>3</v>
      </c>
      <c r="B6" s="393" t="s">
        <v>882</v>
      </c>
      <c r="C6" s="18" t="s">
        <v>644</v>
      </c>
      <c r="D6" s="394" t="s">
        <v>50</v>
      </c>
      <c r="F6" s="400" t="s">
        <v>883</v>
      </c>
      <c r="G6" s="397">
        <v>0</v>
      </c>
      <c r="H6" s="401">
        <v>0</v>
      </c>
      <c r="J6" s="92" t="s">
        <v>136</v>
      </c>
    </row>
    <row r="7" spans="1:10" ht="58.5" x14ac:dyDescent="0.3">
      <c r="A7" s="392">
        <v>4</v>
      </c>
      <c r="B7" s="393" t="s">
        <v>718</v>
      </c>
      <c r="C7" s="18" t="s">
        <v>644</v>
      </c>
      <c r="D7" s="394" t="s">
        <v>51</v>
      </c>
      <c r="E7" s="402" t="s">
        <v>646</v>
      </c>
      <c r="F7" s="403" t="s">
        <v>884</v>
      </c>
      <c r="G7" s="397">
        <v>0</v>
      </c>
      <c r="H7" s="398">
        <v>0</v>
      </c>
      <c r="J7" s="92" t="s">
        <v>229</v>
      </c>
    </row>
    <row r="8" spans="1:10" ht="19.5" x14ac:dyDescent="0.3">
      <c r="A8" s="392">
        <v>5</v>
      </c>
      <c r="B8" s="393" t="s">
        <v>475</v>
      </c>
      <c r="C8" s="18" t="s">
        <v>644</v>
      </c>
      <c r="D8" s="394" t="s">
        <v>50</v>
      </c>
      <c r="F8" s="404" t="s">
        <v>885</v>
      </c>
      <c r="G8" s="397">
        <v>0</v>
      </c>
      <c r="H8" s="398">
        <v>0</v>
      </c>
      <c r="J8" s="92" t="s">
        <v>138</v>
      </c>
    </row>
    <row r="9" spans="1:10" ht="19.5" x14ac:dyDescent="0.3">
      <c r="A9" s="392">
        <v>6</v>
      </c>
      <c r="B9" s="393" t="s">
        <v>882</v>
      </c>
      <c r="C9" s="18" t="s">
        <v>644</v>
      </c>
      <c r="D9" s="394" t="s">
        <v>50</v>
      </c>
      <c r="F9" s="405" t="s">
        <v>886</v>
      </c>
      <c r="G9" s="397">
        <v>0</v>
      </c>
      <c r="H9" s="401">
        <v>0</v>
      </c>
      <c r="J9" s="92" t="s">
        <v>220</v>
      </c>
    </row>
    <row r="10" spans="1:10" ht="19.5" x14ac:dyDescent="0.3">
      <c r="A10" s="392">
        <v>7</v>
      </c>
      <c r="B10" s="393" t="s">
        <v>882</v>
      </c>
      <c r="C10" s="18" t="s">
        <v>644</v>
      </c>
      <c r="D10" s="394" t="s">
        <v>50</v>
      </c>
      <c r="E10" s="395" t="s">
        <v>887</v>
      </c>
      <c r="F10" s="400" t="s">
        <v>888</v>
      </c>
      <c r="G10" s="406">
        <v>0.9</v>
      </c>
      <c r="H10" s="407">
        <v>0.91</v>
      </c>
      <c r="J10" s="92" t="s">
        <v>889</v>
      </c>
    </row>
    <row r="11" spans="1:10" ht="136.5" x14ac:dyDescent="0.2">
      <c r="A11" s="392">
        <v>8</v>
      </c>
      <c r="B11" s="393" t="s">
        <v>718</v>
      </c>
      <c r="C11" s="18" t="s">
        <v>644</v>
      </c>
      <c r="D11" s="394" t="s">
        <v>51</v>
      </c>
      <c r="F11" s="396" t="s">
        <v>890</v>
      </c>
      <c r="G11" s="406">
        <v>0.9</v>
      </c>
      <c r="H11" s="408">
        <v>0.9</v>
      </c>
      <c r="J11" s="62" t="s">
        <v>228</v>
      </c>
    </row>
    <row r="12" spans="1:10" ht="19.5" x14ac:dyDescent="0.3">
      <c r="A12" s="392">
        <v>9</v>
      </c>
      <c r="B12" s="393" t="s">
        <v>475</v>
      </c>
      <c r="C12" s="18" t="s">
        <v>644</v>
      </c>
      <c r="D12" s="394" t="s">
        <v>50</v>
      </c>
      <c r="F12" s="399" t="s">
        <v>891</v>
      </c>
      <c r="G12" s="406">
        <v>0.9</v>
      </c>
      <c r="H12" s="408">
        <v>0.95</v>
      </c>
      <c r="J12" s="92" t="s">
        <v>137</v>
      </c>
    </row>
    <row r="13" spans="1:10" ht="117" x14ac:dyDescent="0.3">
      <c r="A13" s="392">
        <v>10</v>
      </c>
      <c r="B13" s="393" t="s">
        <v>475</v>
      </c>
      <c r="C13" s="18" t="s">
        <v>644</v>
      </c>
      <c r="D13" s="394" t="s">
        <v>50</v>
      </c>
      <c r="E13" s="402" t="s">
        <v>892</v>
      </c>
      <c r="F13" s="403" t="s">
        <v>893</v>
      </c>
      <c r="G13" s="406" t="s">
        <v>894</v>
      </c>
      <c r="H13" s="408">
        <v>0.3</v>
      </c>
      <c r="J13" s="94"/>
    </row>
    <row r="14" spans="1:10" ht="117" x14ac:dyDescent="0.2">
      <c r="A14" s="392">
        <v>11</v>
      </c>
      <c r="B14" s="393" t="s">
        <v>718</v>
      </c>
      <c r="C14" s="18" t="s">
        <v>644</v>
      </c>
      <c r="D14" s="409" t="s">
        <v>722</v>
      </c>
      <c r="F14" s="403" t="s">
        <v>895</v>
      </c>
      <c r="G14" s="406" t="s">
        <v>894</v>
      </c>
      <c r="H14" s="408">
        <v>0.5</v>
      </c>
      <c r="J14" s="384"/>
    </row>
    <row r="15" spans="1:10" ht="19.5" x14ac:dyDescent="0.2">
      <c r="A15" s="392">
        <v>12</v>
      </c>
      <c r="B15" s="393" t="s">
        <v>882</v>
      </c>
      <c r="C15" s="18" t="s">
        <v>644</v>
      </c>
      <c r="D15" s="394" t="s">
        <v>50</v>
      </c>
      <c r="F15" s="405" t="s">
        <v>895</v>
      </c>
      <c r="G15" s="406" t="s">
        <v>894</v>
      </c>
      <c r="H15" s="407">
        <v>0.4</v>
      </c>
      <c r="J15" s="384"/>
    </row>
    <row r="16" spans="1:10" ht="156" x14ac:dyDescent="0.2">
      <c r="A16" s="392">
        <v>13</v>
      </c>
      <c r="B16" s="393" t="s">
        <v>718</v>
      </c>
      <c r="C16" s="18" t="s">
        <v>644</v>
      </c>
      <c r="D16" s="394" t="s">
        <v>51</v>
      </c>
      <c r="E16" s="395" t="s">
        <v>896</v>
      </c>
      <c r="F16" s="410" t="s">
        <v>897</v>
      </c>
      <c r="G16" s="406" t="s">
        <v>894</v>
      </c>
      <c r="H16" s="408">
        <v>1</v>
      </c>
      <c r="J16" s="384"/>
    </row>
    <row r="17" spans="1:10" ht="156" x14ac:dyDescent="0.2">
      <c r="A17" s="392">
        <v>14</v>
      </c>
      <c r="B17" s="393" t="s">
        <v>882</v>
      </c>
      <c r="C17" s="18" t="s">
        <v>644</v>
      </c>
      <c r="D17" s="394" t="s">
        <v>50</v>
      </c>
      <c r="F17" s="410" t="s">
        <v>897</v>
      </c>
      <c r="G17" s="406" t="s">
        <v>894</v>
      </c>
      <c r="H17" s="407">
        <v>1</v>
      </c>
      <c r="J17" s="384"/>
    </row>
    <row r="18" spans="1:10" ht="19.5" x14ac:dyDescent="0.2">
      <c r="A18" s="392">
        <v>15</v>
      </c>
      <c r="B18" s="393" t="s">
        <v>475</v>
      </c>
      <c r="C18" s="18" t="s">
        <v>644</v>
      </c>
      <c r="D18" s="409" t="s">
        <v>54</v>
      </c>
      <c r="F18" s="399" t="s">
        <v>898</v>
      </c>
      <c r="G18" s="406" t="s">
        <v>894</v>
      </c>
      <c r="H18" s="408">
        <v>1</v>
      </c>
      <c r="J18" s="384"/>
    </row>
    <row r="19" spans="1:10" ht="97.5" x14ac:dyDescent="0.2">
      <c r="A19" s="392">
        <v>16</v>
      </c>
      <c r="B19" s="393" t="s">
        <v>718</v>
      </c>
      <c r="C19" s="18" t="s">
        <v>648</v>
      </c>
      <c r="D19" s="409" t="s">
        <v>722</v>
      </c>
      <c r="E19" s="402" t="s">
        <v>899</v>
      </c>
      <c r="F19" s="411" t="s">
        <v>14</v>
      </c>
      <c r="G19" s="406" t="s">
        <v>894</v>
      </c>
      <c r="H19" s="398">
        <v>4</v>
      </c>
      <c r="J19" s="384"/>
    </row>
    <row r="20" spans="1:10" ht="19.5" x14ac:dyDescent="0.2">
      <c r="A20" s="392">
        <v>17</v>
      </c>
      <c r="B20" s="393" t="s">
        <v>882</v>
      </c>
      <c r="C20" s="18" t="s">
        <v>648</v>
      </c>
      <c r="D20" s="394" t="s">
        <v>50</v>
      </c>
      <c r="F20" s="405" t="s">
        <v>900</v>
      </c>
      <c r="G20" s="406" t="s">
        <v>894</v>
      </c>
      <c r="H20" s="401">
        <v>25</v>
      </c>
      <c r="J20" s="384"/>
    </row>
    <row r="21" spans="1:10" ht="19.5" x14ac:dyDescent="0.2">
      <c r="A21" s="392">
        <v>18</v>
      </c>
      <c r="B21" s="393" t="s">
        <v>475</v>
      </c>
      <c r="C21" s="18" t="s">
        <v>648</v>
      </c>
      <c r="D21" s="409" t="s">
        <v>54</v>
      </c>
      <c r="F21" s="412" t="s">
        <v>901</v>
      </c>
      <c r="G21" s="406" t="s">
        <v>894</v>
      </c>
      <c r="H21" s="398">
        <v>12</v>
      </c>
      <c r="J21" s="384"/>
    </row>
    <row r="22" spans="1:10" ht="19.5" x14ac:dyDescent="0.2">
      <c r="A22" s="392">
        <v>19</v>
      </c>
      <c r="B22" s="393" t="s">
        <v>718</v>
      </c>
      <c r="C22" s="18" t="s">
        <v>648</v>
      </c>
      <c r="D22" s="394" t="s">
        <v>51</v>
      </c>
      <c r="F22" s="413" t="s">
        <v>902</v>
      </c>
      <c r="G22" s="406" t="s">
        <v>894</v>
      </c>
      <c r="H22" s="408">
        <v>0.85</v>
      </c>
      <c r="J22" s="384"/>
    </row>
    <row r="23" spans="1:10" ht="19.5" x14ac:dyDescent="0.2">
      <c r="A23" s="392">
        <v>20</v>
      </c>
      <c r="B23" s="393" t="s">
        <v>475</v>
      </c>
      <c r="C23" s="18" t="s">
        <v>648</v>
      </c>
      <c r="D23" s="394" t="s">
        <v>50</v>
      </c>
      <c r="E23" s="395" t="s">
        <v>903</v>
      </c>
      <c r="F23" s="399" t="s">
        <v>35</v>
      </c>
      <c r="G23" s="406" t="s">
        <v>894</v>
      </c>
      <c r="H23" s="408">
        <v>0.92</v>
      </c>
      <c r="J23" s="384"/>
    </row>
    <row r="24" spans="1:10" ht="19.5" x14ac:dyDescent="0.2">
      <c r="A24" s="392">
        <v>21</v>
      </c>
      <c r="B24" s="393" t="s">
        <v>475</v>
      </c>
      <c r="C24" s="18" t="s">
        <v>648</v>
      </c>
      <c r="D24" s="394" t="s">
        <v>50</v>
      </c>
      <c r="F24" s="399" t="s">
        <v>34</v>
      </c>
      <c r="G24" s="406" t="s">
        <v>894</v>
      </c>
      <c r="H24" s="414">
        <v>0.94499999999999995</v>
      </c>
      <c r="J24" s="384"/>
    </row>
    <row r="25" spans="1:10" ht="19.5" x14ac:dyDescent="0.2">
      <c r="A25" s="392">
        <v>22</v>
      </c>
      <c r="B25" s="393" t="s">
        <v>475</v>
      </c>
      <c r="C25" s="18" t="s">
        <v>648</v>
      </c>
      <c r="D25" s="409" t="s">
        <v>54</v>
      </c>
      <c r="F25" s="399" t="s">
        <v>33</v>
      </c>
      <c r="G25" s="406" t="s">
        <v>894</v>
      </c>
      <c r="H25" s="408">
        <v>0.7</v>
      </c>
      <c r="J25" s="384"/>
    </row>
    <row r="26" spans="1:10" ht="19.5" x14ac:dyDescent="0.2">
      <c r="A26" s="392">
        <v>23</v>
      </c>
      <c r="B26" s="393" t="s">
        <v>475</v>
      </c>
      <c r="C26" s="18" t="s">
        <v>648</v>
      </c>
      <c r="D26" s="409" t="s">
        <v>54</v>
      </c>
      <c r="F26" s="399" t="s">
        <v>32</v>
      </c>
      <c r="G26" s="406" t="s">
        <v>894</v>
      </c>
      <c r="H26" s="408">
        <v>0.8</v>
      </c>
      <c r="J26" s="384"/>
    </row>
    <row r="27" spans="1:10" ht="19.5" x14ac:dyDescent="0.2">
      <c r="A27" s="392">
        <v>24</v>
      </c>
      <c r="B27" s="393" t="s">
        <v>475</v>
      </c>
      <c r="C27" s="18" t="s">
        <v>648</v>
      </c>
      <c r="D27" s="409" t="s">
        <v>54</v>
      </c>
      <c r="E27" s="402" t="s">
        <v>904</v>
      </c>
      <c r="F27" s="412" t="s">
        <v>905</v>
      </c>
      <c r="G27" s="406" t="s">
        <v>894</v>
      </c>
      <c r="H27" s="408">
        <v>0.8</v>
      </c>
      <c r="J27" s="384"/>
    </row>
    <row r="28" spans="1:10" ht="19.5" x14ac:dyDescent="0.2">
      <c r="A28" s="392">
        <v>25</v>
      </c>
      <c r="B28" s="393" t="s">
        <v>475</v>
      </c>
      <c r="C28" s="18" t="s">
        <v>648</v>
      </c>
      <c r="D28" s="409" t="s">
        <v>54</v>
      </c>
      <c r="F28" s="412" t="s">
        <v>906</v>
      </c>
      <c r="G28" s="406" t="s">
        <v>894</v>
      </c>
      <c r="H28" s="408">
        <v>0.6</v>
      </c>
      <c r="J28" s="384"/>
    </row>
    <row r="29" spans="1:10" ht="19.5" x14ac:dyDescent="0.2">
      <c r="A29" s="392">
        <v>26</v>
      </c>
      <c r="B29" s="393" t="s">
        <v>475</v>
      </c>
      <c r="C29" s="18" t="s">
        <v>648</v>
      </c>
      <c r="D29" s="409" t="s">
        <v>54</v>
      </c>
      <c r="F29" s="412" t="s">
        <v>36</v>
      </c>
      <c r="G29" s="406" t="s">
        <v>894</v>
      </c>
      <c r="H29" s="408">
        <v>0.8</v>
      </c>
      <c r="J29" s="384"/>
    </row>
    <row r="30" spans="1:10" ht="19.5" x14ac:dyDescent="0.2">
      <c r="A30" s="392">
        <v>27</v>
      </c>
      <c r="B30" s="393" t="s">
        <v>882</v>
      </c>
      <c r="C30" s="18" t="s">
        <v>648</v>
      </c>
      <c r="D30" s="409" t="s">
        <v>722</v>
      </c>
      <c r="E30" s="395" t="s">
        <v>907</v>
      </c>
      <c r="F30" s="400" t="s">
        <v>908</v>
      </c>
      <c r="G30" s="397">
        <v>10</v>
      </c>
      <c r="H30" s="401">
        <v>10</v>
      </c>
      <c r="J30" s="384"/>
    </row>
    <row r="31" spans="1:10" ht="117" x14ac:dyDescent="0.2">
      <c r="A31" s="392">
        <v>28</v>
      </c>
      <c r="B31" s="393" t="s">
        <v>718</v>
      </c>
      <c r="C31" s="18" t="s">
        <v>648</v>
      </c>
      <c r="D31" s="409" t="s">
        <v>722</v>
      </c>
      <c r="F31" s="415" t="s">
        <v>909</v>
      </c>
      <c r="G31" s="416">
        <v>9</v>
      </c>
      <c r="H31" s="398">
        <v>9</v>
      </c>
      <c r="J31" s="384"/>
    </row>
    <row r="32" spans="1:10" ht="19.5" x14ac:dyDescent="0.2">
      <c r="A32" s="392">
        <v>29</v>
      </c>
      <c r="B32" s="393" t="s">
        <v>475</v>
      </c>
      <c r="C32" s="18" t="s">
        <v>648</v>
      </c>
      <c r="D32" s="409" t="s">
        <v>54</v>
      </c>
      <c r="F32" s="399" t="s">
        <v>910</v>
      </c>
      <c r="G32" s="417">
        <v>26</v>
      </c>
      <c r="H32" s="418">
        <v>26</v>
      </c>
      <c r="J32" s="384"/>
    </row>
    <row r="33" spans="1:10" ht="136.5" x14ac:dyDescent="0.2">
      <c r="A33" s="392">
        <v>30</v>
      </c>
      <c r="B33" s="393" t="s">
        <v>718</v>
      </c>
      <c r="C33" s="18" t="s">
        <v>648</v>
      </c>
      <c r="D33" s="394" t="s">
        <v>51</v>
      </c>
      <c r="E33" s="402" t="s">
        <v>911</v>
      </c>
      <c r="F33" s="419" t="s">
        <v>912</v>
      </c>
      <c r="G33" s="416">
        <v>3</v>
      </c>
      <c r="H33" s="398">
        <v>3</v>
      </c>
      <c r="J33" s="384"/>
    </row>
    <row r="34" spans="1:10" ht="19.5" x14ac:dyDescent="0.2">
      <c r="A34" s="392">
        <v>31</v>
      </c>
      <c r="B34" s="393" t="s">
        <v>475</v>
      </c>
      <c r="C34" s="18" t="s">
        <v>648</v>
      </c>
      <c r="D34" s="409" t="s">
        <v>54</v>
      </c>
      <c r="F34" s="412" t="s">
        <v>31</v>
      </c>
      <c r="G34" s="416">
        <v>10</v>
      </c>
      <c r="H34" s="398">
        <v>10</v>
      </c>
      <c r="J34" s="384"/>
    </row>
    <row r="35" spans="1:10" ht="19.5" x14ac:dyDescent="0.2">
      <c r="A35" s="392">
        <v>32</v>
      </c>
      <c r="B35" s="393" t="s">
        <v>882</v>
      </c>
      <c r="C35" s="18" t="s">
        <v>648</v>
      </c>
      <c r="D35" s="409" t="s">
        <v>722</v>
      </c>
      <c r="F35" s="405" t="s">
        <v>913</v>
      </c>
      <c r="G35" s="397">
        <v>60</v>
      </c>
      <c r="H35" s="401">
        <v>60</v>
      </c>
      <c r="J35" s="384"/>
    </row>
    <row r="36" spans="1:10" ht="19.5" x14ac:dyDescent="0.2">
      <c r="A36" s="392">
        <v>33</v>
      </c>
      <c r="B36" s="393" t="s">
        <v>882</v>
      </c>
      <c r="C36" s="18" t="s">
        <v>648</v>
      </c>
      <c r="D36" s="394" t="s">
        <v>50</v>
      </c>
      <c r="E36" s="395" t="s">
        <v>914</v>
      </c>
      <c r="F36" s="400" t="s">
        <v>6</v>
      </c>
      <c r="G36" s="420">
        <v>0.95499999999999996</v>
      </c>
      <c r="H36" s="420">
        <v>0.95499999999999996</v>
      </c>
      <c r="J36" s="384"/>
    </row>
    <row r="37" spans="1:10" ht="19.5" x14ac:dyDescent="0.2">
      <c r="A37" s="392">
        <v>34</v>
      </c>
      <c r="B37" s="393" t="s">
        <v>718</v>
      </c>
      <c r="C37" s="18" t="s">
        <v>648</v>
      </c>
      <c r="D37" s="394" t="s">
        <v>51</v>
      </c>
      <c r="F37" s="421" t="s">
        <v>915</v>
      </c>
      <c r="G37" s="420">
        <v>0.95499999999999996</v>
      </c>
      <c r="H37" s="420">
        <v>0.95499999999999996</v>
      </c>
      <c r="J37" s="384"/>
    </row>
    <row r="38" spans="1:10" ht="19.5" x14ac:dyDescent="0.2">
      <c r="A38" s="392">
        <v>35</v>
      </c>
      <c r="B38" s="393" t="s">
        <v>718</v>
      </c>
      <c r="C38" s="18" t="s">
        <v>648</v>
      </c>
      <c r="D38" s="394" t="s">
        <v>51</v>
      </c>
      <c r="F38" s="421" t="s">
        <v>916</v>
      </c>
      <c r="G38" s="420">
        <v>0.95499999999999996</v>
      </c>
      <c r="H38" s="420">
        <v>0.95499999999999996</v>
      </c>
      <c r="J38" s="384"/>
    </row>
    <row r="39" spans="1:10" ht="19.5" x14ac:dyDescent="0.2">
      <c r="A39" s="392">
        <v>36</v>
      </c>
      <c r="B39" s="393" t="s">
        <v>475</v>
      </c>
      <c r="C39" s="18" t="s">
        <v>648</v>
      </c>
      <c r="D39" s="409" t="s">
        <v>54</v>
      </c>
      <c r="E39" s="402" t="s">
        <v>917</v>
      </c>
      <c r="F39" s="412" t="s">
        <v>37</v>
      </c>
      <c r="G39" s="406" t="s">
        <v>894</v>
      </c>
      <c r="H39" s="408">
        <v>0.9</v>
      </c>
      <c r="J39" s="384"/>
    </row>
    <row r="40" spans="1:10" ht="19.5" x14ac:dyDescent="0.2">
      <c r="A40" s="392">
        <v>37</v>
      </c>
      <c r="B40" s="393" t="s">
        <v>475</v>
      </c>
      <c r="C40" s="18" t="s">
        <v>648</v>
      </c>
      <c r="D40" s="409" t="s">
        <v>54</v>
      </c>
      <c r="E40" s="402" t="s">
        <v>662</v>
      </c>
      <c r="F40" s="412" t="s">
        <v>918</v>
      </c>
      <c r="G40" s="406" t="s">
        <v>894</v>
      </c>
      <c r="H40" s="408">
        <v>0.95</v>
      </c>
      <c r="J40" s="384"/>
    </row>
    <row r="41" spans="1:10" ht="19.5" x14ac:dyDescent="0.2">
      <c r="A41" s="392">
        <v>38</v>
      </c>
      <c r="B41" s="393" t="s">
        <v>882</v>
      </c>
      <c r="C41" s="18" t="s">
        <v>648</v>
      </c>
      <c r="D41" s="394" t="s">
        <v>50</v>
      </c>
      <c r="E41" s="395" t="s">
        <v>919</v>
      </c>
      <c r="F41" s="400" t="s">
        <v>920</v>
      </c>
      <c r="G41" s="406" t="s">
        <v>894</v>
      </c>
      <c r="H41" s="407">
        <v>0.8</v>
      </c>
      <c r="J41" s="384"/>
    </row>
    <row r="42" spans="1:10" ht="58.5" x14ac:dyDescent="0.2">
      <c r="A42" s="392">
        <v>39</v>
      </c>
      <c r="B42" s="393" t="s">
        <v>718</v>
      </c>
      <c r="C42" s="18" t="s">
        <v>663</v>
      </c>
      <c r="D42" s="394" t="s">
        <v>51</v>
      </c>
      <c r="E42" s="402" t="s">
        <v>921</v>
      </c>
      <c r="F42" s="422" t="s">
        <v>15</v>
      </c>
      <c r="G42" s="423">
        <v>0.9</v>
      </c>
      <c r="H42" s="408">
        <v>0.9</v>
      </c>
      <c r="J42" s="384"/>
    </row>
    <row r="43" spans="1:10" ht="97.5" x14ac:dyDescent="0.2">
      <c r="A43" s="392">
        <v>40</v>
      </c>
      <c r="B43" s="393" t="s">
        <v>718</v>
      </c>
      <c r="C43" s="18" t="s">
        <v>663</v>
      </c>
      <c r="D43" s="394" t="s">
        <v>51</v>
      </c>
      <c r="E43" s="395" t="s">
        <v>922</v>
      </c>
      <c r="F43" s="415" t="s">
        <v>923</v>
      </c>
      <c r="G43" s="423">
        <v>0.99</v>
      </c>
      <c r="H43" s="408">
        <v>0.99</v>
      </c>
      <c r="J43" s="384"/>
    </row>
    <row r="44" spans="1:10" ht="19.5" x14ac:dyDescent="0.2">
      <c r="A44" s="392">
        <v>41</v>
      </c>
      <c r="B44" s="393" t="s">
        <v>882</v>
      </c>
      <c r="C44" s="18" t="s">
        <v>663</v>
      </c>
      <c r="D44" s="394" t="s">
        <v>50</v>
      </c>
      <c r="F44" s="424" t="s">
        <v>924</v>
      </c>
      <c r="G44" s="423">
        <v>0.99</v>
      </c>
      <c r="H44" s="407">
        <v>0.98</v>
      </c>
      <c r="J44" s="384"/>
    </row>
    <row r="45" spans="1:10" ht="19.5" x14ac:dyDescent="0.2">
      <c r="A45" s="392">
        <v>42</v>
      </c>
      <c r="B45" s="393" t="s">
        <v>475</v>
      </c>
      <c r="C45" s="18" t="s">
        <v>663</v>
      </c>
      <c r="D45" s="409" t="s">
        <v>65</v>
      </c>
      <c r="F45" s="399" t="s">
        <v>925</v>
      </c>
      <c r="G45" s="423">
        <v>0.99</v>
      </c>
      <c r="H45" s="408">
        <v>0.99</v>
      </c>
      <c r="J45" s="384"/>
    </row>
    <row r="46" spans="1:10" ht="19.5" x14ac:dyDescent="0.2">
      <c r="A46" s="392">
        <v>43</v>
      </c>
      <c r="B46" s="393" t="s">
        <v>475</v>
      </c>
      <c r="C46" s="18" t="s">
        <v>663</v>
      </c>
      <c r="D46" s="394" t="s">
        <v>66</v>
      </c>
      <c r="F46" s="399" t="s">
        <v>926</v>
      </c>
      <c r="G46" s="423">
        <v>0.99</v>
      </c>
      <c r="H46" s="408">
        <v>0.99</v>
      </c>
      <c r="J46" s="384"/>
    </row>
    <row r="47" spans="1:10" ht="97.5" x14ac:dyDescent="0.2">
      <c r="A47" s="392">
        <v>44</v>
      </c>
      <c r="B47" s="393" t="s">
        <v>718</v>
      </c>
      <c r="C47" s="18" t="s">
        <v>663</v>
      </c>
      <c r="D47" s="394" t="s">
        <v>51</v>
      </c>
      <c r="E47" s="402" t="s">
        <v>927</v>
      </c>
      <c r="F47" s="411" t="s">
        <v>928</v>
      </c>
      <c r="G47" s="423">
        <v>0.98</v>
      </c>
      <c r="H47" s="408">
        <v>0.98</v>
      </c>
      <c r="J47" s="384"/>
    </row>
    <row r="48" spans="1:10" ht="19.5" x14ac:dyDescent="0.2">
      <c r="A48" s="392">
        <v>45</v>
      </c>
      <c r="B48" s="393" t="s">
        <v>882</v>
      </c>
      <c r="C48" s="18" t="s">
        <v>663</v>
      </c>
      <c r="D48" s="394" t="s">
        <v>50</v>
      </c>
      <c r="F48" s="405" t="s">
        <v>929</v>
      </c>
      <c r="G48" s="423">
        <v>0.98</v>
      </c>
      <c r="H48" s="407">
        <v>0.99</v>
      </c>
      <c r="J48" s="384"/>
    </row>
    <row r="49" spans="1:10" ht="19.5" x14ac:dyDescent="0.2">
      <c r="A49" s="392">
        <v>46</v>
      </c>
      <c r="B49" s="393" t="s">
        <v>475</v>
      </c>
      <c r="C49" s="18" t="s">
        <v>663</v>
      </c>
      <c r="D49" s="394" t="s">
        <v>66</v>
      </c>
      <c r="F49" s="412" t="s">
        <v>930</v>
      </c>
      <c r="G49" s="423">
        <v>0.98</v>
      </c>
      <c r="H49" s="408">
        <v>0.98</v>
      </c>
      <c r="J49" s="384"/>
    </row>
    <row r="50" spans="1:10" ht="19.5" x14ac:dyDescent="0.2">
      <c r="A50" s="392">
        <v>47</v>
      </c>
      <c r="B50" s="393" t="s">
        <v>475</v>
      </c>
      <c r="C50" s="18" t="s">
        <v>663</v>
      </c>
      <c r="D50" s="409" t="s">
        <v>65</v>
      </c>
      <c r="F50" s="404" t="s">
        <v>931</v>
      </c>
      <c r="G50" s="406" t="s">
        <v>894</v>
      </c>
      <c r="H50" s="408">
        <v>0.6</v>
      </c>
      <c r="J50" s="384"/>
    </row>
    <row r="51" spans="1:10" ht="117" x14ac:dyDescent="0.2">
      <c r="A51" s="392">
        <v>48</v>
      </c>
      <c r="B51" s="393" t="s">
        <v>718</v>
      </c>
      <c r="C51" s="18" t="s">
        <v>663</v>
      </c>
      <c r="D51" s="394" t="s">
        <v>51</v>
      </c>
      <c r="E51" s="395" t="s">
        <v>932</v>
      </c>
      <c r="F51" s="415" t="s">
        <v>933</v>
      </c>
      <c r="G51" s="416">
        <v>1350</v>
      </c>
      <c r="H51" s="398">
        <v>1350</v>
      </c>
      <c r="J51" s="384"/>
    </row>
    <row r="52" spans="1:10" ht="19.5" x14ac:dyDescent="0.2">
      <c r="A52" s="392">
        <v>49</v>
      </c>
      <c r="B52" s="393" t="s">
        <v>475</v>
      </c>
      <c r="C52" s="18" t="s">
        <v>663</v>
      </c>
      <c r="D52" s="409" t="s">
        <v>65</v>
      </c>
      <c r="F52" s="399" t="s">
        <v>934</v>
      </c>
      <c r="G52" s="416">
        <v>354</v>
      </c>
      <c r="H52" s="398">
        <v>354</v>
      </c>
      <c r="J52" s="384"/>
    </row>
    <row r="53" spans="1:10" ht="19.5" x14ac:dyDescent="0.2">
      <c r="A53" s="392">
        <v>50</v>
      </c>
      <c r="B53" s="393" t="s">
        <v>882</v>
      </c>
      <c r="C53" s="18" t="s">
        <v>663</v>
      </c>
      <c r="D53" s="394" t="s">
        <v>50</v>
      </c>
      <c r="F53" s="400" t="s">
        <v>935</v>
      </c>
      <c r="G53" s="397">
        <v>100</v>
      </c>
      <c r="H53" s="401">
        <v>100</v>
      </c>
      <c r="J53" s="384"/>
    </row>
    <row r="54" spans="1:10" ht="19.5" x14ac:dyDescent="0.2">
      <c r="A54" s="392">
        <v>51</v>
      </c>
      <c r="B54" s="393" t="s">
        <v>475</v>
      </c>
      <c r="C54" s="18" t="s">
        <v>663</v>
      </c>
      <c r="D54" s="409" t="s">
        <v>65</v>
      </c>
      <c r="E54" s="402" t="s">
        <v>936</v>
      </c>
      <c r="F54" s="412" t="s">
        <v>39</v>
      </c>
      <c r="G54" s="423">
        <v>0.85</v>
      </c>
      <c r="H54" s="408">
        <v>0.85</v>
      </c>
      <c r="J54" s="384"/>
    </row>
    <row r="55" spans="1:10" ht="19.5" x14ac:dyDescent="0.2">
      <c r="A55" s="392">
        <v>52</v>
      </c>
      <c r="B55" s="393" t="s">
        <v>475</v>
      </c>
      <c r="C55" s="21" t="s">
        <v>663</v>
      </c>
      <c r="D55" s="394" t="s">
        <v>50</v>
      </c>
      <c r="E55" s="395" t="s">
        <v>937</v>
      </c>
      <c r="F55" s="399" t="s">
        <v>938</v>
      </c>
      <c r="G55" s="406" t="s">
        <v>894</v>
      </c>
      <c r="H55" s="398">
        <v>4</v>
      </c>
      <c r="J55" s="384"/>
    </row>
    <row r="56" spans="1:10" ht="19.5" x14ac:dyDescent="0.2">
      <c r="A56" s="392">
        <v>53</v>
      </c>
      <c r="B56" s="393" t="s">
        <v>475</v>
      </c>
      <c r="C56" s="18" t="s">
        <v>663</v>
      </c>
      <c r="D56" s="409" t="s">
        <v>65</v>
      </c>
      <c r="E56" s="402" t="s">
        <v>939</v>
      </c>
      <c r="F56" s="412" t="s">
        <v>672</v>
      </c>
      <c r="G56" s="406" t="s">
        <v>894</v>
      </c>
      <c r="H56" s="408">
        <v>0.9</v>
      </c>
      <c r="J56" s="384"/>
    </row>
    <row r="57" spans="1:10" ht="19.5" x14ac:dyDescent="0.2">
      <c r="A57" s="392">
        <v>54</v>
      </c>
      <c r="B57" s="393" t="s">
        <v>475</v>
      </c>
      <c r="C57" s="18" t="s">
        <v>663</v>
      </c>
      <c r="D57" s="409" t="s">
        <v>65</v>
      </c>
      <c r="F57" s="412" t="s">
        <v>38</v>
      </c>
      <c r="G57" s="406" t="s">
        <v>894</v>
      </c>
      <c r="H57" s="408">
        <v>0.82</v>
      </c>
      <c r="J57" s="384"/>
    </row>
    <row r="58" spans="1:10" ht="117" x14ac:dyDescent="0.2">
      <c r="A58" s="392">
        <v>55</v>
      </c>
      <c r="B58" s="393" t="s">
        <v>718</v>
      </c>
      <c r="C58" s="18" t="s">
        <v>663</v>
      </c>
      <c r="D58" s="394" t="s">
        <v>51</v>
      </c>
      <c r="E58" s="395" t="s">
        <v>940</v>
      </c>
      <c r="F58" s="410" t="s">
        <v>941</v>
      </c>
      <c r="G58" s="423">
        <v>0.95</v>
      </c>
      <c r="H58" s="408">
        <v>0.95</v>
      </c>
      <c r="J58" s="384"/>
    </row>
    <row r="59" spans="1:10" ht="19.5" x14ac:dyDescent="0.2">
      <c r="A59" s="392">
        <v>56</v>
      </c>
      <c r="B59" s="393" t="s">
        <v>882</v>
      </c>
      <c r="C59" s="18" t="s">
        <v>673</v>
      </c>
      <c r="D59" s="409" t="s">
        <v>722</v>
      </c>
      <c r="E59" s="402" t="s">
        <v>942</v>
      </c>
      <c r="F59" s="405" t="s">
        <v>682</v>
      </c>
      <c r="G59" s="406" t="s">
        <v>894</v>
      </c>
      <c r="H59" s="407">
        <v>0.75</v>
      </c>
      <c r="J59" s="384"/>
    </row>
    <row r="60" spans="1:10" ht="97.5" x14ac:dyDescent="0.2">
      <c r="A60" s="392">
        <v>57</v>
      </c>
      <c r="B60" s="393" t="s">
        <v>718</v>
      </c>
      <c r="C60" s="18" t="s">
        <v>673</v>
      </c>
      <c r="D60" s="394" t="s">
        <v>51</v>
      </c>
      <c r="E60" s="395" t="s">
        <v>943</v>
      </c>
      <c r="F60" s="396" t="s">
        <v>944</v>
      </c>
      <c r="G60" s="406" t="s">
        <v>894</v>
      </c>
      <c r="H60" s="398" t="s">
        <v>637</v>
      </c>
      <c r="J60" s="384"/>
    </row>
    <row r="61" spans="1:10" ht="19.5" x14ac:dyDescent="0.2">
      <c r="A61" s="392">
        <v>58</v>
      </c>
      <c r="B61" s="393" t="s">
        <v>475</v>
      </c>
      <c r="C61" s="18" t="s">
        <v>673</v>
      </c>
      <c r="D61" s="394" t="s">
        <v>50</v>
      </c>
      <c r="F61" s="399" t="s">
        <v>945</v>
      </c>
      <c r="G61" s="406" t="s">
        <v>894</v>
      </c>
      <c r="H61" s="398" t="s">
        <v>3</v>
      </c>
      <c r="J61" s="384"/>
    </row>
    <row r="62" spans="1:10" ht="19.5" x14ac:dyDescent="0.2">
      <c r="A62" s="392">
        <v>59</v>
      </c>
      <c r="B62" s="393" t="s">
        <v>882</v>
      </c>
      <c r="C62" s="18" t="s">
        <v>673</v>
      </c>
      <c r="D62" s="394" t="s">
        <v>50</v>
      </c>
      <c r="F62" s="400" t="s">
        <v>946</v>
      </c>
      <c r="G62" s="406" t="s">
        <v>894</v>
      </c>
      <c r="H62" s="407" t="s">
        <v>3</v>
      </c>
      <c r="J62" s="384"/>
    </row>
    <row r="63" spans="1:10" ht="117" x14ac:dyDescent="0.2">
      <c r="A63" s="392">
        <v>60</v>
      </c>
      <c r="B63" s="393" t="s">
        <v>718</v>
      </c>
      <c r="C63" s="18" t="s">
        <v>673</v>
      </c>
      <c r="D63" s="409" t="s">
        <v>722</v>
      </c>
      <c r="E63" s="402" t="s">
        <v>947</v>
      </c>
      <c r="F63" s="422" t="s">
        <v>948</v>
      </c>
      <c r="G63" s="423" t="s">
        <v>894</v>
      </c>
      <c r="H63" s="408">
        <v>0.1</v>
      </c>
      <c r="J63" s="384"/>
    </row>
    <row r="64" spans="1:10" ht="19.5" x14ac:dyDescent="0.2">
      <c r="A64" s="392">
        <v>61</v>
      </c>
      <c r="B64" s="393" t="s">
        <v>475</v>
      </c>
      <c r="C64" s="18" t="s">
        <v>673</v>
      </c>
      <c r="D64" s="409" t="s">
        <v>65</v>
      </c>
      <c r="F64" s="412" t="s">
        <v>949</v>
      </c>
      <c r="G64" s="423" t="s">
        <v>894</v>
      </c>
      <c r="H64" s="408">
        <v>0.1</v>
      </c>
      <c r="J64" s="384"/>
    </row>
    <row r="65" spans="1:10" ht="19.5" x14ac:dyDescent="0.2">
      <c r="A65" s="392">
        <v>62</v>
      </c>
      <c r="B65" s="393" t="s">
        <v>882</v>
      </c>
      <c r="C65" s="18" t="s">
        <v>673</v>
      </c>
      <c r="D65" s="409" t="s">
        <v>722</v>
      </c>
      <c r="F65" s="405" t="s">
        <v>2</v>
      </c>
      <c r="G65" s="406" t="s">
        <v>894</v>
      </c>
      <c r="H65" s="407">
        <v>0.1</v>
      </c>
      <c r="J65" s="384"/>
    </row>
    <row r="66" spans="1:10" ht="78" x14ac:dyDescent="0.2">
      <c r="A66" s="392">
        <v>63</v>
      </c>
      <c r="B66" s="393" t="s">
        <v>718</v>
      </c>
      <c r="C66" s="18" t="s">
        <v>673</v>
      </c>
      <c r="D66" s="394" t="s">
        <v>51</v>
      </c>
      <c r="E66" s="395" t="s">
        <v>950</v>
      </c>
      <c r="F66" s="396" t="s">
        <v>18</v>
      </c>
      <c r="G66" s="425">
        <v>1.8499999999999999E-2</v>
      </c>
      <c r="H66" s="426">
        <v>1.8499999999999999E-2</v>
      </c>
      <c r="J66" s="384"/>
    </row>
    <row r="67" spans="1:10" ht="19.5" x14ac:dyDescent="0.2">
      <c r="A67" s="392">
        <v>64</v>
      </c>
      <c r="B67" s="393" t="s">
        <v>475</v>
      </c>
      <c r="C67" s="18" t="s">
        <v>673</v>
      </c>
      <c r="D67" s="409" t="s">
        <v>65</v>
      </c>
      <c r="F67" s="399" t="s">
        <v>951</v>
      </c>
      <c r="G67" s="425">
        <v>1.8499999999999999E-2</v>
      </c>
      <c r="H67" s="426">
        <v>1.8499999999999999E-2</v>
      </c>
      <c r="J67" s="384"/>
    </row>
    <row r="68" spans="1:10" ht="19.5" x14ac:dyDescent="0.2">
      <c r="A68" s="392">
        <v>65</v>
      </c>
      <c r="B68" s="393" t="s">
        <v>882</v>
      </c>
      <c r="C68" s="18" t="s">
        <v>673</v>
      </c>
      <c r="D68" s="394" t="s">
        <v>50</v>
      </c>
      <c r="F68" s="400" t="s">
        <v>1</v>
      </c>
      <c r="G68" s="425">
        <v>1.8499999999999999E-2</v>
      </c>
      <c r="H68" s="407">
        <v>0.01</v>
      </c>
      <c r="J68" s="384"/>
    </row>
    <row r="69" spans="1:10" ht="19.5" x14ac:dyDescent="0.2">
      <c r="A69" s="392">
        <v>66</v>
      </c>
      <c r="B69" s="393" t="s">
        <v>882</v>
      </c>
      <c r="C69" s="18" t="s">
        <v>673</v>
      </c>
      <c r="D69" s="394" t="s">
        <v>50</v>
      </c>
      <c r="E69" s="402" t="s">
        <v>952</v>
      </c>
      <c r="F69" s="405" t="s">
        <v>638</v>
      </c>
      <c r="G69" s="397" t="s">
        <v>894</v>
      </c>
      <c r="H69" s="401" t="s">
        <v>4</v>
      </c>
      <c r="J69" s="384"/>
    </row>
    <row r="70" spans="1:10" ht="19.5" x14ac:dyDescent="0.2">
      <c r="A70" s="392">
        <v>67</v>
      </c>
      <c r="B70" s="393" t="s">
        <v>718</v>
      </c>
      <c r="C70" s="18" t="s">
        <v>673</v>
      </c>
      <c r="D70" s="394" t="s">
        <v>51</v>
      </c>
      <c r="F70" s="413" t="s">
        <v>953</v>
      </c>
      <c r="G70" s="427" t="s">
        <v>894</v>
      </c>
      <c r="H70" s="428" t="s">
        <v>954</v>
      </c>
      <c r="J70" s="384"/>
    </row>
    <row r="71" spans="1:10" ht="19.5" x14ac:dyDescent="0.2">
      <c r="A71" s="392">
        <v>68</v>
      </c>
      <c r="B71" s="393" t="s">
        <v>475</v>
      </c>
      <c r="C71" s="18" t="s">
        <v>673</v>
      </c>
      <c r="D71" s="409" t="s">
        <v>65</v>
      </c>
      <c r="F71" s="413" t="s">
        <v>955</v>
      </c>
      <c r="G71" s="427" t="s">
        <v>894</v>
      </c>
      <c r="H71" s="428" t="s">
        <v>954</v>
      </c>
      <c r="J71" s="384"/>
    </row>
    <row r="72" spans="1:10" ht="19.5" x14ac:dyDescent="0.2">
      <c r="A72" s="392">
        <v>69</v>
      </c>
      <c r="B72" s="393" t="s">
        <v>882</v>
      </c>
      <c r="C72" s="18" t="s">
        <v>673</v>
      </c>
      <c r="D72" s="394" t="s">
        <v>50</v>
      </c>
      <c r="E72" s="429" t="s">
        <v>956</v>
      </c>
      <c r="F72" s="400" t="s">
        <v>957</v>
      </c>
      <c r="G72" s="428" t="s">
        <v>958</v>
      </c>
      <c r="H72" s="428" t="s">
        <v>958</v>
      </c>
      <c r="J72" s="384"/>
    </row>
    <row r="73" spans="1:10" ht="19.5" x14ac:dyDescent="0.2">
      <c r="A73" s="392">
        <v>70</v>
      </c>
      <c r="B73" s="393" t="s">
        <v>718</v>
      </c>
      <c r="C73" s="18" t="s">
        <v>673</v>
      </c>
      <c r="D73" s="394" t="s">
        <v>50</v>
      </c>
      <c r="F73" s="400" t="s">
        <v>959</v>
      </c>
      <c r="G73" s="428" t="s">
        <v>958</v>
      </c>
      <c r="H73" s="428" t="s">
        <v>958</v>
      </c>
      <c r="J73" s="384"/>
    </row>
    <row r="74" spans="1:10" ht="19.5" x14ac:dyDescent="0.2">
      <c r="A74" s="392">
        <v>71</v>
      </c>
      <c r="B74" s="393" t="s">
        <v>475</v>
      </c>
      <c r="C74" s="18" t="s">
        <v>673</v>
      </c>
      <c r="D74" s="394" t="s">
        <v>50</v>
      </c>
      <c r="F74" s="400" t="s">
        <v>960</v>
      </c>
      <c r="G74" s="428" t="s">
        <v>958</v>
      </c>
      <c r="H74" s="428" t="s">
        <v>958</v>
      </c>
      <c r="J74" s="384"/>
    </row>
    <row r="75" spans="1:10" ht="19.5" x14ac:dyDescent="0.2">
      <c r="A75" s="392">
        <v>72</v>
      </c>
      <c r="B75" s="393" t="s">
        <v>475</v>
      </c>
      <c r="C75" s="18" t="s">
        <v>673</v>
      </c>
      <c r="D75" s="394" t="s">
        <v>50</v>
      </c>
      <c r="F75" s="400" t="s">
        <v>961</v>
      </c>
      <c r="G75" s="428" t="s">
        <v>958</v>
      </c>
      <c r="H75" s="428" t="s">
        <v>958</v>
      </c>
      <c r="J75" s="384"/>
    </row>
  </sheetData>
  <customSheetViews>
    <customSheetView guid="{6A7AAB9C-A126-4DF0-9347-A361EE58A931}">
      <selection activeCell="F17" sqref="F17"/>
      <pageMargins left="0.7" right="0.7" top="0.75" bottom="0.75" header="0.3" footer="0.3"/>
      <pageSetup orientation="portrait" horizontalDpi="90" verticalDpi="90" r:id="rId1"/>
      <headerFooter>
        <oddFooter>&amp;L&amp;1#&amp;"Calibri"&amp;10&amp;K737373Caterpillar: Confidential Yellow</oddFooter>
      </headerFooter>
    </customSheetView>
    <customSheetView guid="{210C6D5F-A5BC-4655-BAB1-77DB2BB8D29A}">
      <selection activeCell="F17" sqref="F17"/>
      <pageMargins left="0.7" right="0.7" top="0.75" bottom="0.75" header="0.3" footer="0.3"/>
      <pageSetup orientation="portrait" horizontalDpi="90" verticalDpi="90" r:id="rId2"/>
      <headerFooter>
        <oddFooter>&amp;L&amp;1#&amp;"Calibri"&amp;10&amp;K737373Caterpillar: Confidential Yellow</oddFooter>
      </headerFooter>
    </customSheetView>
    <customSheetView guid="{58086D2C-0808-471A-994C-68225B27E35C}">
      <selection activeCell="F17" sqref="F17"/>
      <pageMargins left="0.7" right="0.7" top="0.75" bottom="0.75" header="0.3" footer="0.3"/>
      <pageSetup orientation="portrait" r:id="rId3"/>
      <headerFooter>
        <oddFooter>&amp;L&amp;1#&amp;"Calibri"&amp;10&amp;K737373Caterpillar: Confidential Yellow</oddFooter>
      </headerFooter>
    </customSheetView>
    <customSheetView guid="{74570308-A672-4BC4-9403-64111598E432}" showPageBreaks="1">
      <selection activeCell="F17" sqref="F17"/>
      <pageMargins left="0.7" right="0.7" top="0.75" bottom="0.75" header="0.3" footer="0.3"/>
      <pageSetup orientation="portrait" r:id="rId4"/>
      <headerFooter>
        <oddFooter>&amp;L&amp;1#&amp;"Calibri"&amp;10&amp;K737373Caterpillar: Confidential Yellow</oddFooter>
      </headerFooter>
    </customSheetView>
    <customSheetView guid="{C2947E8F-BEDB-4516-827D-5114DB5B2399}">
      <selection activeCell="F17" sqref="F17"/>
      <pageMargins left="0.7" right="0.7" top="0.75" bottom="0.75" header="0.3" footer="0.3"/>
      <pageSetup orientation="portrait" horizontalDpi="90" verticalDpi="90" r:id="rId5"/>
      <headerFooter>
        <oddFooter>&amp;L&amp;1#&amp;"Calibri"&amp;10&amp;K737373Caterpillar: Confidential Yellow</oddFooter>
      </headerFooter>
    </customSheetView>
    <customSheetView guid="{13B24115-CCC7-4B63-A474-0B0FCE6F0367}">
      <selection activeCell="F17" sqref="F17"/>
      <pageMargins left="0.7" right="0.7" top="0.75" bottom="0.75" header="0.3" footer="0.3"/>
      <pageSetup orientation="portrait" horizontalDpi="90" verticalDpi="90" r:id="rId6"/>
      <headerFooter>
        <oddFooter>&amp;L&amp;1#&amp;"Calibri"&amp;10&amp;K737373Caterpillar: Confidential Yellow</oddFooter>
      </headerFooter>
    </customSheetView>
    <customSheetView guid="{6E6E73FE-A7EC-40AC-A747-A84F414A2E1B}" showPageBreaks="1">
      <selection activeCell="F17" sqref="F17"/>
      <pageMargins left="0.7" right="0.7" top="0.75" bottom="0.75" header="0.3" footer="0.3"/>
      <pageSetup orientation="portrait" r:id="rId7"/>
      <headerFooter>
        <oddFooter>&amp;L&amp;1#&amp;"Calibri"&amp;10&amp;K737373Caterpillar: Confidential Green</oddFooter>
      </headerFooter>
    </customSheetView>
    <customSheetView guid="{1765A541-0A4E-4554-9CF3-A1CBC420B3BA}">
      <selection activeCell="F17" sqref="F17"/>
      <pageMargins left="0.7" right="0.7" top="0.75" bottom="0.75" header="0.3" footer="0.3"/>
    </customSheetView>
    <customSheetView guid="{70B8DA15-6CD9-466C-9555-5EAA02CFD8B2}" showPageBreaks="1">
      <selection activeCell="F17" sqref="F17"/>
      <pageMargins left="0.7" right="0.7" top="0.75" bottom="0.75" header="0.3" footer="0.3"/>
      <pageSetup orientation="portrait" r:id="rId8"/>
      <headerFooter>
        <oddFooter>&amp;L&amp;1#&amp;"Calibri"&amp;10&amp;K737373Caterpillar: Confidential Yellow</oddFooter>
      </headerFooter>
    </customSheetView>
    <customSheetView guid="{3119A7A6-5E97-4316-9084-C291E2235F74}">
      <selection activeCell="F17" sqref="F17"/>
      <pageMargins left="0.7" right="0.7" top="0.75" bottom="0.75" header="0.3" footer="0.3"/>
      <pageSetup orientation="portrait" horizontalDpi="90" verticalDpi="90" r:id="rId9"/>
      <headerFooter>
        <oddFooter>&amp;L&amp;1#&amp;"Calibri"&amp;10&amp;K737373Caterpillar: Confidential Yellow</oddFooter>
      </headerFooter>
    </customSheetView>
    <customSheetView guid="{CB16D607-912D-4547-BA28-6D4D620472D7}">
      <selection activeCell="F17" sqref="F17"/>
      <pageMargins left="0.7" right="0.7" top="0.75" bottom="0.75" header="0.3" footer="0.3"/>
      <pageSetup orientation="portrait" horizontalDpi="90" verticalDpi="90" r:id="rId10"/>
      <headerFooter>
        <oddFooter>&amp;L&amp;1#&amp;"Calibri"&amp;10&amp;K737373Caterpillar: Confidential Yellow</oddFooter>
      </headerFooter>
    </customSheetView>
    <customSheetView guid="{385D4878-F58C-47DB-B7CC-7218EE39B84A}" showPageBreaks="1">
      <selection activeCell="F17" sqref="F17"/>
      <pageMargins left="0.7" right="0.7" top="0.75" bottom="0.75" header="0.3" footer="0.3"/>
      <pageSetup orientation="portrait" horizontalDpi="90" verticalDpi="90" r:id="rId11"/>
      <headerFooter>
        <oddFooter>&amp;L&amp;1#&amp;"Calibri"&amp;10&amp;K737373Caterpillar: Confidential Yellow</oddFooter>
      </headerFooter>
    </customSheetView>
    <customSheetView guid="{DD5C2D15-95C0-4A96-AA5B-92E4D0DAF9CA}">
      <selection activeCell="F17" sqref="F17"/>
      <pageMargins left="0.7" right="0.7" top="0.75" bottom="0.75" header="0.3" footer="0.3"/>
    </customSheetView>
    <customSheetView guid="{C2487257-A846-48C8-8753-F552D17BEC0F}" showPageBreaks="1">
      <selection activeCell="F17" sqref="F17"/>
      <pageMargins left="0.7" right="0.7" top="0.75" bottom="0.75" header="0.3" footer="0.3"/>
      <pageSetup paperSize="9" orientation="portrait" r:id="rId12"/>
      <headerFooter>
        <oddFooter>&amp;L&amp;1#&amp;"Calibri"&amp;10&amp;K737373Caterpillar: Confidential Yellow</oddFooter>
      </headerFooter>
    </customSheetView>
    <customSheetView guid="{BA400C7C-46A6-490E-A221-F389469378D8}">
      <selection activeCell="F17" sqref="F17"/>
      <pageMargins left="0.7" right="0.7" top="0.75" bottom="0.75" header="0.3" footer="0.3"/>
      <pageSetup orientation="portrait" horizontalDpi="90" verticalDpi="90" r:id="rId13"/>
      <headerFooter>
        <oddFooter>&amp;L&amp;1#&amp;"Calibri"&amp;10&amp;K737373Caterpillar: Confidential Yellow</oddFooter>
      </headerFooter>
    </customSheetView>
    <customSheetView guid="{7AE21D59-CE93-418B-B8C7-FBE04780DED0}">
      <selection activeCell="F17" sqref="F17"/>
      <pageMargins left="0.7" right="0.7" top="0.75" bottom="0.75" header="0.3" footer="0.3"/>
    </customSheetView>
    <customSheetView guid="{8EA840C8-1763-41CE-92D7-455B955C0F46}">
      <selection activeCell="F17" sqref="F17"/>
      <pageMargins left="0.7" right="0.7" top="0.75" bottom="0.75" header="0.3" footer="0.3"/>
      <pageSetup orientation="portrait" horizontalDpi="90" verticalDpi="90" r:id="rId14"/>
      <headerFooter>
        <oddFooter>&amp;L&amp;1#&amp;"Calibri"&amp;10&amp;K737373Caterpillar: Confidential Yellow</oddFooter>
      </headerFooter>
    </customSheetView>
    <customSheetView guid="{0C75E96E-FB34-4C3A-AC72-11835C518E2D}">
      <selection activeCell="F17" sqref="F17"/>
      <pageMargins left="0.7" right="0.7" top="0.75" bottom="0.75" header="0.3" footer="0.3"/>
      <pageSetup orientation="portrait" horizontalDpi="90" verticalDpi="90" r:id="rId15"/>
      <headerFooter>
        <oddFooter>&amp;L&amp;1#&amp;"Calibri"&amp;10&amp;K737373Caterpillar: Confidential Yellow</oddFooter>
      </headerFooter>
    </customSheetView>
    <customSheetView guid="{1CFF6483-1E77-4838-AA8E-7F3475D8F1A5}">
      <selection activeCell="F17" sqref="F17"/>
      <pageMargins left="0.7" right="0.7" top="0.75" bottom="0.75" header="0.3" footer="0.3"/>
      <pageSetup orientation="portrait" horizontalDpi="90" verticalDpi="90" r:id="rId16"/>
      <headerFooter>
        <oddFooter>&amp;L&amp;1#&amp;"Calibri"&amp;10&amp;K737373Caterpillar: Confidential Yellow</oddFooter>
      </headerFooter>
    </customSheetView>
    <customSheetView guid="{0853731C-2757-4F52-A39E-DB103DD7E231}">
      <selection activeCell="F17" sqref="F17"/>
      <pageMargins left="0.7" right="0.7" top="0.75" bottom="0.75" header="0.3" footer="0.3"/>
      <pageSetup orientation="portrait" horizontalDpi="90" verticalDpi="90" r:id="rId17"/>
      <headerFooter>
        <oddFooter>&amp;L&amp;1#&amp;"Calibri"&amp;10&amp;K737373Caterpillar: Confidential Yellow</oddFooter>
      </headerFooter>
    </customSheetView>
    <customSheetView guid="{90EC9BF3-F664-42B2-B432-5C40C36EC55A}">
      <selection activeCell="F17" sqref="F17"/>
      <pageMargins left="0.7" right="0.7" top="0.75" bottom="0.75" header="0.3" footer="0.3"/>
      <pageSetup orientation="portrait" horizontalDpi="90" verticalDpi="90" r:id="rId18"/>
      <headerFooter>
        <oddFooter>&amp;L&amp;1#&amp;"Calibri"&amp;10&amp;K737373Caterpillar: Confidential Yellow</oddFooter>
      </headerFooter>
    </customSheetView>
    <customSheetView guid="{4600E450-C350-4A26-A269-C4C2D907B5E1}">
      <selection activeCell="F17" sqref="F17"/>
      <pageMargins left="0.7" right="0.7" top="0.75" bottom="0.75" header="0.3" footer="0.3"/>
      <pageSetup orientation="portrait" horizontalDpi="90" verticalDpi="90" r:id="rId19"/>
      <headerFooter>
        <oddFooter>&amp;L&amp;1#&amp;"Calibri"&amp;10&amp;K737373Caterpillar: Confidential Yellow</oddFooter>
      </headerFooter>
    </customSheetView>
  </customSheetViews>
  <phoneticPr fontId="3" type="noConversion"/>
  <pageMargins left="0.7" right="0.7" top="0.75" bottom="0.75" header="0.3" footer="0.3"/>
  <pageSetup orientation="portrait" horizontalDpi="90" verticalDpi="90" r:id="rId20"/>
  <headerFooter>
    <oddFooter>&amp;L&amp;1#&amp;"Calibri"&amp;10&amp;K737373Caterpillar: Confidential Yellow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DBB-A19C-4365-A7AE-EE9F7EB8AD98}">
  <dimension ref="A1:F28"/>
  <sheetViews>
    <sheetView topLeftCell="A16" workbookViewId="0">
      <selection activeCell="C8" sqref="C8"/>
    </sheetView>
  </sheetViews>
  <sheetFormatPr defaultRowHeight="14.25" x14ac:dyDescent="0.2"/>
  <cols>
    <col min="1" max="1" width="4.375" bestFit="1" customWidth="1"/>
    <col min="2" max="4" width="49.25" customWidth="1"/>
    <col min="5" max="5" width="14.25" customWidth="1"/>
    <col min="6" max="6" width="8.375" bestFit="1" customWidth="1"/>
  </cols>
  <sheetData>
    <row r="1" spans="1:6" ht="31.5" x14ac:dyDescent="0.2">
      <c r="A1" s="347" t="s">
        <v>844</v>
      </c>
      <c r="B1" s="348" t="s">
        <v>845</v>
      </c>
      <c r="C1" s="349" t="s">
        <v>846</v>
      </c>
      <c r="D1" s="349" t="s">
        <v>847</v>
      </c>
      <c r="E1" s="349" t="s">
        <v>848</v>
      </c>
      <c r="F1" s="349" t="s">
        <v>849</v>
      </c>
    </row>
    <row r="2" spans="1:6" ht="21" customHeight="1" x14ac:dyDescent="0.2">
      <c r="A2" s="350">
        <v>1</v>
      </c>
      <c r="B2" s="354" t="s">
        <v>850</v>
      </c>
      <c r="C2" s="351" t="s">
        <v>851</v>
      </c>
      <c r="D2" s="351" t="s">
        <v>852</v>
      </c>
      <c r="E2" s="351" t="s">
        <v>853</v>
      </c>
      <c r="F2" s="351"/>
    </row>
    <row r="3" spans="1:6" ht="21" customHeight="1" x14ac:dyDescent="0.2">
      <c r="A3" s="350">
        <v>2</v>
      </c>
      <c r="B3" s="355" t="s">
        <v>546</v>
      </c>
      <c r="C3" s="351"/>
      <c r="D3" s="351"/>
      <c r="E3" s="352"/>
      <c r="F3" s="351"/>
    </row>
    <row r="4" spans="1:6" ht="21" customHeight="1" x14ac:dyDescent="0.2">
      <c r="A4" s="350">
        <v>3</v>
      </c>
      <c r="B4" s="355" t="s">
        <v>854</v>
      </c>
      <c r="C4" s="351"/>
      <c r="D4" s="351"/>
      <c r="E4" s="352"/>
      <c r="F4" s="351"/>
    </row>
    <row r="5" spans="1:6" ht="21" customHeight="1" x14ac:dyDescent="0.2">
      <c r="A5" s="350">
        <v>4</v>
      </c>
      <c r="B5" s="355" t="s">
        <v>548</v>
      </c>
      <c r="C5" s="351"/>
      <c r="D5" s="351"/>
      <c r="E5" s="352"/>
      <c r="F5" s="351"/>
    </row>
    <row r="6" spans="1:6" ht="21" customHeight="1" x14ac:dyDescent="0.2">
      <c r="A6" s="350">
        <v>5</v>
      </c>
      <c r="B6" s="355" t="s">
        <v>855</v>
      </c>
      <c r="C6" s="351"/>
      <c r="D6" s="351"/>
      <c r="E6" s="352"/>
      <c r="F6" s="351"/>
    </row>
    <row r="7" spans="1:6" ht="21" customHeight="1" x14ac:dyDescent="0.2">
      <c r="A7" s="350">
        <v>6</v>
      </c>
      <c r="B7" s="355" t="s">
        <v>549</v>
      </c>
      <c r="C7" s="351"/>
      <c r="D7" s="351"/>
      <c r="E7" s="352"/>
      <c r="F7" s="351"/>
    </row>
    <row r="8" spans="1:6" ht="21" customHeight="1" x14ac:dyDescent="0.2">
      <c r="A8" s="350">
        <v>7</v>
      </c>
      <c r="B8" s="355" t="s">
        <v>856</v>
      </c>
      <c r="C8" s="353"/>
      <c r="D8" s="353"/>
      <c r="E8" s="353"/>
      <c r="F8" s="353"/>
    </row>
    <row r="9" spans="1:6" ht="21" customHeight="1" x14ac:dyDescent="0.2">
      <c r="A9" s="350">
        <v>8</v>
      </c>
      <c r="B9" s="355" t="s">
        <v>857</v>
      </c>
      <c r="C9" s="353"/>
      <c r="D9" s="353"/>
      <c r="E9" s="353"/>
      <c r="F9" s="353"/>
    </row>
    <row r="10" spans="1:6" ht="21" customHeight="1" x14ac:dyDescent="0.2">
      <c r="A10" s="350">
        <v>9</v>
      </c>
      <c r="B10" s="355" t="s">
        <v>581</v>
      </c>
      <c r="C10" s="353"/>
      <c r="D10" s="353"/>
      <c r="E10" s="353"/>
      <c r="F10" s="353"/>
    </row>
    <row r="11" spans="1:6" ht="21" customHeight="1" x14ac:dyDescent="0.2">
      <c r="A11" s="350">
        <v>10</v>
      </c>
      <c r="B11" s="355" t="s">
        <v>858</v>
      </c>
      <c r="C11" s="353"/>
      <c r="D11" s="353"/>
      <c r="E11" s="353"/>
      <c r="F11" s="353"/>
    </row>
    <row r="12" spans="1:6" ht="21" customHeight="1" x14ac:dyDescent="0.2">
      <c r="A12" s="350">
        <v>11</v>
      </c>
      <c r="B12" s="355" t="s">
        <v>859</v>
      </c>
      <c r="C12" s="353"/>
      <c r="D12" s="353"/>
      <c r="E12" s="353"/>
      <c r="F12" s="353"/>
    </row>
    <row r="13" spans="1:6" ht="21" customHeight="1" x14ac:dyDescent="0.2">
      <c r="A13" s="350">
        <v>12</v>
      </c>
      <c r="B13" s="355" t="s">
        <v>634</v>
      </c>
      <c r="C13" s="353"/>
      <c r="D13" s="353"/>
      <c r="E13" s="353"/>
      <c r="F13" s="353"/>
    </row>
    <row r="14" spans="1:6" ht="21" customHeight="1" x14ac:dyDescent="0.2">
      <c r="A14" s="350">
        <v>13</v>
      </c>
      <c r="B14" s="355" t="s">
        <v>532</v>
      </c>
      <c r="C14" s="353"/>
      <c r="D14" s="353"/>
      <c r="E14" s="353"/>
      <c r="F14" s="353"/>
    </row>
    <row r="15" spans="1:6" ht="21" customHeight="1" x14ac:dyDescent="0.2">
      <c r="A15" s="350">
        <v>14</v>
      </c>
      <c r="B15" s="355" t="s">
        <v>575</v>
      </c>
      <c r="C15" s="353"/>
      <c r="D15" s="353"/>
      <c r="E15" s="353"/>
      <c r="F15" s="353"/>
    </row>
    <row r="16" spans="1:6" ht="21" customHeight="1" x14ac:dyDescent="0.2">
      <c r="A16" s="350">
        <v>15</v>
      </c>
      <c r="B16" s="355" t="s">
        <v>576</v>
      </c>
      <c r="C16" s="353"/>
      <c r="D16" s="353"/>
      <c r="E16" s="353"/>
      <c r="F16" s="353"/>
    </row>
    <row r="17" spans="1:6" ht="21" customHeight="1" x14ac:dyDescent="0.2">
      <c r="A17" s="350">
        <v>16</v>
      </c>
      <c r="B17" s="355" t="s">
        <v>533</v>
      </c>
      <c r="C17" s="353"/>
      <c r="D17" s="353"/>
      <c r="E17" s="353"/>
      <c r="F17" s="353"/>
    </row>
    <row r="18" spans="1:6" ht="21" customHeight="1" x14ac:dyDescent="0.2">
      <c r="A18" s="350">
        <v>17</v>
      </c>
      <c r="B18" s="355" t="s">
        <v>534</v>
      </c>
      <c r="C18" s="353"/>
      <c r="D18" s="353"/>
      <c r="E18" s="353"/>
      <c r="F18" s="353"/>
    </row>
    <row r="19" spans="1:6" ht="21" customHeight="1" x14ac:dyDescent="0.2">
      <c r="A19" s="350">
        <v>18</v>
      </c>
      <c r="B19" s="355" t="s">
        <v>577</v>
      </c>
      <c r="C19" s="353"/>
      <c r="D19" s="353"/>
      <c r="E19" s="353"/>
      <c r="F19" s="353"/>
    </row>
    <row r="20" spans="1:6" ht="21" customHeight="1" x14ac:dyDescent="0.2">
      <c r="A20" s="350">
        <v>19</v>
      </c>
      <c r="B20" s="355" t="s">
        <v>535</v>
      </c>
      <c r="C20" s="353"/>
      <c r="D20" s="353"/>
      <c r="E20" s="353"/>
      <c r="F20" s="353"/>
    </row>
    <row r="21" spans="1:6" ht="21" customHeight="1" x14ac:dyDescent="0.2">
      <c r="A21" s="350">
        <v>20</v>
      </c>
      <c r="B21" s="355" t="s">
        <v>105</v>
      </c>
      <c r="C21" s="353"/>
      <c r="D21" s="353"/>
      <c r="E21" s="353"/>
      <c r="F21" s="353"/>
    </row>
    <row r="22" spans="1:6" ht="21" customHeight="1" x14ac:dyDescent="0.2">
      <c r="A22" s="350">
        <v>21</v>
      </c>
      <c r="B22" s="355" t="s">
        <v>626</v>
      </c>
      <c r="C22" s="353"/>
      <c r="D22" s="353"/>
      <c r="E22" s="353"/>
      <c r="F22" s="353"/>
    </row>
    <row r="23" spans="1:6" ht="21" customHeight="1" x14ac:dyDescent="0.2">
      <c r="A23" s="350">
        <v>22</v>
      </c>
      <c r="B23" s="355" t="s">
        <v>578</v>
      </c>
      <c r="C23" s="353"/>
      <c r="D23" s="353"/>
      <c r="E23" s="353"/>
      <c r="F23" s="353"/>
    </row>
    <row r="24" spans="1:6" ht="21" customHeight="1" x14ac:dyDescent="0.2">
      <c r="A24" s="350">
        <v>23</v>
      </c>
      <c r="B24" s="355" t="s">
        <v>579</v>
      </c>
      <c r="C24" s="353"/>
      <c r="D24" s="353"/>
      <c r="E24" s="353"/>
      <c r="F24" s="353"/>
    </row>
    <row r="25" spans="1:6" ht="21" customHeight="1" x14ac:dyDescent="0.2">
      <c r="A25" s="350">
        <v>24</v>
      </c>
      <c r="B25" s="355" t="s">
        <v>95</v>
      </c>
      <c r="C25" s="353"/>
      <c r="D25" s="353"/>
      <c r="E25" s="353"/>
      <c r="F25" s="353"/>
    </row>
    <row r="26" spans="1:6" ht="21" customHeight="1" x14ac:dyDescent="0.2">
      <c r="A26" s="350">
        <v>25</v>
      </c>
      <c r="B26" s="355" t="s">
        <v>635</v>
      </c>
      <c r="C26" s="353"/>
      <c r="D26" s="353"/>
      <c r="E26" s="353"/>
      <c r="F26" s="353"/>
    </row>
    <row r="27" spans="1:6" ht="21" customHeight="1" x14ac:dyDescent="0.2">
      <c r="A27" s="350">
        <v>26</v>
      </c>
      <c r="B27" s="355" t="s">
        <v>556</v>
      </c>
      <c r="C27" s="353"/>
      <c r="D27" s="353"/>
      <c r="E27" s="353"/>
      <c r="F27" s="353"/>
    </row>
    <row r="28" spans="1:6" ht="21" customHeight="1" x14ac:dyDescent="0.2">
      <c r="A28" s="350">
        <v>27</v>
      </c>
      <c r="B28" s="355" t="s">
        <v>557</v>
      </c>
      <c r="C28" s="353"/>
      <c r="D28" s="353"/>
      <c r="E28" s="353"/>
      <c r="F28" s="353"/>
    </row>
  </sheetData>
  <customSheetViews>
    <customSheetView guid="{6A7AAB9C-A126-4DF0-9347-A361EE58A931}" topLeftCell="A16">
      <selection activeCell="C8" sqref="C8"/>
      <pageMargins left="0.7" right="0.7" top="0.75" bottom="0.75" header="0.3" footer="0.3"/>
      <pageSetup paperSize="9" orientation="portrait" r:id="rId1"/>
      <headerFooter>
        <oddFooter>&amp;L&amp;1#&amp;"Calibri"&amp;10&amp;K737373Caterpillar: Confidential Yellow</oddFooter>
      </headerFooter>
    </customSheetView>
    <customSheetView guid="{210C6D5F-A5BC-4655-BAB1-77DB2BB8D29A}" showPageBreaks="1" topLeftCell="A16">
      <selection activeCell="C8" sqref="C8"/>
      <pageMargins left="0.7" right="0.7" top="0.75" bottom="0.75" header="0.3" footer="0.3"/>
      <pageSetup paperSize="9" orientation="portrait" r:id="rId2"/>
      <headerFooter>
        <oddFooter>&amp;L&amp;1#&amp;"Calibri"&amp;10&amp;K737373Caterpillar: Confidential Yellow</oddFooter>
      </headerFooter>
    </customSheetView>
    <customSheetView guid="{58086D2C-0808-471A-994C-68225B27E35C}" topLeftCell="A16">
      <selection activeCell="C8" sqref="C8"/>
      <pageMargins left="0.7" right="0.7" top="0.75" bottom="0.75" header="0.3" footer="0.3"/>
      <pageSetup paperSize="9" orientation="portrait" r:id="rId3"/>
      <headerFooter>
        <oddFooter>&amp;L&amp;1#&amp;"Calibri"&amp;10&amp;K737373Caterpillar: Confidential Yellow</oddFooter>
      </headerFooter>
    </customSheetView>
    <customSheetView guid="{74570308-A672-4BC4-9403-64111598E432}" showPageBreaks="1" topLeftCell="A16">
      <selection activeCell="C8" sqref="C8"/>
      <pageMargins left="0.7" right="0.7" top="0.75" bottom="0.75" header="0.3" footer="0.3"/>
      <pageSetup paperSize="9" orientation="portrait" r:id="rId4"/>
      <headerFooter>
        <oddFooter>&amp;L&amp;1#&amp;"Calibri"&amp;10&amp;K737373Caterpillar: Confidential Yellow</oddFooter>
      </headerFooter>
    </customSheetView>
    <customSheetView guid="{C2947E8F-BEDB-4516-827D-5114DB5B2399}" topLeftCell="A16">
      <selection activeCell="C8" sqref="C8"/>
      <pageMargins left="0.7" right="0.7" top="0.75" bottom="0.75" header="0.3" footer="0.3"/>
      <pageSetup paperSize="9" orientation="portrait" r:id="rId5"/>
      <headerFooter>
        <oddFooter>&amp;L&amp;1#&amp;"Calibri"&amp;10&amp;K737373Caterpillar: Confidential Yellow</oddFooter>
      </headerFooter>
    </customSheetView>
    <customSheetView guid="{13B24115-CCC7-4B63-A474-0B0FCE6F0367}" showPageBreaks="1" topLeftCell="A16">
      <selection activeCell="C8" sqref="C8"/>
      <pageMargins left="0.7" right="0.7" top="0.75" bottom="0.75" header="0.3" footer="0.3"/>
      <pageSetup paperSize="9" orientation="portrait" r:id="rId6"/>
      <headerFooter>
        <oddFooter>&amp;L&amp;1#&amp;"Calibri"&amp;10&amp;K737373Caterpillar: Confidential Yellow</oddFooter>
      </headerFooter>
    </customSheetView>
    <customSheetView guid="{6E6E73FE-A7EC-40AC-A747-A84F414A2E1B}" topLeftCell="A16">
      <selection activeCell="C8" sqref="C8"/>
      <pageMargins left="0.7" right="0.7" top="0.75" bottom="0.75" header="0.3" footer="0.3"/>
      <pageSetup paperSize="9" orientation="portrait" r:id="rId7"/>
      <headerFooter>
        <oddFooter>&amp;L&amp;1#&amp;"Calibri"&amp;10&amp;K737373Caterpillar: Confidential Green</oddFooter>
      </headerFooter>
    </customSheetView>
    <customSheetView guid="{1765A541-0A4E-4554-9CF3-A1CBC420B3BA}" topLeftCell="A16">
      <selection activeCell="C8" sqref="C8"/>
      <pageMargins left="0.7" right="0.7" top="0.75" bottom="0.75" header="0.3" footer="0.3"/>
      <pageSetup paperSize="9" orientation="portrait" r:id="rId8"/>
    </customSheetView>
    <customSheetView guid="{70B8DA15-6CD9-466C-9555-5EAA02CFD8B2}" topLeftCell="A16">
      <selection activeCell="C8" sqref="C8"/>
      <pageMargins left="0.7" right="0.7" top="0.75" bottom="0.75" header="0.3" footer="0.3"/>
      <pageSetup paperSize="9" orientation="portrait" r:id="rId9"/>
      <headerFooter>
        <oddFooter>&amp;L&amp;1#&amp;"Calibri"&amp;10&amp;K737373Caterpillar: Confidential Green</oddFooter>
      </headerFooter>
    </customSheetView>
    <customSheetView guid="{3119A7A6-5E97-4316-9084-C291E2235F74}" topLeftCell="A16">
      <selection activeCell="D40" sqref="D40"/>
      <pageMargins left="0.7" right="0.7" top="0.75" bottom="0.75" header="0.3" footer="0.3"/>
      <pageSetup paperSize="9" orientation="portrait" r:id="rId10"/>
      <headerFooter>
        <oddFooter>&amp;L&amp;1#&amp;"Calibri"&amp;10&amp;K737373Caterpillar: Confidential Yellow</oddFooter>
      </headerFooter>
    </customSheetView>
    <customSheetView guid="{9A245F26-5E7F-459E-AC8A-075E9F0E76E6}" topLeftCell="A16">
      <selection activeCell="C8" sqref="C8"/>
      <pageMargins left="0.7" right="0.7" top="0.75" bottom="0.75" header="0.3" footer="0.3"/>
      <pageSetup paperSize="9" orientation="portrait" r:id="rId11"/>
      <headerFooter>
        <oddFooter>&amp;L&amp;1#&amp;"Calibri"&amp;10&amp;K737373Caterpillar: Confidential Green</oddFooter>
      </headerFooter>
    </customSheetView>
    <customSheetView guid="{025BE910-DA78-4480-8826-F7F1E7118AED}" topLeftCell="A16">
      <selection activeCell="C8" sqref="C8"/>
      <pageMargins left="0.7" right="0.7" top="0.75" bottom="0.75" header="0.3" footer="0.3"/>
      <pageSetup paperSize="9" orientation="portrait" r:id="rId12"/>
      <headerFooter>
        <oddFooter>&amp;L&amp;1#&amp;"Calibri"&amp;10&amp;K737373Caterpillar: Confidential Green</oddFooter>
      </headerFooter>
    </customSheetView>
    <customSheetView guid="{F5E625BF-8244-45D2-89A3-B015401C5F6C}" showPageBreaks="1" topLeftCell="A16">
      <selection activeCell="C8" sqref="C8"/>
      <pageMargins left="0.7" right="0.7" top="0.75" bottom="0.75" header="0.3" footer="0.3"/>
      <pageSetup paperSize="9" orientation="portrait" r:id="rId13"/>
      <headerFooter>
        <oddFooter>&amp;L&amp;1#&amp;"Calibri"&amp;10&amp;K737373Caterpillar: Confidential Green</oddFooter>
      </headerFooter>
    </customSheetView>
    <customSheetView guid="{CB16D607-912D-4547-BA28-6D4D620472D7}" topLeftCell="A16">
      <selection activeCell="D40" sqref="D40"/>
      <pageMargins left="0.7" right="0.7" top="0.75" bottom="0.75" header="0.3" footer="0.3"/>
      <pageSetup paperSize="9" orientation="portrait" r:id="rId14"/>
      <headerFooter>
        <oddFooter>&amp;L&amp;1#&amp;"Calibri"&amp;10&amp;K737373Caterpillar: Confidential Yellow</oddFooter>
      </headerFooter>
    </customSheetView>
    <customSheetView guid="{385D4878-F58C-47DB-B7CC-7218EE39B84A}" showPageBreaks="1" topLeftCell="A16">
      <selection activeCell="D40" sqref="D40"/>
      <pageMargins left="0.7" right="0.7" top="0.75" bottom="0.75" header="0.3" footer="0.3"/>
      <pageSetup paperSize="9" orientation="portrait" r:id="rId15"/>
      <headerFooter>
        <oddFooter>&amp;L&amp;1#&amp;"Calibri"&amp;10&amp;K737373Caterpillar: Confidential Yellow</oddFooter>
      </headerFooter>
    </customSheetView>
    <customSheetView guid="{DD5C2D15-95C0-4A96-AA5B-92E4D0DAF9CA}" topLeftCell="A16">
      <selection activeCell="C8" sqref="C8"/>
      <pageMargins left="0.7" right="0.7" top="0.75" bottom="0.75" header="0.3" footer="0.3"/>
      <pageSetup paperSize="9" orientation="portrait" r:id="rId16"/>
      <headerFooter>
        <oddFooter>&amp;L&amp;1#&amp;"Calibri"&amp;10&amp;K737373Caterpillar: Confidential Green</oddFooter>
      </headerFooter>
    </customSheetView>
    <customSheetView guid="{C2487257-A846-48C8-8753-F552D17BEC0F}" showPageBreaks="1" topLeftCell="A16">
      <selection activeCell="C8" sqref="C8"/>
      <pageMargins left="0.7" right="0.7" top="0.75" bottom="0.75" header="0.3" footer="0.3"/>
      <pageSetup paperSize="9" orientation="portrait" r:id="rId17"/>
      <headerFooter>
        <oddFooter>&amp;L&amp;1#&amp;"Calibri"&amp;10&amp;K737373Caterpillar: Confidential Yellow</oddFooter>
      </headerFooter>
    </customSheetView>
    <customSheetView guid="{BA400C7C-46A6-490E-A221-F389469378D8}" showPageBreaks="1" topLeftCell="A16">
      <selection activeCell="C8" sqref="C8"/>
      <pageMargins left="0.7" right="0.7" top="0.75" bottom="0.75" header="0.3" footer="0.3"/>
      <pageSetup paperSize="9" orientation="portrait" r:id="rId18"/>
      <headerFooter>
        <oddFooter>&amp;L&amp;1#&amp;"Calibri"&amp;10&amp;K737373Caterpillar: Confidential Yellow</oddFooter>
      </headerFooter>
    </customSheetView>
    <customSheetView guid="{7AE21D59-CE93-418B-B8C7-FBE04780DED0}" topLeftCell="A16">
      <selection activeCell="C8" sqref="C8"/>
      <pageMargins left="0.7" right="0.7" top="0.75" bottom="0.75" header="0.3" footer="0.3"/>
      <pageSetup paperSize="9" orientation="portrait" r:id="rId19"/>
      <headerFooter>
        <oddFooter>&amp;L&amp;1#&amp;"Calibri"&amp;10&amp;K737373Caterpillar: Confidential Green</oddFooter>
      </headerFooter>
    </customSheetView>
    <customSheetView guid="{8EA840C8-1763-41CE-92D7-455B955C0F46}" topLeftCell="A16">
      <selection activeCell="C8" sqref="C8"/>
      <pageMargins left="0.7" right="0.7" top="0.75" bottom="0.75" header="0.3" footer="0.3"/>
      <pageSetup paperSize="9" orientation="portrait" r:id="rId20"/>
      <headerFooter>
        <oddFooter>&amp;L&amp;1#&amp;"Calibri"&amp;10&amp;K737373Caterpillar: Confidential Green</oddFooter>
      </headerFooter>
    </customSheetView>
    <customSheetView guid="{0C75E96E-FB34-4C3A-AC72-11835C518E2D}" topLeftCell="A16">
      <selection activeCell="C8" sqref="C8"/>
      <pageMargins left="0.7" right="0.7" top="0.75" bottom="0.75" header="0.3" footer="0.3"/>
      <pageSetup paperSize="9" orientation="portrait" r:id="rId21"/>
      <headerFooter>
        <oddFooter>&amp;L&amp;1#&amp;"Calibri"&amp;10&amp;K737373Caterpillar: Confidential Yellow</oddFooter>
      </headerFooter>
    </customSheetView>
    <customSheetView guid="{1CFF6483-1E77-4838-AA8E-7F3475D8F1A5}" topLeftCell="A16">
      <selection activeCell="C8" sqref="C8"/>
      <pageMargins left="0.7" right="0.7" top="0.75" bottom="0.75" header="0.3" footer="0.3"/>
      <pageSetup paperSize="9" orientation="portrait" r:id="rId22"/>
      <headerFooter>
        <oddFooter>&amp;L&amp;1#&amp;"Calibri"&amp;10&amp;K737373Caterpillar: Confidential Yellow</oddFooter>
      </headerFooter>
    </customSheetView>
    <customSheetView guid="{0853731C-2757-4F52-A39E-DB103DD7E231}" topLeftCell="A16">
      <selection activeCell="C8" sqref="C8"/>
      <pageMargins left="0.7" right="0.7" top="0.75" bottom="0.75" header="0.3" footer="0.3"/>
      <pageSetup paperSize="9" orientation="portrait" r:id="rId23"/>
      <headerFooter>
        <oddFooter>&amp;L&amp;1#&amp;"Calibri"&amp;10&amp;K737373Caterpillar: Confidential Yellow</oddFooter>
      </headerFooter>
    </customSheetView>
    <customSheetView guid="{90EC9BF3-F664-42B2-B432-5C40C36EC55A}" showPageBreaks="1" topLeftCell="A16">
      <selection activeCell="C8" sqref="C8"/>
      <pageMargins left="0.7" right="0.7" top="0.75" bottom="0.75" header="0.3" footer="0.3"/>
      <pageSetup paperSize="9" orientation="portrait" r:id="rId24"/>
      <headerFooter>
        <oddFooter>&amp;L&amp;1#&amp;"Calibri"&amp;10&amp;K737373Caterpillar: Confidential Yellow</oddFooter>
      </headerFooter>
    </customSheetView>
    <customSheetView guid="{4600E450-C350-4A26-A269-C4C2D907B5E1}" topLeftCell="A16">
      <selection activeCell="C8" sqref="C8"/>
      <pageMargins left="0.7" right="0.7" top="0.75" bottom="0.75" header="0.3" footer="0.3"/>
      <pageSetup paperSize="9" orientation="portrait" r:id="rId25"/>
      <headerFooter>
        <oddFooter>&amp;L&amp;1#&amp;"Calibri"&amp;10&amp;K737373Caterpillar: Confidential Green</oddFooter>
      </headerFooter>
    </customSheetView>
  </customSheetViews>
  <phoneticPr fontId="3" type="noConversion"/>
  <pageMargins left="0.7" right="0.7" top="0.75" bottom="0.75" header="0.3" footer="0.3"/>
  <pageSetup paperSize="9" orientation="portrait" r:id="rId26"/>
  <headerFooter>
    <oddFooter>&amp;L&amp;1#&amp;"Calibri"&amp;10&amp;K737373Caterpillar: Confidential Yellow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3549-9102-455B-939B-44EC25351816}">
  <dimension ref="B1:U117"/>
  <sheetViews>
    <sheetView workbookViewId="0">
      <selection activeCell="E11" sqref="E11"/>
    </sheetView>
  </sheetViews>
  <sheetFormatPr defaultColWidth="8.75" defaultRowHeight="16.5" x14ac:dyDescent="0.2"/>
  <cols>
    <col min="1" max="1" width="3.25" style="49" customWidth="1"/>
    <col min="2" max="2" width="10.375" style="52" customWidth="1"/>
    <col min="3" max="3" width="10.75" style="52" bestFit="1" customWidth="1"/>
    <col min="4" max="4" width="10.75" style="52" customWidth="1"/>
    <col min="5" max="5" width="41.75" style="49" bestFit="1" customWidth="1"/>
    <col min="6" max="6" width="14.375" style="52" customWidth="1"/>
    <col min="7" max="7" width="10.25" style="52" customWidth="1"/>
    <col min="8" max="8" width="9.75" style="52" customWidth="1"/>
    <col min="9" max="9" width="8.75" style="49"/>
    <col min="10" max="10" width="8.75" style="52"/>
    <col min="11" max="11" width="11" style="52" customWidth="1"/>
    <col min="12" max="12" width="11.375" style="69" bestFit="1" customWidth="1"/>
    <col min="13" max="13" width="29" style="62" customWidth="1"/>
    <col min="14" max="14" width="61.25" style="63" customWidth="1"/>
    <col min="15" max="15" width="4.25" style="63" customWidth="1"/>
    <col min="16" max="16" width="3.25" style="63" customWidth="1"/>
    <col min="17" max="17" width="2.375" style="63" customWidth="1"/>
    <col min="18" max="18" width="22.75" style="69" bestFit="1" customWidth="1"/>
    <col min="19" max="19" width="22.75" style="49" bestFit="1" customWidth="1"/>
    <col min="20" max="21" width="8.75" style="49"/>
    <col min="22" max="22" width="21.25" style="49" bestFit="1" customWidth="1"/>
    <col min="23" max="16384" width="8.75" style="49"/>
  </cols>
  <sheetData>
    <row r="1" spans="2:21" ht="20.25" x14ac:dyDescent="0.2">
      <c r="B1" s="516" t="s">
        <v>287</v>
      </c>
      <c r="C1" s="516"/>
      <c r="D1" s="516"/>
      <c r="E1" s="516"/>
      <c r="F1" s="516"/>
      <c r="G1" s="516"/>
      <c r="H1" s="516"/>
      <c r="J1" s="517" t="s">
        <v>436</v>
      </c>
      <c r="K1" s="517"/>
      <c r="L1" s="517"/>
      <c r="M1" s="517"/>
      <c r="N1" s="517"/>
      <c r="O1" s="517"/>
      <c r="P1" s="517"/>
      <c r="Q1" s="517"/>
      <c r="R1" s="517"/>
    </row>
    <row r="3" spans="2:21" ht="21" customHeight="1" x14ac:dyDescent="0.2">
      <c r="B3" s="82" t="s">
        <v>62</v>
      </c>
      <c r="C3" s="83" t="s">
        <v>109</v>
      </c>
      <c r="D3" s="83" t="s">
        <v>277</v>
      </c>
      <c r="E3" s="82" t="s">
        <v>232</v>
      </c>
      <c r="F3" s="84" t="s">
        <v>70</v>
      </c>
      <c r="G3" s="84" t="s">
        <v>266</v>
      </c>
      <c r="H3" s="84" t="s">
        <v>267</v>
      </c>
      <c r="J3" s="85" t="s">
        <v>347</v>
      </c>
      <c r="K3" s="85" t="s">
        <v>348</v>
      </c>
      <c r="L3" s="85" t="s">
        <v>139</v>
      </c>
      <c r="M3" s="82" t="s">
        <v>288</v>
      </c>
      <c r="N3" s="82" t="s">
        <v>289</v>
      </c>
      <c r="O3" s="88" t="s">
        <v>472</v>
      </c>
      <c r="P3" s="88" t="s">
        <v>473</v>
      </c>
      <c r="Q3" s="88" t="s">
        <v>474</v>
      </c>
      <c r="R3" s="82" t="s">
        <v>290</v>
      </c>
      <c r="S3" s="82" t="s">
        <v>467</v>
      </c>
    </row>
    <row r="4" spans="2:21" ht="33" x14ac:dyDescent="0.2">
      <c r="B4" s="89" t="s">
        <v>251</v>
      </c>
      <c r="C4" s="89" t="s">
        <v>78</v>
      </c>
      <c r="D4" s="89" t="s">
        <v>282</v>
      </c>
      <c r="E4" s="50" t="s">
        <v>8</v>
      </c>
      <c r="F4" s="89">
        <v>0</v>
      </c>
      <c r="G4" s="89">
        <v>0</v>
      </c>
      <c r="H4" s="89">
        <v>0</v>
      </c>
      <c r="J4" s="89" t="s">
        <v>345</v>
      </c>
      <c r="K4" s="89" t="s">
        <v>283</v>
      </c>
      <c r="L4" s="70" t="s">
        <v>140</v>
      </c>
      <c r="M4" s="48" t="s">
        <v>141</v>
      </c>
      <c r="N4" s="65" t="s">
        <v>142</v>
      </c>
      <c r="O4" s="65"/>
      <c r="P4" s="65"/>
      <c r="Q4" s="65"/>
      <c r="R4" s="70" t="s">
        <v>134</v>
      </c>
      <c r="S4" s="51"/>
      <c r="U4" s="86"/>
    </row>
    <row r="5" spans="2:21" x14ac:dyDescent="0.2">
      <c r="B5" s="89" t="s">
        <v>251</v>
      </c>
      <c r="C5" s="89" t="s">
        <v>79</v>
      </c>
      <c r="D5" s="89" t="s">
        <v>282</v>
      </c>
      <c r="E5" s="50" t="s">
        <v>9</v>
      </c>
      <c r="F5" s="89">
        <v>0</v>
      </c>
      <c r="G5" s="89">
        <v>0</v>
      </c>
      <c r="H5" s="89">
        <v>0</v>
      </c>
      <c r="J5" s="89" t="s">
        <v>345</v>
      </c>
      <c r="K5" s="89" t="s">
        <v>283</v>
      </c>
      <c r="L5" s="70" t="s">
        <v>140</v>
      </c>
      <c r="M5" s="48" t="s">
        <v>143</v>
      </c>
      <c r="N5" s="65" t="s">
        <v>144</v>
      </c>
      <c r="O5" s="65"/>
      <c r="P5" s="65"/>
      <c r="Q5" s="65"/>
      <c r="R5" s="70" t="s">
        <v>134</v>
      </c>
      <c r="S5" s="51"/>
      <c r="U5" s="86"/>
    </row>
    <row r="6" spans="2:21" x14ac:dyDescent="0.2">
      <c r="B6" s="89" t="s">
        <v>251</v>
      </c>
      <c r="C6" s="515" t="s">
        <v>253</v>
      </c>
      <c r="D6" s="89" t="s">
        <v>283</v>
      </c>
      <c r="E6" s="90" t="s">
        <v>248</v>
      </c>
      <c r="F6" s="55" t="s">
        <v>72</v>
      </c>
      <c r="G6" s="89" t="s">
        <v>261</v>
      </c>
      <c r="H6" s="89" t="s">
        <v>261</v>
      </c>
      <c r="J6" s="89"/>
      <c r="K6" s="89" t="s">
        <v>283</v>
      </c>
      <c r="L6" s="70" t="s">
        <v>145</v>
      </c>
      <c r="M6" s="48" t="s">
        <v>146</v>
      </c>
      <c r="N6" s="65" t="s">
        <v>147</v>
      </c>
      <c r="O6" s="65"/>
      <c r="P6" s="65"/>
      <c r="Q6" s="65"/>
      <c r="R6" s="70" t="s">
        <v>134</v>
      </c>
      <c r="S6" s="51"/>
      <c r="U6" s="86"/>
    </row>
    <row r="7" spans="2:21" ht="49.5" x14ac:dyDescent="0.2">
      <c r="B7" s="89" t="s">
        <v>251</v>
      </c>
      <c r="C7" s="515"/>
      <c r="D7" s="89" t="s">
        <v>284</v>
      </c>
      <c r="E7" s="90" t="s">
        <v>249</v>
      </c>
      <c r="F7" s="55" t="s">
        <v>72</v>
      </c>
      <c r="G7" s="89" t="s">
        <v>261</v>
      </c>
      <c r="H7" s="89" t="s">
        <v>261</v>
      </c>
      <c r="J7" s="89"/>
      <c r="K7" s="89" t="s">
        <v>283</v>
      </c>
      <c r="L7" s="70" t="s">
        <v>140</v>
      </c>
      <c r="M7" s="48" t="s">
        <v>148</v>
      </c>
      <c r="N7" s="65" t="s">
        <v>149</v>
      </c>
      <c r="O7" s="65"/>
      <c r="P7" s="65"/>
      <c r="Q7" s="65"/>
      <c r="R7" s="70" t="s">
        <v>135</v>
      </c>
      <c r="S7" s="51"/>
      <c r="U7" s="86"/>
    </row>
    <row r="8" spans="2:21" ht="33" x14ac:dyDescent="0.2">
      <c r="B8" s="89" t="s">
        <v>251</v>
      </c>
      <c r="C8" s="515"/>
      <c r="D8" s="89" t="s">
        <v>285</v>
      </c>
      <c r="E8" s="90" t="s">
        <v>250</v>
      </c>
      <c r="F8" s="55" t="s">
        <v>72</v>
      </c>
      <c r="G8" s="89" t="s">
        <v>261</v>
      </c>
      <c r="H8" s="89" t="s">
        <v>261</v>
      </c>
      <c r="J8" s="89" t="s">
        <v>345</v>
      </c>
      <c r="K8" s="89" t="s">
        <v>283</v>
      </c>
      <c r="L8" s="70" t="s">
        <v>140</v>
      </c>
      <c r="M8" s="48" t="s">
        <v>150</v>
      </c>
      <c r="N8" s="65" t="s">
        <v>151</v>
      </c>
      <c r="O8" s="65"/>
      <c r="P8" s="65"/>
      <c r="Q8" s="65"/>
      <c r="R8" s="70" t="s">
        <v>135</v>
      </c>
      <c r="S8" s="51"/>
      <c r="U8" s="87"/>
    </row>
    <row r="9" spans="2:21" x14ac:dyDescent="0.2">
      <c r="B9" s="89" t="s">
        <v>252</v>
      </c>
      <c r="C9" s="515" t="s">
        <v>80</v>
      </c>
      <c r="D9" s="89" t="s">
        <v>283</v>
      </c>
      <c r="E9" s="50" t="s">
        <v>262</v>
      </c>
      <c r="F9" s="54">
        <v>0.9</v>
      </c>
      <c r="G9" s="518">
        <v>0.9</v>
      </c>
      <c r="H9" s="54">
        <v>0.9</v>
      </c>
      <c r="J9" s="89"/>
      <c r="K9" s="89" t="s">
        <v>283</v>
      </c>
      <c r="L9" s="70" t="s">
        <v>152</v>
      </c>
      <c r="M9" s="48" t="s">
        <v>153</v>
      </c>
      <c r="N9" s="65" t="s">
        <v>154</v>
      </c>
      <c r="O9" s="65"/>
      <c r="P9" s="65"/>
      <c r="Q9" s="65"/>
      <c r="R9" s="70" t="s">
        <v>135</v>
      </c>
      <c r="S9" s="51"/>
    </row>
    <row r="10" spans="2:21" x14ac:dyDescent="0.2">
      <c r="B10" s="89" t="s">
        <v>252</v>
      </c>
      <c r="C10" s="515"/>
      <c r="D10" s="89" t="s">
        <v>284</v>
      </c>
      <c r="E10" s="50" t="s">
        <v>263</v>
      </c>
      <c r="F10" s="54">
        <v>0.9</v>
      </c>
      <c r="G10" s="519"/>
      <c r="H10" s="54">
        <v>0.95</v>
      </c>
      <c r="J10" s="89"/>
      <c r="K10" s="89" t="s">
        <v>283</v>
      </c>
      <c r="L10" s="70" t="s">
        <v>152</v>
      </c>
      <c r="M10" s="48" t="s">
        <v>155</v>
      </c>
      <c r="N10" s="65" t="s">
        <v>156</v>
      </c>
      <c r="O10" s="65"/>
      <c r="P10" s="65"/>
      <c r="Q10" s="65"/>
      <c r="R10" s="70" t="s">
        <v>136</v>
      </c>
      <c r="S10" s="51"/>
    </row>
    <row r="11" spans="2:21" ht="49.5" x14ac:dyDescent="0.2">
      <c r="B11" s="89" t="s">
        <v>252</v>
      </c>
      <c r="C11" s="515"/>
      <c r="D11" s="89" t="s">
        <v>285</v>
      </c>
      <c r="E11" s="50" t="s">
        <v>264</v>
      </c>
      <c r="F11" s="54">
        <v>0.9</v>
      </c>
      <c r="G11" s="520"/>
      <c r="H11" s="54">
        <v>0.91</v>
      </c>
      <c r="J11" s="89" t="s">
        <v>345</v>
      </c>
      <c r="K11" s="89" t="s">
        <v>283</v>
      </c>
      <c r="L11" s="70" t="s">
        <v>157</v>
      </c>
      <c r="M11" s="48" t="s">
        <v>158</v>
      </c>
      <c r="N11" s="65" t="s">
        <v>159</v>
      </c>
      <c r="O11" s="65"/>
      <c r="P11" s="65"/>
      <c r="Q11" s="65"/>
      <c r="R11" s="70" t="s">
        <v>137</v>
      </c>
      <c r="S11" s="51" t="s">
        <v>468</v>
      </c>
    </row>
    <row r="12" spans="2:21" ht="33" x14ac:dyDescent="0.2">
      <c r="B12" s="89" t="s">
        <v>252</v>
      </c>
      <c r="C12" s="515" t="s">
        <v>81</v>
      </c>
      <c r="D12" s="89" t="s">
        <v>283</v>
      </c>
      <c r="E12" s="50" t="s">
        <v>10</v>
      </c>
      <c r="F12" s="55" t="s">
        <v>72</v>
      </c>
      <c r="G12" s="54">
        <v>0.5</v>
      </c>
      <c r="H12" s="54">
        <v>0.5</v>
      </c>
      <c r="J12" s="89" t="s">
        <v>345</v>
      </c>
      <c r="K12" s="89" t="s">
        <v>283</v>
      </c>
      <c r="L12" s="71" t="s">
        <v>157</v>
      </c>
      <c r="M12" s="48" t="s">
        <v>160</v>
      </c>
      <c r="N12" s="65" t="s">
        <v>161</v>
      </c>
      <c r="O12" s="65"/>
      <c r="P12" s="65"/>
      <c r="Q12" s="65"/>
      <c r="R12" s="70" t="s">
        <v>138</v>
      </c>
      <c r="S12" s="51" t="s">
        <v>468</v>
      </c>
    </row>
    <row r="13" spans="2:21" x14ac:dyDescent="0.2">
      <c r="B13" s="89" t="s">
        <v>252</v>
      </c>
      <c r="C13" s="515"/>
      <c r="D13" s="89" t="s">
        <v>284</v>
      </c>
      <c r="E13" s="50" t="s">
        <v>27</v>
      </c>
      <c r="F13" s="55" t="s">
        <v>72</v>
      </c>
      <c r="G13" s="54">
        <v>0.3</v>
      </c>
      <c r="H13" s="54">
        <v>0.3</v>
      </c>
      <c r="J13" s="89"/>
      <c r="K13" s="89" t="s">
        <v>283</v>
      </c>
      <c r="L13" s="70" t="s">
        <v>162</v>
      </c>
      <c r="M13" s="48" t="s">
        <v>163</v>
      </c>
      <c r="N13" s="65" t="s">
        <v>164</v>
      </c>
      <c r="O13" s="65"/>
      <c r="P13" s="65"/>
      <c r="Q13" s="65"/>
      <c r="R13" s="70" t="s">
        <v>165</v>
      </c>
      <c r="S13" s="51"/>
    </row>
    <row r="14" spans="2:21" x14ac:dyDescent="0.2">
      <c r="B14" s="89" t="s">
        <v>252</v>
      </c>
      <c r="C14" s="515"/>
      <c r="D14" s="89" t="s">
        <v>285</v>
      </c>
      <c r="E14" s="50" t="s">
        <v>241</v>
      </c>
      <c r="F14" s="55" t="s">
        <v>72</v>
      </c>
      <c r="G14" s="54">
        <v>0.4</v>
      </c>
      <c r="H14" s="54">
        <v>0.4</v>
      </c>
      <c r="J14" s="89"/>
      <c r="K14" s="89" t="s">
        <v>283</v>
      </c>
      <c r="L14" s="70" t="s">
        <v>166</v>
      </c>
      <c r="M14" s="48" t="s">
        <v>167</v>
      </c>
      <c r="N14" s="65" t="s">
        <v>168</v>
      </c>
      <c r="O14" s="65"/>
      <c r="P14" s="65"/>
      <c r="Q14" s="65"/>
      <c r="R14" s="70" t="s">
        <v>137</v>
      </c>
      <c r="S14" s="51"/>
    </row>
    <row r="15" spans="2:21" x14ac:dyDescent="0.2">
      <c r="B15" s="89" t="s">
        <v>254</v>
      </c>
      <c r="C15" s="521" t="s">
        <v>236</v>
      </c>
      <c r="D15" s="89"/>
      <c r="E15" s="91" t="s">
        <v>233</v>
      </c>
      <c r="F15" s="59"/>
      <c r="G15" s="72">
        <v>0.51549999999999996</v>
      </c>
      <c r="H15" s="58" t="s">
        <v>72</v>
      </c>
      <c r="J15" s="89"/>
      <c r="K15" s="89" t="s">
        <v>283</v>
      </c>
      <c r="L15" s="70" t="s">
        <v>169</v>
      </c>
      <c r="M15" s="48" t="s">
        <v>170</v>
      </c>
      <c r="N15" s="65" t="s">
        <v>171</v>
      </c>
      <c r="O15" s="65"/>
      <c r="P15" s="65"/>
      <c r="Q15" s="65"/>
      <c r="R15" s="70" t="s">
        <v>137</v>
      </c>
      <c r="S15" s="51"/>
    </row>
    <row r="16" spans="2:21" x14ac:dyDescent="0.2">
      <c r="B16" s="89" t="s">
        <v>254</v>
      </c>
      <c r="C16" s="522"/>
      <c r="D16" s="89"/>
      <c r="E16" s="91" t="s">
        <v>24</v>
      </c>
      <c r="F16" s="59"/>
      <c r="G16" s="56"/>
      <c r="H16" s="58" t="s">
        <v>72</v>
      </c>
      <c r="J16" s="89" t="s">
        <v>345</v>
      </c>
      <c r="K16" s="89" t="s">
        <v>283</v>
      </c>
      <c r="L16" s="70" t="s">
        <v>172</v>
      </c>
      <c r="M16" s="48" t="s">
        <v>173</v>
      </c>
      <c r="N16" s="65" t="s">
        <v>174</v>
      </c>
      <c r="O16" s="65"/>
      <c r="P16" s="65"/>
      <c r="Q16" s="65"/>
      <c r="R16" s="70" t="s">
        <v>138</v>
      </c>
      <c r="S16" s="51" t="s">
        <v>471</v>
      </c>
    </row>
    <row r="17" spans="2:19" ht="33" x14ac:dyDescent="0.2">
      <c r="B17" s="89" t="s">
        <v>254</v>
      </c>
      <c r="C17" s="522"/>
      <c r="D17" s="89" t="s">
        <v>283</v>
      </c>
      <c r="E17" s="91" t="s">
        <v>276</v>
      </c>
      <c r="F17" s="58" t="s">
        <v>72</v>
      </c>
      <c r="G17" s="58" t="s">
        <v>72</v>
      </c>
      <c r="H17" s="59">
        <v>4</v>
      </c>
      <c r="J17" s="89" t="s">
        <v>345</v>
      </c>
      <c r="K17" s="89" t="s">
        <v>283</v>
      </c>
      <c r="L17" s="70" t="s">
        <v>175</v>
      </c>
      <c r="M17" s="48" t="s">
        <v>176</v>
      </c>
      <c r="N17" s="65" t="s">
        <v>177</v>
      </c>
      <c r="O17" s="65"/>
      <c r="P17" s="65"/>
      <c r="Q17" s="65"/>
      <c r="R17" s="70" t="s">
        <v>138</v>
      </c>
      <c r="S17" s="51" t="s">
        <v>471</v>
      </c>
    </row>
    <row r="18" spans="2:19" x14ac:dyDescent="0.2">
      <c r="B18" s="89" t="s">
        <v>254</v>
      </c>
      <c r="C18" s="522"/>
      <c r="D18" s="89" t="s">
        <v>475</v>
      </c>
      <c r="E18" s="50" t="s">
        <v>24</v>
      </c>
      <c r="F18" s="58" t="s">
        <v>72</v>
      </c>
      <c r="G18" s="58" t="s">
        <v>72</v>
      </c>
      <c r="H18" s="60">
        <v>0.85</v>
      </c>
      <c r="J18" s="89" t="s">
        <v>345</v>
      </c>
      <c r="K18" s="89" t="s">
        <v>283</v>
      </c>
      <c r="L18" s="70" t="s">
        <v>178</v>
      </c>
      <c r="M18" s="48" t="s">
        <v>179</v>
      </c>
      <c r="N18" s="65" t="s">
        <v>180</v>
      </c>
      <c r="O18" s="65"/>
      <c r="P18" s="65"/>
      <c r="Q18" s="65"/>
      <c r="R18" s="70" t="s">
        <v>138</v>
      </c>
      <c r="S18" s="51" t="s">
        <v>468</v>
      </c>
    </row>
    <row r="19" spans="2:19" x14ac:dyDescent="0.2">
      <c r="B19" s="89" t="s">
        <v>254</v>
      </c>
      <c r="C19" s="523"/>
      <c r="D19" s="89" t="s">
        <v>284</v>
      </c>
      <c r="E19" s="91" t="s">
        <v>275</v>
      </c>
      <c r="F19" s="58" t="s">
        <v>72</v>
      </c>
      <c r="G19" s="58" t="s">
        <v>72</v>
      </c>
      <c r="H19" s="59">
        <v>12</v>
      </c>
      <c r="J19" s="89" t="s">
        <v>345</v>
      </c>
      <c r="K19" s="89" t="s">
        <v>283</v>
      </c>
      <c r="L19" s="70" t="s">
        <v>181</v>
      </c>
      <c r="M19" s="48" t="s">
        <v>182</v>
      </c>
      <c r="N19" s="65" t="s">
        <v>183</v>
      </c>
      <c r="O19" s="65"/>
      <c r="P19" s="65"/>
      <c r="Q19" s="65"/>
      <c r="R19" s="70" t="s">
        <v>138</v>
      </c>
      <c r="S19" s="51"/>
    </row>
    <row r="20" spans="2:19" x14ac:dyDescent="0.2">
      <c r="B20" s="89" t="s">
        <v>254</v>
      </c>
      <c r="C20" s="515" t="s">
        <v>280</v>
      </c>
      <c r="D20" s="89" t="s">
        <v>283</v>
      </c>
      <c r="E20" s="50" t="s">
        <v>12</v>
      </c>
      <c r="F20" s="55">
        <v>9</v>
      </c>
      <c r="G20" s="55">
        <v>9</v>
      </c>
      <c r="H20" s="55">
        <v>9</v>
      </c>
      <c r="J20" s="89"/>
      <c r="K20" s="89" t="s">
        <v>283</v>
      </c>
      <c r="L20" s="70" t="s">
        <v>184</v>
      </c>
      <c r="M20" s="48" t="s">
        <v>185</v>
      </c>
      <c r="N20" s="65"/>
      <c r="O20" s="65"/>
      <c r="P20" s="65"/>
      <c r="Q20" s="65"/>
      <c r="R20" s="70" t="s">
        <v>138</v>
      </c>
      <c r="S20" s="51"/>
    </row>
    <row r="21" spans="2:19" x14ac:dyDescent="0.2">
      <c r="B21" s="89" t="s">
        <v>254</v>
      </c>
      <c r="C21" s="515"/>
      <c r="D21" s="89" t="s">
        <v>284</v>
      </c>
      <c r="E21" s="50" t="s">
        <v>30</v>
      </c>
      <c r="F21" s="55">
        <v>26</v>
      </c>
      <c r="G21" s="55">
        <v>26</v>
      </c>
      <c r="H21" s="55">
        <v>26</v>
      </c>
      <c r="J21" s="89" t="s">
        <v>345</v>
      </c>
      <c r="K21" s="89" t="s">
        <v>283</v>
      </c>
      <c r="L21" s="70" t="s">
        <v>157</v>
      </c>
      <c r="M21" s="48" t="s">
        <v>186</v>
      </c>
      <c r="N21" s="65"/>
      <c r="O21" s="65"/>
      <c r="P21" s="65"/>
      <c r="Q21" s="65"/>
      <c r="R21" s="70" t="s">
        <v>138</v>
      </c>
      <c r="S21" s="51" t="s">
        <v>468</v>
      </c>
    </row>
    <row r="22" spans="2:19" x14ac:dyDescent="0.2">
      <c r="B22" s="89" t="s">
        <v>254</v>
      </c>
      <c r="C22" s="515"/>
      <c r="D22" s="89" t="s">
        <v>285</v>
      </c>
      <c r="E22" s="50" t="s">
        <v>237</v>
      </c>
      <c r="F22" s="55">
        <v>10</v>
      </c>
      <c r="G22" s="55">
        <v>10</v>
      </c>
      <c r="H22" s="55">
        <v>10</v>
      </c>
      <c r="J22" s="89" t="s">
        <v>345</v>
      </c>
      <c r="K22" s="89" t="s">
        <v>283</v>
      </c>
      <c r="L22" s="70" t="s">
        <v>178</v>
      </c>
      <c r="M22" s="48" t="s">
        <v>187</v>
      </c>
      <c r="N22" s="65"/>
      <c r="O22" s="65"/>
      <c r="P22" s="65"/>
      <c r="Q22" s="65"/>
      <c r="R22" s="70" t="s">
        <v>138</v>
      </c>
      <c r="S22" s="51" t="s">
        <v>470</v>
      </c>
    </row>
    <row r="23" spans="2:19" x14ac:dyDescent="0.2">
      <c r="B23" s="89" t="s">
        <v>254</v>
      </c>
      <c r="C23" s="521" t="s">
        <v>281</v>
      </c>
      <c r="D23" s="89" t="s">
        <v>283</v>
      </c>
      <c r="E23" s="50" t="s">
        <v>13</v>
      </c>
      <c r="F23" s="55">
        <v>3</v>
      </c>
      <c r="G23" s="61">
        <v>3</v>
      </c>
      <c r="H23" s="55">
        <v>3</v>
      </c>
      <c r="J23" s="89"/>
      <c r="K23" s="89" t="s">
        <v>283</v>
      </c>
      <c r="L23" s="70" t="s">
        <v>188</v>
      </c>
      <c r="M23" s="48" t="s">
        <v>189</v>
      </c>
      <c r="N23" s="65"/>
      <c r="O23" s="65"/>
      <c r="P23" s="65"/>
      <c r="Q23" s="65"/>
      <c r="R23" s="70" t="s">
        <v>138</v>
      </c>
      <c r="S23" s="51"/>
    </row>
    <row r="24" spans="2:19" x14ac:dyDescent="0.2">
      <c r="B24" s="89" t="s">
        <v>254</v>
      </c>
      <c r="C24" s="522"/>
      <c r="D24" s="89" t="s">
        <v>284</v>
      </c>
      <c r="E24" s="50" t="s">
        <v>278</v>
      </c>
      <c r="F24" s="55">
        <v>10</v>
      </c>
      <c r="G24" s="61">
        <v>10</v>
      </c>
      <c r="H24" s="61">
        <v>10</v>
      </c>
      <c r="J24" s="89" t="s">
        <v>345</v>
      </c>
      <c r="K24" s="89" t="s">
        <v>283</v>
      </c>
      <c r="L24" s="70" t="s">
        <v>162</v>
      </c>
      <c r="M24" s="48" t="s">
        <v>190</v>
      </c>
      <c r="N24" s="65"/>
      <c r="O24" s="65"/>
      <c r="P24" s="65"/>
      <c r="Q24" s="65"/>
      <c r="R24" s="70" t="s">
        <v>138</v>
      </c>
      <c r="S24" s="51" t="s">
        <v>469</v>
      </c>
    </row>
    <row r="25" spans="2:19" ht="33" x14ac:dyDescent="0.2">
      <c r="B25" s="89" t="s">
        <v>254</v>
      </c>
      <c r="C25" s="523"/>
      <c r="D25" s="89" t="s">
        <v>285</v>
      </c>
      <c r="E25" s="50" t="s">
        <v>279</v>
      </c>
      <c r="F25" s="55">
        <v>60</v>
      </c>
      <c r="G25" s="61">
        <v>60</v>
      </c>
      <c r="H25" s="55">
        <v>60</v>
      </c>
      <c r="J25" s="89"/>
      <c r="K25" s="89" t="s">
        <v>283</v>
      </c>
      <c r="L25" s="70" t="s">
        <v>166</v>
      </c>
      <c r="M25" s="48" t="s">
        <v>191</v>
      </c>
      <c r="N25" s="65"/>
      <c r="O25" s="65"/>
      <c r="P25" s="65"/>
      <c r="Q25" s="65"/>
      <c r="R25" s="70" t="s">
        <v>138</v>
      </c>
      <c r="S25" s="51"/>
    </row>
    <row r="26" spans="2:19" x14ac:dyDescent="0.2">
      <c r="B26" s="89" t="s">
        <v>254</v>
      </c>
      <c r="C26" s="521" t="s">
        <v>88</v>
      </c>
      <c r="D26" s="89" t="s">
        <v>283</v>
      </c>
      <c r="E26" s="50" t="s">
        <v>22</v>
      </c>
      <c r="F26" s="54">
        <v>0.95499999999999996</v>
      </c>
      <c r="G26" s="518">
        <v>0.87</v>
      </c>
      <c r="H26" s="54">
        <v>0.95499999999999996</v>
      </c>
      <c r="J26" s="89"/>
      <c r="K26" s="89" t="s">
        <v>283</v>
      </c>
      <c r="L26" s="70" t="s">
        <v>192</v>
      </c>
      <c r="M26" s="48" t="s">
        <v>193</v>
      </c>
      <c r="N26" s="65"/>
      <c r="O26" s="65"/>
      <c r="P26" s="65"/>
      <c r="Q26" s="65"/>
      <c r="R26" s="70" t="s">
        <v>138</v>
      </c>
      <c r="S26" s="51"/>
    </row>
    <row r="27" spans="2:19" x14ac:dyDescent="0.2">
      <c r="B27" s="89" t="s">
        <v>254</v>
      </c>
      <c r="C27" s="522"/>
      <c r="D27" s="89" t="s">
        <v>283</v>
      </c>
      <c r="E27" s="50" t="s">
        <v>23</v>
      </c>
      <c r="F27" s="54">
        <v>0.95499999999999996</v>
      </c>
      <c r="G27" s="519"/>
      <c r="H27" s="54">
        <v>0.95499999999999996</v>
      </c>
      <c r="J27" s="89"/>
      <c r="K27" s="89" t="s">
        <v>283</v>
      </c>
      <c r="L27" s="70" t="s">
        <v>140</v>
      </c>
      <c r="M27" s="48" t="s">
        <v>194</v>
      </c>
      <c r="N27" s="65"/>
      <c r="O27" s="65"/>
      <c r="P27" s="65"/>
      <c r="Q27" s="65"/>
      <c r="R27" s="70" t="s">
        <v>138</v>
      </c>
      <c r="S27" s="51"/>
    </row>
    <row r="28" spans="2:19" x14ac:dyDescent="0.2">
      <c r="B28" s="89" t="s">
        <v>254</v>
      </c>
      <c r="C28" s="523"/>
      <c r="D28" s="89" t="s">
        <v>285</v>
      </c>
      <c r="E28" s="50" t="s">
        <v>265</v>
      </c>
      <c r="F28" s="54">
        <v>0.95499999999999996</v>
      </c>
      <c r="G28" s="520"/>
      <c r="H28" s="54">
        <v>0.95499999999999996</v>
      </c>
      <c r="J28" s="89"/>
      <c r="K28" s="89" t="s">
        <v>283</v>
      </c>
      <c r="L28" s="70" t="s">
        <v>195</v>
      </c>
      <c r="M28" s="48" t="s">
        <v>196</v>
      </c>
      <c r="N28" s="65"/>
      <c r="O28" s="65"/>
      <c r="P28" s="65"/>
      <c r="Q28" s="65"/>
      <c r="R28" s="70" t="s">
        <v>138</v>
      </c>
      <c r="S28" s="51"/>
    </row>
    <row r="29" spans="2:19" x14ac:dyDescent="0.2">
      <c r="B29" s="89" t="s">
        <v>255</v>
      </c>
      <c r="C29" s="515" t="s">
        <v>257</v>
      </c>
      <c r="D29" s="89" t="s">
        <v>284</v>
      </c>
      <c r="E29" s="50" t="s">
        <v>238</v>
      </c>
      <c r="F29" s="54">
        <v>0.99</v>
      </c>
      <c r="G29" s="54">
        <v>0.99</v>
      </c>
      <c r="H29" s="54">
        <v>0.99</v>
      </c>
      <c r="J29" s="89"/>
      <c r="K29" s="89" t="s">
        <v>283</v>
      </c>
      <c r="L29" s="70" t="s">
        <v>178</v>
      </c>
      <c r="M29" s="48" t="s">
        <v>197</v>
      </c>
      <c r="N29" s="65"/>
      <c r="O29" s="65"/>
      <c r="P29" s="65"/>
      <c r="Q29" s="65"/>
      <c r="R29" s="70" t="s">
        <v>138</v>
      </c>
      <c r="S29" s="51"/>
    </row>
    <row r="30" spans="2:19" x14ac:dyDescent="0.2">
      <c r="B30" s="89" t="s">
        <v>255</v>
      </c>
      <c r="C30" s="515"/>
      <c r="D30" s="89" t="s">
        <v>285</v>
      </c>
      <c r="E30" s="50" t="s">
        <v>239</v>
      </c>
      <c r="F30" s="54">
        <v>0.98</v>
      </c>
      <c r="G30" s="54">
        <v>0.98</v>
      </c>
      <c r="H30" s="54">
        <v>0.98</v>
      </c>
      <c r="J30" s="89"/>
      <c r="K30" s="89" t="s">
        <v>283</v>
      </c>
      <c r="L30" s="70" t="s">
        <v>192</v>
      </c>
      <c r="M30" s="48" t="s">
        <v>198</v>
      </c>
      <c r="N30" s="65"/>
      <c r="O30" s="65"/>
      <c r="P30" s="65"/>
      <c r="Q30" s="65"/>
      <c r="R30" s="70" t="s">
        <v>138</v>
      </c>
      <c r="S30" s="51"/>
    </row>
    <row r="31" spans="2:19" x14ac:dyDescent="0.2">
      <c r="B31" s="89" t="s">
        <v>255</v>
      </c>
      <c r="C31" s="515" t="s">
        <v>90</v>
      </c>
      <c r="D31" s="89" t="s">
        <v>283</v>
      </c>
      <c r="E31" s="50" t="s">
        <v>73</v>
      </c>
      <c r="F31" s="89">
        <v>1350</v>
      </c>
      <c r="G31" s="89">
        <v>1350</v>
      </c>
      <c r="H31" s="89">
        <v>1350</v>
      </c>
      <c r="J31" s="89"/>
      <c r="K31" s="89" t="s">
        <v>283</v>
      </c>
      <c r="L31" s="70" t="s">
        <v>166</v>
      </c>
      <c r="M31" s="48" t="s">
        <v>199</v>
      </c>
      <c r="N31" s="65"/>
      <c r="O31" s="65"/>
      <c r="P31" s="65"/>
      <c r="Q31" s="65"/>
      <c r="R31" s="70" t="s">
        <v>138</v>
      </c>
      <c r="S31" s="51"/>
    </row>
    <row r="32" spans="2:19" x14ac:dyDescent="0.2">
      <c r="B32" s="89" t="s">
        <v>255</v>
      </c>
      <c r="C32" s="515"/>
      <c r="D32" s="89" t="s">
        <v>284</v>
      </c>
      <c r="E32" s="50" t="s">
        <v>268</v>
      </c>
      <c r="F32" s="89">
        <v>354</v>
      </c>
      <c r="G32" s="89">
        <v>354</v>
      </c>
      <c r="H32" s="89">
        <v>354</v>
      </c>
      <c r="J32" s="89"/>
      <c r="K32" s="89" t="s">
        <v>283</v>
      </c>
      <c r="L32" s="70" t="s">
        <v>162</v>
      </c>
      <c r="M32" s="48" t="s">
        <v>200</v>
      </c>
      <c r="N32" s="65"/>
      <c r="O32" s="65"/>
      <c r="P32" s="65"/>
      <c r="Q32" s="65"/>
      <c r="R32" s="70" t="s">
        <v>138</v>
      </c>
      <c r="S32" s="51"/>
    </row>
    <row r="33" spans="2:19" x14ac:dyDescent="0.2">
      <c r="B33" s="89" t="s">
        <v>255</v>
      </c>
      <c r="C33" s="515"/>
      <c r="D33" s="89" t="s">
        <v>285</v>
      </c>
      <c r="E33" s="50" t="s">
        <v>269</v>
      </c>
      <c r="F33" s="89">
        <v>100</v>
      </c>
      <c r="G33" s="89">
        <v>100</v>
      </c>
      <c r="H33" s="89">
        <v>100</v>
      </c>
      <c r="J33" s="89"/>
      <c r="K33" s="89" t="s">
        <v>284</v>
      </c>
      <c r="L33" s="70" t="s">
        <v>216</v>
      </c>
      <c r="M33" s="73" t="s">
        <v>349</v>
      </c>
      <c r="N33" s="74" t="s">
        <v>350</v>
      </c>
      <c r="O33" s="74"/>
      <c r="P33" s="74"/>
      <c r="Q33" s="74"/>
      <c r="R33" s="70" t="s">
        <v>137</v>
      </c>
      <c r="S33" s="51"/>
    </row>
    <row r="34" spans="2:19" x14ac:dyDescent="0.2">
      <c r="B34" s="89" t="s">
        <v>256</v>
      </c>
      <c r="C34" s="515" t="s">
        <v>93</v>
      </c>
      <c r="D34" s="89" t="s">
        <v>283</v>
      </c>
      <c r="E34" s="50" t="s">
        <v>20</v>
      </c>
      <c r="F34" s="55" t="s">
        <v>72</v>
      </c>
      <c r="G34" s="89">
        <f t="shared" ref="G34:H34" si="0">30+5</f>
        <v>35</v>
      </c>
      <c r="H34" s="89">
        <f t="shared" si="0"/>
        <v>35</v>
      </c>
      <c r="J34" s="89" t="s">
        <v>345</v>
      </c>
      <c r="K34" s="89" t="s">
        <v>284</v>
      </c>
      <c r="L34" s="70" t="s">
        <v>216</v>
      </c>
      <c r="M34" s="73" t="s">
        <v>351</v>
      </c>
      <c r="N34" s="74" t="s">
        <v>352</v>
      </c>
      <c r="O34" s="74"/>
      <c r="P34" s="74"/>
      <c r="Q34" s="74"/>
      <c r="R34" s="70" t="s">
        <v>138</v>
      </c>
      <c r="S34" s="51" t="s">
        <v>468</v>
      </c>
    </row>
    <row r="35" spans="2:19" x14ac:dyDescent="0.2">
      <c r="B35" s="89" t="s">
        <v>256</v>
      </c>
      <c r="C35" s="515"/>
      <c r="D35" s="89" t="s">
        <v>284</v>
      </c>
      <c r="E35" s="50" t="s">
        <v>45</v>
      </c>
      <c r="F35" s="55" t="s">
        <v>72</v>
      </c>
      <c r="G35" s="89">
        <f t="shared" ref="G35:H36" si="1">32+5</f>
        <v>37</v>
      </c>
      <c r="H35" s="89">
        <f t="shared" si="1"/>
        <v>37</v>
      </c>
      <c r="J35" s="89" t="s">
        <v>345</v>
      </c>
      <c r="K35" s="89" t="s">
        <v>284</v>
      </c>
      <c r="L35" s="70" t="s">
        <v>216</v>
      </c>
      <c r="M35" s="73" t="s">
        <v>353</v>
      </c>
      <c r="N35" s="74" t="s">
        <v>354</v>
      </c>
      <c r="O35" s="74"/>
      <c r="P35" s="74"/>
      <c r="Q35" s="74"/>
      <c r="R35" s="70" t="s">
        <v>137</v>
      </c>
      <c r="S35" s="51" t="s">
        <v>468</v>
      </c>
    </row>
    <row r="36" spans="2:19" x14ac:dyDescent="0.2">
      <c r="B36" s="89" t="s">
        <v>256</v>
      </c>
      <c r="C36" s="515"/>
      <c r="D36" s="89" t="s">
        <v>285</v>
      </c>
      <c r="E36" s="50" t="s">
        <v>76</v>
      </c>
      <c r="F36" s="55" t="s">
        <v>72</v>
      </c>
      <c r="G36" s="89">
        <f t="shared" si="1"/>
        <v>37</v>
      </c>
      <c r="H36" s="89">
        <f t="shared" si="1"/>
        <v>37</v>
      </c>
      <c r="J36" s="89" t="s">
        <v>345</v>
      </c>
      <c r="K36" s="89" t="s">
        <v>284</v>
      </c>
      <c r="L36" s="70" t="s">
        <v>217</v>
      </c>
      <c r="M36" s="73" t="s">
        <v>355</v>
      </c>
      <c r="N36" s="74" t="s">
        <v>356</v>
      </c>
      <c r="O36" s="74"/>
      <c r="P36" s="74"/>
      <c r="Q36" s="74"/>
      <c r="R36" s="70" t="s">
        <v>138</v>
      </c>
      <c r="S36" s="51" t="s">
        <v>468</v>
      </c>
    </row>
    <row r="37" spans="2:19" x14ac:dyDescent="0.2">
      <c r="B37" s="89" t="s">
        <v>256</v>
      </c>
      <c r="C37" s="515" t="s">
        <v>94</v>
      </c>
      <c r="D37" s="89" t="s">
        <v>283</v>
      </c>
      <c r="E37" s="50" t="s">
        <v>240</v>
      </c>
      <c r="F37" s="57">
        <v>1.8499999999999999E-2</v>
      </c>
      <c r="G37" s="57">
        <v>1.8499999999999999E-2</v>
      </c>
      <c r="H37" s="57">
        <v>1.8499999999999999E-2</v>
      </c>
      <c r="J37" s="89"/>
      <c r="K37" s="89" t="s">
        <v>284</v>
      </c>
      <c r="L37" s="70" t="s">
        <v>216</v>
      </c>
      <c r="M37" s="73" t="s">
        <v>357</v>
      </c>
      <c r="N37" s="74" t="s">
        <v>358</v>
      </c>
      <c r="O37" s="74"/>
      <c r="P37" s="74"/>
      <c r="Q37" s="74"/>
      <c r="R37" s="70" t="s">
        <v>137</v>
      </c>
      <c r="S37" s="51"/>
    </row>
    <row r="38" spans="2:19" ht="30.75" x14ac:dyDescent="0.2">
      <c r="B38" s="89" t="s">
        <v>256</v>
      </c>
      <c r="C38" s="515"/>
      <c r="D38" s="89" t="s">
        <v>284</v>
      </c>
      <c r="E38" s="50" t="s">
        <v>43</v>
      </c>
      <c r="F38" s="57">
        <v>1.8499999999999999E-2</v>
      </c>
      <c r="G38" s="57">
        <v>1.8499999999999999E-2</v>
      </c>
      <c r="H38" s="57">
        <v>1.8499999999999999E-2</v>
      </c>
      <c r="J38" s="89" t="s">
        <v>345</v>
      </c>
      <c r="K38" s="89" t="s">
        <v>284</v>
      </c>
      <c r="L38" s="70" t="s">
        <v>205</v>
      </c>
      <c r="M38" s="73" t="s">
        <v>359</v>
      </c>
      <c r="N38" s="74" t="s">
        <v>360</v>
      </c>
      <c r="O38" s="74"/>
      <c r="P38" s="74"/>
      <c r="Q38" s="74"/>
      <c r="R38" s="70" t="s">
        <v>136</v>
      </c>
      <c r="S38" s="51" t="s">
        <v>470</v>
      </c>
    </row>
    <row r="39" spans="2:19" ht="28.5" x14ac:dyDescent="0.2">
      <c r="B39" s="89" t="s">
        <v>256</v>
      </c>
      <c r="C39" s="515"/>
      <c r="D39" s="89" t="s">
        <v>285</v>
      </c>
      <c r="E39" s="50" t="s">
        <v>242</v>
      </c>
      <c r="F39" s="57">
        <v>1.8499999999999999E-2</v>
      </c>
      <c r="G39" s="57">
        <v>1.8499999999999999E-2</v>
      </c>
      <c r="H39" s="57">
        <v>1.8499999999999999E-2</v>
      </c>
      <c r="J39" s="89" t="s">
        <v>345</v>
      </c>
      <c r="K39" s="89" t="s">
        <v>284</v>
      </c>
      <c r="L39" s="70" t="s">
        <v>218</v>
      </c>
      <c r="M39" s="73" t="s">
        <v>361</v>
      </c>
      <c r="N39" s="74" t="s">
        <v>362</v>
      </c>
      <c r="O39" s="74"/>
      <c r="P39" s="74"/>
      <c r="Q39" s="74"/>
      <c r="R39" s="70" t="s">
        <v>134</v>
      </c>
      <c r="S39" s="51" t="s">
        <v>468</v>
      </c>
    </row>
    <row r="40" spans="2:19" x14ac:dyDescent="0.2">
      <c r="B40" s="89" t="s">
        <v>256</v>
      </c>
      <c r="C40" s="515" t="s">
        <v>258</v>
      </c>
      <c r="D40" s="89" t="s">
        <v>283</v>
      </c>
      <c r="E40" s="50" t="s">
        <v>19</v>
      </c>
      <c r="F40" s="55" t="s">
        <v>72</v>
      </c>
      <c r="G40" s="54">
        <v>0.1</v>
      </c>
      <c r="H40" s="54">
        <v>0.1</v>
      </c>
      <c r="J40" s="89" t="s">
        <v>345</v>
      </c>
      <c r="K40" s="89" t="s">
        <v>284</v>
      </c>
      <c r="L40" s="70" t="s">
        <v>219</v>
      </c>
      <c r="M40" s="73" t="s">
        <v>363</v>
      </c>
      <c r="N40" s="74" t="s">
        <v>364</v>
      </c>
      <c r="O40" s="74"/>
      <c r="P40" s="74"/>
      <c r="Q40" s="74"/>
      <c r="R40" s="70" t="s">
        <v>220</v>
      </c>
      <c r="S40" s="51" t="s">
        <v>471</v>
      </c>
    </row>
    <row r="41" spans="2:19" x14ac:dyDescent="0.2">
      <c r="B41" s="89" t="s">
        <v>256</v>
      </c>
      <c r="C41" s="515"/>
      <c r="D41" s="89" t="s">
        <v>284</v>
      </c>
      <c r="E41" s="50" t="s">
        <v>44</v>
      </c>
      <c r="F41" s="55" t="s">
        <v>72</v>
      </c>
      <c r="G41" s="54">
        <v>0.1</v>
      </c>
      <c r="H41" s="54">
        <v>0.1</v>
      </c>
      <c r="J41" s="89"/>
      <c r="K41" s="89" t="s">
        <v>284</v>
      </c>
      <c r="L41" s="75" t="s">
        <v>221</v>
      </c>
      <c r="M41" s="76" t="s">
        <v>365</v>
      </c>
      <c r="N41" s="77" t="s">
        <v>366</v>
      </c>
      <c r="O41" s="77"/>
      <c r="P41" s="77"/>
      <c r="Q41" s="77"/>
      <c r="R41" s="75" t="s">
        <v>134</v>
      </c>
      <c r="S41" s="51"/>
    </row>
    <row r="42" spans="2:19" ht="30.75" x14ac:dyDescent="0.2">
      <c r="B42" s="89" t="s">
        <v>256</v>
      </c>
      <c r="C42" s="515"/>
      <c r="D42" s="89" t="s">
        <v>285</v>
      </c>
      <c r="E42" s="50" t="s">
        <v>243</v>
      </c>
      <c r="F42" s="55" t="s">
        <v>72</v>
      </c>
      <c r="G42" s="54">
        <v>0.1</v>
      </c>
      <c r="H42" s="54">
        <v>0.1</v>
      </c>
      <c r="J42" s="89"/>
      <c r="K42" s="89" t="s">
        <v>284</v>
      </c>
      <c r="L42" s="70" t="s">
        <v>222</v>
      </c>
      <c r="M42" s="64" t="s">
        <v>367</v>
      </c>
      <c r="N42" s="78" t="s">
        <v>368</v>
      </c>
      <c r="O42" s="78"/>
      <c r="P42" s="78"/>
      <c r="Q42" s="78"/>
      <c r="R42" s="70"/>
      <c r="S42" s="51"/>
    </row>
    <row r="43" spans="2:19" x14ac:dyDescent="0.2">
      <c r="B43" s="89" t="s">
        <v>256</v>
      </c>
      <c r="C43" s="515" t="s">
        <v>127</v>
      </c>
      <c r="D43" s="89" t="s">
        <v>283</v>
      </c>
      <c r="E43" s="50" t="s">
        <v>270</v>
      </c>
      <c r="F43" s="89">
        <v>36</v>
      </c>
      <c r="G43" s="89">
        <v>36</v>
      </c>
      <c r="H43" s="89">
        <v>36</v>
      </c>
      <c r="J43" s="89" t="s">
        <v>345</v>
      </c>
      <c r="K43" s="89" t="s">
        <v>284</v>
      </c>
      <c r="L43" s="70" t="s">
        <v>222</v>
      </c>
      <c r="M43" s="64" t="s">
        <v>369</v>
      </c>
      <c r="N43" s="78" t="s">
        <v>370</v>
      </c>
      <c r="O43" s="78"/>
      <c r="P43" s="78"/>
      <c r="Q43" s="78"/>
      <c r="R43" s="70"/>
      <c r="S43" s="51" t="s">
        <v>468</v>
      </c>
    </row>
    <row r="44" spans="2:19" ht="28.5" x14ac:dyDescent="0.2">
      <c r="B44" s="89" t="s">
        <v>256</v>
      </c>
      <c r="C44" s="515"/>
      <c r="D44" s="89" t="s">
        <v>284</v>
      </c>
      <c r="E44" s="50" t="s">
        <v>271</v>
      </c>
      <c r="F44" s="56"/>
      <c r="G44" s="56"/>
      <c r="H44" s="56"/>
      <c r="J44" s="89"/>
      <c r="K44" s="89" t="s">
        <v>284</v>
      </c>
      <c r="L44" s="70" t="s">
        <v>222</v>
      </c>
      <c r="M44" s="64" t="s">
        <v>371</v>
      </c>
      <c r="N44" s="78" t="s">
        <v>372</v>
      </c>
      <c r="O44" s="78"/>
      <c r="P44" s="78"/>
      <c r="Q44" s="78"/>
      <c r="R44" s="70"/>
      <c r="S44" s="51"/>
    </row>
    <row r="45" spans="2:19" x14ac:dyDescent="0.2">
      <c r="B45" s="89" t="s">
        <v>256</v>
      </c>
      <c r="C45" s="515"/>
      <c r="D45" s="89" t="s">
        <v>284</v>
      </c>
      <c r="E45" s="50" t="s">
        <v>272</v>
      </c>
      <c r="F45" s="56"/>
      <c r="G45" s="56"/>
      <c r="H45" s="56"/>
      <c r="J45" s="89"/>
      <c r="K45" s="89" t="s">
        <v>284</v>
      </c>
      <c r="L45" s="70" t="s">
        <v>222</v>
      </c>
      <c r="M45" s="64" t="s">
        <v>373</v>
      </c>
      <c r="N45" s="78" t="s">
        <v>370</v>
      </c>
      <c r="O45" s="78"/>
      <c r="P45" s="78"/>
      <c r="Q45" s="78"/>
      <c r="R45" s="70"/>
      <c r="S45" s="51"/>
    </row>
    <row r="46" spans="2:19" x14ac:dyDescent="0.2">
      <c r="B46" s="89" t="s">
        <v>256</v>
      </c>
      <c r="C46" s="515"/>
      <c r="D46" s="89" t="s">
        <v>285</v>
      </c>
      <c r="E46" s="50" t="s">
        <v>273</v>
      </c>
      <c r="F46" s="89">
        <v>36</v>
      </c>
      <c r="G46" s="89">
        <v>36</v>
      </c>
      <c r="H46" s="89">
        <v>36</v>
      </c>
      <c r="J46" s="89" t="s">
        <v>345</v>
      </c>
      <c r="K46" s="89" t="s">
        <v>284</v>
      </c>
      <c r="L46" s="70" t="s">
        <v>222</v>
      </c>
      <c r="M46" s="64" t="s">
        <v>374</v>
      </c>
      <c r="N46" s="78" t="s">
        <v>375</v>
      </c>
      <c r="O46" s="78"/>
      <c r="P46" s="78"/>
      <c r="Q46" s="78"/>
      <c r="R46" s="70"/>
      <c r="S46" s="51" t="s">
        <v>468</v>
      </c>
    </row>
    <row r="47" spans="2:19" x14ac:dyDescent="0.2">
      <c r="B47" s="89" t="s">
        <v>254</v>
      </c>
      <c r="C47" s="515" t="s">
        <v>84</v>
      </c>
      <c r="D47" s="89" t="s">
        <v>284</v>
      </c>
      <c r="E47" s="50" t="s">
        <v>234</v>
      </c>
      <c r="F47" s="55" t="s">
        <v>72</v>
      </c>
      <c r="G47" s="54">
        <v>0.7</v>
      </c>
      <c r="H47" s="54">
        <v>0.7</v>
      </c>
      <c r="J47" s="89"/>
      <c r="K47" s="89" t="s">
        <v>284</v>
      </c>
      <c r="L47" s="70" t="s">
        <v>222</v>
      </c>
      <c r="M47" s="64" t="s">
        <v>376</v>
      </c>
      <c r="N47" s="78" t="s">
        <v>377</v>
      </c>
      <c r="O47" s="78"/>
      <c r="P47" s="78"/>
      <c r="Q47" s="78"/>
      <c r="R47" s="70"/>
      <c r="S47" s="51"/>
    </row>
    <row r="48" spans="2:19" ht="30.75" x14ac:dyDescent="0.2">
      <c r="B48" s="89" t="s">
        <v>254</v>
      </c>
      <c r="C48" s="515"/>
      <c r="D48" s="89" t="s">
        <v>284</v>
      </c>
      <c r="E48" s="50" t="s">
        <v>235</v>
      </c>
      <c r="F48" s="55" t="s">
        <v>72</v>
      </c>
      <c r="G48" s="54">
        <v>0.8</v>
      </c>
      <c r="H48" s="54">
        <v>0.8</v>
      </c>
      <c r="J48" s="89"/>
      <c r="K48" s="89" t="s">
        <v>284</v>
      </c>
      <c r="L48" s="70" t="s">
        <v>222</v>
      </c>
      <c r="M48" s="64" t="s">
        <v>378</v>
      </c>
      <c r="N48" s="78" t="s">
        <v>379</v>
      </c>
      <c r="O48" s="78"/>
      <c r="P48" s="78"/>
      <c r="Q48" s="78"/>
      <c r="R48" s="70"/>
      <c r="S48" s="51"/>
    </row>
    <row r="49" spans="2:19" x14ac:dyDescent="0.2">
      <c r="B49" s="89" t="s">
        <v>254</v>
      </c>
      <c r="C49" s="515" t="s">
        <v>85</v>
      </c>
      <c r="D49" s="89" t="s">
        <v>284</v>
      </c>
      <c r="E49" s="50" t="s">
        <v>244</v>
      </c>
      <c r="F49" s="55" t="s">
        <v>72</v>
      </c>
      <c r="G49" s="54">
        <v>0.8</v>
      </c>
      <c r="H49" s="54">
        <v>0.8</v>
      </c>
      <c r="J49" s="89"/>
      <c r="K49" s="89" t="s">
        <v>284</v>
      </c>
      <c r="L49" s="70" t="s">
        <v>222</v>
      </c>
      <c r="M49" s="64" t="s">
        <v>380</v>
      </c>
      <c r="N49" s="78" t="s">
        <v>381</v>
      </c>
      <c r="O49" s="78"/>
      <c r="P49" s="78"/>
      <c r="Q49" s="78"/>
      <c r="R49" s="70"/>
      <c r="S49" s="51"/>
    </row>
    <row r="50" spans="2:19" ht="28.5" x14ac:dyDescent="0.2">
      <c r="B50" s="89" t="s">
        <v>254</v>
      </c>
      <c r="C50" s="515"/>
      <c r="D50" s="89" t="s">
        <v>284</v>
      </c>
      <c r="E50" s="50" t="s">
        <v>245</v>
      </c>
      <c r="F50" s="55" t="s">
        <v>72</v>
      </c>
      <c r="G50" s="54">
        <v>0.6</v>
      </c>
      <c r="H50" s="54">
        <v>0.6</v>
      </c>
      <c r="J50" s="89"/>
      <c r="K50" s="89" t="s">
        <v>284</v>
      </c>
      <c r="L50" s="70" t="s">
        <v>223</v>
      </c>
      <c r="M50" s="64" t="s">
        <v>382</v>
      </c>
      <c r="N50" s="78" t="s">
        <v>383</v>
      </c>
      <c r="O50" s="78"/>
      <c r="P50" s="78"/>
      <c r="Q50" s="78"/>
      <c r="R50" s="70"/>
      <c r="S50" s="51"/>
    </row>
    <row r="51" spans="2:19" x14ac:dyDescent="0.2">
      <c r="B51" s="89" t="s">
        <v>254</v>
      </c>
      <c r="C51" s="515"/>
      <c r="D51" s="89" t="s">
        <v>284</v>
      </c>
      <c r="E51" s="50" t="s">
        <v>246</v>
      </c>
      <c r="F51" s="55" t="s">
        <v>72</v>
      </c>
      <c r="G51" s="54">
        <v>0.8</v>
      </c>
      <c r="H51" s="54">
        <v>0.8</v>
      </c>
      <c r="J51" s="89" t="s">
        <v>345</v>
      </c>
      <c r="K51" s="89" t="s">
        <v>284</v>
      </c>
      <c r="L51" s="70" t="s">
        <v>224</v>
      </c>
      <c r="M51" s="64" t="s">
        <v>384</v>
      </c>
      <c r="N51" s="78" t="s">
        <v>385</v>
      </c>
      <c r="O51" s="78"/>
      <c r="P51" s="78"/>
      <c r="Q51" s="78"/>
      <c r="R51" s="70"/>
      <c r="S51" s="51" t="s">
        <v>470</v>
      </c>
    </row>
    <row r="52" spans="2:19" x14ac:dyDescent="0.2">
      <c r="B52" s="89" t="s">
        <v>255</v>
      </c>
      <c r="C52" s="89" t="s">
        <v>102</v>
      </c>
      <c r="D52" s="89" t="s">
        <v>284</v>
      </c>
      <c r="E52" s="50" t="s">
        <v>247</v>
      </c>
      <c r="F52" s="55" t="s">
        <v>72</v>
      </c>
      <c r="G52" s="54">
        <v>0.85</v>
      </c>
      <c r="H52" s="54">
        <v>0.85</v>
      </c>
      <c r="J52" s="89" t="s">
        <v>345</v>
      </c>
      <c r="K52" s="89" t="s">
        <v>284</v>
      </c>
      <c r="L52" s="70" t="s">
        <v>224</v>
      </c>
      <c r="M52" s="64" t="s">
        <v>386</v>
      </c>
      <c r="N52" s="78" t="s">
        <v>387</v>
      </c>
      <c r="O52" s="78"/>
      <c r="P52" s="78"/>
      <c r="Q52" s="78"/>
      <c r="R52" s="70"/>
      <c r="S52" s="51" t="s">
        <v>470</v>
      </c>
    </row>
    <row r="53" spans="2:19" ht="30.75" x14ac:dyDescent="0.2">
      <c r="B53" s="89" t="s">
        <v>252</v>
      </c>
      <c r="C53" s="89" t="s">
        <v>260</v>
      </c>
      <c r="D53" s="89" t="s">
        <v>284</v>
      </c>
      <c r="E53" s="53" t="s">
        <v>259</v>
      </c>
      <c r="F53" s="55" t="s">
        <v>72</v>
      </c>
      <c r="G53" s="89">
        <v>5.7</v>
      </c>
      <c r="H53" s="89">
        <v>5.7</v>
      </c>
      <c r="J53" s="89"/>
      <c r="K53" s="89" t="s">
        <v>284</v>
      </c>
      <c r="L53" s="70" t="s">
        <v>225</v>
      </c>
      <c r="M53" s="64" t="s">
        <v>388</v>
      </c>
      <c r="N53" s="78" t="s">
        <v>389</v>
      </c>
      <c r="O53" s="78"/>
      <c r="P53" s="78"/>
      <c r="Q53" s="78"/>
      <c r="R53" s="70"/>
      <c r="S53" s="51"/>
    </row>
    <row r="54" spans="2:19" x14ac:dyDescent="0.2">
      <c r="B54" s="89" t="s">
        <v>252</v>
      </c>
      <c r="C54" s="89" t="s">
        <v>286</v>
      </c>
      <c r="D54" s="89" t="s">
        <v>284</v>
      </c>
      <c r="E54" s="51" t="s">
        <v>274</v>
      </c>
      <c r="F54" s="55" t="s">
        <v>72</v>
      </c>
      <c r="G54" s="89">
        <v>2</v>
      </c>
      <c r="H54" s="89">
        <v>2</v>
      </c>
      <c r="J54" s="89"/>
      <c r="K54" s="89" t="s">
        <v>284</v>
      </c>
      <c r="L54" s="70" t="s">
        <v>223</v>
      </c>
      <c r="M54" s="64" t="s">
        <v>390</v>
      </c>
      <c r="N54" s="78" t="s">
        <v>391</v>
      </c>
      <c r="O54" s="78"/>
      <c r="P54" s="78"/>
      <c r="Q54" s="78"/>
      <c r="R54" s="70"/>
      <c r="S54" s="51"/>
    </row>
    <row r="55" spans="2:19" x14ac:dyDescent="0.2">
      <c r="B55" s="89" t="s">
        <v>252</v>
      </c>
      <c r="C55" s="89" t="s">
        <v>286</v>
      </c>
      <c r="D55" s="49"/>
      <c r="E55" s="51" t="s">
        <v>231</v>
      </c>
      <c r="F55" s="55" t="s">
        <v>72</v>
      </c>
      <c r="G55" s="89">
        <v>7</v>
      </c>
      <c r="H55" s="89">
        <v>7</v>
      </c>
      <c r="J55" s="89"/>
      <c r="K55" s="89" t="s">
        <v>284</v>
      </c>
      <c r="L55" s="70" t="s">
        <v>226</v>
      </c>
      <c r="M55" s="64" t="s">
        <v>392</v>
      </c>
      <c r="N55" s="78" t="s">
        <v>393</v>
      </c>
      <c r="O55" s="78"/>
      <c r="P55" s="78"/>
      <c r="Q55" s="78"/>
      <c r="R55" s="70"/>
      <c r="S55" s="51"/>
    </row>
    <row r="56" spans="2:19" ht="33" x14ac:dyDescent="0.2">
      <c r="E56" s="52"/>
      <c r="J56" s="89"/>
      <c r="K56" s="89" t="s">
        <v>284</v>
      </c>
      <c r="L56" s="70" t="s">
        <v>227</v>
      </c>
      <c r="M56" s="64" t="s">
        <v>394</v>
      </c>
      <c r="N56" s="74" t="s">
        <v>395</v>
      </c>
      <c r="O56" s="74"/>
      <c r="P56" s="74"/>
      <c r="Q56" s="74"/>
      <c r="R56" s="70" t="s">
        <v>228</v>
      </c>
      <c r="S56" s="51"/>
    </row>
    <row r="57" spans="2:19" x14ac:dyDescent="0.2">
      <c r="J57" s="89"/>
      <c r="K57" s="89" t="s">
        <v>284</v>
      </c>
      <c r="L57" s="70" t="s">
        <v>210</v>
      </c>
      <c r="M57" s="64" t="s">
        <v>396</v>
      </c>
      <c r="N57" s="78" t="s">
        <v>397</v>
      </c>
      <c r="O57" s="78"/>
      <c r="P57" s="78"/>
      <c r="Q57" s="78"/>
      <c r="R57" s="70" t="s">
        <v>138</v>
      </c>
      <c r="S57" s="51"/>
    </row>
    <row r="58" spans="2:19" x14ac:dyDescent="0.2">
      <c r="J58" s="89"/>
      <c r="K58" s="89" t="s">
        <v>284</v>
      </c>
      <c r="L58" s="70" t="s">
        <v>210</v>
      </c>
      <c r="M58" s="64" t="s">
        <v>398</v>
      </c>
      <c r="N58" s="78" t="s">
        <v>399</v>
      </c>
      <c r="O58" s="78"/>
      <c r="P58" s="78"/>
      <c r="Q58" s="78"/>
      <c r="R58" s="70" t="s">
        <v>220</v>
      </c>
      <c r="S58" s="51"/>
    </row>
    <row r="59" spans="2:19" x14ac:dyDescent="0.2">
      <c r="J59" s="89"/>
      <c r="K59" s="89" t="s">
        <v>284</v>
      </c>
      <c r="L59" s="70" t="s">
        <v>210</v>
      </c>
      <c r="M59" s="64" t="s">
        <v>400</v>
      </c>
      <c r="N59" s="78" t="s">
        <v>401</v>
      </c>
      <c r="O59" s="78"/>
      <c r="P59" s="78"/>
      <c r="Q59" s="78"/>
      <c r="R59" s="70" t="s">
        <v>137</v>
      </c>
      <c r="S59" s="51"/>
    </row>
    <row r="60" spans="2:19" x14ac:dyDescent="0.2">
      <c r="J60" s="89"/>
      <c r="K60" s="89" t="s">
        <v>284</v>
      </c>
      <c r="L60" s="70" t="s">
        <v>210</v>
      </c>
      <c r="M60" s="64" t="s">
        <v>402</v>
      </c>
      <c r="N60" s="78" t="s">
        <v>403</v>
      </c>
      <c r="O60" s="78"/>
      <c r="P60" s="78"/>
      <c r="Q60" s="78"/>
      <c r="R60" s="70" t="s">
        <v>138</v>
      </c>
      <c r="S60" s="51"/>
    </row>
    <row r="61" spans="2:19" x14ac:dyDescent="0.2">
      <c r="J61" s="89"/>
      <c r="K61" s="89" t="s">
        <v>284</v>
      </c>
      <c r="L61" s="70" t="s">
        <v>210</v>
      </c>
      <c r="M61" s="64" t="s">
        <v>404</v>
      </c>
      <c r="N61" s="78" t="s">
        <v>404</v>
      </c>
      <c r="O61" s="78"/>
      <c r="P61" s="78"/>
      <c r="Q61" s="78"/>
      <c r="R61" s="70" t="s">
        <v>138</v>
      </c>
      <c r="S61" s="51"/>
    </row>
    <row r="62" spans="2:19" x14ac:dyDescent="0.2">
      <c r="J62" s="89"/>
      <c r="K62" s="89" t="s">
        <v>284</v>
      </c>
      <c r="L62" s="70" t="s">
        <v>215</v>
      </c>
      <c r="M62" s="64" t="s">
        <v>405</v>
      </c>
      <c r="N62" s="78" t="s">
        <v>406</v>
      </c>
      <c r="O62" s="78"/>
      <c r="P62" s="78"/>
      <c r="Q62" s="78"/>
      <c r="R62" s="70" t="s">
        <v>134</v>
      </c>
      <c r="S62" s="51"/>
    </row>
    <row r="63" spans="2:19" x14ac:dyDescent="0.2">
      <c r="J63" s="89"/>
      <c r="K63" s="89" t="s">
        <v>284</v>
      </c>
      <c r="L63" s="70" t="s">
        <v>227</v>
      </c>
      <c r="M63" s="64" t="s">
        <v>407</v>
      </c>
      <c r="N63" s="78" t="s">
        <v>408</v>
      </c>
      <c r="O63" s="78"/>
      <c r="P63" s="78"/>
      <c r="Q63" s="78"/>
      <c r="R63" s="70" t="s">
        <v>135</v>
      </c>
      <c r="S63" s="51"/>
    </row>
    <row r="64" spans="2:19" x14ac:dyDescent="0.2">
      <c r="J64" s="89" t="s">
        <v>345</v>
      </c>
      <c r="K64" s="89" t="s">
        <v>284</v>
      </c>
      <c r="L64" s="70" t="s">
        <v>215</v>
      </c>
      <c r="M64" s="78" t="s">
        <v>409</v>
      </c>
      <c r="N64" s="78" t="s">
        <v>410</v>
      </c>
      <c r="O64" s="78"/>
      <c r="P64" s="78"/>
      <c r="Q64" s="78"/>
      <c r="R64" s="70" t="s">
        <v>138</v>
      </c>
      <c r="S64" s="51" t="s">
        <v>468</v>
      </c>
    </row>
    <row r="65" spans="10:19" x14ac:dyDescent="0.2">
      <c r="J65" s="89"/>
      <c r="K65" s="89" t="s">
        <v>284</v>
      </c>
      <c r="L65" s="70" t="s">
        <v>344</v>
      </c>
      <c r="M65" s="64" t="s">
        <v>411</v>
      </c>
      <c r="N65" s="78" t="s">
        <v>412</v>
      </c>
      <c r="O65" s="78"/>
      <c r="P65" s="78"/>
      <c r="Q65" s="78"/>
      <c r="R65" s="70" t="s">
        <v>229</v>
      </c>
      <c r="S65" s="51"/>
    </row>
    <row r="66" spans="10:19" x14ac:dyDescent="0.2">
      <c r="J66" s="89"/>
      <c r="K66" s="89" t="s">
        <v>284</v>
      </c>
      <c r="L66" s="70" t="s">
        <v>227</v>
      </c>
      <c r="M66" s="64" t="s">
        <v>413</v>
      </c>
      <c r="N66" s="78" t="s">
        <v>414</v>
      </c>
      <c r="O66" s="78"/>
      <c r="P66" s="78"/>
      <c r="Q66" s="78"/>
      <c r="R66" s="70" t="s">
        <v>220</v>
      </c>
      <c r="S66" s="51"/>
    </row>
    <row r="67" spans="10:19" x14ac:dyDescent="0.2">
      <c r="J67" s="89"/>
      <c r="K67" s="89" t="s">
        <v>284</v>
      </c>
      <c r="L67" s="70" t="s">
        <v>227</v>
      </c>
      <c r="M67" s="64" t="s">
        <v>415</v>
      </c>
      <c r="N67" s="78" t="s">
        <v>416</v>
      </c>
      <c r="O67" s="78"/>
      <c r="P67" s="78"/>
      <c r="Q67" s="78"/>
      <c r="R67" s="70" t="s">
        <v>229</v>
      </c>
      <c r="S67" s="51"/>
    </row>
    <row r="68" spans="10:19" x14ac:dyDescent="0.2">
      <c r="J68" s="89"/>
      <c r="K68" s="89" t="s">
        <v>284</v>
      </c>
      <c r="L68" s="70" t="s">
        <v>215</v>
      </c>
      <c r="M68" s="64" t="s">
        <v>405</v>
      </c>
      <c r="N68" s="78" t="s">
        <v>406</v>
      </c>
      <c r="O68" s="78"/>
      <c r="P68" s="78"/>
      <c r="Q68" s="78"/>
      <c r="R68" s="70" t="s">
        <v>134</v>
      </c>
      <c r="S68" s="51"/>
    </row>
    <row r="69" spans="10:19" x14ac:dyDescent="0.2">
      <c r="J69" s="89" t="s">
        <v>345</v>
      </c>
      <c r="K69" s="89" t="s">
        <v>284</v>
      </c>
      <c r="L69" s="70" t="s">
        <v>214</v>
      </c>
      <c r="M69" s="64" t="s">
        <v>417</v>
      </c>
      <c r="N69" s="78" t="s">
        <v>418</v>
      </c>
      <c r="O69" s="78"/>
      <c r="P69" s="78"/>
      <c r="Q69" s="78"/>
      <c r="R69" s="70" t="s">
        <v>137</v>
      </c>
      <c r="S69" s="51" t="s">
        <v>469</v>
      </c>
    </row>
    <row r="70" spans="10:19" x14ac:dyDescent="0.2">
      <c r="J70" s="89"/>
      <c r="K70" s="89" t="s">
        <v>284</v>
      </c>
      <c r="L70" s="70" t="s">
        <v>214</v>
      </c>
      <c r="M70" s="64" t="s">
        <v>419</v>
      </c>
      <c r="N70" s="78" t="s">
        <v>420</v>
      </c>
      <c r="O70" s="78"/>
      <c r="P70" s="78"/>
      <c r="Q70" s="78"/>
      <c r="R70" s="70"/>
      <c r="S70" s="51"/>
    </row>
    <row r="71" spans="10:19" x14ac:dyDescent="0.2">
      <c r="J71" s="89"/>
      <c r="K71" s="89" t="s">
        <v>284</v>
      </c>
      <c r="L71" s="79" t="s">
        <v>214</v>
      </c>
      <c r="M71" s="80" t="s">
        <v>421</v>
      </c>
      <c r="N71" s="81" t="s">
        <v>422</v>
      </c>
      <c r="O71" s="81"/>
      <c r="P71" s="81"/>
      <c r="Q71" s="81"/>
      <c r="R71" s="79" t="s">
        <v>228</v>
      </c>
      <c r="S71" s="51"/>
    </row>
    <row r="72" spans="10:19" x14ac:dyDescent="0.2">
      <c r="J72" s="89"/>
      <c r="K72" s="89" t="s">
        <v>284</v>
      </c>
      <c r="L72" s="70" t="s">
        <v>214</v>
      </c>
      <c r="M72" s="64" t="s">
        <v>230</v>
      </c>
      <c r="N72" s="78" t="s">
        <v>423</v>
      </c>
      <c r="O72" s="78"/>
      <c r="P72" s="78"/>
      <c r="Q72" s="78"/>
      <c r="R72" s="70" t="s">
        <v>137</v>
      </c>
      <c r="S72" s="51"/>
    </row>
    <row r="73" spans="10:19" x14ac:dyDescent="0.2">
      <c r="J73" s="89"/>
      <c r="K73" s="89" t="s">
        <v>284</v>
      </c>
      <c r="L73" s="70" t="s">
        <v>214</v>
      </c>
      <c r="M73" s="64" t="s">
        <v>424</v>
      </c>
      <c r="N73" s="78" t="s">
        <v>425</v>
      </c>
      <c r="O73" s="78"/>
      <c r="P73" s="78"/>
      <c r="Q73" s="78"/>
      <c r="R73" s="70" t="s">
        <v>229</v>
      </c>
      <c r="S73" s="51"/>
    </row>
    <row r="74" spans="10:19" x14ac:dyDescent="0.2">
      <c r="J74" s="89"/>
      <c r="K74" s="89" t="s">
        <v>284</v>
      </c>
      <c r="L74" s="70" t="s">
        <v>214</v>
      </c>
      <c r="M74" s="64" t="s">
        <v>426</v>
      </c>
      <c r="N74" s="78" t="s">
        <v>427</v>
      </c>
      <c r="O74" s="78"/>
      <c r="P74" s="78"/>
      <c r="Q74" s="78"/>
      <c r="R74" s="70"/>
      <c r="S74" s="51"/>
    </row>
    <row r="75" spans="10:19" ht="30.75" x14ac:dyDescent="0.2">
      <c r="J75" s="89"/>
      <c r="K75" s="89" t="s">
        <v>284</v>
      </c>
      <c r="L75" s="70" t="s">
        <v>214</v>
      </c>
      <c r="M75" s="64" t="s">
        <v>428</v>
      </c>
      <c r="N75" s="78" t="s">
        <v>429</v>
      </c>
      <c r="O75" s="78"/>
      <c r="P75" s="78"/>
      <c r="Q75" s="78"/>
      <c r="R75" s="70" t="s">
        <v>229</v>
      </c>
      <c r="S75" s="51"/>
    </row>
    <row r="76" spans="10:19" x14ac:dyDescent="0.2">
      <c r="J76" s="89"/>
      <c r="K76" s="89" t="s">
        <v>284</v>
      </c>
      <c r="L76" s="70" t="s">
        <v>214</v>
      </c>
      <c r="M76" s="64" t="s">
        <v>430</v>
      </c>
      <c r="N76" s="78" t="s">
        <v>431</v>
      </c>
      <c r="O76" s="78"/>
      <c r="P76" s="78"/>
      <c r="Q76" s="78"/>
      <c r="R76" s="70" t="s">
        <v>229</v>
      </c>
      <c r="S76" s="51"/>
    </row>
    <row r="77" spans="10:19" x14ac:dyDescent="0.2">
      <c r="J77" s="89"/>
      <c r="K77" s="89" t="s">
        <v>284</v>
      </c>
      <c r="L77" s="70" t="s">
        <v>214</v>
      </c>
      <c r="M77" s="64" t="s">
        <v>432</v>
      </c>
      <c r="N77" s="78" t="s">
        <v>433</v>
      </c>
      <c r="O77" s="78"/>
      <c r="P77" s="78"/>
      <c r="Q77" s="78"/>
      <c r="R77" s="70" t="s">
        <v>137</v>
      </c>
      <c r="S77" s="51"/>
    </row>
    <row r="78" spans="10:19" ht="30.75" x14ac:dyDescent="0.2">
      <c r="J78" s="89"/>
      <c r="K78" s="89" t="s">
        <v>284</v>
      </c>
      <c r="L78" s="70" t="s">
        <v>214</v>
      </c>
      <c r="M78" s="64" t="s">
        <v>434</v>
      </c>
      <c r="N78" s="78" t="s">
        <v>435</v>
      </c>
      <c r="O78" s="78"/>
      <c r="P78" s="78"/>
      <c r="Q78" s="78"/>
      <c r="R78" s="70" t="s">
        <v>137</v>
      </c>
      <c r="S78" s="51"/>
    </row>
    <row r="79" spans="10:19" ht="27" x14ac:dyDescent="0.2">
      <c r="J79" s="89" t="s">
        <v>345</v>
      </c>
      <c r="K79" s="89" t="s">
        <v>346</v>
      </c>
      <c r="L79" s="70" t="s">
        <v>201</v>
      </c>
      <c r="M79" s="66" t="s">
        <v>202</v>
      </c>
      <c r="N79" s="67" t="s">
        <v>291</v>
      </c>
      <c r="O79" s="67"/>
      <c r="P79" s="67"/>
      <c r="Q79" s="67"/>
      <c r="R79" s="70"/>
      <c r="S79" s="51" t="s">
        <v>468</v>
      </c>
    </row>
    <row r="80" spans="10:19" ht="30" x14ac:dyDescent="0.2">
      <c r="J80" s="89"/>
      <c r="K80" s="89" t="s">
        <v>346</v>
      </c>
      <c r="L80" s="70" t="s">
        <v>201</v>
      </c>
      <c r="M80" s="66" t="s">
        <v>292</v>
      </c>
      <c r="N80" s="67" t="s">
        <v>293</v>
      </c>
      <c r="O80" s="67"/>
      <c r="P80" s="67"/>
      <c r="Q80" s="67"/>
      <c r="R80" s="70"/>
      <c r="S80" s="51"/>
    </row>
    <row r="81" spans="10:19" ht="27" x14ac:dyDescent="0.2">
      <c r="J81" s="89"/>
      <c r="K81" s="89" t="s">
        <v>346</v>
      </c>
      <c r="L81" s="70" t="s">
        <v>201</v>
      </c>
      <c r="M81" s="68" t="s">
        <v>294</v>
      </c>
      <c r="N81" s="67" t="s">
        <v>295</v>
      </c>
      <c r="O81" s="67"/>
      <c r="P81" s="67"/>
      <c r="Q81" s="67"/>
      <c r="R81" s="70"/>
      <c r="S81" s="51"/>
    </row>
    <row r="82" spans="10:19" ht="27" x14ac:dyDescent="0.2">
      <c r="J82" s="89"/>
      <c r="K82" s="89" t="s">
        <v>346</v>
      </c>
      <c r="L82" s="70" t="s">
        <v>201</v>
      </c>
      <c r="M82" s="68" t="s">
        <v>296</v>
      </c>
      <c r="N82" s="67" t="s">
        <v>297</v>
      </c>
      <c r="O82" s="67"/>
      <c r="P82" s="67"/>
      <c r="Q82" s="67"/>
      <c r="R82" s="70"/>
      <c r="S82" s="51"/>
    </row>
    <row r="83" spans="10:19" ht="27" x14ac:dyDescent="0.2">
      <c r="J83" s="89" t="s">
        <v>345</v>
      </c>
      <c r="K83" s="89" t="s">
        <v>346</v>
      </c>
      <c r="L83" s="70" t="s">
        <v>203</v>
      </c>
      <c r="M83" s="68" t="s">
        <v>298</v>
      </c>
      <c r="N83" s="67" t="s">
        <v>299</v>
      </c>
      <c r="O83" s="67"/>
      <c r="P83" s="67"/>
      <c r="Q83" s="67"/>
      <c r="R83" s="70"/>
      <c r="S83" s="51" t="s">
        <v>468</v>
      </c>
    </row>
    <row r="84" spans="10:19" x14ac:dyDescent="0.2">
      <c r="J84" s="89"/>
      <c r="K84" s="89" t="s">
        <v>346</v>
      </c>
      <c r="L84" s="70" t="s">
        <v>204</v>
      </c>
      <c r="M84" s="68" t="s">
        <v>300</v>
      </c>
      <c r="N84" s="67" t="s">
        <v>301</v>
      </c>
      <c r="O84" s="67"/>
      <c r="P84" s="67"/>
      <c r="Q84" s="67"/>
      <c r="R84" s="70"/>
      <c r="S84" s="51"/>
    </row>
    <row r="85" spans="10:19" x14ac:dyDescent="0.2">
      <c r="J85" s="89"/>
      <c r="K85" s="89" t="s">
        <v>346</v>
      </c>
      <c r="L85" s="70" t="s">
        <v>205</v>
      </c>
      <c r="M85" s="68" t="s">
        <v>302</v>
      </c>
      <c r="N85" s="67" t="s">
        <v>303</v>
      </c>
      <c r="O85" s="67"/>
      <c r="P85" s="67"/>
      <c r="Q85" s="67"/>
      <c r="R85" s="70"/>
      <c r="S85" s="51"/>
    </row>
    <row r="86" spans="10:19" ht="27" x14ac:dyDescent="0.2">
      <c r="J86" s="89" t="s">
        <v>345</v>
      </c>
      <c r="K86" s="89" t="s">
        <v>346</v>
      </c>
      <c r="L86" s="70" t="s">
        <v>206</v>
      </c>
      <c r="M86" s="68" t="s">
        <v>304</v>
      </c>
      <c r="N86" s="67" t="s">
        <v>305</v>
      </c>
      <c r="O86" s="67"/>
      <c r="P86" s="67"/>
      <c r="Q86" s="67"/>
      <c r="R86" s="70"/>
      <c r="S86" s="51" t="s">
        <v>468</v>
      </c>
    </row>
    <row r="87" spans="10:19" x14ac:dyDescent="0.2">
      <c r="J87" s="89" t="s">
        <v>345</v>
      </c>
      <c r="K87" s="89" t="s">
        <v>346</v>
      </c>
      <c r="L87" s="70" t="s">
        <v>206</v>
      </c>
      <c r="M87" s="68" t="s">
        <v>306</v>
      </c>
      <c r="N87" s="67" t="s">
        <v>307</v>
      </c>
      <c r="O87" s="67"/>
      <c r="P87" s="67"/>
      <c r="Q87" s="67"/>
      <c r="R87" s="70"/>
      <c r="S87" s="51" t="s">
        <v>468</v>
      </c>
    </row>
    <row r="88" spans="10:19" ht="27" x14ac:dyDescent="0.2">
      <c r="J88" s="89"/>
      <c r="K88" s="89" t="s">
        <v>346</v>
      </c>
      <c r="L88" s="70" t="s">
        <v>126</v>
      </c>
      <c r="M88" s="68" t="s">
        <v>308</v>
      </c>
      <c r="N88" s="67" t="s">
        <v>309</v>
      </c>
      <c r="O88" s="67"/>
      <c r="P88" s="67"/>
      <c r="Q88" s="67"/>
      <c r="R88" s="70"/>
      <c r="S88" s="51"/>
    </row>
    <row r="89" spans="10:19" ht="27" x14ac:dyDescent="0.2">
      <c r="J89" s="89"/>
      <c r="K89" s="89" t="s">
        <v>346</v>
      </c>
      <c r="L89" s="70" t="s">
        <v>207</v>
      </c>
      <c r="M89" s="68" t="s">
        <v>310</v>
      </c>
      <c r="N89" s="67" t="s">
        <v>311</v>
      </c>
      <c r="O89" s="67"/>
      <c r="P89" s="67"/>
      <c r="Q89" s="67"/>
      <c r="R89" s="70"/>
      <c r="S89" s="51"/>
    </row>
    <row r="90" spans="10:19" x14ac:dyDescent="0.2">
      <c r="J90" s="89"/>
      <c r="K90" s="89" t="s">
        <v>346</v>
      </c>
      <c r="L90" s="70" t="s">
        <v>208</v>
      </c>
      <c r="M90" s="68" t="s">
        <v>312</v>
      </c>
      <c r="N90" s="67" t="s">
        <v>313</v>
      </c>
      <c r="O90" s="67"/>
      <c r="P90" s="67"/>
      <c r="Q90" s="67"/>
      <c r="R90" s="70"/>
      <c r="S90" s="51"/>
    </row>
    <row r="91" spans="10:19" x14ac:dyDescent="0.2">
      <c r="J91" s="89" t="s">
        <v>345</v>
      </c>
      <c r="K91" s="89" t="s">
        <v>346</v>
      </c>
      <c r="L91" s="70" t="s">
        <v>209</v>
      </c>
      <c r="M91" s="68" t="s">
        <v>314</v>
      </c>
      <c r="N91" s="67" t="s">
        <v>315</v>
      </c>
      <c r="O91" s="67"/>
      <c r="P91" s="67"/>
      <c r="Q91" s="67"/>
      <c r="R91" s="70"/>
      <c r="S91" s="51" t="s">
        <v>470</v>
      </c>
    </row>
    <row r="92" spans="10:19" ht="27" x14ac:dyDescent="0.2">
      <c r="J92" s="89" t="s">
        <v>345</v>
      </c>
      <c r="K92" s="89" t="s">
        <v>346</v>
      </c>
      <c r="L92" s="70" t="s">
        <v>208</v>
      </c>
      <c r="M92" s="68" t="s">
        <v>316</v>
      </c>
      <c r="N92" s="67" t="s">
        <v>317</v>
      </c>
      <c r="O92" s="67"/>
      <c r="P92" s="67"/>
      <c r="Q92" s="67"/>
      <c r="R92" s="70"/>
      <c r="S92" s="51" t="s">
        <v>470</v>
      </c>
    </row>
    <row r="93" spans="10:19" ht="30" x14ac:dyDescent="0.2">
      <c r="J93" s="89" t="s">
        <v>345</v>
      </c>
      <c r="K93" s="89" t="s">
        <v>346</v>
      </c>
      <c r="L93" s="70" t="s">
        <v>172</v>
      </c>
      <c r="M93" s="64" t="s">
        <v>318</v>
      </c>
      <c r="N93" s="67" t="s">
        <v>319</v>
      </c>
      <c r="O93" s="67"/>
      <c r="P93" s="67"/>
      <c r="Q93" s="67"/>
      <c r="R93" s="70"/>
      <c r="S93" s="51" t="s">
        <v>471</v>
      </c>
    </row>
    <row r="94" spans="10:19" ht="30" x14ac:dyDescent="0.2">
      <c r="J94" s="89" t="s">
        <v>345</v>
      </c>
      <c r="K94" s="89" t="s">
        <v>346</v>
      </c>
      <c r="L94" s="70" t="s">
        <v>209</v>
      </c>
      <c r="M94" s="67" t="s">
        <v>320</v>
      </c>
      <c r="N94" s="67" t="s">
        <v>321</v>
      </c>
      <c r="O94" s="67"/>
      <c r="P94" s="67"/>
      <c r="Q94" s="67"/>
      <c r="R94" s="70"/>
      <c r="S94" s="51" t="s">
        <v>471</v>
      </c>
    </row>
    <row r="95" spans="10:19" ht="27" x14ac:dyDescent="0.2">
      <c r="J95" s="89"/>
      <c r="K95" s="89" t="s">
        <v>346</v>
      </c>
      <c r="L95" s="70" t="s">
        <v>208</v>
      </c>
      <c r="M95" s="68" t="s">
        <v>322</v>
      </c>
      <c r="N95" s="67" t="s">
        <v>323</v>
      </c>
      <c r="O95" s="67"/>
      <c r="P95" s="67"/>
      <c r="Q95" s="67"/>
      <c r="R95" s="70"/>
      <c r="S95" s="51"/>
    </row>
    <row r="96" spans="10:19" ht="57" x14ac:dyDescent="0.2">
      <c r="J96" s="89"/>
      <c r="K96" s="89" t="s">
        <v>346</v>
      </c>
      <c r="L96" s="70" t="s">
        <v>172</v>
      </c>
      <c r="M96" s="68" t="s">
        <v>324</v>
      </c>
      <c r="N96" s="67" t="s">
        <v>325</v>
      </c>
      <c r="O96" s="67"/>
      <c r="P96" s="67"/>
      <c r="Q96" s="67"/>
      <c r="R96" s="70"/>
      <c r="S96" s="51"/>
    </row>
    <row r="97" spans="10:19" x14ac:dyDescent="0.2">
      <c r="J97" s="89" t="s">
        <v>345</v>
      </c>
      <c r="K97" s="89" t="s">
        <v>346</v>
      </c>
      <c r="L97" s="70" t="s">
        <v>210</v>
      </c>
      <c r="M97" s="68" t="s">
        <v>326</v>
      </c>
      <c r="N97" s="67" t="s">
        <v>327</v>
      </c>
      <c r="O97" s="67"/>
      <c r="P97" s="67"/>
      <c r="Q97" s="67"/>
      <c r="R97" s="70"/>
      <c r="S97" s="51" t="s">
        <v>470</v>
      </c>
    </row>
    <row r="98" spans="10:19" ht="27" x14ac:dyDescent="0.2">
      <c r="J98" s="89"/>
      <c r="K98" s="89" t="s">
        <v>346</v>
      </c>
      <c r="L98" s="70" t="s">
        <v>208</v>
      </c>
      <c r="M98" s="68" t="s">
        <v>328</v>
      </c>
      <c r="N98" s="67" t="s">
        <v>329</v>
      </c>
      <c r="O98" s="67"/>
      <c r="P98" s="67"/>
      <c r="Q98" s="67"/>
      <c r="R98" s="70"/>
      <c r="S98" s="51"/>
    </row>
    <row r="99" spans="10:19" ht="27" x14ac:dyDescent="0.2">
      <c r="J99" s="89"/>
      <c r="K99" s="89" t="s">
        <v>346</v>
      </c>
      <c r="L99" s="70" t="s">
        <v>205</v>
      </c>
      <c r="M99" s="68" t="s">
        <v>330</v>
      </c>
      <c r="N99" s="67" t="s">
        <v>331</v>
      </c>
      <c r="O99" s="67"/>
      <c r="P99" s="67"/>
      <c r="Q99" s="67"/>
      <c r="R99" s="70"/>
      <c r="S99" s="51"/>
    </row>
    <row r="100" spans="10:19" ht="30" x14ac:dyDescent="0.2">
      <c r="J100" s="89"/>
      <c r="K100" s="89" t="s">
        <v>346</v>
      </c>
      <c r="L100" s="70" t="s">
        <v>211</v>
      </c>
      <c r="M100" s="68" t="s">
        <v>332</v>
      </c>
      <c r="N100" s="67" t="s">
        <v>333</v>
      </c>
      <c r="O100" s="67"/>
      <c r="P100" s="67"/>
      <c r="Q100" s="67"/>
      <c r="R100" s="70"/>
      <c r="S100" s="51"/>
    </row>
    <row r="101" spans="10:19" ht="30" x14ac:dyDescent="0.2">
      <c r="J101" s="89"/>
      <c r="K101" s="89" t="s">
        <v>346</v>
      </c>
      <c r="L101" s="70" t="s">
        <v>208</v>
      </c>
      <c r="M101" s="64" t="s">
        <v>334</v>
      </c>
      <c r="N101" s="67" t="s">
        <v>335</v>
      </c>
      <c r="O101" s="67"/>
      <c r="P101" s="67"/>
      <c r="Q101" s="67"/>
      <c r="R101" s="70"/>
      <c r="S101" s="51"/>
    </row>
    <row r="102" spans="10:19" ht="33" x14ac:dyDescent="0.2">
      <c r="J102" s="89"/>
      <c r="K102" s="89" t="s">
        <v>346</v>
      </c>
      <c r="L102" s="70" t="s">
        <v>208</v>
      </c>
      <c r="M102" s="78" t="s">
        <v>336</v>
      </c>
      <c r="N102" s="67" t="s">
        <v>337</v>
      </c>
      <c r="O102" s="67"/>
      <c r="P102" s="67"/>
      <c r="Q102" s="67"/>
      <c r="R102" s="70"/>
      <c r="S102" s="51"/>
    </row>
    <row r="103" spans="10:19" ht="40.5" x14ac:dyDescent="0.2">
      <c r="J103" s="89"/>
      <c r="K103" s="89" t="s">
        <v>346</v>
      </c>
      <c r="L103" s="70" t="s">
        <v>204</v>
      </c>
      <c r="M103" s="68" t="s">
        <v>338</v>
      </c>
      <c r="N103" s="67" t="s">
        <v>339</v>
      </c>
      <c r="O103" s="67"/>
      <c r="P103" s="67"/>
      <c r="Q103" s="67"/>
      <c r="R103" s="70"/>
      <c r="S103" s="51"/>
    </row>
    <row r="104" spans="10:19" ht="40.5" x14ac:dyDescent="0.2">
      <c r="J104" s="89"/>
      <c r="K104" s="89" t="s">
        <v>346</v>
      </c>
      <c r="L104" s="70" t="s">
        <v>212</v>
      </c>
      <c r="M104" s="68" t="s">
        <v>340</v>
      </c>
      <c r="N104" s="67" t="s">
        <v>341</v>
      </c>
      <c r="O104" s="67"/>
      <c r="P104" s="67"/>
      <c r="Q104" s="67"/>
      <c r="R104" s="70"/>
      <c r="S104" s="51"/>
    </row>
    <row r="105" spans="10:19" ht="30" x14ac:dyDescent="0.2">
      <c r="J105" s="89" t="s">
        <v>345</v>
      </c>
      <c r="K105" s="89" t="s">
        <v>346</v>
      </c>
      <c r="L105" s="70" t="s">
        <v>213</v>
      </c>
      <c r="M105" s="68" t="s">
        <v>342</v>
      </c>
      <c r="N105" s="67" t="s">
        <v>343</v>
      </c>
      <c r="O105" s="67"/>
      <c r="P105" s="67"/>
      <c r="Q105" s="67"/>
      <c r="R105" s="70"/>
      <c r="S105" s="51" t="s">
        <v>468</v>
      </c>
    </row>
    <row r="106" spans="10:19" x14ac:dyDescent="0.2">
      <c r="J106" s="89"/>
      <c r="K106" s="89" t="s">
        <v>463</v>
      </c>
      <c r="L106" s="68" t="s">
        <v>437</v>
      </c>
      <c r="M106" s="67" t="s">
        <v>438</v>
      </c>
      <c r="N106" s="73" t="s">
        <v>439</v>
      </c>
      <c r="O106" s="73"/>
      <c r="P106" s="73"/>
      <c r="Q106" s="73"/>
      <c r="R106" s="70"/>
      <c r="S106" s="51"/>
    </row>
    <row r="107" spans="10:19" x14ac:dyDescent="0.2">
      <c r="J107" s="89" t="s">
        <v>345</v>
      </c>
      <c r="K107" s="89" t="s">
        <v>464</v>
      </c>
      <c r="L107" s="68" t="s">
        <v>437</v>
      </c>
      <c r="M107" s="67" t="s">
        <v>440</v>
      </c>
      <c r="N107" s="73" t="s">
        <v>441</v>
      </c>
      <c r="O107" s="73"/>
      <c r="P107" s="73"/>
      <c r="Q107" s="73"/>
      <c r="R107" s="70"/>
      <c r="S107" s="51"/>
    </row>
    <row r="108" spans="10:19" x14ac:dyDescent="0.2">
      <c r="J108" s="89" t="s">
        <v>345</v>
      </c>
      <c r="K108" s="89" t="s">
        <v>464</v>
      </c>
      <c r="L108" s="68" t="s">
        <v>437</v>
      </c>
      <c r="M108" s="67" t="s">
        <v>442</v>
      </c>
      <c r="N108" s="73" t="s">
        <v>443</v>
      </c>
      <c r="O108" s="73"/>
      <c r="P108" s="73"/>
      <c r="Q108" s="73"/>
      <c r="R108" s="70"/>
      <c r="S108" s="51"/>
    </row>
    <row r="109" spans="10:19" x14ac:dyDescent="0.2">
      <c r="J109" s="89"/>
      <c r="K109" s="89" t="s">
        <v>465</v>
      </c>
      <c r="L109" s="68" t="s">
        <v>437</v>
      </c>
      <c r="M109" s="67" t="s">
        <v>444</v>
      </c>
      <c r="N109" s="73" t="s">
        <v>445</v>
      </c>
      <c r="O109" s="73"/>
      <c r="P109" s="73"/>
      <c r="Q109" s="73"/>
      <c r="R109" s="70"/>
      <c r="S109" s="51"/>
    </row>
    <row r="110" spans="10:19" x14ac:dyDescent="0.2">
      <c r="J110" s="89"/>
      <c r="K110" s="89" t="s">
        <v>465</v>
      </c>
      <c r="L110" s="68" t="s">
        <v>437</v>
      </c>
      <c r="M110" s="67" t="s">
        <v>446</v>
      </c>
      <c r="N110" s="73" t="s">
        <v>447</v>
      </c>
      <c r="O110" s="73"/>
      <c r="P110" s="73"/>
      <c r="Q110" s="73"/>
      <c r="R110" s="70"/>
      <c r="S110" s="51"/>
    </row>
    <row r="111" spans="10:19" ht="33" x14ac:dyDescent="0.2">
      <c r="J111" s="89"/>
      <c r="K111" s="89" t="s">
        <v>465</v>
      </c>
      <c r="L111" s="68" t="s">
        <v>437</v>
      </c>
      <c r="M111" s="67" t="s">
        <v>448</v>
      </c>
      <c r="N111" s="73" t="s">
        <v>449</v>
      </c>
      <c r="O111" s="73"/>
      <c r="P111" s="73"/>
      <c r="Q111" s="73"/>
      <c r="R111" s="70"/>
      <c r="S111" s="51"/>
    </row>
    <row r="112" spans="10:19" x14ac:dyDescent="0.2">
      <c r="J112" s="89" t="s">
        <v>345</v>
      </c>
      <c r="K112" s="89" t="s">
        <v>465</v>
      </c>
      <c r="L112" s="68" t="s">
        <v>437</v>
      </c>
      <c r="M112" s="67" t="s">
        <v>450</v>
      </c>
      <c r="N112" s="73" t="s">
        <v>451</v>
      </c>
      <c r="O112" s="73"/>
      <c r="P112" s="73"/>
      <c r="Q112" s="73"/>
      <c r="R112" s="70"/>
      <c r="S112" s="51"/>
    </row>
    <row r="113" spans="10:19" x14ac:dyDescent="0.2">
      <c r="J113" s="89"/>
      <c r="K113" s="89" t="s">
        <v>465</v>
      </c>
      <c r="L113" s="68" t="s">
        <v>437</v>
      </c>
      <c r="M113" s="67" t="s">
        <v>452</v>
      </c>
      <c r="N113" s="73" t="s">
        <v>453</v>
      </c>
      <c r="O113" s="73"/>
      <c r="P113" s="73"/>
      <c r="Q113" s="73"/>
      <c r="R113" s="70"/>
      <c r="S113" s="51"/>
    </row>
    <row r="114" spans="10:19" x14ac:dyDescent="0.2">
      <c r="J114" s="89"/>
      <c r="K114" s="89" t="s">
        <v>465</v>
      </c>
      <c r="L114" s="68" t="s">
        <v>437</v>
      </c>
      <c r="M114" s="67" t="s">
        <v>454</v>
      </c>
      <c r="N114" s="73" t="s">
        <v>455</v>
      </c>
      <c r="O114" s="73"/>
      <c r="P114" s="73"/>
      <c r="Q114" s="73"/>
      <c r="R114" s="70"/>
      <c r="S114" s="51"/>
    </row>
    <row r="115" spans="10:19" x14ac:dyDescent="0.2">
      <c r="J115" s="89"/>
      <c r="K115" s="89" t="s">
        <v>465</v>
      </c>
      <c r="L115" s="68" t="s">
        <v>437</v>
      </c>
      <c r="M115" s="67" t="s">
        <v>456</v>
      </c>
      <c r="N115" s="73" t="s">
        <v>457</v>
      </c>
      <c r="O115" s="73"/>
      <c r="P115" s="73"/>
      <c r="Q115" s="73"/>
      <c r="R115" s="70"/>
      <c r="S115" s="51"/>
    </row>
    <row r="116" spans="10:19" x14ac:dyDescent="0.2">
      <c r="J116" s="89"/>
      <c r="K116" s="89" t="s">
        <v>466</v>
      </c>
      <c r="L116" s="68" t="s">
        <v>437</v>
      </c>
      <c r="M116" s="67" t="s">
        <v>458</v>
      </c>
      <c r="N116" s="73" t="s">
        <v>459</v>
      </c>
      <c r="O116" s="73"/>
      <c r="P116" s="73"/>
      <c r="Q116" s="73"/>
      <c r="R116" s="70"/>
      <c r="S116" s="51"/>
    </row>
    <row r="117" spans="10:19" x14ac:dyDescent="0.2">
      <c r="J117" s="89"/>
      <c r="K117" s="89" t="s">
        <v>466</v>
      </c>
      <c r="L117" s="68" t="s">
        <v>460</v>
      </c>
      <c r="M117" s="67" t="s">
        <v>461</v>
      </c>
      <c r="N117" s="73" t="s">
        <v>462</v>
      </c>
      <c r="O117" s="73"/>
      <c r="P117" s="73"/>
      <c r="Q117" s="73"/>
      <c r="R117" s="70"/>
      <c r="S117" s="51"/>
    </row>
  </sheetData>
  <customSheetViews>
    <customSheetView guid="{6A7AAB9C-A126-4DF0-9347-A361EE58A931}" state="hidden">
      <selection activeCell="E11" sqref="E11"/>
      <pageMargins left="0.7" right="0.7" top="0.75" bottom="0.75" header="0.3" footer="0.3"/>
      <pageSetup orientation="portrait" horizontalDpi="90" verticalDpi="90" r:id="rId1"/>
      <headerFooter>
        <oddFooter>&amp;L&amp;1#&amp;"Calibri"&amp;10&amp;K737373Caterpillar: Confidential Yellow</oddFooter>
      </headerFooter>
    </customSheetView>
    <customSheetView guid="{210C6D5F-A5BC-4655-BAB1-77DB2BB8D29A}" showPageBreaks="1" state="hidden">
      <selection activeCell="E11" sqref="E11"/>
      <pageMargins left="0.7" right="0.7" top="0.75" bottom="0.75" header="0.3" footer="0.3"/>
      <pageSetup orientation="portrait" horizontalDpi="90" verticalDpi="90" r:id="rId2"/>
      <headerFooter>
        <oddFooter>&amp;L&amp;1#&amp;"Calibri"&amp;10&amp;K737373Caterpillar: Confidential Yellow</oddFooter>
      </headerFooter>
    </customSheetView>
    <customSheetView guid="{58086D2C-0808-471A-994C-68225B27E35C}" state="hidden">
      <selection activeCell="E11" sqref="E11"/>
      <pageMargins left="0.7" right="0.7" top="0.75" bottom="0.75" header="0.3" footer="0.3"/>
      <pageSetup orientation="portrait" horizontalDpi="90" verticalDpi="90" r:id="rId3"/>
      <headerFooter>
        <oddFooter>&amp;L&amp;1#&amp;"Calibri"&amp;10&amp;K737373Caterpillar: Confidential Yellow</oddFooter>
      </headerFooter>
    </customSheetView>
    <customSheetView guid="{74570308-A672-4BC4-9403-64111598E432}" showPageBreaks="1" state="hidden">
      <selection activeCell="E11" sqref="E11"/>
      <pageMargins left="0.7" right="0.7" top="0.75" bottom="0.75" header="0.3" footer="0.3"/>
      <pageSetup orientation="portrait" horizontalDpi="90" verticalDpi="90" r:id="rId4"/>
      <headerFooter>
        <oddFooter>&amp;L&amp;1#&amp;"Calibri"&amp;10&amp;K737373Caterpillar: Confidential Yellow</oddFooter>
      </headerFooter>
    </customSheetView>
    <customSheetView guid="{C2947E8F-BEDB-4516-827D-5114DB5B2399}" state="hidden">
      <selection activeCell="E11" sqref="E11"/>
      <pageMargins left="0.7" right="0.7" top="0.75" bottom="0.75" header="0.3" footer="0.3"/>
      <pageSetup orientation="portrait" horizontalDpi="90" verticalDpi="90" r:id="rId5"/>
      <headerFooter>
        <oddFooter>&amp;L&amp;1#&amp;"Calibri"&amp;10&amp;K737373Caterpillar: Confidential Yellow</oddFooter>
      </headerFooter>
    </customSheetView>
    <customSheetView guid="{13B24115-CCC7-4B63-A474-0B0FCE6F0367}" showPageBreaks="1" state="hidden">
      <selection activeCell="E11" sqref="E11"/>
      <pageMargins left="0.7" right="0.7" top="0.75" bottom="0.75" header="0.3" footer="0.3"/>
      <pageSetup orientation="portrait" horizontalDpi="90" verticalDpi="90" r:id="rId6"/>
      <headerFooter>
        <oddFooter>&amp;L&amp;1#&amp;"Calibri"&amp;10&amp;K737373Caterpillar: Confidential Yellow</oddFooter>
      </headerFooter>
    </customSheetView>
    <customSheetView guid="{6E6E73FE-A7EC-40AC-A747-A84F414A2E1B}" showPageBreaks="1" state="hidden">
      <selection activeCell="E11" sqref="E11"/>
      <pageMargins left="0.7" right="0.7" top="0.75" bottom="0.75" header="0.3" footer="0.3"/>
      <pageSetup orientation="portrait" horizontalDpi="90" verticalDpi="90" r:id="rId7"/>
      <headerFooter>
        <oddFooter>&amp;L&amp;1#&amp;"Calibri"&amp;10&amp;K737373Caterpillar: Confidential Yellow</oddFooter>
      </headerFooter>
    </customSheetView>
    <customSheetView guid="{1765A541-0A4E-4554-9CF3-A1CBC420B3BA}" state="hidden">
      <selection activeCell="E11" sqref="E11"/>
      <pageMargins left="0.7" right="0.7" top="0.75" bottom="0.75" header="0.3" footer="0.3"/>
      <pageSetup orientation="portrait" horizontalDpi="90" verticalDpi="90" r:id="rId8"/>
      <headerFooter>
        <oddFooter>&amp;L&amp;1#&amp;"Calibri"&amp;10&amp;K737373Caterpillar: Confidential Green</oddFooter>
      </headerFooter>
    </customSheetView>
    <customSheetView guid="{70B8DA15-6CD9-466C-9555-5EAA02CFD8B2}" showPageBreaks="1" state="hidden">
      <selection activeCell="E11" sqref="E11"/>
      <pageMargins left="0.7" right="0.7" top="0.75" bottom="0.75" header="0.3" footer="0.3"/>
      <pageSetup orientation="portrait" horizontalDpi="90" verticalDpi="90" r:id="rId9"/>
      <headerFooter>
        <oddFooter>&amp;L&amp;1#&amp;"Calibri"&amp;10&amp;K737373Caterpillar: Confidential Yellow</oddFooter>
      </headerFooter>
    </customSheetView>
    <customSheetView guid="{3119A7A6-5E97-4316-9084-C291E2235F74}" state="hidden">
      <selection activeCell="E11" sqref="E11"/>
      <pageMargins left="0.7" right="0.7" top="0.75" bottom="0.75" header="0.3" footer="0.3"/>
      <pageSetup orientation="portrait" horizontalDpi="90" verticalDpi="90" r:id="rId10"/>
      <headerFooter>
        <oddFooter>&amp;L&amp;1#&amp;"Calibri"&amp;10&amp;K737373Caterpillar: Confidential Yellow</oddFooter>
      </headerFooter>
    </customSheetView>
    <customSheetView guid="{9A245F26-5E7F-459E-AC8A-075E9F0E76E6}" state="hidden">
      <selection activeCell="E11" sqref="E11"/>
      <pageMargins left="0.7" right="0.7" top="0.75" bottom="0.75" header="0.3" footer="0.3"/>
      <pageSetup orientation="portrait" horizontalDpi="90" verticalDpi="90" r:id="rId11"/>
      <headerFooter>
        <oddFooter>&amp;L&amp;1#&amp;"Calibri"&amp;10&amp;K737373Caterpillar: Confidential Green</oddFooter>
      </headerFooter>
    </customSheetView>
    <customSheetView guid="{0BE705ED-3E94-4BE3-A90A-B7BAEBC827CE}" state="hidden">
      <selection activeCell="E11" sqref="E11"/>
      <pageMargins left="0.7" right="0.7" top="0.75" bottom="0.75" header="0.3" footer="0.3"/>
      <pageSetup orientation="portrait" horizontalDpi="90" verticalDpi="90" r:id="rId12"/>
      <headerFooter>
        <oddFooter>&amp;L&amp;1#&amp;"Calibri"&amp;10&amp;K737373Caterpillar: Confidential Green</oddFooter>
      </headerFooter>
    </customSheetView>
    <customSheetView guid="{29FAAB1D-1EC7-46B7-B4E3-917B9EB6FECB}" state="hidden">
      <selection activeCell="E11" sqref="E11"/>
      <pageMargins left="0.7" right="0.7" top="0.75" bottom="0.75" header="0.3" footer="0.3"/>
      <pageSetup orientation="portrait" horizontalDpi="90" verticalDpi="90" r:id="rId13"/>
      <headerFooter>
        <oddFooter>&amp;L&amp;1#&amp;"Calibri"&amp;10&amp;K737373Caterpillar: Confidential Green</oddFooter>
      </headerFooter>
    </customSheetView>
    <customSheetView guid="{D7FB215B-3378-4430-B00A-8CC12308F02F}" state="hidden">
      <selection activeCell="E11" sqref="E11"/>
      <pageMargins left="0.7" right="0.7" top="0.75" bottom="0.75" header="0.3" footer="0.3"/>
      <pageSetup orientation="portrait" horizontalDpi="90" verticalDpi="90" r:id="rId14"/>
      <headerFooter>
        <oddFooter>&amp;L&amp;1#&amp;"Calibri"&amp;10&amp;K737373Caterpillar: Confidential Green</oddFooter>
      </headerFooter>
    </customSheetView>
    <customSheetView guid="{F127543B-90C7-4BF4-A11B-2BCBC3C27C5A}" state="hidden">
      <selection activeCell="E11" sqref="E11"/>
      <pageMargins left="0.7" right="0.7" top="0.75" bottom="0.75" header="0.3" footer="0.3"/>
      <pageSetup orientation="portrait" horizontalDpi="90" verticalDpi="90" r:id="rId15"/>
      <headerFooter>
        <oddFooter>&amp;L&amp;1#&amp;"Calibri"&amp;10&amp;K737373Caterpillar: Confidential Green</oddFooter>
      </headerFooter>
    </customSheetView>
    <customSheetView guid="{89DC64D0-10D1-4697-B761-2DAAD7BC1F66}" state="hidden">
      <selection activeCell="E11" sqref="E11"/>
      <pageMargins left="0.7" right="0.7" top="0.75" bottom="0.75" header="0.3" footer="0.3"/>
      <pageSetup orientation="portrait" horizontalDpi="90" verticalDpi="90" r:id="rId16"/>
      <headerFooter>
        <oddFooter>&amp;L&amp;1#&amp;"Calibri"&amp;10&amp;K737373Caterpillar: Confidential Green</oddFooter>
      </headerFooter>
    </customSheetView>
    <customSheetView guid="{110C6A9D-CB90-4C2E-96F9-9E2CE12AFA7E}" state="hidden">
      <selection activeCell="E11" sqref="E11"/>
      <pageMargins left="0.7" right="0.7" top="0.75" bottom="0.75" header="0.3" footer="0.3"/>
      <pageSetup orientation="portrait" horizontalDpi="90" verticalDpi="90" r:id="rId17"/>
      <headerFooter>
        <oddFooter>&amp;L&amp;1#&amp;"Calibri"&amp;10&amp;K737373Caterpillar: Confidential Green</oddFooter>
      </headerFooter>
    </customSheetView>
    <customSheetView guid="{8656451B-DD84-4D58-B77E-3A2C0D90CD9E}" state="hidden">
      <selection activeCell="E11" sqref="E11"/>
      <pageMargins left="0.7" right="0.7" top="0.75" bottom="0.75" header="0.3" footer="0.3"/>
      <pageSetup orientation="portrait" horizontalDpi="90" verticalDpi="90" r:id="rId18"/>
      <headerFooter>
        <oddFooter>&amp;L&amp;1#&amp;"Calibri"&amp;10&amp;K737373Caterpillar: Confidential Green</oddFooter>
      </headerFooter>
    </customSheetView>
    <customSheetView guid="{D172773C-4701-4D13-AC8D-BCB254586C8A}" state="hidden">
      <selection activeCell="E11" sqref="E11"/>
      <pageMargins left="0.7" right="0.7" top="0.75" bottom="0.75" header="0.3" footer="0.3"/>
      <pageSetup orientation="portrait" horizontalDpi="90" verticalDpi="90" r:id="rId19"/>
      <headerFooter>
        <oddFooter>&amp;L&amp;1#&amp;"Calibri"&amp;10&amp;K737373Caterpillar: Confidential Green</oddFooter>
      </headerFooter>
    </customSheetView>
    <customSheetView guid="{4EF8B34F-6104-40CF-8833-751DED295FF9}" state="hidden">
      <selection activeCell="E11" sqref="E11"/>
      <pageMargins left="0.7" right="0.7" top="0.75" bottom="0.75" header="0.3" footer="0.3"/>
      <pageSetup orientation="portrait" horizontalDpi="90" verticalDpi="90" r:id="rId20"/>
      <headerFooter>
        <oddFooter>&amp;L&amp;1#&amp;"Calibri"&amp;10&amp;K737373Caterpillar: Confidential Green</oddFooter>
      </headerFooter>
    </customSheetView>
    <customSheetView guid="{53EE8AB9-5BA0-4AED-9C38-21E30182A28E}" state="hidden">
      <selection activeCell="E11" sqref="E11"/>
      <pageMargins left="0.7" right="0.7" top="0.75" bottom="0.75" header="0.3" footer="0.3"/>
      <pageSetup orientation="portrait" horizontalDpi="90" verticalDpi="90" r:id="rId21"/>
      <headerFooter>
        <oddFooter>&amp;L&amp;1#&amp;"Calibri"&amp;10&amp;K737373Caterpillar: Confidential Green</oddFooter>
      </headerFooter>
    </customSheetView>
    <customSheetView guid="{1DFF5026-B394-41BB-98EF-F010E2881517}" state="hidden">
      <selection activeCell="E11" sqref="E11"/>
      <pageMargins left="0.7" right="0.7" top="0.75" bottom="0.75" header="0.3" footer="0.3"/>
      <pageSetup orientation="portrait" horizontalDpi="90" verticalDpi="90" r:id="rId22"/>
      <headerFooter>
        <oddFooter>&amp;L&amp;1#&amp;"Calibri"&amp;10&amp;K737373Caterpillar: Confidential Green</oddFooter>
      </headerFooter>
    </customSheetView>
    <customSheetView guid="{025BE910-DA78-4480-8826-F7F1E7118AED}" state="hidden">
      <selection activeCell="E11" sqref="E11"/>
      <pageMargins left="0.7" right="0.7" top="0.75" bottom="0.75" header="0.3" footer="0.3"/>
      <pageSetup orientation="portrait" horizontalDpi="90" verticalDpi="90" r:id="rId23"/>
      <headerFooter>
        <oddFooter>&amp;L&amp;1#&amp;"Calibri"&amp;10&amp;K737373Caterpillar: Confidential Green</oddFooter>
      </headerFooter>
    </customSheetView>
    <customSheetView guid="{F5E625BF-8244-45D2-89A3-B015401C5F6C}" state="hidden">
      <selection activeCell="E11" sqref="E11"/>
      <pageMargins left="0.7" right="0.7" top="0.75" bottom="0.75" header="0.3" footer="0.3"/>
      <pageSetup orientation="portrait" horizontalDpi="90" verticalDpi="90" r:id="rId24"/>
      <headerFooter>
        <oddFooter>&amp;L&amp;1#&amp;"Calibri"&amp;10&amp;K737373Caterpillar: Confidential Green</oddFooter>
      </headerFooter>
    </customSheetView>
    <customSheetView guid="{CB16D607-912D-4547-BA28-6D4D620472D7}" showPageBreaks="1" state="hidden">
      <selection activeCell="E11" sqref="E11"/>
      <pageMargins left="0.7" right="0.7" top="0.75" bottom="0.75" header="0.3" footer="0.3"/>
      <pageSetup orientation="portrait" horizontalDpi="90" verticalDpi="90" r:id="rId25"/>
      <headerFooter>
        <oddFooter>&amp;L&amp;1#&amp;"Calibri"&amp;10&amp;K737373Caterpillar: Confidential Yellow</oddFooter>
      </headerFooter>
    </customSheetView>
    <customSheetView guid="{385D4878-F58C-47DB-B7CC-7218EE39B84A}" showPageBreaks="1" state="hidden">
      <selection activeCell="E11" sqref="E11"/>
      <pageMargins left="0.7" right="0.7" top="0.75" bottom="0.75" header="0.3" footer="0.3"/>
      <pageSetup orientation="portrait" horizontalDpi="90" verticalDpi="90" r:id="rId26"/>
      <headerFooter>
        <oddFooter>&amp;L&amp;1#&amp;"Calibri"&amp;10&amp;K737373Caterpillar: Confidential Yellow</oddFooter>
      </headerFooter>
    </customSheetView>
    <customSheetView guid="{DD5C2D15-95C0-4A96-AA5B-92E4D0DAF9CA}" state="hidden">
      <selection activeCell="E11" sqref="E11"/>
      <pageMargins left="0.7" right="0.7" top="0.75" bottom="0.75" header="0.3" footer="0.3"/>
      <pageSetup orientation="portrait" horizontalDpi="90" verticalDpi="90" r:id="rId27"/>
      <headerFooter>
        <oddFooter>&amp;L&amp;1#&amp;"Calibri"&amp;10&amp;K737373Caterpillar: Confidential Green</oddFooter>
      </headerFooter>
    </customSheetView>
    <customSheetView guid="{C2487257-A846-48C8-8753-F552D17BEC0F}" showPageBreaks="1" state="hidden">
      <selection activeCell="E11" sqref="E11"/>
      <pageMargins left="0.7" right="0.7" top="0.75" bottom="0.75" header="0.3" footer="0.3"/>
      <pageSetup orientation="portrait" horizontalDpi="90" verticalDpi="90" r:id="rId28"/>
      <headerFooter>
        <oddFooter>&amp;L&amp;1#&amp;"Calibri"&amp;10&amp;K737373Caterpillar: Confidential Yellow</oddFooter>
      </headerFooter>
    </customSheetView>
    <customSheetView guid="{BA400C7C-46A6-490E-A221-F389469378D8}" showPageBreaks="1" state="hidden">
      <selection activeCell="E11" sqref="E11"/>
      <pageMargins left="0.7" right="0.7" top="0.75" bottom="0.75" header="0.3" footer="0.3"/>
      <pageSetup orientation="portrait" horizontalDpi="90" verticalDpi="90" r:id="rId29"/>
      <headerFooter>
        <oddFooter>&amp;L&amp;1#&amp;"Calibri"&amp;10&amp;K737373Caterpillar: Confidential Yellow</oddFooter>
      </headerFooter>
    </customSheetView>
    <customSheetView guid="{7AE21D59-CE93-418B-B8C7-FBE04780DED0}" state="hidden">
      <selection activeCell="E11" sqref="E11"/>
      <pageMargins left="0.7" right="0.7" top="0.75" bottom="0.75" header="0.3" footer="0.3"/>
      <pageSetup orientation="portrait" horizontalDpi="90" verticalDpi="90" r:id="rId30"/>
      <headerFooter>
        <oddFooter>&amp;L&amp;1#&amp;"Calibri"&amp;10&amp;K737373Caterpillar: Confidential Green</oddFooter>
      </headerFooter>
    </customSheetView>
    <customSheetView guid="{8EA840C8-1763-41CE-92D7-455B955C0F46}" showPageBreaks="1" state="hidden">
      <selection activeCell="E11" sqref="E11"/>
      <pageMargins left="0.7" right="0.7" top="0.75" bottom="0.75" header="0.3" footer="0.3"/>
      <pageSetup orientation="portrait" horizontalDpi="90" verticalDpi="90" r:id="rId31"/>
      <headerFooter>
        <oddFooter>&amp;L&amp;1#&amp;"Calibri"&amp;10&amp;K737373Caterpillar: Confidential Yellow</oddFooter>
      </headerFooter>
    </customSheetView>
    <customSheetView guid="{0C75E96E-FB34-4C3A-AC72-11835C518E2D}" state="hidden">
      <selection activeCell="E11" sqref="E11"/>
      <pageMargins left="0.7" right="0.7" top="0.75" bottom="0.75" header="0.3" footer="0.3"/>
      <pageSetup orientation="portrait" horizontalDpi="90" verticalDpi="90" r:id="rId32"/>
      <headerFooter>
        <oddFooter>&amp;L&amp;1#&amp;"Calibri"&amp;10&amp;K737373Caterpillar: Confidential Yellow</oddFooter>
      </headerFooter>
    </customSheetView>
    <customSheetView guid="{1CFF6483-1E77-4838-AA8E-7F3475D8F1A5}" state="hidden">
      <selection activeCell="E11" sqref="E11"/>
      <pageMargins left="0.7" right="0.7" top="0.75" bottom="0.75" header="0.3" footer="0.3"/>
      <pageSetup orientation="portrait" horizontalDpi="90" verticalDpi="90" r:id="rId33"/>
      <headerFooter>
        <oddFooter>&amp;L&amp;1#&amp;"Calibri"&amp;10&amp;K737373Caterpillar: Confidential Yellow</oddFooter>
      </headerFooter>
    </customSheetView>
    <customSheetView guid="{0853731C-2757-4F52-A39E-DB103DD7E231}" showPageBreaks="1" state="hidden">
      <selection activeCell="E11" sqref="E11"/>
      <pageMargins left="0.7" right="0.7" top="0.75" bottom="0.75" header="0.3" footer="0.3"/>
      <pageSetup orientation="portrait" horizontalDpi="90" verticalDpi="90" r:id="rId34"/>
      <headerFooter>
        <oddFooter>&amp;L&amp;1#&amp;"Calibri"&amp;10&amp;K737373Caterpillar: Confidential Yellow</oddFooter>
      </headerFooter>
    </customSheetView>
    <customSheetView guid="{90EC9BF3-F664-42B2-B432-5C40C36EC55A}" showPageBreaks="1" state="hidden">
      <selection activeCell="E11" sqref="E11"/>
      <pageMargins left="0.7" right="0.7" top="0.75" bottom="0.75" header="0.3" footer="0.3"/>
      <pageSetup orientation="portrait" horizontalDpi="90" verticalDpi="90" r:id="rId35"/>
      <headerFooter>
        <oddFooter>&amp;L&amp;1#&amp;"Calibri"&amp;10&amp;K737373Caterpillar: Confidential Yellow</oddFooter>
      </headerFooter>
    </customSheetView>
    <customSheetView guid="{4600E450-C350-4A26-A269-C4C2D907B5E1}" state="hidden">
      <selection activeCell="E11" sqref="E11"/>
      <pageMargins left="0.7" right="0.7" top="0.75" bottom="0.75" header="0.3" footer="0.3"/>
      <pageSetup orientation="portrait" horizontalDpi="90" verticalDpi="90" r:id="rId36"/>
      <headerFooter>
        <oddFooter>&amp;L&amp;1#&amp;"Calibri"&amp;10&amp;K737373Caterpillar: Confidential Green</oddFooter>
      </headerFooter>
    </customSheetView>
  </customSheetViews>
  <mergeCells count="19">
    <mergeCell ref="C29:C30"/>
    <mergeCell ref="B1:H1"/>
    <mergeCell ref="J1:R1"/>
    <mergeCell ref="C6:C8"/>
    <mergeCell ref="C9:C11"/>
    <mergeCell ref="G9:G11"/>
    <mergeCell ref="C12:C14"/>
    <mergeCell ref="C15:C19"/>
    <mergeCell ref="C20:C22"/>
    <mergeCell ref="C23:C25"/>
    <mergeCell ref="C26:C28"/>
    <mergeCell ref="G26:G28"/>
    <mergeCell ref="C49:C51"/>
    <mergeCell ref="C31:C33"/>
    <mergeCell ref="C34:C36"/>
    <mergeCell ref="C37:C39"/>
    <mergeCell ref="C40:C42"/>
    <mergeCell ref="C43:C46"/>
    <mergeCell ref="C47:C48"/>
  </mergeCells>
  <phoneticPr fontId="3" type="noConversion"/>
  <dataValidations count="2">
    <dataValidation type="list" allowBlank="1" showInputMessage="1" showErrorMessage="1" sqref="L106:L117" xr:uid="{89EEFF53-C53E-4C6E-A89F-7BFED79EC5E3}">
      <formula1>$N$23:$N$23</formula1>
    </dataValidation>
    <dataValidation type="list" allowBlank="1" showInputMessage="1" showErrorMessage="1" sqref="S4:S5 S8 S11:S12 S16:S19 S21:S22 S24 S34:S36 S38:S40 S43 S46 S51:S52 S64 S69 S79 S112 S83 S86:S87 S97 S105 S107:S108 S91:S94" xr:uid="{939002F1-C796-4ECE-BD53-709B27569DBB}">
      <formula1>#REF!</formula1>
    </dataValidation>
  </dataValidations>
  <pageMargins left="0.7" right="0.7" top="0.75" bottom="0.75" header="0.3" footer="0.3"/>
  <pageSetup orientation="portrait" horizontalDpi="90" verticalDpi="90" r:id="rId37"/>
  <headerFooter>
    <oddFooter>&amp;L&amp;1#&amp;"Calibri"&amp;10&amp;K737373Caterpillar: Confidential Yellow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00C67-754D-4C73-98B5-A2125006588F}">
          <x14:formula1>
            <xm:f>'X:\Operations\L厂房区域公共文件\2021 L 厂房战略分解\Final output\Fab\[Fab   战略分解讨论文件.xlsx]FYI-Imperative projects'!#REF!</xm:f>
          </x14:formula1>
          <xm:sqref>R33:R77</xm:sqref>
        </x14:dataValidation>
        <x14:dataValidation type="list" allowBlank="1" showInputMessage="1" showErrorMessage="1" xr:uid="{00D8B441-47F3-4CF5-877A-DBE07D7ED0EE}">
          <x14:formula1>
            <xm:f>'C:\Users\zhango\AppData\Local\Microsoft\Windows\INetCache\Content.Outlook\8E7CF9Q5\[Assy   战略分解讨论文件 1.xlsx]FYI-Imperative projects'!#REF!</xm:f>
          </x14:formula1>
          <xm:sqref>R4:R13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25EB-7264-427E-A3CC-AFA7934F174E}">
  <dimension ref="A2:D3"/>
  <sheetViews>
    <sheetView zoomScaleNormal="60" workbookViewId="0">
      <selection activeCell="D3" sqref="D3"/>
    </sheetView>
  </sheetViews>
  <sheetFormatPr defaultRowHeight="14.25" x14ac:dyDescent="0.2"/>
  <cols>
    <col min="1" max="1" width="2.375" customWidth="1"/>
    <col min="2" max="2" width="6.375" customWidth="1"/>
    <col min="3" max="3" width="46.375" bestFit="1" customWidth="1"/>
    <col min="4" max="4" width="12.375" customWidth="1"/>
  </cols>
  <sheetData>
    <row r="2" spans="1:4" x14ac:dyDescent="0.2">
      <c r="A2">
        <v>1</v>
      </c>
      <c r="B2" t="s">
        <v>590</v>
      </c>
      <c r="C2" t="s">
        <v>591</v>
      </c>
      <c r="D2" s="125">
        <v>44312</v>
      </c>
    </row>
    <row r="3" spans="1:4" x14ac:dyDescent="0.2">
      <c r="A3">
        <v>2</v>
      </c>
      <c r="B3" t="s">
        <v>592</v>
      </c>
      <c r="C3" t="s">
        <v>589</v>
      </c>
      <c r="D3" s="125">
        <v>44312</v>
      </c>
    </row>
  </sheetData>
  <customSheetViews>
    <customSheetView guid="{6A7AAB9C-A126-4DF0-9347-A361EE58A931}">
      <selection activeCell="D3" sqref="D3"/>
      <pageMargins left="0.7" right="0.7" top="0.75" bottom="0.75" header="0.3" footer="0.3"/>
      <pageSetup orientation="portrait" horizontalDpi="90" verticalDpi="90" r:id="rId1"/>
      <headerFooter>
        <oddFooter>&amp;L&amp;1#&amp;"Calibri"&amp;10&amp;K737373Caterpillar: Confidential Yellow</oddFooter>
      </headerFooter>
    </customSheetView>
    <customSheetView guid="{210C6D5F-A5BC-4655-BAB1-77DB2BB8D29A}" showPageBreaks="1">
      <selection activeCell="D3" sqref="D3"/>
      <pageMargins left="0.7" right="0.7" top="0.75" bottom="0.75" header="0.3" footer="0.3"/>
      <pageSetup orientation="portrait" horizontalDpi="90" verticalDpi="90" r:id="rId2"/>
      <headerFooter>
        <oddFooter>&amp;L&amp;1#&amp;"Calibri"&amp;10&amp;K737373Caterpillar: Confidential Yellow</oddFooter>
      </headerFooter>
    </customSheetView>
    <customSheetView guid="{58086D2C-0808-471A-994C-68225B27E35C}">
      <selection activeCell="D3" sqref="D3"/>
      <pageMargins left="0.7" right="0.7" top="0.75" bottom="0.75" header="0.3" footer="0.3"/>
      <pageSetup orientation="portrait" horizontalDpi="90" verticalDpi="90" r:id="rId3"/>
      <headerFooter>
        <oddFooter>&amp;L&amp;1#&amp;"Calibri"&amp;10&amp;K737373Caterpillar: Confidential Yellow</oddFooter>
      </headerFooter>
    </customSheetView>
    <customSheetView guid="{74570308-A672-4BC4-9403-64111598E432}" showPageBreaks="1">
      <selection activeCell="D3" sqref="D3"/>
      <pageMargins left="0.7" right="0.7" top="0.75" bottom="0.75" header="0.3" footer="0.3"/>
      <pageSetup orientation="portrait" horizontalDpi="90" verticalDpi="90" r:id="rId4"/>
      <headerFooter>
        <oddFooter>&amp;L&amp;1#&amp;"Calibri"&amp;10&amp;K737373Caterpillar: Confidential Yellow</oddFooter>
      </headerFooter>
    </customSheetView>
    <customSheetView guid="{C2947E8F-BEDB-4516-827D-5114DB5B2399}">
      <selection activeCell="C11" sqref="C11"/>
      <pageMargins left="0.7" right="0.7" top="0.75" bottom="0.75" header="0.3" footer="0.3"/>
      <pageSetup orientation="portrait" horizontalDpi="90" verticalDpi="90" r:id="rId5"/>
      <headerFooter>
        <oddFooter>&amp;L&amp;1#&amp;"Calibri"&amp;10&amp;K737373Caterpillar: Confidential Yellow</oddFooter>
      </headerFooter>
    </customSheetView>
    <customSheetView guid="{13B24115-CCC7-4B63-A474-0B0FCE6F0367}" showPageBreaks="1">
      <selection activeCell="D3" sqref="D3"/>
      <pageMargins left="0.7" right="0.7" top="0.75" bottom="0.75" header="0.3" footer="0.3"/>
      <pageSetup orientation="portrait" horizontalDpi="90" verticalDpi="90" r:id="rId6"/>
      <headerFooter>
        <oddFooter>&amp;L&amp;1#&amp;"Calibri"&amp;10&amp;K737373Caterpillar: Confidential Yellow</oddFooter>
      </headerFooter>
    </customSheetView>
    <customSheetView guid="{6E6E73FE-A7EC-40AC-A747-A84F414A2E1B}" scale="60" showPageBreaks="1" topLeftCell="C1">
      <selection activeCell="D3" sqref="D3"/>
      <pageMargins left="0.7" right="0.7" top="0.75" bottom="0.75" header="0.3" footer="0.3"/>
      <pageSetup orientation="portrait" horizontalDpi="90" verticalDpi="90" r:id="rId7"/>
      <headerFooter>
        <oddFooter>&amp;L&amp;1#&amp;"Calibri"&amp;10&amp;K737373Caterpillar: Confidential Yellow</oddFooter>
      </headerFooter>
    </customSheetView>
    <customSheetView guid="{1765A541-0A4E-4554-9CF3-A1CBC420B3BA}">
      <selection activeCell="D3" sqref="D3"/>
      <pageMargins left="0.7" right="0.7" top="0.75" bottom="0.75" header="0.3" footer="0.3"/>
      <pageSetup orientation="portrait" horizontalDpi="90" verticalDpi="90" r:id="rId8"/>
      <headerFooter>
        <oddFooter>&amp;L&amp;1#&amp;"Calibri"&amp;10&amp;K737373Caterpillar: Confidential Green</oddFooter>
      </headerFooter>
    </customSheetView>
    <customSheetView guid="{70B8DA15-6CD9-466C-9555-5EAA02CFD8B2}" showPageBreaks="1">
      <selection activeCell="D3" sqref="D3"/>
      <pageMargins left="0.7" right="0.7" top="0.75" bottom="0.75" header="0.3" footer="0.3"/>
      <pageSetup orientation="portrait" horizontalDpi="90" verticalDpi="90" r:id="rId9"/>
      <headerFooter>
        <oddFooter>&amp;L&amp;1#&amp;"Calibri"&amp;10&amp;K737373Caterpillar: Confidential Yellow</oddFooter>
      </headerFooter>
    </customSheetView>
    <customSheetView guid="{3119A7A6-5E97-4316-9084-C291E2235F74}">
      <selection activeCell="D3" sqref="D3"/>
      <pageMargins left="0.7" right="0.7" top="0.75" bottom="0.75" header="0.3" footer="0.3"/>
      <pageSetup orientation="portrait" horizontalDpi="90" verticalDpi="90" r:id="rId10"/>
      <headerFooter>
        <oddFooter>&amp;L&amp;1#&amp;"Calibri"&amp;10&amp;K737373Caterpillar: Confidential Yellow</oddFooter>
      </headerFooter>
    </customSheetView>
    <customSheetView guid="{9A245F26-5E7F-459E-AC8A-075E9F0E76E6}">
      <selection activeCell="D3" sqref="D3"/>
      <pageMargins left="0.7" right="0.7" top="0.75" bottom="0.75" header="0.3" footer="0.3"/>
      <pageSetup orientation="portrait" horizontalDpi="90" verticalDpi="90" r:id="rId11"/>
      <headerFooter>
        <oddFooter>&amp;L&amp;1#&amp;"Calibri"&amp;10&amp;K737373Caterpillar: Confidential Green</oddFooter>
      </headerFooter>
    </customSheetView>
    <customSheetView guid="{0BE705ED-3E94-4BE3-A90A-B7BAEBC827CE}">
      <selection activeCell="C11" sqref="C11"/>
      <pageMargins left="0.7" right="0.7" top="0.75" bottom="0.75" header="0.3" footer="0.3"/>
      <pageSetup orientation="portrait" horizontalDpi="90" verticalDpi="90" r:id="rId12"/>
      <headerFooter>
        <oddFooter>&amp;L&amp;1#&amp;"Calibri"&amp;10&amp;K737373Caterpillar: Confidential Green</oddFooter>
      </headerFooter>
    </customSheetView>
    <customSheetView guid="{29FAAB1D-1EC7-46B7-B4E3-917B9EB6FECB}">
      <selection activeCell="D3" sqref="D3"/>
      <pageMargins left="0.7" right="0.7" top="0.75" bottom="0.75" header="0.3" footer="0.3"/>
      <pageSetup orientation="portrait" horizontalDpi="90" verticalDpi="90" r:id="rId13"/>
      <headerFooter>
        <oddFooter>&amp;L&amp;1#&amp;"Calibri"&amp;10&amp;K737373Caterpillar: Confidential Green</oddFooter>
      </headerFooter>
    </customSheetView>
    <customSheetView guid="{D7FB215B-3378-4430-B00A-8CC12308F02F}">
      <selection activeCell="C11" sqref="C11"/>
      <pageMargins left="0.7" right="0.7" top="0.75" bottom="0.75" header="0.3" footer="0.3"/>
      <pageSetup orientation="portrait" horizontalDpi="90" verticalDpi="90" r:id="rId14"/>
      <headerFooter>
        <oddFooter>&amp;L&amp;1#&amp;"Calibri"&amp;10&amp;K737373Caterpillar: Confidential Green</oddFooter>
      </headerFooter>
    </customSheetView>
    <customSheetView guid="{F127543B-90C7-4BF4-A11B-2BCBC3C27C5A}">
      <selection activeCell="C11" sqref="C11"/>
      <pageMargins left="0.7" right="0.7" top="0.75" bottom="0.75" header="0.3" footer="0.3"/>
      <pageSetup orientation="portrait" horizontalDpi="90" verticalDpi="90" r:id="rId15"/>
      <headerFooter>
        <oddFooter>&amp;L&amp;1#&amp;"Calibri"&amp;10&amp;K737373Caterpillar: Confidential Green</oddFooter>
      </headerFooter>
    </customSheetView>
    <customSheetView guid="{89DC64D0-10D1-4697-B761-2DAAD7BC1F66}">
      <selection activeCell="C11" sqref="C11"/>
      <pageMargins left="0.7" right="0.7" top="0.75" bottom="0.75" header="0.3" footer="0.3"/>
      <pageSetup orientation="portrait" horizontalDpi="90" verticalDpi="90" r:id="rId16"/>
      <headerFooter>
        <oddFooter>&amp;L&amp;1#&amp;"Calibri"&amp;10&amp;K737373Caterpillar: Confidential Green</oddFooter>
      </headerFooter>
    </customSheetView>
    <customSheetView guid="{8656451B-DD84-4D58-B77E-3A2C0D90CD9E}">
      <selection activeCell="C11" sqref="C11"/>
      <pageMargins left="0.7" right="0.7" top="0.75" bottom="0.75" header="0.3" footer="0.3"/>
      <pageSetup orientation="portrait" horizontalDpi="90" verticalDpi="90" r:id="rId17"/>
      <headerFooter>
        <oddFooter>&amp;L&amp;1#&amp;"Calibri"&amp;10&amp;K737373Caterpillar: Confidential Green</oddFooter>
      </headerFooter>
    </customSheetView>
    <customSheetView guid="{D172773C-4701-4D13-AC8D-BCB254586C8A}">
      <selection activeCell="C11" sqref="C11"/>
      <pageMargins left="0.7" right="0.7" top="0.75" bottom="0.75" header="0.3" footer="0.3"/>
      <pageSetup orientation="portrait" horizontalDpi="90" verticalDpi="90" r:id="rId18"/>
      <headerFooter>
        <oddFooter>&amp;L&amp;1#&amp;"Calibri"&amp;10&amp;K737373Caterpillar: Confidential Green</oddFooter>
      </headerFooter>
    </customSheetView>
    <customSheetView guid="{4EF8B34F-6104-40CF-8833-751DED295FF9}">
      <selection activeCell="D3" sqref="D3"/>
      <pageMargins left="0.7" right="0.7" top="0.75" bottom="0.75" header="0.3" footer="0.3"/>
      <pageSetup orientation="portrait" horizontalDpi="90" verticalDpi="90" r:id="rId19"/>
      <headerFooter>
        <oddFooter>&amp;L&amp;1#&amp;"Calibri"&amp;10&amp;K737373Caterpillar: Confidential Green</oddFooter>
      </headerFooter>
    </customSheetView>
    <customSheetView guid="{53EE8AB9-5BA0-4AED-9C38-21E30182A28E}">
      <selection activeCell="C11" sqref="C11"/>
      <pageMargins left="0.7" right="0.7" top="0.75" bottom="0.75" header="0.3" footer="0.3"/>
      <pageSetup orientation="portrait" horizontalDpi="90" verticalDpi="90" r:id="rId20"/>
      <headerFooter>
        <oddFooter>&amp;L&amp;1#&amp;"Calibri"&amp;10&amp;K737373Caterpillar: Confidential Green</oddFooter>
      </headerFooter>
    </customSheetView>
    <customSheetView guid="{1DFF5026-B394-41BB-98EF-F010E2881517}">
      <selection activeCell="C11" sqref="C11"/>
      <pageMargins left="0.7" right="0.7" top="0.75" bottom="0.75" header="0.3" footer="0.3"/>
      <pageSetup orientation="portrait" horizontalDpi="90" verticalDpi="90" r:id="rId21"/>
      <headerFooter>
        <oddFooter>&amp;L&amp;1#&amp;"Calibri"&amp;10&amp;K737373Caterpillar: Confidential Green</oddFooter>
      </headerFooter>
    </customSheetView>
    <customSheetView guid="{025BE910-DA78-4480-8826-F7F1E7118AED}">
      <selection activeCell="D3" sqref="D3"/>
      <pageMargins left="0.7" right="0.7" top="0.75" bottom="0.75" header="0.3" footer="0.3"/>
      <pageSetup orientation="portrait" horizontalDpi="90" verticalDpi="90" r:id="rId22"/>
      <headerFooter>
        <oddFooter>&amp;L&amp;1#&amp;"Calibri"&amp;10&amp;K737373Caterpillar: Confidential Green</oddFooter>
      </headerFooter>
    </customSheetView>
    <customSheetView guid="{F5E625BF-8244-45D2-89A3-B015401C5F6C}">
      <selection activeCell="D3" sqref="D3"/>
      <pageMargins left="0.7" right="0.7" top="0.75" bottom="0.75" header="0.3" footer="0.3"/>
      <pageSetup orientation="portrait" horizontalDpi="90" verticalDpi="90" r:id="rId23"/>
      <headerFooter>
        <oddFooter>&amp;L&amp;1#&amp;"Calibri"&amp;10&amp;K737373Caterpillar: Confidential Green</oddFooter>
      </headerFooter>
    </customSheetView>
    <customSheetView guid="{CB16D607-912D-4547-BA28-6D4D620472D7}" showPageBreaks="1">
      <selection activeCell="D3" sqref="D3"/>
      <pageMargins left="0.7" right="0.7" top="0.75" bottom="0.75" header="0.3" footer="0.3"/>
      <pageSetup orientation="portrait" horizontalDpi="90" verticalDpi="90" r:id="rId24"/>
      <headerFooter>
        <oddFooter>&amp;L&amp;1#&amp;"Calibri"&amp;10&amp;K737373Caterpillar: Confidential Yellow</oddFooter>
      </headerFooter>
    </customSheetView>
    <customSheetView guid="{385D4878-F58C-47DB-B7CC-7218EE39B84A}" showPageBreaks="1">
      <selection activeCell="D3" sqref="D3"/>
      <pageMargins left="0.7" right="0.7" top="0.75" bottom="0.75" header="0.3" footer="0.3"/>
      <pageSetup orientation="portrait" horizontalDpi="90" verticalDpi="90" r:id="rId25"/>
      <headerFooter>
        <oddFooter>&amp;L&amp;1#&amp;"Calibri"&amp;10&amp;K737373Caterpillar: Confidential Yellow</oddFooter>
      </headerFooter>
    </customSheetView>
    <customSheetView guid="{DD5C2D15-95C0-4A96-AA5B-92E4D0DAF9CA}">
      <selection activeCell="D3" sqref="D3"/>
      <pageMargins left="0.7" right="0.7" top="0.75" bottom="0.75" header="0.3" footer="0.3"/>
      <pageSetup orientation="portrait" horizontalDpi="90" verticalDpi="90" r:id="rId26"/>
      <headerFooter>
        <oddFooter>&amp;L&amp;1#&amp;"Calibri"&amp;10&amp;K737373Caterpillar: Confidential Green</oddFooter>
      </headerFooter>
    </customSheetView>
    <customSheetView guid="{C2487257-A846-48C8-8753-F552D17BEC0F}" showPageBreaks="1">
      <selection activeCell="C11" sqref="C11"/>
      <pageMargins left="0.7" right="0.7" top="0.75" bottom="0.75" header="0.3" footer="0.3"/>
      <pageSetup orientation="portrait" horizontalDpi="90" verticalDpi="90" r:id="rId27"/>
      <headerFooter>
        <oddFooter>&amp;L&amp;1#&amp;"Calibri"&amp;10&amp;K737373Caterpillar: Confidential Yellow</oddFooter>
      </headerFooter>
    </customSheetView>
    <customSheetView guid="{BA400C7C-46A6-490E-A221-F389469378D8}" showPageBreaks="1">
      <selection activeCell="D3" sqref="D3"/>
      <pageMargins left="0.7" right="0.7" top="0.75" bottom="0.75" header="0.3" footer="0.3"/>
      <pageSetup orientation="portrait" horizontalDpi="90" verticalDpi="90" r:id="rId28"/>
      <headerFooter>
        <oddFooter>&amp;L&amp;1#&amp;"Calibri"&amp;10&amp;K737373Caterpillar: Confidential Yellow</oddFooter>
      </headerFooter>
    </customSheetView>
    <customSheetView guid="{7AE21D59-CE93-418B-B8C7-FBE04780DED0}" scale="60" topLeftCell="C1">
      <selection activeCell="D3" sqref="D3"/>
      <pageMargins left="0.7" right="0.7" top="0.75" bottom="0.75" header="0.3" footer="0.3"/>
      <pageSetup orientation="portrait" horizontalDpi="90" verticalDpi="90" r:id="rId29"/>
      <headerFooter>
        <oddFooter>&amp;L&amp;1#&amp;"Calibri"&amp;10&amp;K737373Caterpillar: Confidential Green</oddFooter>
      </headerFooter>
    </customSheetView>
    <customSheetView guid="{8EA840C8-1763-41CE-92D7-455B955C0F46}" showPageBreaks="1">
      <selection activeCell="C11" sqref="C11"/>
      <pageMargins left="0.7" right="0.7" top="0.75" bottom="0.75" header="0.3" footer="0.3"/>
      <pageSetup orientation="portrait" horizontalDpi="90" verticalDpi="90" r:id="rId30"/>
      <headerFooter>
        <oddFooter>&amp;L&amp;1#&amp;"Calibri"&amp;10&amp;K737373Caterpillar: Confidential Yellow</oddFooter>
      </headerFooter>
    </customSheetView>
    <customSheetView guid="{0C75E96E-FB34-4C3A-AC72-11835C518E2D}">
      <selection activeCell="C11" sqref="C11"/>
      <pageMargins left="0.7" right="0.7" top="0.75" bottom="0.75" header="0.3" footer="0.3"/>
      <pageSetup orientation="portrait" horizontalDpi="90" verticalDpi="90" r:id="rId31"/>
      <headerFooter>
        <oddFooter>&amp;L&amp;1#&amp;"Calibri"&amp;10&amp;K737373Caterpillar: Confidential Yellow</oddFooter>
      </headerFooter>
    </customSheetView>
    <customSheetView guid="{1CFF6483-1E77-4838-AA8E-7F3475D8F1A5}">
      <selection activeCell="C11" sqref="C11"/>
      <pageMargins left="0.7" right="0.7" top="0.75" bottom="0.75" header="0.3" footer="0.3"/>
      <pageSetup orientation="portrait" horizontalDpi="90" verticalDpi="90" r:id="rId32"/>
      <headerFooter>
        <oddFooter>&amp;L&amp;1#&amp;"Calibri"&amp;10&amp;K737373Caterpillar: Confidential Yellow</oddFooter>
      </headerFooter>
    </customSheetView>
    <customSheetView guid="{0853731C-2757-4F52-A39E-DB103DD7E231}" showPageBreaks="1">
      <selection activeCell="C11" sqref="C11"/>
      <pageMargins left="0.7" right="0.7" top="0.75" bottom="0.75" header="0.3" footer="0.3"/>
      <pageSetup orientation="portrait" horizontalDpi="90" verticalDpi="90" r:id="rId33"/>
      <headerFooter>
        <oddFooter>&amp;L&amp;1#&amp;"Calibri"&amp;10&amp;K737373Caterpillar: Confidential Yellow</oddFooter>
      </headerFooter>
    </customSheetView>
    <customSheetView guid="{90EC9BF3-F664-42B2-B432-5C40C36EC55A}" showPageBreaks="1">
      <selection activeCell="C11" sqref="C11"/>
      <pageMargins left="0.7" right="0.7" top="0.75" bottom="0.75" header="0.3" footer="0.3"/>
      <pageSetup orientation="portrait" horizontalDpi="90" verticalDpi="90" r:id="rId34"/>
      <headerFooter>
        <oddFooter>&amp;L&amp;1#&amp;"Calibri"&amp;10&amp;K737373Caterpillar: Confidential Yellow</oddFooter>
      </headerFooter>
    </customSheetView>
    <customSheetView guid="{4600E450-C350-4A26-A269-C4C2D907B5E1}">
      <selection activeCell="C11" sqref="C11"/>
      <pageMargins left="0.7" right="0.7" top="0.75" bottom="0.75" header="0.3" footer="0.3"/>
      <pageSetup orientation="portrait" horizontalDpi="90" verticalDpi="90" r:id="rId35"/>
      <headerFooter>
        <oddFooter>&amp;L&amp;1#&amp;"Calibri"&amp;10&amp;K737373Caterpillar: Confidential Green</oddFooter>
      </headerFooter>
    </customSheetView>
  </customSheetViews>
  <phoneticPr fontId="3" type="noConversion"/>
  <pageMargins left="0.7" right="0.7" top="0.75" bottom="0.75" header="0.3" footer="0.3"/>
  <pageSetup orientation="portrait" horizontalDpi="90" verticalDpi="90" r:id="rId36"/>
  <headerFooter>
    <oddFooter>&amp;L&amp;1#&amp;"Calibri"&amp;10&amp;K737373Caterpillar: Confidential Yellow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4C89-6528-4F98-9039-CBC09DA43DCC}">
  <dimension ref="A1:AH527"/>
  <sheetViews>
    <sheetView tabSelected="1" topLeftCell="A85" zoomScale="70" zoomScaleNormal="55" workbookViewId="0">
      <selection activeCell="F102" sqref="F102:F103"/>
    </sheetView>
  </sheetViews>
  <sheetFormatPr defaultColWidth="8.75" defaultRowHeight="19.5" outlineLevelRow="1" x14ac:dyDescent="0.2"/>
  <cols>
    <col min="1" max="1" width="6" style="69" customWidth="1"/>
    <col min="2" max="2" width="8" style="69" customWidth="1"/>
    <col min="3" max="3" width="10.375" style="62" customWidth="1"/>
    <col min="4" max="4" width="17.375" style="62" customWidth="1"/>
    <col min="5" max="5" width="29" style="62" customWidth="1"/>
    <col min="6" max="6" width="17.375" style="62" bestFit="1" customWidth="1"/>
    <col min="7" max="8" width="12.25" style="69" customWidth="1"/>
    <col min="9" max="9" width="12.25" style="118" customWidth="1"/>
    <col min="10" max="13" width="10.375" style="96" bestFit="1" customWidth="1"/>
    <col min="14" max="14" width="8.375" style="96" customWidth="1"/>
    <col min="15" max="19" width="10.25" style="96" customWidth="1"/>
    <col min="20" max="21" width="8.375" style="96" customWidth="1"/>
    <col min="22" max="16384" width="8.75" style="62"/>
  </cols>
  <sheetData>
    <row r="1" spans="1:21" ht="25.5" x14ac:dyDescent="0.2">
      <c r="A1" s="117" t="s">
        <v>707</v>
      </c>
      <c r="R1" s="129" t="s">
        <v>708</v>
      </c>
      <c r="S1" s="120"/>
      <c r="T1" s="120" t="s">
        <v>709</v>
      </c>
      <c r="U1" s="120"/>
    </row>
    <row r="2" spans="1:21" ht="5.85" customHeight="1" x14ac:dyDescent="0.2">
      <c r="G2" s="62"/>
      <c r="H2" s="62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spans="1:21" s="63" customFormat="1" ht="39" outlineLevel="1" x14ac:dyDescent="0.2">
      <c r="A3" s="32" t="s">
        <v>710</v>
      </c>
      <c r="B3" s="32" t="s">
        <v>711</v>
      </c>
      <c r="C3" s="32" t="s">
        <v>712</v>
      </c>
      <c r="D3" s="119" t="s">
        <v>713</v>
      </c>
      <c r="E3" s="32" t="s">
        <v>714</v>
      </c>
      <c r="F3" s="32" t="s">
        <v>715</v>
      </c>
      <c r="G3" s="32"/>
      <c r="H3" s="32" t="s">
        <v>716</v>
      </c>
      <c r="I3" s="32" t="s">
        <v>630</v>
      </c>
      <c r="J3" s="32" t="s">
        <v>717</v>
      </c>
      <c r="K3" s="32" t="s">
        <v>486</v>
      </c>
      <c r="L3" s="32" t="s">
        <v>487</v>
      </c>
      <c r="M3" s="32" t="s">
        <v>488</v>
      </c>
      <c r="N3" s="32" t="s">
        <v>489</v>
      </c>
      <c r="O3" s="32" t="s">
        <v>490</v>
      </c>
      <c r="P3" s="32" t="s">
        <v>491</v>
      </c>
      <c r="Q3" s="32" t="s">
        <v>492</v>
      </c>
      <c r="R3" s="32" t="s">
        <v>493</v>
      </c>
      <c r="S3" s="32" t="s">
        <v>494</v>
      </c>
      <c r="T3" s="32" t="s">
        <v>495</v>
      </c>
      <c r="U3" s="32" t="s">
        <v>496</v>
      </c>
    </row>
    <row r="4" spans="1:21" outlineLevel="1" x14ac:dyDescent="0.2">
      <c r="A4" s="524">
        <v>1</v>
      </c>
      <c r="B4" s="526" t="s">
        <v>718</v>
      </c>
      <c r="C4" s="526" t="s">
        <v>644</v>
      </c>
      <c r="D4" s="526" t="s">
        <v>497</v>
      </c>
      <c r="E4" s="528" t="s">
        <v>645</v>
      </c>
      <c r="F4" s="530" t="s">
        <v>719</v>
      </c>
      <c r="G4" s="3" t="s">
        <v>720</v>
      </c>
      <c r="H4" s="168"/>
      <c r="I4" s="168">
        <v>0</v>
      </c>
      <c r="J4" s="134">
        <v>0</v>
      </c>
      <c r="K4" s="134">
        <v>0</v>
      </c>
      <c r="L4" s="134">
        <v>0</v>
      </c>
      <c r="M4" s="134">
        <v>0</v>
      </c>
      <c r="N4" s="134">
        <v>0</v>
      </c>
      <c r="O4" s="134">
        <v>0</v>
      </c>
      <c r="P4" s="134">
        <v>0</v>
      </c>
      <c r="Q4" s="134">
        <v>0</v>
      </c>
      <c r="R4" s="134">
        <v>0</v>
      </c>
      <c r="S4" s="134">
        <v>0</v>
      </c>
      <c r="T4" s="134">
        <v>0</v>
      </c>
      <c r="U4" s="134">
        <v>0</v>
      </c>
    </row>
    <row r="5" spans="1:21" outlineLevel="1" x14ac:dyDescent="0.2">
      <c r="A5" s="525"/>
      <c r="B5" s="527"/>
      <c r="C5" s="527"/>
      <c r="D5" s="527"/>
      <c r="E5" s="529"/>
      <c r="F5" s="531"/>
      <c r="G5" s="3" t="s">
        <v>721</v>
      </c>
      <c r="H5" s="108">
        <v>0.28999999999999998</v>
      </c>
      <c r="I5" s="108">
        <v>0</v>
      </c>
      <c r="J5" s="144">
        <v>0</v>
      </c>
      <c r="K5" s="144">
        <v>0</v>
      </c>
      <c r="L5" s="144">
        <v>0</v>
      </c>
      <c r="M5" s="144">
        <v>0</v>
      </c>
      <c r="N5" s="144">
        <v>0</v>
      </c>
      <c r="O5" s="144">
        <v>0</v>
      </c>
      <c r="P5" s="144">
        <v>0</v>
      </c>
      <c r="Q5" s="144">
        <v>0</v>
      </c>
      <c r="R5" s="144">
        <v>0</v>
      </c>
      <c r="S5" s="144">
        <v>0</v>
      </c>
      <c r="T5" s="3"/>
      <c r="U5" s="3"/>
    </row>
    <row r="6" spans="1:21" outlineLevel="1" x14ac:dyDescent="0.2">
      <c r="A6" s="524">
        <v>2</v>
      </c>
      <c r="B6" s="526" t="s">
        <v>718</v>
      </c>
      <c r="C6" s="526" t="s">
        <v>644</v>
      </c>
      <c r="D6" s="526" t="s">
        <v>497</v>
      </c>
      <c r="E6" s="528" t="s">
        <v>646</v>
      </c>
      <c r="F6" s="530"/>
      <c r="G6" s="3" t="s">
        <v>720</v>
      </c>
      <c r="H6" s="168"/>
      <c r="I6" s="168">
        <v>0</v>
      </c>
      <c r="J6" s="134">
        <v>0</v>
      </c>
      <c r="K6" s="134">
        <v>0</v>
      </c>
      <c r="L6" s="134">
        <v>0</v>
      </c>
      <c r="M6" s="134">
        <v>0</v>
      </c>
      <c r="N6" s="134">
        <v>0</v>
      </c>
      <c r="O6" s="134">
        <v>0</v>
      </c>
      <c r="P6" s="134">
        <v>0</v>
      </c>
      <c r="Q6" s="134">
        <v>0</v>
      </c>
      <c r="R6" s="134">
        <v>0</v>
      </c>
      <c r="S6" s="134">
        <v>0</v>
      </c>
      <c r="T6" s="134">
        <v>0</v>
      </c>
      <c r="U6" s="134">
        <v>0</v>
      </c>
    </row>
    <row r="7" spans="1:21" outlineLevel="1" x14ac:dyDescent="0.2">
      <c r="A7" s="525"/>
      <c r="B7" s="527"/>
      <c r="C7" s="527"/>
      <c r="D7" s="527"/>
      <c r="E7" s="529"/>
      <c r="F7" s="531"/>
      <c r="G7" s="3" t="s">
        <v>721</v>
      </c>
      <c r="H7" s="108">
        <v>0</v>
      </c>
      <c r="I7" s="108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3"/>
      <c r="U7" s="3"/>
    </row>
    <row r="8" spans="1:21" outlineLevel="1" x14ac:dyDescent="0.2">
      <c r="A8" s="524">
        <v>3</v>
      </c>
      <c r="B8" s="526" t="s">
        <v>718</v>
      </c>
      <c r="C8" s="526" t="s">
        <v>644</v>
      </c>
      <c r="D8" s="526" t="s">
        <v>51</v>
      </c>
      <c r="E8" s="528" t="s">
        <v>647</v>
      </c>
      <c r="F8" s="530"/>
      <c r="G8" s="3" t="s">
        <v>720</v>
      </c>
      <c r="H8" s="169"/>
      <c r="I8" s="169">
        <v>0.9</v>
      </c>
      <c r="J8" s="135" t="s">
        <v>605</v>
      </c>
      <c r="K8" s="135" t="s">
        <v>605</v>
      </c>
      <c r="L8" s="135" t="s">
        <v>605</v>
      </c>
      <c r="M8" s="135" t="s">
        <v>605</v>
      </c>
      <c r="N8" s="135" t="s">
        <v>605</v>
      </c>
      <c r="O8" s="135" t="s">
        <v>605</v>
      </c>
      <c r="P8" s="135" t="s">
        <v>605</v>
      </c>
      <c r="Q8" s="135" t="s">
        <v>605</v>
      </c>
      <c r="R8" s="135" t="s">
        <v>605</v>
      </c>
      <c r="S8" s="135" t="s">
        <v>605</v>
      </c>
      <c r="T8" s="135" t="s">
        <v>605</v>
      </c>
      <c r="U8" s="135">
        <v>0.9</v>
      </c>
    </row>
    <row r="9" spans="1:21" outlineLevel="1" x14ac:dyDescent="0.2">
      <c r="A9" s="525"/>
      <c r="B9" s="527"/>
      <c r="C9" s="527"/>
      <c r="D9" s="527"/>
      <c r="E9" s="529"/>
      <c r="F9" s="531"/>
      <c r="G9" s="3" t="s">
        <v>721</v>
      </c>
      <c r="H9" s="109">
        <v>0.89</v>
      </c>
      <c r="I9" s="7" t="s">
        <v>605</v>
      </c>
      <c r="J9" s="7" t="s">
        <v>605</v>
      </c>
      <c r="K9" s="7" t="s">
        <v>605</v>
      </c>
      <c r="L9" s="7" t="s">
        <v>605</v>
      </c>
      <c r="M9" s="7" t="s">
        <v>605</v>
      </c>
      <c r="N9" s="7" t="s">
        <v>605</v>
      </c>
      <c r="O9" s="7" t="s">
        <v>605</v>
      </c>
      <c r="P9" s="7" t="s">
        <v>605</v>
      </c>
      <c r="Q9" s="7" t="s">
        <v>605</v>
      </c>
      <c r="R9" s="7" t="s">
        <v>605</v>
      </c>
      <c r="S9" s="7" t="s">
        <v>605</v>
      </c>
      <c r="T9" s="7"/>
      <c r="U9" s="7"/>
    </row>
    <row r="10" spans="1:21" outlineLevel="1" x14ac:dyDescent="0.2">
      <c r="A10" s="524">
        <v>4</v>
      </c>
      <c r="B10" s="526" t="s">
        <v>718</v>
      </c>
      <c r="C10" s="526" t="s">
        <v>644</v>
      </c>
      <c r="D10" s="526" t="s">
        <v>722</v>
      </c>
      <c r="E10" s="528" t="s">
        <v>723</v>
      </c>
      <c r="F10" s="530" t="s">
        <v>724</v>
      </c>
      <c r="G10" s="3" t="s">
        <v>720</v>
      </c>
      <c r="H10" s="169"/>
      <c r="I10" s="169">
        <v>0.5</v>
      </c>
      <c r="J10" s="135">
        <v>0.3</v>
      </c>
      <c r="K10" s="135">
        <v>0.3</v>
      </c>
      <c r="L10" s="135">
        <v>0.3</v>
      </c>
      <c r="M10" s="135">
        <v>0.4</v>
      </c>
      <c r="N10" s="135">
        <v>0.4</v>
      </c>
      <c r="O10" s="135">
        <v>0.4</v>
      </c>
      <c r="P10" s="135">
        <v>0.45</v>
      </c>
      <c r="Q10" s="135">
        <v>0.45</v>
      </c>
      <c r="R10" s="135">
        <v>0.45</v>
      </c>
      <c r="S10" s="135">
        <v>0.5</v>
      </c>
      <c r="T10" s="135">
        <v>0.5</v>
      </c>
      <c r="U10" s="135">
        <v>0.5</v>
      </c>
    </row>
    <row r="11" spans="1:21" outlineLevel="1" x14ac:dyDescent="0.2">
      <c r="A11" s="525"/>
      <c r="B11" s="527"/>
      <c r="C11" s="527"/>
      <c r="D11" s="527"/>
      <c r="E11" s="529"/>
      <c r="F11" s="531"/>
      <c r="G11" s="3" t="s">
        <v>721</v>
      </c>
      <c r="H11" s="109"/>
      <c r="I11" s="109">
        <v>0.5</v>
      </c>
      <c r="J11" s="150">
        <v>0.46</v>
      </c>
      <c r="K11" s="150">
        <v>0.48</v>
      </c>
      <c r="L11" s="150">
        <v>0.49</v>
      </c>
      <c r="M11" s="150">
        <v>0.49</v>
      </c>
      <c r="N11" s="150">
        <v>0.5</v>
      </c>
      <c r="O11" s="150">
        <v>0.5</v>
      </c>
      <c r="P11" s="150">
        <v>0.5</v>
      </c>
      <c r="Q11" s="150">
        <v>0.5</v>
      </c>
      <c r="R11" s="150">
        <v>0.5</v>
      </c>
      <c r="S11" s="150">
        <v>0.5</v>
      </c>
      <c r="T11" s="7"/>
      <c r="U11" s="7"/>
    </row>
    <row r="12" spans="1:21" outlineLevel="1" x14ac:dyDescent="0.2">
      <c r="A12" s="524">
        <v>5</v>
      </c>
      <c r="B12" s="526" t="s">
        <v>718</v>
      </c>
      <c r="C12" s="526" t="s">
        <v>644</v>
      </c>
      <c r="D12" s="526" t="s">
        <v>519</v>
      </c>
      <c r="E12" s="528" t="s">
        <v>725</v>
      </c>
      <c r="F12" s="498" t="s">
        <v>728</v>
      </c>
      <c r="G12" s="3" t="s">
        <v>720</v>
      </c>
      <c r="H12" s="168"/>
      <c r="I12" s="170">
        <v>3.5</v>
      </c>
      <c r="J12" s="137">
        <v>3.3</v>
      </c>
      <c r="K12" s="137">
        <v>3.3</v>
      </c>
      <c r="L12" s="137">
        <v>3.3</v>
      </c>
      <c r="M12" s="137">
        <v>3.3</v>
      </c>
      <c r="N12" s="137">
        <v>3.3</v>
      </c>
      <c r="O12" s="137">
        <v>3.3</v>
      </c>
      <c r="P12" s="137">
        <v>3.5</v>
      </c>
      <c r="Q12" s="137">
        <v>3.5</v>
      </c>
      <c r="R12" s="137">
        <v>3.5</v>
      </c>
      <c r="S12" s="137">
        <v>3.5</v>
      </c>
      <c r="T12" s="137">
        <v>3.5</v>
      </c>
      <c r="U12" s="137">
        <v>3.5</v>
      </c>
    </row>
    <row r="13" spans="1:21" outlineLevel="1" x14ac:dyDescent="0.2">
      <c r="A13" s="525"/>
      <c r="B13" s="527"/>
      <c r="C13" s="527"/>
      <c r="D13" s="527"/>
      <c r="E13" s="529"/>
      <c r="F13" s="499"/>
      <c r="G13" s="3" t="s">
        <v>721</v>
      </c>
      <c r="H13" s="263">
        <v>2</v>
      </c>
      <c r="I13" s="110">
        <v>3.4</v>
      </c>
      <c r="J13" s="146">
        <v>3.37</v>
      </c>
      <c r="K13" s="146">
        <v>3.37</v>
      </c>
      <c r="L13" s="146">
        <v>3.37</v>
      </c>
      <c r="M13" s="146">
        <v>3.4</v>
      </c>
      <c r="N13" s="146">
        <v>3.4</v>
      </c>
      <c r="O13" s="146">
        <v>3.4</v>
      </c>
      <c r="P13" s="146">
        <v>3.45</v>
      </c>
      <c r="Q13" s="146">
        <v>3.45</v>
      </c>
      <c r="R13" s="146">
        <v>3.45</v>
      </c>
      <c r="S13" s="146">
        <v>3.45</v>
      </c>
      <c r="T13" s="100"/>
      <c r="U13" s="100"/>
    </row>
    <row r="14" spans="1:21" s="97" customFormat="1" outlineLevel="1" x14ac:dyDescent="0.2">
      <c r="A14" s="524">
        <v>6</v>
      </c>
      <c r="B14" s="526" t="s">
        <v>718</v>
      </c>
      <c r="C14" s="526" t="s">
        <v>644</v>
      </c>
      <c r="D14" s="526" t="s">
        <v>519</v>
      </c>
      <c r="E14" s="528" t="s">
        <v>727</v>
      </c>
      <c r="F14" s="530" t="s">
        <v>728</v>
      </c>
      <c r="G14" s="3" t="s">
        <v>720</v>
      </c>
      <c r="H14" s="169"/>
      <c r="I14" s="171">
        <v>1</v>
      </c>
      <c r="J14" s="136">
        <v>1</v>
      </c>
      <c r="K14" s="136">
        <v>1</v>
      </c>
      <c r="L14" s="136">
        <v>1</v>
      </c>
      <c r="M14" s="136">
        <v>1</v>
      </c>
      <c r="N14" s="136">
        <v>1</v>
      </c>
      <c r="O14" s="136">
        <v>1</v>
      </c>
      <c r="P14" s="136">
        <v>1</v>
      </c>
      <c r="Q14" s="136">
        <v>1</v>
      </c>
      <c r="R14" s="136">
        <v>1</v>
      </c>
      <c r="S14" s="136">
        <v>1</v>
      </c>
      <c r="T14" s="136">
        <v>1</v>
      </c>
      <c r="U14" s="136">
        <v>1</v>
      </c>
    </row>
    <row r="15" spans="1:21" s="97" customFormat="1" outlineLevel="1" x14ac:dyDescent="0.2">
      <c r="A15" s="525"/>
      <c r="B15" s="527"/>
      <c r="C15" s="527"/>
      <c r="D15" s="527"/>
      <c r="E15" s="529"/>
      <c r="F15" s="531"/>
      <c r="G15" s="3" t="s">
        <v>721</v>
      </c>
      <c r="H15" s="109">
        <v>1</v>
      </c>
      <c r="I15" s="111">
        <v>1</v>
      </c>
      <c r="J15" s="145">
        <v>1</v>
      </c>
      <c r="K15" s="145">
        <v>1</v>
      </c>
      <c r="L15" s="145">
        <v>1</v>
      </c>
      <c r="M15" s="145">
        <v>1</v>
      </c>
      <c r="N15" s="145">
        <v>1</v>
      </c>
      <c r="O15" s="145">
        <v>1</v>
      </c>
      <c r="P15" s="145">
        <v>1</v>
      </c>
      <c r="Q15" s="145">
        <v>1</v>
      </c>
      <c r="R15" s="145">
        <v>1</v>
      </c>
      <c r="S15" s="145">
        <v>1</v>
      </c>
      <c r="T15" s="101"/>
      <c r="U15" s="101"/>
    </row>
    <row r="16" spans="1:21" s="97" customFormat="1" outlineLevel="1" x14ac:dyDescent="0.2">
      <c r="A16" s="524">
        <v>7</v>
      </c>
      <c r="B16" s="526" t="s">
        <v>718</v>
      </c>
      <c r="C16" s="526" t="s">
        <v>644</v>
      </c>
      <c r="D16" s="526" t="s">
        <v>519</v>
      </c>
      <c r="E16" s="528" t="s">
        <v>729</v>
      </c>
      <c r="F16" s="530" t="s">
        <v>728</v>
      </c>
      <c r="G16" s="3" t="s">
        <v>720</v>
      </c>
      <c r="H16" s="169"/>
      <c r="I16" s="171">
        <v>0.95</v>
      </c>
      <c r="J16" s="207">
        <v>0.95</v>
      </c>
      <c r="K16" s="207">
        <v>0.95</v>
      </c>
      <c r="L16" s="207">
        <v>0.95</v>
      </c>
      <c r="M16" s="207">
        <v>0.95</v>
      </c>
      <c r="N16" s="136">
        <v>0.95</v>
      </c>
      <c r="O16" s="136">
        <v>0.95</v>
      </c>
      <c r="P16" s="136">
        <v>0.95</v>
      </c>
      <c r="Q16" s="136">
        <v>0.95</v>
      </c>
      <c r="R16" s="136">
        <v>0.95</v>
      </c>
      <c r="S16" s="136">
        <v>0.95</v>
      </c>
      <c r="T16" s="136">
        <v>0.95</v>
      </c>
      <c r="U16" s="136">
        <v>0.95</v>
      </c>
    </row>
    <row r="17" spans="1:22" s="97" customFormat="1" outlineLevel="1" x14ac:dyDescent="0.2">
      <c r="A17" s="525"/>
      <c r="B17" s="527"/>
      <c r="C17" s="527"/>
      <c r="D17" s="527"/>
      <c r="E17" s="529"/>
      <c r="F17" s="531"/>
      <c r="G17" s="3" t="s">
        <v>721</v>
      </c>
      <c r="H17" s="109">
        <v>0.95</v>
      </c>
      <c r="I17" s="111">
        <v>0.98</v>
      </c>
      <c r="J17" s="264">
        <v>0.97</v>
      </c>
      <c r="K17" s="264">
        <v>1</v>
      </c>
      <c r="L17" s="264">
        <v>0.99</v>
      </c>
      <c r="M17" s="264">
        <v>0.95</v>
      </c>
      <c r="N17" s="145">
        <v>0.98</v>
      </c>
      <c r="O17" s="145">
        <v>0.98</v>
      </c>
      <c r="P17" s="145">
        <v>0.98</v>
      </c>
      <c r="Q17" s="145">
        <v>0.98</v>
      </c>
      <c r="R17" s="145">
        <v>0.98</v>
      </c>
      <c r="S17" s="145">
        <v>0.98</v>
      </c>
      <c r="T17" s="101"/>
      <c r="U17" s="101"/>
    </row>
    <row r="18" spans="1:22" s="97" customFormat="1" outlineLevel="1" x14ac:dyDescent="0.2">
      <c r="A18" s="524">
        <v>8</v>
      </c>
      <c r="B18" s="526" t="s">
        <v>718</v>
      </c>
      <c r="C18" s="526" t="s">
        <v>644</v>
      </c>
      <c r="D18" s="526" t="s">
        <v>519</v>
      </c>
      <c r="E18" s="528" t="s">
        <v>730</v>
      </c>
      <c r="F18" s="530" t="s">
        <v>728</v>
      </c>
      <c r="G18" s="3" t="s">
        <v>720</v>
      </c>
      <c r="H18" s="168"/>
      <c r="I18" s="170" t="s">
        <v>629</v>
      </c>
      <c r="J18" s="137" t="s">
        <v>629</v>
      </c>
      <c r="K18" s="137" t="s">
        <v>629</v>
      </c>
      <c r="L18" s="137" t="s">
        <v>629</v>
      </c>
      <c r="M18" s="137" t="s">
        <v>629</v>
      </c>
      <c r="N18" s="137" t="s">
        <v>629</v>
      </c>
      <c r="O18" s="137" t="s">
        <v>629</v>
      </c>
      <c r="P18" s="137" t="s">
        <v>629</v>
      </c>
      <c r="Q18" s="137" t="s">
        <v>629</v>
      </c>
      <c r="R18" s="137" t="s">
        <v>629</v>
      </c>
      <c r="S18" s="137" t="s">
        <v>629</v>
      </c>
      <c r="T18" s="137" t="s">
        <v>629</v>
      </c>
      <c r="U18" s="137" t="s">
        <v>629</v>
      </c>
    </row>
    <row r="19" spans="1:22" s="97" customFormat="1" outlineLevel="1" x14ac:dyDescent="0.2">
      <c r="A19" s="525"/>
      <c r="B19" s="527"/>
      <c r="C19" s="527"/>
      <c r="D19" s="527"/>
      <c r="E19" s="529"/>
      <c r="F19" s="531"/>
      <c r="G19" s="3" t="s">
        <v>721</v>
      </c>
      <c r="H19" s="108" t="s">
        <v>605</v>
      </c>
      <c r="I19" s="110" t="s">
        <v>605</v>
      </c>
      <c r="J19" s="100" t="s">
        <v>605</v>
      </c>
      <c r="K19" s="100" t="s">
        <v>605</v>
      </c>
      <c r="L19" s="100" t="s">
        <v>605</v>
      </c>
      <c r="M19" s="100" t="s">
        <v>605</v>
      </c>
      <c r="N19" s="100" t="s">
        <v>605</v>
      </c>
      <c r="O19" s="100" t="s">
        <v>605</v>
      </c>
      <c r="P19" s="100" t="s">
        <v>605</v>
      </c>
      <c r="Q19" s="100" t="s">
        <v>605</v>
      </c>
      <c r="R19" s="100" t="s">
        <v>605</v>
      </c>
      <c r="S19" s="100" t="s">
        <v>605</v>
      </c>
      <c r="T19" s="100"/>
      <c r="U19" s="100"/>
    </row>
    <row r="20" spans="1:22" s="97" customFormat="1" outlineLevel="1" x14ac:dyDescent="0.2">
      <c r="A20" s="524">
        <v>9</v>
      </c>
      <c r="B20" s="526" t="s">
        <v>718</v>
      </c>
      <c r="C20" s="526" t="s">
        <v>644</v>
      </c>
      <c r="D20" s="526" t="s">
        <v>519</v>
      </c>
      <c r="E20" s="528" t="s">
        <v>731</v>
      </c>
      <c r="F20" s="530" t="s">
        <v>728</v>
      </c>
      <c r="G20" s="3" t="s">
        <v>720</v>
      </c>
      <c r="H20" s="168"/>
      <c r="I20" s="170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</row>
    <row r="21" spans="1:22" s="97" customFormat="1" outlineLevel="1" x14ac:dyDescent="0.2">
      <c r="A21" s="525"/>
      <c r="B21" s="527"/>
      <c r="C21" s="527"/>
      <c r="D21" s="527"/>
      <c r="E21" s="529"/>
      <c r="F21" s="531"/>
      <c r="G21" s="3" t="s">
        <v>721</v>
      </c>
      <c r="H21" s="108">
        <v>0</v>
      </c>
      <c r="I21" s="110">
        <v>0</v>
      </c>
      <c r="J21" s="146">
        <v>0</v>
      </c>
      <c r="K21" s="146">
        <v>0</v>
      </c>
      <c r="L21" s="146">
        <v>0</v>
      </c>
      <c r="M21" s="146">
        <v>0</v>
      </c>
      <c r="N21" s="146">
        <v>0</v>
      </c>
      <c r="O21" s="146">
        <v>0</v>
      </c>
      <c r="P21" s="146">
        <v>0</v>
      </c>
      <c r="Q21" s="146">
        <v>0</v>
      </c>
      <c r="R21" s="146">
        <v>0</v>
      </c>
      <c r="S21" s="146">
        <v>0</v>
      </c>
      <c r="T21" s="100"/>
      <c r="U21" s="100"/>
    </row>
    <row r="22" spans="1:22" s="97" customFormat="1" outlineLevel="1" x14ac:dyDescent="0.2">
      <c r="A22" s="524">
        <v>10</v>
      </c>
      <c r="B22" s="526" t="s">
        <v>718</v>
      </c>
      <c r="C22" s="526" t="s">
        <v>644</v>
      </c>
      <c r="D22" s="526" t="s">
        <v>519</v>
      </c>
      <c r="E22" s="528" t="s">
        <v>732</v>
      </c>
      <c r="F22" s="530" t="s">
        <v>728</v>
      </c>
      <c r="G22" s="3" t="s">
        <v>720</v>
      </c>
      <c r="H22" s="168"/>
      <c r="I22" s="170"/>
      <c r="J22" s="137" t="s">
        <v>629</v>
      </c>
      <c r="K22" s="137" t="s">
        <v>629</v>
      </c>
      <c r="L22" s="137" t="s">
        <v>629</v>
      </c>
      <c r="M22" s="137" t="s">
        <v>629</v>
      </c>
      <c r="N22" s="137" t="s">
        <v>629</v>
      </c>
      <c r="O22" s="137" t="s">
        <v>629</v>
      </c>
      <c r="P22" s="137" t="s">
        <v>629</v>
      </c>
      <c r="Q22" s="137" t="s">
        <v>629</v>
      </c>
      <c r="R22" s="137" t="s">
        <v>629</v>
      </c>
      <c r="S22" s="137" t="s">
        <v>629</v>
      </c>
      <c r="T22" s="137" t="s">
        <v>629</v>
      </c>
      <c r="U22" s="137" t="s">
        <v>629</v>
      </c>
    </row>
    <row r="23" spans="1:22" s="97" customFormat="1" outlineLevel="1" x14ac:dyDescent="0.2">
      <c r="A23" s="525"/>
      <c r="B23" s="527"/>
      <c r="C23" s="527"/>
      <c r="D23" s="527"/>
      <c r="E23" s="529"/>
      <c r="F23" s="531"/>
      <c r="G23" s="3" t="s">
        <v>721</v>
      </c>
      <c r="H23" s="108" t="s">
        <v>605</v>
      </c>
      <c r="I23" s="110"/>
      <c r="J23" s="100" t="s">
        <v>605</v>
      </c>
      <c r="K23" s="100" t="s">
        <v>605</v>
      </c>
      <c r="L23" s="100" t="s">
        <v>605</v>
      </c>
      <c r="M23" s="100" t="s">
        <v>605</v>
      </c>
      <c r="N23" s="100" t="s">
        <v>605</v>
      </c>
      <c r="O23" s="100" t="s">
        <v>605</v>
      </c>
      <c r="P23" s="100" t="s">
        <v>605</v>
      </c>
      <c r="Q23" s="100" t="s">
        <v>605</v>
      </c>
      <c r="R23" s="100" t="s">
        <v>605</v>
      </c>
      <c r="S23" s="100" t="s">
        <v>605</v>
      </c>
      <c r="T23" s="100"/>
      <c r="U23" s="100"/>
    </row>
    <row r="24" spans="1:22" s="97" customFormat="1" outlineLevel="1" x14ac:dyDescent="0.2">
      <c r="A24" s="524">
        <v>11</v>
      </c>
      <c r="B24" s="526" t="s">
        <v>718</v>
      </c>
      <c r="C24" s="526" t="s">
        <v>644</v>
      </c>
      <c r="D24" s="526" t="s">
        <v>519</v>
      </c>
      <c r="E24" s="528" t="s">
        <v>733</v>
      </c>
      <c r="F24" s="530" t="s">
        <v>728</v>
      </c>
      <c r="G24" s="3" t="s">
        <v>720</v>
      </c>
      <c r="H24" s="169"/>
      <c r="I24" s="171">
        <v>1</v>
      </c>
      <c r="J24" s="136">
        <v>1</v>
      </c>
      <c r="K24" s="136">
        <v>1</v>
      </c>
      <c r="L24" s="136">
        <v>1</v>
      </c>
      <c r="M24" s="136">
        <v>1</v>
      </c>
      <c r="N24" s="136">
        <v>1</v>
      </c>
      <c r="O24" s="136">
        <v>1</v>
      </c>
      <c r="P24" s="136">
        <v>1</v>
      </c>
      <c r="Q24" s="136">
        <v>1</v>
      </c>
      <c r="R24" s="136">
        <v>1</v>
      </c>
      <c r="S24" s="136">
        <v>1</v>
      </c>
      <c r="T24" s="136">
        <v>1</v>
      </c>
      <c r="U24" s="136">
        <v>1</v>
      </c>
    </row>
    <row r="25" spans="1:22" s="97" customFormat="1" outlineLevel="1" x14ac:dyDescent="0.2">
      <c r="A25" s="525"/>
      <c r="B25" s="527"/>
      <c r="C25" s="527"/>
      <c r="D25" s="527"/>
      <c r="E25" s="529"/>
      <c r="F25" s="531"/>
      <c r="G25" s="3" t="s">
        <v>721</v>
      </c>
      <c r="H25" s="109">
        <v>1</v>
      </c>
      <c r="I25" s="111">
        <v>1</v>
      </c>
      <c r="J25" s="145">
        <v>1</v>
      </c>
      <c r="K25" s="145">
        <v>1</v>
      </c>
      <c r="L25" s="145">
        <v>1</v>
      </c>
      <c r="M25" s="145">
        <v>1</v>
      </c>
      <c r="N25" s="145">
        <v>1</v>
      </c>
      <c r="O25" s="145">
        <v>1</v>
      </c>
      <c r="P25" s="145">
        <v>1</v>
      </c>
      <c r="Q25" s="145">
        <v>1</v>
      </c>
      <c r="R25" s="145">
        <v>1</v>
      </c>
      <c r="S25" s="145">
        <v>1</v>
      </c>
      <c r="T25" s="101"/>
      <c r="U25" s="101"/>
    </row>
    <row r="26" spans="1:22" s="97" customFormat="1" outlineLevel="1" x14ac:dyDescent="0.2">
      <c r="A26" s="524">
        <v>12</v>
      </c>
      <c r="B26" s="526" t="s">
        <v>718</v>
      </c>
      <c r="C26" s="526" t="s">
        <v>644</v>
      </c>
      <c r="D26" s="526" t="s">
        <v>519</v>
      </c>
      <c r="E26" s="528" t="s">
        <v>734</v>
      </c>
      <c r="F26" s="530" t="s">
        <v>728</v>
      </c>
      <c r="G26" s="3" t="s">
        <v>720</v>
      </c>
      <c r="H26" s="168"/>
      <c r="I26" s="170">
        <v>0</v>
      </c>
      <c r="J26" s="137" t="s">
        <v>629</v>
      </c>
      <c r="K26" s="137" t="s">
        <v>629</v>
      </c>
      <c r="L26" s="137" t="s">
        <v>629</v>
      </c>
      <c r="M26" s="137" t="s">
        <v>629</v>
      </c>
      <c r="N26" s="137" t="s">
        <v>629</v>
      </c>
      <c r="O26" s="137" t="s">
        <v>629</v>
      </c>
      <c r="P26" s="137" t="s">
        <v>629</v>
      </c>
      <c r="Q26" s="137" t="s">
        <v>629</v>
      </c>
      <c r="R26" s="137" t="s">
        <v>629</v>
      </c>
      <c r="S26" s="137" t="s">
        <v>629</v>
      </c>
      <c r="T26" s="137" t="s">
        <v>629</v>
      </c>
      <c r="U26" s="137" t="s">
        <v>629</v>
      </c>
    </row>
    <row r="27" spans="1:22" s="97" customFormat="1" outlineLevel="1" x14ac:dyDescent="0.2">
      <c r="A27" s="525"/>
      <c r="B27" s="527"/>
      <c r="C27" s="527"/>
      <c r="D27" s="527"/>
      <c r="E27" s="529"/>
      <c r="F27" s="531"/>
      <c r="G27" s="3" t="s">
        <v>721</v>
      </c>
      <c r="H27" s="108">
        <v>0</v>
      </c>
      <c r="I27" s="110">
        <v>0</v>
      </c>
      <c r="J27" s="100" t="s">
        <v>605</v>
      </c>
      <c r="K27" s="100" t="s">
        <v>605</v>
      </c>
      <c r="L27" s="100" t="s">
        <v>605</v>
      </c>
      <c r="M27" s="100" t="s">
        <v>605</v>
      </c>
      <c r="N27" s="100" t="s">
        <v>605</v>
      </c>
      <c r="O27" s="100" t="s">
        <v>605</v>
      </c>
      <c r="P27" s="100" t="s">
        <v>605</v>
      </c>
      <c r="Q27" s="100" t="s">
        <v>605</v>
      </c>
      <c r="R27" s="100" t="s">
        <v>605</v>
      </c>
      <c r="S27" s="100" t="s">
        <v>605</v>
      </c>
      <c r="T27" s="100"/>
      <c r="U27" s="100"/>
    </row>
    <row r="28" spans="1:22" outlineLevel="1" x14ac:dyDescent="0.2">
      <c r="A28" s="524">
        <v>13</v>
      </c>
      <c r="B28" s="526" t="s">
        <v>718</v>
      </c>
      <c r="C28" s="526" t="s">
        <v>648</v>
      </c>
      <c r="D28" s="526" t="s">
        <v>722</v>
      </c>
      <c r="E28" s="528" t="s">
        <v>649</v>
      </c>
      <c r="F28" s="530" t="s">
        <v>995</v>
      </c>
      <c r="G28" s="3" t="s">
        <v>720</v>
      </c>
      <c r="H28" s="168"/>
      <c r="I28" s="168">
        <v>4</v>
      </c>
      <c r="J28" s="137">
        <v>16</v>
      </c>
      <c r="K28" s="137">
        <v>16</v>
      </c>
      <c r="L28" s="137">
        <v>16</v>
      </c>
      <c r="M28" s="137">
        <v>12</v>
      </c>
      <c r="N28" s="137">
        <v>12</v>
      </c>
      <c r="O28" s="137">
        <v>12</v>
      </c>
      <c r="P28" s="137">
        <v>8</v>
      </c>
      <c r="Q28" s="137">
        <v>8</v>
      </c>
      <c r="R28" s="137">
        <v>8</v>
      </c>
      <c r="S28" s="137">
        <v>4</v>
      </c>
      <c r="T28" s="137">
        <v>4</v>
      </c>
      <c r="U28" s="137">
        <v>4</v>
      </c>
    </row>
    <row r="29" spans="1:22" outlineLevel="1" x14ac:dyDescent="0.2">
      <c r="A29" s="525"/>
      <c r="B29" s="527"/>
      <c r="C29" s="527"/>
      <c r="D29" s="527"/>
      <c r="E29" s="529"/>
      <c r="F29" s="531"/>
      <c r="G29" s="3" t="s">
        <v>721</v>
      </c>
      <c r="H29" s="108">
        <v>4</v>
      </c>
      <c r="I29" s="108">
        <v>21</v>
      </c>
      <c r="J29" s="146">
        <v>10</v>
      </c>
      <c r="K29" s="146">
        <v>4</v>
      </c>
      <c r="L29" s="146">
        <v>13</v>
      </c>
      <c r="M29" s="146">
        <v>12</v>
      </c>
      <c r="N29" s="130">
        <v>21</v>
      </c>
      <c r="O29" s="254">
        <v>19</v>
      </c>
      <c r="P29" s="254">
        <v>11</v>
      </c>
      <c r="Q29" s="146">
        <v>3</v>
      </c>
      <c r="R29" s="146">
        <v>8</v>
      </c>
      <c r="S29" s="146">
        <v>4</v>
      </c>
      <c r="T29" s="100"/>
      <c r="U29" s="100"/>
      <c r="V29" s="128"/>
    </row>
    <row r="30" spans="1:22" outlineLevel="1" x14ac:dyDescent="0.2">
      <c r="A30" s="524">
        <v>14</v>
      </c>
      <c r="B30" s="526" t="s">
        <v>718</v>
      </c>
      <c r="C30" s="526" t="s">
        <v>648</v>
      </c>
      <c r="D30" s="526" t="s">
        <v>51</v>
      </c>
      <c r="E30" s="528" t="s">
        <v>735</v>
      </c>
      <c r="F30" s="534" t="s">
        <v>639</v>
      </c>
      <c r="G30" s="3" t="s">
        <v>720</v>
      </c>
      <c r="H30" s="169"/>
      <c r="I30" s="169">
        <v>0.66</v>
      </c>
      <c r="J30" s="136">
        <v>0.66</v>
      </c>
      <c r="K30" s="136">
        <v>0.66</v>
      </c>
      <c r="L30" s="136">
        <v>0.66</v>
      </c>
      <c r="M30" s="136">
        <v>0.66</v>
      </c>
      <c r="N30" s="136">
        <v>0.66</v>
      </c>
      <c r="O30" s="136">
        <v>0.66</v>
      </c>
      <c r="P30" s="136">
        <v>0.66</v>
      </c>
      <c r="Q30" s="136">
        <v>0.66</v>
      </c>
      <c r="R30" s="136">
        <v>0.66</v>
      </c>
      <c r="S30" s="136">
        <v>0.66</v>
      </c>
      <c r="T30" s="136">
        <v>0.66</v>
      </c>
      <c r="U30" s="136">
        <v>0.66</v>
      </c>
    </row>
    <row r="31" spans="1:22" outlineLevel="1" x14ac:dyDescent="0.2">
      <c r="A31" s="525"/>
      <c r="B31" s="527"/>
      <c r="C31" s="527"/>
      <c r="D31" s="527"/>
      <c r="E31" s="529"/>
      <c r="F31" s="535"/>
      <c r="G31" s="3" t="s">
        <v>721</v>
      </c>
      <c r="H31" s="109">
        <v>0.66</v>
      </c>
      <c r="I31" s="109">
        <v>0.66</v>
      </c>
      <c r="J31" s="145">
        <v>0.84499999999999997</v>
      </c>
      <c r="K31" s="145">
        <v>0.84</v>
      </c>
      <c r="L31" s="145">
        <v>0.83799999999999997</v>
      </c>
      <c r="M31" s="145">
        <v>0.83799999999999997</v>
      </c>
      <c r="N31" s="145">
        <v>0.83799999999999997</v>
      </c>
      <c r="O31" s="145">
        <v>0.83799999999999997</v>
      </c>
      <c r="P31" s="145">
        <v>0.83799999999999997</v>
      </c>
      <c r="Q31" s="145">
        <v>0.83799999999999997</v>
      </c>
      <c r="R31" s="145">
        <v>0.83799999999999997</v>
      </c>
      <c r="S31" s="145">
        <v>0.83799999999999997</v>
      </c>
      <c r="T31" s="101"/>
      <c r="U31" s="101"/>
      <c r="V31" s="128"/>
    </row>
    <row r="32" spans="1:22" outlineLevel="1" x14ac:dyDescent="0.2">
      <c r="A32" s="524">
        <v>15</v>
      </c>
      <c r="B32" s="526" t="s">
        <v>718</v>
      </c>
      <c r="C32" s="526" t="s">
        <v>648</v>
      </c>
      <c r="D32" s="526" t="s">
        <v>722</v>
      </c>
      <c r="E32" s="528" t="s">
        <v>736</v>
      </c>
      <c r="F32" s="530" t="s">
        <v>737</v>
      </c>
      <c r="G32" s="3" t="s">
        <v>720</v>
      </c>
      <c r="H32" s="168"/>
      <c r="I32" s="168">
        <v>18</v>
      </c>
      <c r="J32" s="137">
        <v>21</v>
      </c>
      <c r="K32" s="137">
        <v>21</v>
      </c>
      <c r="L32" s="137">
        <v>21</v>
      </c>
      <c r="M32" s="137">
        <v>20</v>
      </c>
      <c r="N32" s="137">
        <v>18</v>
      </c>
      <c r="O32" s="137">
        <v>16</v>
      </c>
      <c r="P32" s="137">
        <v>16</v>
      </c>
      <c r="Q32" s="137">
        <v>15</v>
      </c>
      <c r="R32" s="137">
        <v>15</v>
      </c>
      <c r="S32" s="137">
        <v>11</v>
      </c>
      <c r="T32" s="137">
        <v>10</v>
      </c>
      <c r="U32" s="137">
        <v>9</v>
      </c>
    </row>
    <row r="33" spans="1:22" outlineLevel="1" x14ac:dyDescent="0.2">
      <c r="A33" s="525"/>
      <c r="B33" s="527"/>
      <c r="C33" s="527"/>
      <c r="D33" s="527"/>
      <c r="E33" s="529"/>
      <c r="F33" s="531"/>
      <c r="G33" s="3" t="s">
        <v>721</v>
      </c>
      <c r="H33" s="108">
        <v>17</v>
      </c>
      <c r="I33" s="110">
        <v>19</v>
      </c>
      <c r="J33" s="146">
        <v>21</v>
      </c>
      <c r="K33" s="130">
        <v>23</v>
      </c>
      <c r="L33" s="130">
        <v>30</v>
      </c>
      <c r="M33" s="130">
        <v>32</v>
      </c>
      <c r="N33" s="265">
        <v>19</v>
      </c>
      <c r="O33" s="254">
        <v>20</v>
      </c>
      <c r="P33" s="146">
        <v>14</v>
      </c>
      <c r="Q33" s="146">
        <v>11</v>
      </c>
      <c r="R33" s="146">
        <v>10</v>
      </c>
      <c r="S33" s="146">
        <v>9</v>
      </c>
      <c r="T33" s="101"/>
      <c r="U33" s="101"/>
    </row>
    <row r="34" spans="1:22" outlineLevel="1" x14ac:dyDescent="0.2">
      <c r="A34" s="524">
        <v>16</v>
      </c>
      <c r="B34" s="526" t="s">
        <v>718</v>
      </c>
      <c r="C34" s="526" t="s">
        <v>648</v>
      </c>
      <c r="D34" s="526" t="s">
        <v>51</v>
      </c>
      <c r="E34" s="528" t="s">
        <v>651</v>
      </c>
      <c r="F34" s="530" t="s">
        <v>737</v>
      </c>
      <c r="G34" s="3" t="s">
        <v>720</v>
      </c>
      <c r="H34" s="168"/>
      <c r="I34" s="168">
        <v>4</v>
      </c>
      <c r="J34" s="137">
        <v>4</v>
      </c>
      <c r="K34" s="137">
        <v>4</v>
      </c>
      <c r="L34" s="137">
        <v>4</v>
      </c>
      <c r="M34" s="137">
        <v>4</v>
      </c>
      <c r="N34" s="137">
        <v>4</v>
      </c>
      <c r="O34" s="137">
        <v>4</v>
      </c>
      <c r="P34" s="137">
        <v>3.5</v>
      </c>
      <c r="Q34" s="137">
        <v>3.5</v>
      </c>
      <c r="R34" s="137">
        <v>3.5</v>
      </c>
      <c r="S34" s="137">
        <v>3</v>
      </c>
      <c r="T34" s="137">
        <v>3</v>
      </c>
      <c r="U34" s="137">
        <v>3</v>
      </c>
    </row>
    <row r="35" spans="1:22" outlineLevel="1" x14ac:dyDescent="0.2">
      <c r="A35" s="525"/>
      <c r="B35" s="527"/>
      <c r="C35" s="527"/>
      <c r="D35" s="527"/>
      <c r="E35" s="529"/>
      <c r="F35" s="531"/>
      <c r="G35" s="3" t="s">
        <v>721</v>
      </c>
      <c r="H35" s="108">
        <v>2</v>
      </c>
      <c r="I35" s="126">
        <v>2</v>
      </c>
      <c r="J35" s="181">
        <v>1</v>
      </c>
      <c r="K35" s="181">
        <v>2</v>
      </c>
      <c r="L35" s="181">
        <v>3</v>
      </c>
      <c r="M35" s="181">
        <v>3</v>
      </c>
      <c r="N35" s="181">
        <v>2</v>
      </c>
      <c r="O35" s="181">
        <v>2</v>
      </c>
      <c r="P35" s="181">
        <v>2</v>
      </c>
      <c r="Q35" s="181">
        <v>1</v>
      </c>
      <c r="R35" s="181">
        <v>2</v>
      </c>
      <c r="S35" s="181">
        <v>1</v>
      </c>
      <c r="T35" s="101"/>
      <c r="U35" s="101"/>
    </row>
    <row r="36" spans="1:22" outlineLevel="1" x14ac:dyDescent="0.2">
      <c r="A36" s="524">
        <v>17</v>
      </c>
      <c r="B36" s="526" t="s">
        <v>718</v>
      </c>
      <c r="C36" s="526" t="s">
        <v>648</v>
      </c>
      <c r="D36" s="526" t="s">
        <v>722</v>
      </c>
      <c r="E36" s="528" t="s">
        <v>654</v>
      </c>
      <c r="F36" s="250" t="s">
        <v>624</v>
      </c>
      <c r="G36" s="3" t="s">
        <v>720</v>
      </c>
      <c r="H36" s="172"/>
      <c r="I36" s="172">
        <v>0.95499999999999996</v>
      </c>
      <c r="J36" s="140">
        <v>0.95499999999999996</v>
      </c>
      <c r="K36" s="140">
        <v>0.95499999999999996</v>
      </c>
      <c r="L36" s="140">
        <v>0.95499999999999996</v>
      </c>
      <c r="M36" s="140">
        <v>0.95499999999999996</v>
      </c>
      <c r="N36" s="140">
        <v>0.95499999999999996</v>
      </c>
      <c r="O36" s="140">
        <v>0.95499999999999996</v>
      </c>
      <c r="P36" s="140">
        <v>0.95499999999999996</v>
      </c>
      <c r="Q36" s="140">
        <v>0.95499999999999996</v>
      </c>
      <c r="R36" s="140">
        <v>0.95499999999999996</v>
      </c>
      <c r="S36" s="140">
        <v>0.95499999999999996</v>
      </c>
      <c r="T36" s="140">
        <v>0.95499999999999996</v>
      </c>
      <c r="U36" s="140">
        <v>0.95499999999999996</v>
      </c>
    </row>
    <row r="37" spans="1:22" outlineLevel="1" x14ac:dyDescent="0.2">
      <c r="A37" s="525"/>
      <c r="B37" s="527"/>
      <c r="C37" s="527"/>
      <c r="D37" s="527"/>
      <c r="E37" s="529"/>
      <c r="F37" s="251"/>
      <c r="G37" s="3" t="s">
        <v>721</v>
      </c>
      <c r="H37" s="112" t="s">
        <v>605</v>
      </c>
      <c r="I37" s="112">
        <v>0.95499999999999996</v>
      </c>
      <c r="J37" s="211">
        <v>0.96599999999999997</v>
      </c>
      <c r="K37" s="211">
        <v>0.98299999999999998</v>
      </c>
      <c r="L37" s="211">
        <v>0.97299999999999998</v>
      </c>
      <c r="M37" s="211">
        <v>0.95899999999999996</v>
      </c>
      <c r="N37" s="148">
        <v>0.95699999999999996</v>
      </c>
      <c r="O37" s="452">
        <v>0.95399999999999996</v>
      </c>
      <c r="P37" s="452">
        <v>0.96499999999999997</v>
      </c>
      <c r="Q37" s="452">
        <v>0.95599999999999996</v>
      </c>
      <c r="R37" s="452">
        <v>0.96199999999999997</v>
      </c>
      <c r="S37" s="452">
        <v>0.95760000000000001</v>
      </c>
      <c r="T37" s="103"/>
      <c r="U37" s="103"/>
    </row>
    <row r="38" spans="1:22" outlineLevel="1" x14ac:dyDescent="0.2">
      <c r="A38" s="524">
        <v>18</v>
      </c>
      <c r="B38" s="526" t="s">
        <v>718</v>
      </c>
      <c r="C38" s="526" t="s">
        <v>648</v>
      </c>
      <c r="D38" s="526" t="s">
        <v>722</v>
      </c>
      <c r="E38" s="528" t="s">
        <v>655</v>
      </c>
      <c r="F38" s="530" t="s">
        <v>624</v>
      </c>
      <c r="G38" s="3" t="s">
        <v>720</v>
      </c>
      <c r="H38" s="172"/>
      <c r="I38" s="172">
        <v>0.95499999999999996</v>
      </c>
      <c r="J38" s="140">
        <v>0.95499999999999996</v>
      </c>
      <c r="K38" s="140">
        <v>0.95499999999999996</v>
      </c>
      <c r="L38" s="140">
        <v>0.95499999999999996</v>
      </c>
      <c r="M38" s="140">
        <v>0.95499999999999996</v>
      </c>
      <c r="N38" s="140">
        <v>0.95499999999999996</v>
      </c>
      <c r="O38" s="140">
        <v>0.95499999999999996</v>
      </c>
      <c r="P38" s="140">
        <v>0.95499999999999996</v>
      </c>
      <c r="Q38" s="140">
        <v>0.95499999999999996</v>
      </c>
      <c r="R38" s="140">
        <v>0.95499999999999996</v>
      </c>
      <c r="S38" s="140">
        <v>0.95499999999999996</v>
      </c>
      <c r="T38" s="140">
        <v>0.95499999999999996</v>
      </c>
      <c r="U38" s="140">
        <v>0.95499999999999996</v>
      </c>
    </row>
    <row r="39" spans="1:22" outlineLevel="1" x14ac:dyDescent="0.2">
      <c r="A39" s="525"/>
      <c r="B39" s="527"/>
      <c r="C39" s="527"/>
      <c r="D39" s="527"/>
      <c r="E39" s="529"/>
      <c r="F39" s="531"/>
      <c r="G39" s="3" t="s">
        <v>721</v>
      </c>
      <c r="H39" s="112" t="s">
        <v>605</v>
      </c>
      <c r="I39" s="112">
        <v>0.95499999999999996</v>
      </c>
      <c r="J39" s="132">
        <v>0.92800000000000005</v>
      </c>
      <c r="K39" s="132">
        <v>0.93200000000000005</v>
      </c>
      <c r="L39" s="132">
        <v>0.92600000000000005</v>
      </c>
      <c r="M39" s="132">
        <v>0.93500000000000005</v>
      </c>
      <c r="N39" s="132">
        <v>0.94699999999999995</v>
      </c>
      <c r="O39" s="260">
        <v>0.95099999999999996</v>
      </c>
      <c r="P39" s="452">
        <v>0.97199999999999998</v>
      </c>
      <c r="Q39" s="452">
        <v>0.97199999999999998</v>
      </c>
      <c r="R39" s="452">
        <v>0.97799999999999998</v>
      </c>
      <c r="S39" s="452">
        <v>0.9627</v>
      </c>
      <c r="T39" s="103"/>
      <c r="U39" s="103"/>
    </row>
    <row r="40" spans="1:22" outlineLevel="1" x14ac:dyDescent="0.2">
      <c r="A40" s="524">
        <v>20</v>
      </c>
      <c r="B40" s="526" t="s">
        <v>718</v>
      </c>
      <c r="C40" s="526" t="s">
        <v>663</v>
      </c>
      <c r="D40" s="526" t="s">
        <v>51</v>
      </c>
      <c r="E40" s="528" t="s">
        <v>664</v>
      </c>
      <c r="F40" s="530" t="s">
        <v>737</v>
      </c>
      <c r="G40" s="3" t="s">
        <v>720</v>
      </c>
      <c r="H40" s="169"/>
      <c r="I40" s="169">
        <v>0.99</v>
      </c>
      <c r="J40" s="136">
        <v>0.99</v>
      </c>
      <c r="K40" s="136">
        <v>0.99</v>
      </c>
      <c r="L40" s="136">
        <v>0.99</v>
      </c>
      <c r="M40" s="136">
        <v>0.99</v>
      </c>
      <c r="N40" s="136">
        <v>0.99</v>
      </c>
      <c r="O40" s="136">
        <v>0.99</v>
      </c>
      <c r="P40" s="136">
        <v>0.99</v>
      </c>
      <c r="Q40" s="136">
        <v>0.99</v>
      </c>
      <c r="R40" s="136">
        <v>0.99</v>
      </c>
      <c r="S40" s="136">
        <v>0.99</v>
      </c>
      <c r="T40" s="136">
        <v>0.99</v>
      </c>
      <c r="U40" s="136">
        <v>0.99</v>
      </c>
    </row>
    <row r="41" spans="1:22" outlineLevel="1" x14ac:dyDescent="0.2">
      <c r="A41" s="525"/>
      <c r="B41" s="527"/>
      <c r="C41" s="527"/>
      <c r="D41" s="527"/>
      <c r="E41" s="529"/>
      <c r="F41" s="531"/>
      <c r="G41" s="3" t="s">
        <v>721</v>
      </c>
      <c r="H41" s="109">
        <v>1</v>
      </c>
      <c r="I41" s="109">
        <v>0.99</v>
      </c>
      <c r="J41" s="145">
        <v>0.94799999999999995</v>
      </c>
      <c r="K41" s="145">
        <v>0.98699999999999999</v>
      </c>
      <c r="L41" s="145">
        <v>0.99</v>
      </c>
      <c r="M41" s="131">
        <v>0.98</v>
      </c>
      <c r="N41" s="131">
        <v>0.97</v>
      </c>
      <c r="O41" s="261">
        <v>0.98</v>
      </c>
      <c r="P41" s="261">
        <v>0.98</v>
      </c>
      <c r="Q41" s="264">
        <v>0.99399999999999999</v>
      </c>
      <c r="R41" s="145">
        <v>1</v>
      </c>
      <c r="S41" s="264">
        <v>0.99399999999999999</v>
      </c>
      <c r="T41" s="101"/>
      <c r="U41" s="101"/>
    </row>
    <row r="42" spans="1:22" outlineLevel="1" x14ac:dyDescent="0.2">
      <c r="A42" s="524">
        <v>21</v>
      </c>
      <c r="B42" s="526" t="s">
        <v>718</v>
      </c>
      <c r="C42" s="526" t="s">
        <v>663</v>
      </c>
      <c r="D42" s="526" t="s">
        <v>51</v>
      </c>
      <c r="E42" s="528" t="s">
        <v>665</v>
      </c>
      <c r="F42" s="530" t="s">
        <v>737</v>
      </c>
      <c r="G42" s="3" t="s">
        <v>720</v>
      </c>
      <c r="H42" s="169"/>
      <c r="I42" s="169">
        <v>0.98</v>
      </c>
      <c r="J42" s="136">
        <v>0.98</v>
      </c>
      <c r="K42" s="136">
        <v>0.98</v>
      </c>
      <c r="L42" s="136">
        <v>0.98</v>
      </c>
      <c r="M42" s="136">
        <v>0.98</v>
      </c>
      <c r="N42" s="136">
        <v>0.98</v>
      </c>
      <c r="O42" s="136">
        <v>0.98</v>
      </c>
      <c r="P42" s="136">
        <v>0.98</v>
      </c>
      <c r="Q42" s="136">
        <v>0.98</v>
      </c>
      <c r="R42" s="136">
        <v>0.98</v>
      </c>
      <c r="S42" s="136">
        <v>0.98</v>
      </c>
      <c r="T42" s="136">
        <v>0.98</v>
      </c>
      <c r="U42" s="136">
        <v>0.98</v>
      </c>
    </row>
    <row r="43" spans="1:22" outlineLevel="1" x14ac:dyDescent="0.2">
      <c r="A43" s="525"/>
      <c r="B43" s="527"/>
      <c r="C43" s="527"/>
      <c r="D43" s="527"/>
      <c r="E43" s="529"/>
      <c r="F43" s="531"/>
      <c r="G43" s="3" t="s">
        <v>721</v>
      </c>
      <c r="H43" s="109">
        <v>1</v>
      </c>
      <c r="I43" s="109">
        <v>0.98</v>
      </c>
      <c r="J43" s="145">
        <v>1</v>
      </c>
      <c r="K43" s="145">
        <v>1</v>
      </c>
      <c r="L43" s="145">
        <v>1</v>
      </c>
      <c r="M43" s="145">
        <v>1</v>
      </c>
      <c r="N43" s="145">
        <v>1</v>
      </c>
      <c r="O43" s="145">
        <v>1</v>
      </c>
      <c r="P43" s="145">
        <v>1</v>
      </c>
      <c r="Q43" s="145">
        <v>1</v>
      </c>
      <c r="R43" s="145">
        <v>1</v>
      </c>
      <c r="S43" s="145">
        <v>1</v>
      </c>
      <c r="T43" s="101"/>
      <c r="U43" s="101"/>
    </row>
    <row r="44" spans="1:22" outlineLevel="1" x14ac:dyDescent="0.2">
      <c r="A44" s="524">
        <v>22</v>
      </c>
      <c r="B44" s="526" t="s">
        <v>718</v>
      </c>
      <c r="C44" s="526" t="s">
        <v>663</v>
      </c>
      <c r="D44" s="526" t="s">
        <v>51</v>
      </c>
      <c r="E44" s="528" t="s">
        <v>668</v>
      </c>
      <c r="F44" s="530" t="s">
        <v>737</v>
      </c>
      <c r="G44" s="3" t="s">
        <v>720</v>
      </c>
      <c r="H44" s="168"/>
      <c r="I44" s="168">
        <v>1350</v>
      </c>
      <c r="J44" s="137">
        <v>2600</v>
      </c>
      <c r="K44" s="137">
        <v>2500</v>
      </c>
      <c r="L44" s="137">
        <v>2400</v>
      </c>
      <c r="M44" s="137">
        <v>2300</v>
      </c>
      <c r="N44" s="137">
        <v>2200</v>
      </c>
      <c r="O44" s="137">
        <v>2100</v>
      </c>
      <c r="P44" s="137">
        <v>2000</v>
      </c>
      <c r="Q44" s="137">
        <v>1900</v>
      </c>
      <c r="R44" s="137">
        <v>1800</v>
      </c>
      <c r="S44" s="137">
        <v>1650</v>
      </c>
      <c r="T44" s="137">
        <v>1500</v>
      </c>
      <c r="U44" s="137">
        <v>1350</v>
      </c>
    </row>
    <row r="45" spans="1:22" outlineLevel="1" x14ac:dyDescent="0.2">
      <c r="A45" s="525"/>
      <c r="B45" s="527"/>
      <c r="C45" s="527"/>
      <c r="D45" s="527"/>
      <c r="E45" s="529"/>
      <c r="F45" s="531"/>
      <c r="G45" s="3" t="s">
        <v>721</v>
      </c>
      <c r="H45" s="108">
        <v>2618</v>
      </c>
      <c r="I45" s="108">
        <v>1350</v>
      </c>
      <c r="J45" s="130">
        <v>4391</v>
      </c>
      <c r="K45" s="146">
        <v>1368.52</v>
      </c>
      <c r="L45" s="146">
        <v>1981.18</v>
      </c>
      <c r="M45" s="146">
        <v>2064.67</v>
      </c>
      <c r="N45" s="130">
        <v>3077</v>
      </c>
      <c r="O45" s="281">
        <v>1741</v>
      </c>
      <c r="P45" s="254">
        <v>2126</v>
      </c>
      <c r="Q45" s="281">
        <v>1001</v>
      </c>
      <c r="R45" s="130">
        <v>3251.25</v>
      </c>
      <c r="S45" s="281">
        <v>906</v>
      </c>
      <c r="T45" s="100"/>
      <c r="U45" s="100"/>
    </row>
    <row r="46" spans="1:22" outlineLevel="1" x14ac:dyDescent="0.2">
      <c r="A46" s="524">
        <v>23</v>
      </c>
      <c r="B46" s="526" t="s">
        <v>718</v>
      </c>
      <c r="C46" s="526" t="s">
        <v>663</v>
      </c>
      <c r="D46" s="526" t="s">
        <v>51</v>
      </c>
      <c r="E46" s="528" t="s">
        <v>671</v>
      </c>
      <c r="F46" s="530" t="s">
        <v>738</v>
      </c>
      <c r="G46" s="3" t="s">
        <v>720</v>
      </c>
      <c r="H46" s="169"/>
      <c r="I46" s="169">
        <v>0.95</v>
      </c>
      <c r="J46" s="136">
        <v>0.95</v>
      </c>
      <c r="K46" s="136">
        <v>0.95</v>
      </c>
      <c r="L46" s="136">
        <v>0.95</v>
      </c>
      <c r="M46" s="136">
        <v>0.95</v>
      </c>
      <c r="N46" s="136">
        <v>0.95</v>
      </c>
      <c r="O46" s="136">
        <v>0.95</v>
      </c>
      <c r="P46" s="136">
        <v>0.95</v>
      </c>
      <c r="Q46" s="136">
        <v>0.95</v>
      </c>
      <c r="R46" s="136">
        <v>0.95</v>
      </c>
      <c r="S46" s="136">
        <v>0.95</v>
      </c>
      <c r="T46" s="136">
        <v>0.95</v>
      </c>
      <c r="U46" s="136">
        <v>0.95</v>
      </c>
    </row>
    <row r="47" spans="1:22" outlineLevel="1" x14ac:dyDescent="0.2">
      <c r="A47" s="525"/>
      <c r="B47" s="527"/>
      <c r="C47" s="527"/>
      <c r="D47" s="527"/>
      <c r="E47" s="529"/>
      <c r="F47" s="531"/>
      <c r="G47" s="3" t="s">
        <v>721</v>
      </c>
      <c r="H47" s="109">
        <v>0.95</v>
      </c>
      <c r="I47" s="109">
        <v>0.95</v>
      </c>
      <c r="J47" s="145">
        <v>1</v>
      </c>
      <c r="K47" s="145">
        <v>1</v>
      </c>
      <c r="L47" s="145">
        <v>1</v>
      </c>
      <c r="M47" s="145">
        <v>1</v>
      </c>
      <c r="N47" s="145">
        <v>1</v>
      </c>
      <c r="O47" s="145">
        <v>1</v>
      </c>
      <c r="P47" s="145">
        <v>1</v>
      </c>
      <c r="Q47" s="145">
        <v>1</v>
      </c>
      <c r="R47" s="145">
        <v>1</v>
      </c>
      <c r="S47" s="145">
        <v>1</v>
      </c>
      <c r="T47" s="101"/>
      <c r="U47" s="101"/>
      <c r="V47" s="128"/>
    </row>
    <row r="48" spans="1:22" outlineLevel="1" x14ac:dyDescent="0.2">
      <c r="A48" s="524">
        <v>24</v>
      </c>
      <c r="B48" s="526" t="s">
        <v>718</v>
      </c>
      <c r="C48" s="526" t="s">
        <v>673</v>
      </c>
      <c r="D48" s="526" t="s">
        <v>722</v>
      </c>
      <c r="E48" s="528" t="s">
        <v>674</v>
      </c>
      <c r="F48" s="530" t="s">
        <v>737</v>
      </c>
      <c r="G48" s="3" t="s">
        <v>720</v>
      </c>
      <c r="H48" s="168"/>
      <c r="I48" s="168" t="s">
        <v>510</v>
      </c>
      <c r="J48" s="137" t="s">
        <v>704</v>
      </c>
      <c r="K48" s="137" t="s">
        <v>704</v>
      </c>
      <c r="L48" s="137" t="s">
        <v>704</v>
      </c>
      <c r="M48" s="137" t="s">
        <v>705</v>
      </c>
      <c r="N48" s="137" t="s">
        <v>705</v>
      </c>
      <c r="O48" s="137" t="s">
        <v>705</v>
      </c>
      <c r="P48" s="137" t="s">
        <v>637</v>
      </c>
      <c r="Q48" s="137" t="s">
        <v>637</v>
      </c>
      <c r="R48" s="137" t="s">
        <v>994</v>
      </c>
      <c r="S48" s="137" t="s">
        <v>994</v>
      </c>
      <c r="T48" s="137" t="s">
        <v>510</v>
      </c>
      <c r="U48" s="137" t="s">
        <v>510</v>
      </c>
    </row>
    <row r="49" spans="1:21" outlineLevel="1" x14ac:dyDescent="0.2">
      <c r="A49" s="525"/>
      <c r="B49" s="527"/>
      <c r="C49" s="527"/>
      <c r="D49" s="527"/>
      <c r="E49" s="529"/>
      <c r="F49" s="531"/>
      <c r="G49" s="3" t="s">
        <v>721</v>
      </c>
      <c r="H49" s="108" t="s">
        <v>537</v>
      </c>
      <c r="I49" s="108" t="s">
        <v>510</v>
      </c>
      <c r="J49" s="146" t="s">
        <v>704</v>
      </c>
      <c r="K49" s="146" t="s">
        <v>704</v>
      </c>
      <c r="L49" s="146" t="s">
        <v>704</v>
      </c>
      <c r="M49" s="146" t="s">
        <v>537</v>
      </c>
      <c r="N49" s="146" t="s">
        <v>537</v>
      </c>
      <c r="O49" s="146" t="s">
        <v>537</v>
      </c>
      <c r="P49" s="146" t="s">
        <v>977</v>
      </c>
      <c r="Q49" s="146" t="s">
        <v>977</v>
      </c>
      <c r="R49" s="146" t="s">
        <v>994</v>
      </c>
      <c r="S49" s="146" t="s">
        <v>994</v>
      </c>
      <c r="T49" s="100"/>
      <c r="U49" s="100"/>
    </row>
    <row r="50" spans="1:21" outlineLevel="1" x14ac:dyDescent="0.2">
      <c r="A50" s="524">
        <v>25</v>
      </c>
      <c r="B50" s="526" t="s">
        <v>718</v>
      </c>
      <c r="C50" s="526" t="s">
        <v>673</v>
      </c>
      <c r="D50" s="526" t="s">
        <v>722</v>
      </c>
      <c r="E50" s="528" t="s">
        <v>676</v>
      </c>
      <c r="F50" s="530" t="s">
        <v>737</v>
      </c>
      <c r="G50" s="3" t="s">
        <v>720</v>
      </c>
      <c r="H50" s="169"/>
      <c r="I50" s="169">
        <v>0.1</v>
      </c>
      <c r="J50" s="135">
        <v>0</v>
      </c>
      <c r="K50" s="135">
        <v>0</v>
      </c>
      <c r="L50" s="135">
        <v>0.02</v>
      </c>
      <c r="M50" s="135">
        <v>0.02</v>
      </c>
      <c r="N50" s="135">
        <v>0.02</v>
      </c>
      <c r="O50" s="135">
        <v>0.04</v>
      </c>
      <c r="P50" s="135">
        <v>0.04</v>
      </c>
      <c r="Q50" s="135">
        <v>0.04</v>
      </c>
      <c r="R50" s="135">
        <v>0.04</v>
      </c>
      <c r="S50" s="135">
        <v>0.04</v>
      </c>
      <c r="T50" s="135">
        <v>0.04</v>
      </c>
      <c r="U50" s="135">
        <v>0.06</v>
      </c>
    </row>
    <row r="51" spans="1:21" outlineLevel="1" x14ac:dyDescent="0.2">
      <c r="A51" s="525"/>
      <c r="B51" s="527"/>
      <c r="C51" s="527"/>
      <c r="D51" s="527"/>
      <c r="E51" s="529"/>
      <c r="F51" s="531"/>
      <c r="G51" s="3" t="s">
        <v>721</v>
      </c>
      <c r="H51" s="109">
        <v>0.08</v>
      </c>
      <c r="I51" s="109">
        <v>0.02</v>
      </c>
      <c r="J51" s="145">
        <v>0.02</v>
      </c>
      <c r="K51" s="145">
        <v>0.02</v>
      </c>
      <c r="L51" s="145">
        <v>0.02</v>
      </c>
      <c r="M51" s="145">
        <v>0.02</v>
      </c>
      <c r="N51" s="145">
        <v>0.02</v>
      </c>
      <c r="O51" s="145">
        <v>0.04</v>
      </c>
      <c r="P51" s="145">
        <v>0.04</v>
      </c>
      <c r="Q51" s="145">
        <v>0.04</v>
      </c>
      <c r="R51" s="145">
        <v>0.04</v>
      </c>
      <c r="S51" s="145">
        <v>0.04</v>
      </c>
      <c r="T51" s="101"/>
      <c r="U51" s="101"/>
    </row>
    <row r="52" spans="1:21" outlineLevel="1" x14ac:dyDescent="0.2">
      <c r="A52" s="524">
        <v>26</v>
      </c>
      <c r="B52" s="526" t="s">
        <v>718</v>
      </c>
      <c r="C52" s="526" t="s">
        <v>673</v>
      </c>
      <c r="D52" s="526" t="s">
        <v>51</v>
      </c>
      <c r="E52" s="528" t="s">
        <v>679</v>
      </c>
      <c r="F52" s="530" t="s">
        <v>737</v>
      </c>
      <c r="G52" s="3" t="s">
        <v>720</v>
      </c>
      <c r="H52" s="173"/>
      <c r="I52" s="173">
        <v>1.8499999999999999E-2</v>
      </c>
      <c r="J52" s="174">
        <v>1.8499999999999999E-2</v>
      </c>
      <c r="K52" s="174">
        <v>1.8499999999999999E-2</v>
      </c>
      <c r="L52" s="174">
        <v>1.8499999999999999E-2</v>
      </c>
      <c r="M52" s="174">
        <v>1.8499999999999999E-2</v>
      </c>
      <c r="N52" s="174">
        <v>1.8499999999999999E-2</v>
      </c>
      <c r="O52" s="174">
        <v>1.8499999999999999E-2</v>
      </c>
      <c r="P52" s="174">
        <v>1.8499999999999999E-2</v>
      </c>
      <c r="Q52" s="174">
        <v>1.8499999999999999E-2</v>
      </c>
      <c r="R52" s="174">
        <v>1.8499999999999999E-2</v>
      </c>
      <c r="S52" s="174">
        <v>1.8499999999999999E-2</v>
      </c>
      <c r="T52" s="174">
        <v>1.8499999999999999E-2</v>
      </c>
      <c r="U52" s="174">
        <v>1.8499999999999999E-2</v>
      </c>
    </row>
    <row r="53" spans="1:21" outlineLevel="1" x14ac:dyDescent="0.2">
      <c r="A53" s="525"/>
      <c r="B53" s="527"/>
      <c r="C53" s="527"/>
      <c r="D53" s="527"/>
      <c r="E53" s="529"/>
      <c r="F53" s="531"/>
      <c r="G53" s="3" t="s">
        <v>721</v>
      </c>
      <c r="H53" s="113">
        <v>2.0999999999999999E-3</v>
      </c>
      <c r="I53" s="113">
        <v>3.8E-3</v>
      </c>
      <c r="J53" s="133">
        <v>2.7400000000000001E-2</v>
      </c>
      <c r="K53" s="182">
        <v>8.3999999999999995E-3</v>
      </c>
      <c r="L53" s="182">
        <v>6.4999999999999997E-3</v>
      </c>
      <c r="M53" s="182">
        <v>6.0000000000000001E-3</v>
      </c>
      <c r="N53" s="182">
        <v>3.8E-3</v>
      </c>
      <c r="O53" s="452">
        <v>1.04E-2</v>
      </c>
      <c r="P53" s="452">
        <v>9.4000000000000004E-3</v>
      </c>
      <c r="Q53" s="452">
        <v>1.2999999999999999E-3</v>
      </c>
      <c r="R53" s="452">
        <v>1E-4</v>
      </c>
      <c r="S53" s="452">
        <v>1E-4</v>
      </c>
      <c r="T53" s="105"/>
      <c r="U53" s="105"/>
    </row>
    <row r="54" spans="1:21" outlineLevel="1" x14ac:dyDescent="0.2">
      <c r="A54" s="524">
        <v>27</v>
      </c>
      <c r="B54" s="526" t="s">
        <v>718</v>
      </c>
      <c r="C54" s="526" t="s">
        <v>673</v>
      </c>
      <c r="D54" s="526" t="s">
        <v>519</v>
      </c>
      <c r="E54" s="528" t="s">
        <v>638</v>
      </c>
      <c r="F54" s="530"/>
      <c r="G54" s="3" t="s">
        <v>720</v>
      </c>
      <c r="H54" s="169"/>
      <c r="I54" s="175" t="s">
        <v>625</v>
      </c>
      <c r="J54" s="176" t="s">
        <v>625</v>
      </c>
      <c r="K54" s="176" t="s">
        <v>625</v>
      </c>
      <c r="L54" s="176" t="s">
        <v>625</v>
      </c>
      <c r="M54" s="176" t="s">
        <v>625</v>
      </c>
      <c r="N54" s="176" t="s">
        <v>625</v>
      </c>
      <c r="O54" s="176" t="s">
        <v>625</v>
      </c>
      <c r="P54" s="176" t="s">
        <v>625</v>
      </c>
      <c r="Q54" s="176" t="s">
        <v>625</v>
      </c>
      <c r="R54" s="176" t="s">
        <v>625</v>
      </c>
      <c r="S54" s="176" t="s">
        <v>625</v>
      </c>
      <c r="T54" s="176" t="s">
        <v>625</v>
      </c>
      <c r="U54" s="176" t="s">
        <v>625</v>
      </c>
    </row>
    <row r="55" spans="1:21" outlineLevel="1" x14ac:dyDescent="0.2">
      <c r="A55" s="525"/>
      <c r="B55" s="527"/>
      <c r="C55" s="527"/>
      <c r="D55" s="527"/>
      <c r="E55" s="529"/>
      <c r="F55" s="531"/>
      <c r="G55" s="3" t="s">
        <v>721</v>
      </c>
      <c r="H55" s="114" t="s">
        <v>625</v>
      </c>
      <c r="I55" s="114" t="s">
        <v>625</v>
      </c>
      <c r="J55" s="183">
        <v>0</v>
      </c>
      <c r="K55" s="183">
        <v>0</v>
      </c>
      <c r="L55" s="266">
        <v>0.08</v>
      </c>
      <c r="M55" s="266">
        <v>7.0000000000000007E-2</v>
      </c>
      <c r="N55" s="266">
        <v>-0.09</v>
      </c>
      <c r="O55" s="106"/>
      <c r="P55" s="106"/>
      <c r="Q55" s="106"/>
      <c r="R55" s="106"/>
      <c r="S55" s="106"/>
      <c r="T55" s="106"/>
      <c r="U55" s="106"/>
    </row>
    <row r="56" spans="1:21" outlineLevel="1" x14ac:dyDescent="0.2">
      <c r="A56" s="524">
        <v>28</v>
      </c>
      <c r="B56" s="526" t="s">
        <v>718</v>
      </c>
      <c r="C56" s="526" t="s">
        <v>673</v>
      </c>
      <c r="D56" s="526" t="s">
        <v>722</v>
      </c>
      <c r="E56" s="528" t="s">
        <v>635</v>
      </c>
      <c r="F56" s="530"/>
      <c r="G56" s="3" t="s">
        <v>720</v>
      </c>
      <c r="H56" s="267"/>
      <c r="I56" s="173" t="s">
        <v>513</v>
      </c>
      <c r="J56" s="177" t="s">
        <v>514</v>
      </c>
      <c r="K56" s="177" t="s">
        <v>514</v>
      </c>
      <c r="L56" s="177" t="s">
        <v>514</v>
      </c>
      <c r="M56" s="177" t="s">
        <v>514</v>
      </c>
      <c r="N56" s="177" t="s">
        <v>514</v>
      </c>
      <c r="O56" s="177" t="s">
        <v>514</v>
      </c>
      <c r="P56" s="177" t="s">
        <v>515</v>
      </c>
      <c r="Q56" s="177" t="s">
        <v>515</v>
      </c>
      <c r="R56" s="177" t="s">
        <v>515</v>
      </c>
      <c r="S56" s="177" t="s">
        <v>515</v>
      </c>
      <c r="T56" s="177" t="s">
        <v>515</v>
      </c>
      <c r="U56" s="177" t="s">
        <v>515</v>
      </c>
    </row>
    <row r="57" spans="1:21" outlineLevel="1" x14ac:dyDescent="0.2">
      <c r="A57" s="525"/>
      <c r="B57" s="527"/>
      <c r="C57" s="527"/>
      <c r="D57" s="527"/>
      <c r="E57" s="529"/>
      <c r="F57" s="531"/>
      <c r="G57" s="3" t="s">
        <v>721</v>
      </c>
      <c r="H57" s="108" t="s">
        <v>605</v>
      </c>
      <c r="I57" s="113"/>
      <c r="J57" s="107"/>
      <c r="K57" s="107"/>
      <c r="L57" s="107"/>
      <c r="M57" s="107"/>
      <c r="N57" s="107" t="s">
        <v>739</v>
      </c>
      <c r="O57" s="107"/>
      <c r="P57" s="107"/>
      <c r="Q57" s="107"/>
      <c r="R57" s="107"/>
      <c r="S57" s="107"/>
      <c r="T57" s="107"/>
      <c r="U57" s="107"/>
    </row>
    <row r="58" spans="1:21" outlineLevel="1" x14ac:dyDescent="0.2">
      <c r="A58" s="524">
        <v>29</v>
      </c>
      <c r="B58" s="526" t="s">
        <v>718</v>
      </c>
      <c r="C58" s="526" t="s">
        <v>673</v>
      </c>
      <c r="D58" s="526" t="s">
        <v>722</v>
      </c>
      <c r="E58" s="528" t="s">
        <v>740</v>
      </c>
      <c r="F58" s="530"/>
      <c r="G58" s="3" t="s">
        <v>720</v>
      </c>
      <c r="H58" s="3"/>
      <c r="I58" s="173"/>
      <c r="J58" s="177"/>
      <c r="K58" s="177"/>
      <c r="L58" s="177"/>
      <c r="M58" s="177"/>
      <c r="N58" s="177"/>
      <c r="O58" s="177"/>
      <c r="P58" s="134">
        <v>0</v>
      </c>
      <c r="Q58" s="134">
        <v>0</v>
      </c>
      <c r="R58" s="134">
        <v>0</v>
      </c>
      <c r="S58" s="134">
        <v>0</v>
      </c>
      <c r="T58" s="134">
        <v>0</v>
      </c>
      <c r="U58" s="134">
        <v>0</v>
      </c>
    </row>
    <row r="59" spans="1:21" outlineLevel="1" x14ac:dyDescent="0.2">
      <c r="A59" s="525"/>
      <c r="B59" s="527"/>
      <c r="C59" s="527"/>
      <c r="D59" s="527"/>
      <c r="E59" s="529"/>
      <c r="F59" s="531"/>
      <c r="G59" s="3" t="s">
        <v>721</v>
      </c>
      <c r="H59" s="3"/>
      <c r="I59" s="113"/>
      <c r="J59" s="107"/>
      <c r="K59" s="107"/>
      <c r="L59" s="107"/>
      <c r="M59" s="107"/>
      <c r="N59" s="107" t="s">
        <v>741</v>
      </c>
      <c r="O59" s="107"/>
      <c r="P59" s="107"/>
      <c r="Q59" s="107"/>
      <c r="R59" s="107"/>
      <c r="S59" s="107"/>
      <c r="T59" s="107"/>
      <c r="U59" s="107"/>
    </row>
    <row r="60" spans="1:21" s="97" customFormat="1" outlineLevel="1" x14ac:dyDescent="0.2">
      <c r="A60" s="524">
        <v>30</v>
      </c>
      <c r="B60" s="526" t="s">
        <v>718</v>
      </c>
      <c r="C60" s="526" t="s">
        <v>673</v>
      </c>
      <c r="D60" s="526" t="s">
        <v>51</v>
      </c>
      <c r="E60" s="528" t="s">
        <v>742</v>
      </c>
      <c r="F60" s="530"/>
      <c r="G60" s="3" t="s">
        <v>720</v>
      </c>
      <c r="H60" s="3"/>
      <c r="I60" s="178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</row>
    <row r="61" spans="1:21" s="97" customFormat="1" outlineLevel="1" x14ac:dyDescent="0.2">
      <c r="A61" s="525"/>
      <c r="B61" s="527"/>
      <c r="C61" s="527"/>
      <c r="D61" s="527"/>
      <c r="E61" s="529"/>
      <c r="F61" s="531"/>
      <c r="G61" s="3" t="s">
        <v>721</v>
      </c>
      <c r="H61" s="3"/>
      <c r="I61" s="115"/>
      <c r="J61" s="107" t="s">
        <v>743</v>
      </c>
      <c r="K61" s="107" t="s">
        <v>744</v>
      </c>
      <c r="L61" s="107" t="s">
        <v>745</v>
      </c>
      <c r="M61" s="107" t="s">
        <v>746</v>
      </c>
      <c r="N61" s="107" t="s">
        <v>747</v>
      </c>
      <c r="O61" s="107"/>
      <c r="P61" s="107"/>
      <c r="Q61" s="107"/>
      <c r="R61" s="107"/>
      <c r="S61" s="107"/>
      <c r="T61" s="107"/>
      <c r="U61" s="107"/>
    </row>
    <row r="62" spans="1:21" outlineLevel="1" x14ac:dyDescent="0.2">
      <c r="A62" s="524">
        <v>31</v>
      </c>
      <c r="B62" s="526" t="s">
        <v>718</v>
      </c>
      <c r="C62" s="526" t="s">
        <v>673</v>
      </c>
      <c r="D62" s="526" t="s">
        <v>51</v>
      </c>
      <c r="E62" s="528" t="s">
        <v>683</v>
      </c>
      <c r="F62" s="530"/>
      <c r="G62" s="3" t="s">
        <v>720</v>
      </c>
      <c r="H62" s="3"/>
      <c r="I62" s="178">
        <v>0.73</v>
      </c>
      <c r="J62" s="177">
        <v>2E-3</v>
      </c>
      <c r="K62" s="177">
        <v>1.0999999999999999E-2</v>
      </c>
      <c r="L62" s="177" t="s">
        <v>748</v>
      </c>
      <c r="M62" s="177" t="s">
        <v>749</v>
      </c>
      <c r="N62" s="177" t="s">
        <v>750</v>
      </c>
      <c r="O62" s="177" t="s">
        <v>751</v>
      </c>
      <c r="P62" s="268">
        <v>0.19500000000000001</v>
      </c>
      <c r="Q62" s="268">
        <v>0.28799999999999998</v>
      </c>
      <c r="R62" s="268">
        <v>0.41599999999999998</v>
      </c>
      <c r="S62" s="268">
        <v>0.503</v>
      </c>
      <c r="T62" s="268">
        <v>0.622</v>
      </c>
      <c r="U62" s="268">
        <v>0.73599999999999999</v>
      </c>
    </row>
    <row r="63" spans="1:21" outlineLevel="1" x14ac:dyDescent="0.2">
      <c r="A63" s="525"/>
      <c r="B63" s="527"/>
      <c r="C63" s="527"/>
      <c r="D63" s="527"/>
      <c r="E63" s="529"/>
      <c r="F63" s="531"/>
      <c r="G63" s="3" t="s">
        <v>721</v>
      </c>
      <c r="H63" s="3"/>
      <c r="I63" s="269" t="s">
        <v>752</v>
      </c>
      <c r="J63" s="270">
        <v>2E-3</v>
      </c>
      <c r="K63" s="270">
        <v>1.0999999999999999E-2</v>
      </c>
      <c r="L63" s="270" t="s">
        <v>748</v>
      </c>
      <c r="M63" s="270" t="s">
        <v>753</v>
      </c>
      <c r="N63" s="270" t="s">
        <v>752</v>
      </c>
      <c r="O63" s="107"/>
      <c r="P63" s="107"/>
      <c r="Q63" s="107"/>
      <c r="R63" s="107"/>
      <c r="S63" s="107"/>
      <c r="T63" s="107"/>
      <c r="U63" s="107"/>
    </row>
    <row r="64" spans="1:21" outlineLevel="1" x14ac:dyDescent="0.2">
      <c r="A64" s="524">
        <v>32</v>
      </c>
      <c r="B64" s="526"/>
      <c r="C64" s="526"/>
      <c r="D64" s="526"/>
      <c r="E64" s="528" t="s">
        <v>754</v>
      </c>
      <c r="F64" s="530"/>
      <c r="G64" s="3" t="s">
        <v>720</v>
      </c>
      <c r="H64" s="3"/>
      <c r="I64" s="173" t="s">
        <v>755</v>
      </c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</row>
    <row r="65" spans="1:21" outlineLevel="1" x14ac:dyDescent="0.2">
      <c r="A65" s="525"/>
      <c r="B65" s="527"/>
      <c r="C65" s="527"/>
      <c r="D65" s="527"/>
      <c r="E65" s="529"/>
      <c r="F65" s="531"/>
      <c r="G65" s="3" t="s">
        <v>721</v>
      </c>
      <c r="H65" s="3"/>
      <c r="I65" s="115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</row>
    <row r="66" spans="1:21" s="97" customFormat="1" x14ac:dyDescent="0.2">
      <c r="A66" s="96"/>
      <c r="B66" s="96"/>
      <c r="G66" s="96"/>
      <c r="H66" s="96"/>
      <c r="I66" s="120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s="97" customFormat="1" x14ac:dyDescent="0.2">
      <c r="A67" s="96"/>
      <c r="B67" s="96"/>
      <c r="G67" s="96"/>
      <c r="H67" s="96"/>
      <c r="I67" s="120"/>
      <c r="J67" s="96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</row>
    <row r="68" spans="1:21" s="97" customFormat="1" ht="25.5" x14ac:dyDescent="0.2">
      <c r="A68" s="117" t="s">
        <v>756</v>
      </c>
      <c r="B68" s="96"/>
      <c r="D68" s="97" t="s">
        <v>757</v>
      </c>
      <c r="E68" s="511" t="s">
        <v>998</v>
      </c>
      <c r="G68" s="96"/>
      <c r="H68" s="96"/>
      <c r="I68" s="120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s="63" customFormat="1" ht="39" outlineLevel="1" x14ac:dyDescent="0.2">
      <c r="A69" s="32" t="s">
        <v>710</v>
      </c>
      <c r="B69" s="32" t="s">
        <v>711</v>
      </c>
      <c r="C69" s="32" t="s">
        <v>712</v>
      </c>
      <c r="D69" s="119" t="s">
        <v>713</v>
      </c>
      <c r="E69" s="32" t="s">
        <v>714</v>
      </c>
      <c r="F69" s="32" t="s">
        <v>715</v>
      </c>
      <c r="G69" s="32"/>
      <c r="H69" s="32" t="s">
        <v>716</v>
      </c>
      <c r="I69" s="32" t="s">
        <v>630</v>
      </c>
      <c r="J69" s="32" t="s">
        <v>717</v>
      </c>
      <c r="K69" s="32" t="s">
        <v>486</v>
      </c>
      <c r="L69" s="32" t="s">
        <v>487</v>
      </c>
      <c r="M69" s="32" t="s">
        <v>488</v>
      </c>
      <c r="N69" s="32" t="s">
        <v>489</v>
      </c>
      <c r="O69" s="32" t="s">
        <v>490</v>
      </c>
      <c r="P69" s="32" t="s">
        <v>491</v>
      </c>
      <c r="Q69" s="32" t="s">
        <v>492</v>
      </c>
      <c r="R69" s="32" t="s">
        <v>493</v>
      </c>
      <c r="S69" s="32" t="s">
        <v>494</v>
      </c>
      <c r="T69" s="32" t="s">
        <v>495</v>
      </c>
      <c r="U69" s="32" t="s">
        <v>496</v>
      </c>
    </row>
    <row r="70" spans="1:21" outlineLevel="1" x14ac:dyDescent="0.2">
      <c r="A70" s="524">
        <v>1</v>
      </c>
      <c r="B70" s="526" t="s">
        <v>718</v>
      </c>
      <c r="C70" s="526" t="s">
        <v>644</v>
      </c>
      <c r="D70" s="526" t="s">
        <v>497</v>
      </c>
      <c r="E70" s="532" t="s">
        <v>758</v>
      </c>
      <c r="F70" s="530"/>
      <c r="G70" s="3" t="s">
        <v>720</v>
      </c>
      <c r="H70" s="3"/>
      <c r="I70" s="168">
        <v>0</v>
      </c>
      <c r="J70" s="168">
        <v>0</v>
      </c>
      <c r="K70" s="168">
        <v>0</v>
      </c>
      <c r="L70" s="168">
        <v>0</v>
      </c>
      <c r="M70" s="168">
        <v>0</v>
      </c>
      <c r="N70" s="168">
        <v>0</v>
      </c>
      <c r="O70" s="168">
        <v>0</v>
      </c>
      <c r="P70" s="168">
        <v>0</v>
      </c>
      <c r="Q70" s="168">
        <v>0</v>
      </c>
      <c r="R70" s="168">
        <v>0</v>
      </c>
      <c r="S70" s="168">
        <v>0</v>
      </c>
      <c r="T70" s="168">
        <v>0</v>
      </c>
      <c r="U70" s="168">
        <v>0</v>
      </c>
    </row>
    <row r="71" spans="1:21" outlineLevel="1" x14ac:dyDescent="0.2">
      <c r="A71" s="525"/>
      <c r="B71" s="527"/>
      <c r="C71" s="527"/>
      <c r="D71" s="527"/>
      <c r="E71" s="533"/>
      <c r="F71" s="531"/>
      <c r="G71" s="3" t="s">
        <v>721</v>
      </c>
      <c r="H71" s="3"/>
      <c r="I71" s="108">
        <v>0</v>
      </c>
      <c r="J71" s="272">
        <v>0</v>
      </c>
      <c r="K71" s="272">
        <v>0</v>
      </c>
      <c r="L71" s="272">
        <v>0</v>
      </c>
      <c r="M71" s="272">
        <v>0</v>
      </c>
      <c r="N71" s="272">
        <v>0</v>
      </c>
      <c r="O71" s="272">
        <v>0</v>
      </c>
      <c r="P71" s="272">
        <v>0</v>
      </c>
      <c r="Q71" s="272">
        <v>0</v>
      </c>
      <c r="R71" s="272">
        <v>0</v>
      </c>
      <c r="S71" s="272">
        <v>0</v>
      </c>
      <c r="T71" s="3"/>
      <c r="U71" s="3"/>
    </row>
    <row r="72" spans="1:21" outlineLevel="1" x14ac:dyDescent="0.2">
      <c r="A72" s="524">
        <v>2</v>
      </c>
      <c r="B72" s="526" t="s">
        <v>718</v>
      </c>
      <c r="C72" s="526" t="s">
        <v>644</v>
      </c>
      <c r="D72" s="526" t="s">
        <v>497</v>
      </c>
      <c r="E72" s="532" t="s">
        <v>759</v>
      </c>
      <c r="F72" s="530"/>
      <c r="G72" s="3" t="s">
        <v>720</v>
      </c>
      <c r="H72" s="3"/>
      <c r="I72" s="168">
        <v>0</v>
      </c>
      <c r="J72" s="168">
        <v>0</v>
      </c>
      <c r="K72" s="168">
        <v>0</v>
      </c>
      <c r="L72" s="168">
        <v>0</v>
      </c>
      <c r="M72" s="168">
        <v>0</v>
      </c>
      <c r="N72" s="168">
        <v>0</v>
      </c>
      <c r="O72" s="168">
        <v>0</v>
      </c>
      <c r="P72" s="168">
        <v>0</v>
      </c>
      <c r="Q72" s="168">
        <v>0</v>
      </c>
      <c r="R72" s="168">
        <v>0</v>
      </c>
      <c r="S72" s="168">
        <v>0</v>
      </c>
      <c r="T72" s="168">
        <v>0</v>
      </c>
      <c r="U72" s="168">
        <v>0</v>
      </c>
    </row>
    <row r="73" spans="1:21" outlineLevel="1" x14ac:dyDescent="0.2">
      <c r="A73" s="525"/>
      <c r="B73" s="527"/>
      <c r="C73" s="527"/>
      <c r="D73" s="527"/>
      <c r="E73" s="533"/>
      <c r="F73" s="531"/>
      <c r="G73" s="3" t="s">
        <v>721</v>
      </c>
      <c r="H73" s="3"/>
      <c r="I73" s="108">
        <v>0</v>
      </c>
      <c r="J73" s="272">
        <v>0</v>
      </c>
      <c r="K73" s="272">
        <v>0</v>
      </c>
      <c r="L73" s="272">
        <v>0</v>
      </c>
      <c r="M73" s="272">
        <v>0</v>
      </c>
      <c r="N73" s="272">
        <v>0</v>
      </c>
      <c r="O73" s="272">
        <v>0</v>
      </c>
      <c r="P73" s="272">
        <v>0</v>
      </c>
      <c r="Q73" s="272">
        <v>0</v>
      </c>
      <c r="R73" s="272">
        <v>0</v>
      </c>
      <c r="S73" s="272">
        <v>0</v>
      </c>
      <c r="T73" s="3"/>
      <c r="U73" s="3"/>
    </row>
    <row r="74" spans="1:21" outlineLevel="1" x14ac:dyDescent="0.2">
      <c r="A74" s="524">
        <v>3</v>
      </c>
      <c r="B74" s="526" t="s">
        <v>718</v>
      </c>
      <c r="C74" s="526" t="s">
        <v>644</v>
      </c>
      <c r="D74" s="526" t="s">
        <v>51</v>
      </c>
      <c r="E74" s="532" t="s">
        <v>647</v>
      </c>
      <c r="F74" s="530"/>
      <c r="G74" s="3" t="s">
        <v>720</v>
      </c>
      <c r="H74" s="3"/>
      <c r="I74" s="169">
        <v>0.9</v>
      </c>
      <c r="J74" s="169">
        <v>0.9</v>
      </c>
      <c r="K74" s="169">
        <v>0.9</v>
      </c>
      <c r="L74" s="169">
        <v>0.9</v>
      </c>
      <c r="M74" s="169">
        <v>0.9</v>
      </c>
      <c r="N74" s="169">
        <v>0.9</v>
      </c>
      <c r="O74" s="169">
        <v>0.9</v>
      </c>
      <c r="P74" s="169">
        <v>0.9</v>
      </c>
      <c r="Q74" s="169">
        <v>0.9</v>
      </c>
      <c r="R74" s="169">
        <v>0.9</v>
      </c>
      <c r="S74" s="169">
        <v>0.9</v>
      </c>
      <c r="T74" s="169">
        <v>0.9</v>
      </c>
      <c r="U74" s="169">
        <v>0.9</v>
      </c>
    </row>
    <row r="75" spans="1:21" outlineLevel="1" x14ac:dyDescent="0.2">
      <c r="A75" s="525"/>
      <c r="B75" s="527"/>
      <c r="C75" s="527"/>
      <c r="D75" s="527"/>
      <c r="E75" s="533"/>
      <c r="F75" s="531"/>
      <c r="G75" s="3" t="s">
        <v>721</v>
      </c>
      <c r="H75" s="3"/>
      <c r="I75" s="7" t="s">
        <v>605</v>
      </c>
      <c r="J75" s="7" t="s">
        <v>605</v>
      </c>
      <c r="K75" s="7" t="s">
        <v>605</v>
      </c>
      <c r="L75" s="7" t="s">
        <v>605</v>
      </c>
      <c r="M75" s="7" t="s">
        <v>605</v>
      </c>
      <c r="N75" s="7" t="s">
        <v>605</v>
      </c>
      <c r="O75" s="7" t="s">
        <v>605</v>
      </c>
      <c r="P75" s="7" t="s">
        <v>605</v>
      </c>
      <c r="Q75" s="7" t="s">
        <v>605</v>
      </c>
      <c r="R75" s="7" t="s">
        <v>605</v>
      </c>
      <c r="S75" s="7" t="s">
        <v>605</v>
      </c>
      <c r="T75" s="7"/>
      <c r="U75" s="7"/>
    </row>
    <row r="76" spans="1:21" outlineLevel="1" x14ac:dyDescent="0.2">
      <c r="A76" s="524">
        <v>4</v>
      </c>
      <c r="B76" s="526" t="s">
        <v>718</v>
      </c>
      <c r="C76" s="526" t="s">
        <v>644</v>
      </c>
      <c r="D76" s="526" t="s">
        <v>722</v>
      </c>
      <c r="E76" s="528" t="s">
        <v>760</v>
      </c>
      <c r="F76" s="530"/>
      <c r="G76" s="3" t="s">
        <v>720</v>
      </c>
      <c r="H76" s="3"/>
      <c r="I76" s="169">
        <v>0.15</v>
      </c>
      <c r="J76" s="169">
        <v>0.15</v>
      </c>
      <c r="K76" s="169">
        <v>0.15</v>
      </c>
      <c r="L76" s="169">
        <v>0.15</v>
      </c>
      <c r="M76" s="169">
        <v>0.15</v>
      </c>
      <c r="N76" s="169">
        <v>0.15</v>
      </c>
      <c r="O76" s="169">
        <v>0.15</v>
      </c>
      <c r="P76" s="169">
        <v>0.15</v>
      </c>
      <c r="Q76" s="169">
        <v>0.15</v>
      </c>
      <c r="R76" s="169">
        <v>0.15</v>
      </c>
      <c r="S76" s="169">
        <v>0.05</v>
      </c>
      <c r="T76" s="169">
        <v>0.05</v>
      </c>
      <c r="U76" s="169">
        <v>0</v>
      </c>
    </row>
    <row r="77" spans="1:21" outlineLevel="1" x14ac:dyDescent="0.2">
      <c r="A77" s="525"/>
      <c r="B77" s="527"/>
      <c r="C77" s="527"/>
      <c r="D77" s="527"/>
      <c r="E77" s="529"/>
      <c r="F77" s="531"/>
      <c r="G77" s="3" t="s">
        <v>721</v>
      </c>
      <c r="H77" s="3"/>
      <c r="I77" s="7" t="s">
        <v>605</v>
      </c>
      <c r="J77" s="273">
        <v>0.15</v>
      </c>
      <c r="K77" s="273">
        <v>0.15</v>
      </c>
      <c r="L77" s="273">
        <v>0.15</v>
      </c>
      <c r="M77" s="273">
        <v>0.15</v>
      </c>
      <c r="N77" s="273">
        <v>0.15</v>
      </c>
      <c r="O77" s="273">
        <v>0.15</v>
      </c>
      <c r="P77" s="273">
        <v>0.15</v>
      </c>
      <c r="Q77" s="273">
        <v>0.15</v>
      </c>
      <c r="R77" s="273">
        <v>0.15</v>
      </c>
      <c r="S77" s="150">
        <v>5.8000000000000003E-2</v>
      </c>
      <c r="T77" s="7"/>
      <c r="U77" s="7"/>
    </row>
    <row r="78" spans="1:21" outlineLevel="1" x14ac:dyDescent="0.2">
      <c r="A78" s="524">
        <v>5</v>
      </c>
      <c r="B78" s="526" t="s">
        <v>718</v>
      </c>
      <c r="C78" s="526" t="s">
        <v>644</v>
      </c>
      <c r="D78" s="526" t="s">
        <v>519</v>
      </c>
      <c r="E78" s="528" t="s">
        <v>761</v>
      </c>
      <c r="F78" s="530"/>
      <c r="G78" s="3" t="s">
        <v>720</v>
      </c>
      <c r="H78" s="3"/>
      <c r="I78" s="170">
        <v>3.5</v>
      </c>
      <c r="J78" s="170">
        <v>3.5</v>
      </c>
      <c r="K78" s="170">
        <v>3.5</v>
      </c>
      <c r="L78" s="170">
        <v>3.5</v>
      </c>
      <c r="M78" s="170">
        <v>3.5</v>
      </c>
      <c r="N78" s="170">
        <v>3.5</v>
      </c>
      <c r="O78" s="170">
        <v>3.5</v>
      </c>
      <c r="P78" s="170">
        <v>3.5</v>
      </c>
      <c r="Q78" s="170">
        <v>3.5</v>
      </c>
      <c r="R78" s="170">
        <v>3.5</v>
      </c>
      <c r="S78" s="170">
        <v>3.5</v>
      </c>
      <c r="T78" s="170">
        <v>3.5</v>
      </c>
      <c r="U78" s="170">
        <v>3.5</v>
      </c>
    </row>
    <row r="79" spans="1:21" outlineLevel="1" x14ac:dyDescent="0.2">
      <c r="A79" s="525"/>
      <c r="B79" s="527"/>
      <c r="C79" s="527"/>
      <c r="D79" s="527"/>
      <c r="E79" s="529"/>
      <c r="F79" s="531"/>
      <c r="G79" s="3" t="s">
        <v>721</v>
      </c>
      <c r="H79" s="3"/>
      <c r="I79" s="110">
        <v>3.5</v>
      </c>
      <c r="J79" s="146">
        <v>3.37</v>
      </c>
      <c r="K79" s="146">
        <v>3.37</v>
      </c>
      <c r="L79" s="146">
        <v>3.37</v>
      </c>
      <c r="M79" s="146">
        <v>3.4</v>
      </c>
      <c r="N79" s="146">
        <v>3.4</v>
      </c>
      <c r="O79" s="146">
        <v>3.4</v>
      </c>
      <c r="P79" s="146">
        <v>3.45</v>
      </c>
      <c r="Q79" s="146">
        <v>3.45</v>
      </c>
      <c r="R79" s="146">
        <v>3.45</v>
      </c>
      <c r="S79" s="146">
        <v>3.45</v>
      </c>
      <c r="T79" s="100"/>
      <c r="U79" s="100"/>
    </row>
    <row r="80" spans="1:21" s="97" customFormat="1" outlineLevel="1" x14ac:dyDescent="0.2">
      <c r="A80" s="524">
        <v>6</v>
      </c>
      <c r="B80" s="526" t="s">
        <v>718</v>
      </c>
      <c r="C80" s="526" t="s">
        <v>644</v>
      </c>
      <c r="D80" s="526" t="s">
        <v>519</v>
      </c>
      <c r="E80" s="532" t="s">
        <v>1005</v>
      </c>
      <c r="F80" s="530"/>
      <c r="G80" s="3" t="s">
        <v>720</v>
      </c>
      <c r="H80" s="3"/>
      <c r="I80" s="171">
        <v>1</v>
      </c>
      <c r="J80" s="171">
        <v>1</v>
      </c>
      <c r="K80" s="171">
        <v>1</v>
      </c>
      <c r="L80" s="171">
        <v>1</v>
      </c>
      <c r="M80" s="171">
        <v>1</v>
      </c>
      <c r="N80" s="171">
        <v>1</v>
      </c>
      <c r="O80" s="171">
        <v>1</v>
      </c>
      <c r="P80" s="171">
        <v>1</v>
      </c>
      <c r="Q80" s="171">
        <v>1</v>
      </c>
      <c r="R80" s="171">
        <v>1</v>
      </c>
      <c r="S80" s="171">
        <v>1</v>
      </c>
      <c r="T80" s="171">
        <v>1</v>
      </c>
      <c r="U80" s="171">
        <v>1</v>
      </c>
    </row>
    <row r="81" spans="1:22" s="97" customFormat="1" outlineLevel="1" x14ac:dyDescent="0.2">
      <c r="A81" s="525"/>
      <c r="B81" s="527"/>
      <c r="C81" s="527"/>
      <c r="D81" s="527"/>
      <c r="E81" s="533"/>
      <c r="F81" s="531"/>
      <c r="G81" s="3" t="s">
        <v>721</v>
      </c>
      <c r="H81" s="3"/>
      <c r="I81" s="111">
        <v>1</v>
      </c>
      <c r="J81" s="274">
        <v>1</v>
      </c>
      <c r="K81" s="274">
        <v>1</v>
      </c>
      <c r="L81" s="274">
        <v>1</v>
      </c>
      <c r="M81" s="274">
        <v>1</v>
      </c>
      <c r="N81" s="274">
        <v>1</v>
      </c>
      <c r="O81" s="274">
        <v>1</v>
      </c>
      <c r="P81" s="274">
        <v>1</v>
      </c>
      <c r="Q81" s="274">
        <v>1</v>
      </c>
      <c r="R81" s="274">
        <v>1</v>
      </c>
      <c r="S81" s="274">
        <v>1</v>
      </c>
      <c r="T81" s="101"/>
      <c r="U81" s="101"/>
    </row>
    <row r="82" spans="1:22" s="97" customFormat="1" outlineLevel="1" x14ac:dyDescent="0.2">
      <c r="A82" s="524">
        <v>7</v>
      </c>
      <c r="B82" s="526" t="s">
        <v>718</v>
      </c>
      <c r="C82" s="526" t="s">
        <v>644</v>
      </c>
      <c r="D82" s="526" t="s">
        <v>519</v>
      </c>
      <c r="E82" s="532" t="s">
        <v>729</v>
      </c>
      <c r="F82" s="530"/>
      <c r="G82" s="3" t="s">
        <v>720</v>
      </c>
      <c r="H82" s="3"/>
      <c r="I82" s="171">
        <v>0.95</v>
      </c>
      <c r="J82" s="171">
        <v>0.95</v>
      </c>
      <c r="K82" s="171">
        <v>0.95</v>
      </c>
      <c r="L82" s="171">
        <v>0.95</v>
      </c>
      <c r="M82" s="171">
        <v>0.95</v>
      </c>
      <c r="N82" s="171">
        <v>0.95</v>
      </c>
      <c r="O82" s="171">
        <v>0.95</v>
      </c>
      <c r="P82" s="171">
        <v>0.95</v>
      </c>
      <c r="Q82" s="171">
        <v>0.95</v>
      </c>
      <c r="R82" s="171">
        <v>0.95</v>
      </c>
      <c r="S82" s="171">
        <v>0.95</v>
      </c>
      <c r="T82" s="171">
        <v>0.95</v>
      </c>
      <c r="U82" s="171">
        <v>0.95</v>
      </c>
    </row>
    <row r="83" spans="1:22" s="97" customFormat="1" outlineLevel="1" x14ac:dyDescent="0.2">
      <c r="A83" s="525"/>
      <c r="B83" s="527"/>
      <c r="C83" s="527"/>
      <c r="D83" s="527"/>
      <c r="E83" s="533"/>
      <c r="F83" s="531"/>
      <c r="G83" s="3" t="s">
        <v>721</v>
      </c>
      <c r="H83" s="3"/>
      <c r="I83" s="111">
        <v>0.95</v>
      </c>
      <c r="J83" s="274">
        <v>1</v>
      </c>
      <c r="K83" s="274">
        <v>1</v>
      </c>
      <c r="L83" s="274">
        <v>1</v>
      </c>
      <c r="M83" s="274">
        <v>1</v>
      </c>
      <c r="N83" s="274">
        <v>1</v>
      </c>
      <c r="O83" s="274">
        <v>1</v>
      </c>
      <c r="P83" s="274">
        <v>1</v>
      </c>
      <c r="Q83" s="274">
        <v>1</v>
      </c>
      <c r="R83" s="274">
        <v>1</v>
      </c>
      <c r="S83" s="274">
        <v>1</v>
      </c>
      <c r="T83" s="101"/>
      <c r="U83" s="101"/>
    </row>
    <row r="84" spans="1:22" s="97" customFormat="1" outlineLevel="1" x14ac:dyDescent="0.2">
      <c r="A84" s="524">
        <v>8</v>
      </c>
      <c r="B84" s="526" t="s">
        <v>718</v>
      </c>
      <c r="C84" s="526" t="s">
        <v>644</v>
      </c>
      <c r="D84" s="526" t="s">
        <v>519</v>
      </c>
      <c r="E84" s="528" t="s">
        <v>730</v>
      </c>
      <c r="F84" s="530"/>
      <c r="G84" s="3" t="s">
        <v>720</v>
      </c>
      <c r="H84" s="3"/>
      <c r="I84" s="170" t="s">
        <v>629</v>
      </c>
      <c r="J84" s="170" t="s">
        <v>629</v>
      </c>
      <c r="K84" s="170" t="s">
        <v>629</v>
      </c>
      <c r="L84" s="170" t="s">
        <v>629</v>
      </c>
      <c r="M84" s="170" t="s">
        <v>629</v>
      </c>
      <c r="N84" s="170" t="s">
        <v>629</v>
      </c>
      <c r="O84" s="170" t="s">
        <v>629</v>
      </c>
      <c r="P84" s="170" t="s">
        <v>629</v>
      </c>
      <c r="Q84" s="170" t="s">
        <v>629</v>
      </c>
      <c r="R84" s="170" t="s">
        <v>629</v>
      </c>
      <c r="S84" s="170" t="s">
        <v>629</v>
      </c>
      <c r="T84" s="170" t="s">
        <v>629</v>
      </c>
      <c r="U84" s="170" t="s">
        <v>629</v>
      </c>
    </row>
    <row r="85" spans="1:22" s="97" customFormat="1" outlineLevel="1" x14ac:dyDescent="0.2">
      <c r="A85" s="525"/>
      <c r="B85" s="527"/>
      <c r="C85" s="527"/>
      <c r="D85" s="527"/>
      <c r="E85" s="529"/>
      <c r="F85" s="531"/>
      <c r="G85" s="3" t="s">
        <v>721</v>
      </c>
      <c r="H85" s="3"/>
      <c r="I85" s="110" t="s">
        <v>605</v>
      </c>
      <c r="J85" s="110" t="s">
        <v>605</v>
      </c>
      <c r="K85" s="110" t="s">
        <v>605</v>
      </c>
      <c r="L85" s="110" t="s">
        <v>605</v>
      </c>
      <c r="M85" s="110" t="s">
        <v>605</v>
      </c>
      <c r="N85" s="110" t="s">
        <v>605</v>
      </c>
      <c r="O85" s="110" t="s">
        <v>605</v>
      </c>
      <c r="P85" s="110" t="s">
        <v>605</v>
      </c>
      <c r="Q85" s="110" t="s">
        <v>605</v>
      </c>
      <c r="R85" s="110" t="s">
        <v>605</v>
      </c>
      <c r="S85" s="110" t="s">
        <v>605</v>
      </c>
      <c r="T85" s="100"/>
      <c r="U85" s="100"/>
    </row>
    <row r="86" spans="1:22" s="97" customFormat="1" outlineLevel="1" x14ac:dyDescent="0.2">
      <c r="A86" s="524">
        <v>9</v>
      </c>
      <c r="B86" s="526" t="s">
        <v>718</v>
      </c>
      <c r="C86" s="526" t="s">
        <v>644</v>
      </c>
      <c r="D86" s="526" t="s">
        <v>519</v>
      </c>
      <c r="E86" s="528" t="s">
        <v>731</v>
      </c>
      <c r="F86" s="530"/>
      <c r="G86" s="3" t="s">
        <v>720</v>
      </c>
      <c r="H86" s="3"/>
      <c r="I86" s="170">
        <v>0</v>
      </c>
      <c r="J86" s="170">
        <v>0</v>
      </c>
      <c r="K86" s="170">
        <v>0</v>
      </c>
      <c r="L86" s="170">
        <v>0</v>
      </c>
      <c r="M86" s="170">
        <v>0</v>
      </c>
      <c r="N86" s="170">
        <v>0</v>
      </c>
      <c r="O86" s="170">
        <v>0</v>
      </c>
      <c r="P86" s="170">
        <v>0</v>
      </c>
      <c r="Q86" s="170">
        <v>0</v>
      </c>
      <c r="R86" s="170">
        <v>0</v>
      </c>
      <c r="S86" s="170">
        <v>0</v>
      </c>
      <c r="T86" s="170">
        <v>0</v>
      </c>
      <c r="U86" s="170">
        <v>0</v>
      </c>
    </row>
    <row r="87" spans="1:22" s="97" customFormat="1" outlineLevel="1" x14ac:dyDescent="0.2">
      <c r="A87" s="525"/>
      <c r="B87" s="527"/>
      <c r="C87" s="527"/>
      <c r="D87" s="527"/>
      <c r="E87" s="529"/>
      <c r="F87" s="531"/>
      <c r="G87" s="3" t="s">
        <v>721</v>
      </c>
      <c r="H87" s="3"/>
      <c r="I87" s="110">
        <v>0</v>
      </c>
      <c r="J87" s="275">
        <v>0</v>
      </c>
      <c r="K87" s="275">
        <v>0</v>
      </c>
      <c r="L87" s="275">
        <v>0</v>
      </c>
      <c r="M87" s="275">
        <v>0</v>
      </c>
      <c r="N87" s="275">
        <v>0</v>
      </c>
      <c r="O87" s="275">
        <v>0</v>
      </c>
      <c r="P87" s="275">
        <v>0</v>
      </c>
      <c r="Q87" s="275">
        <v>0</v>
      </c>
      <c r="R87" s="275">
        <v>0</v>
      </c>
      <c r="S87" s="275">
        <v>0</v>
      </c>
      <c r="T87" s="100"/>
      <c r="U87" s="100"/>
    </row>
    <row r="88" spans="1:22" s="97" customFormat="1" outlineLevel="1" x14ac:dyDescent="0.2">
      <c r="A88" s="524">
        <v>10</v>
      </c>
      <c r="B88" s="526" t="s">
        <v>718</v>
      </c>
      <c r="C88" s="526" t="s">
        <v>644</v>
      </c>
      <c r="D88" s="526" t="s">
        <v>519</v>
      </c>
      <c r="E88" s="528" t="s">
        <v>762</v>
      </c>
      <c r="F88" s="530"/>
      <c r="G88" s="3" t="s">
        <v>720</v>
      </c>
      <c r="H88" s="3"/>
      <c r="I88" s="170">
        <v>5</v>
      </c>
      <c r="J88" s="170">
        <v>5</v>
      </c>
      <c r="K88" s="170">
        <v>5</v>
      </c>
      <c r="L88" s="170">
        <v>5</v>
      </c>
      <c r="M88" s="170">
        <v>5</v>
      </c>
      <c r="N88" s="170">
        <v>5</v>
      </c>
      <c r="O88" s="170">
        <v>5</v>
      </c>
      <c r="P88" s="170">
        <v>5</v>
      </c>
      <c r="Q88" s="170">
        <v>5</v>
      </c>
      <c r="R88" s="170">
        <v>5</v>
      </c>
      <c r="S88" s="170">
        <v>5</v>
      </c>
      <c r="T88" s="170">
        <v>5</v>
      </c>
      <c r="U88" s="170">
        <v>5</v>
      </c>
    </row>
    <row r="89" spans="1:22" s="97" customFormat="1" outlineLevel="1" x14ac:dyDescent="0.2">
      <c r="A89" s="525"/>
      <c r="B89" s="527"/>
      <c r="C89" s="527"/>
      <c r="D89" s="527"/>
      <c r="E89" s="529"/>
      <c r="F89" s="531"/>
      <c r="G89" s="3" t="s">
        <v>721</v>
      </c>
      <c r="H89" s="3"/>
      <c r="I89" s="110">
        <v>5</v>
      </c>
      <c r="J89" s="146">
        <v>0</v>
      </c>
      <c r="K89" s="146">
        <v>0</v>
      </c>
      <c r="L89" s="146">
        <v>0</v>
      </c>
      <c r="M89" s="146">
        <v>0</v>
      </c>
      <c r="N89" s="146">
        <v>0</v>
      </c>
      <c r="O89" s="146">
        <v>0</v>
      </c>
      <c r="P89" s="146">
        <v>0</v>
      </c>
      <c r="Q89" s="146">
        <v>0</v>
      </c>
      <c r="R89" s="146">
        <v>0</v>
      </c>
      <c r="S89" s="146">
        <v>0</v>
      </c>
      <c r="T89" s="100"/>
      <c r="U89" s="100"/>
    </row>
    <row r="90" spans="1:22" s="97" customFormat="1" outlineLevel="1" x14ac:dyDescent="0.2">
      <c r="A90" s="524">
        <v>11</v>
      </c>
      <c r="B90" s="526" t="s">
        <v>718</v>
      </c>
      <c r="C90" s="526" t="s">
        <v>644</v>
      </c>
      <c r="D90" s="526" t="s">
        <v>519</v>
      </c>
      <c r="E90" s="528" t="s">
        <v>733</v>
      </c>
      <c r="F90" s="530"/>
      <c r="G90" s="3" t="s">
        <v>720</v>
      </c>
      <c r="H90" s="3"/>
      <c r="I90" s="171">
        <v>1</v>
      </c>
      <c r="J90" s="136">
        <v>1</v>
      </c>
      <c r="K90" s="136">
        <v>1</v>
      </c>
      <c r="L90" s="136">
        <v>1</v>
      </c>
      <c r="M90" s="136">
        <v>1</v>
      </c>
      <c r="N90" s="136">
        <v>1</v>
      </c>
      <c r="O90" s="136">
        <v>1</v>
      </c>
      <c r="P90" s="136">
        <v>1</v>
      </c>
      <c r="Q90" s="136">
        <v>1</v>
      </c>
      <c r="R90" s="136">
        <v>1</v>
      </c>
      <c r="S90" s="136">
        <v>1</v>
      </c>
      <c r="T90" s="136">
        <v>1</v>
      </c>
      <c r="U90" s="136">
        <v>1</v>
      </c>
    </row>
    <row r="91" spans="1:22" s="97" customFormat="1" outlineLevel="1" x14ac:dyDescent="0.2">
      <c r="A91" s="525"/>
      <c r="B91" s="527"/>
      <c r="C91" s="527"/>
      <c r="D91" s="527"/>
      <c r="E91" s="529"/>
      <c r="F91" s="531"/>
      <c r="G91" s="3" t="s">
        <v>721</v>
      </c>
      <c r="H91" s="3"/>
      <c r="I91" s="111">
        <v>1</v>
      </c>
      <c r="J91" s="145">
        <v>1</v>
      </c>
      <c r="K91" s="145">
        <v>1</v>
      </c>
      <c r="L91" s="145">
        <v>1</v>
      </c>
      <c r="M91" s="145">
        <v>1</v>
      </c>
      <c r="N91" s="145">
        <v>1</v>
      </c>
      <c r="O91" s="145">
        <v>1</v>
      </c>
      <c r="P91" s="145">
        <v>1</v>
      </c>
      <c r="Q91" s="145">
        <v>1</v>
      </c>
      <c r="R91" s="145">
        <v>1</v>
      </c>
      <c r="S91" s="145">
        <v>1</v>
      </c>
      <c r="T91" s="101"/>
      <c r="U91" s="101"/>
    </row>
    <row r="92" spans="1:22" s="97" customFormat="1" outlineLevel="1" x14ac:dyDescent="0.2">
      <c r="A92" s="524">
        <v>12</v>
      </c>
      <c r="B92" s="526" t="s">
        <v>718</v>
      </c>
      <c r="C92" s="526" t="s">
        <v>644</v>
      </c>
      <c r="D92" s="526" t="s">
        <v>519</v>
      </c>
      <c r="E92" s="528" t="s">
        <v>734</v>
      </c>
      <c r="F92" s="530"/>
      <c r="G92" s="3" t="s">
        <v>720</v>
      </c>
      <c r="H92" s="3"/>
      <c r="I92" s="170">
        <v>0</v>
      </c>
      <c r="J92" s="170">
        <v>0</v>
      </c>
      <c r="K92" s="170">
        <v>0</v>
      </c>
      <c r="L92" s="170">
        <v>0</v>
      </c>
      <c r="M92" s="170">
        <v>0</v>
      </c>
      <c r="N92" s="170">
        <v>0</v>
      </c>
      <c r="O92" s="170">
        <v>0</v>
      </c>
      <c r="P92" s="170">
        <v>0</v>
      </c>
      <c r="Q92" s="170">
        <v>0</v>
      </c>
      <c r="R92" s="170">
        <v>0</v>
      </c>
      <c r="S92" s="170">
        <v>0</v>
      </c>
      <c r="T92" s="170">
        <v>0</v>
      </c>
      <c r="U92" s="170">
        <v>0</v>
      </c>
    </row>
    <row r="93" spans="1:22" s="97" customFormat="1" outlineLevel="1" x14ac:dyDescent="0.2">
      <c r="A93" s="525"/>
      <c r="B93" s="527"/>
      <c r="C93" s="527"/>
      <c r="D93" s="527"/>
      <c r="E93" s="529"/>
      <c r="F93" s="531"/>
      <c r="G93" s="3" t="s">
        <v>721</v>
      </c>
      <c r="H93" s="3"/>
      <c r="I93" s="110">
        <v>0</v>
      </c>
      <c r="J93" s="275">
        <v>0</v>
      </c>
      <c r="K93" s="275">
        <v>0</v>
      </c>
      <c r="L93" s="275">
        <v>0</v>
      </c>
      <c r="M93" s="275">
        <v>0</v>
      </c>
      <c r="N93" s="275">
        <v>0</v>
      </c>
      <c r="O93" s="275">
        <v>0</v>
      </c>
      <c r="P93" s="275">
        <v>0</v>
      </c>
      <c r="Q93" s="275">
        <v>0</v>
      </c>
      <c r="R93" s="275">
        <v>0</v>
      </c>
      <c r="S93" s="275">
        <v>0</v>
      </c>
      <c r="T93" s="100"/>
      <c r="U93" s="100"/>
    </row>
    <row r="94" spans="1:22" outlineLevel="1" x14ac:dyDescent="0.2">
      <c r="A94" s="524">
        <v>13</v>
      </c>
      <c r="B94" s="526" t="s">
        <v>718</v>
      </c>
      <c r="C94" s="526" t="s">
        <v>648</v>
      </c>
      <c r="D94" s="526" t="s">
        <v>722</v>
      </c>
      <c r="E94" s="528" t="s">
        <v>649</v>
      </c>
      <c r="F94" s="530"/>
      <c r="G94" s="3" t="s">
        <v>720</v>
      </c>
      <c r="H94" s="3"/>
      <c r="I94" s="168">
        <v>3</v>
      </c>
      <c r="J94" s="168">
        <v>7</v>
      </c>
      <c r="K94" s="168">
        <v>7</v>
      </c>
      <c r="L94" s="168">
        <v>7</v>
      </c>
      <c r="M94" s="168">
        <v>7</v>
      </c>
      <c r="N94" s="168">
        <v>7</v>
      </c>
      <c r="O94" s="168">
        <v>6</v>
      </c>
      <c r="P94" s="168">
        <v>6</v>
      </c>
      <c r="Q94" s="168">
        <v>5</v>
      </c>
      <c r="R94" s="168">
        <v>5</v>
      </c>
      <c r="S94" s="168">
        <v>3</v>
      </c>
      <c r="T94" s="168">
        <v>3</v>
      </c>
      <c r="U94" s="168">
        <v>3</v>
      </c>
    </row>
    <row r="95" spans="1:22" outlineLevel="1" x14ac:dyDescent="0.2">
      <c r="A95" s="525"/>
      <c r="B95" s="527"/>
      <c r="C95" s="527"/>
      <c r="D95" s="527"/>
      <c r="E95" s="529"/>
      <c r="F95" s="531"/>
      <c r="G95" s="3" t="s">
        <v>721</v>
      </c>
      <c r="H95" s="3"/>
      <c r="I95" s="108">
        <v>0</v>
      </c>
      <c r="J95" s="272">
        <v>0</v>
      </c>
      <c r="K95" s="272">
        <v>1</v>
      </c>
      <c r="L95" s="272">
        <v>7</v>
      </c>
      <c r="M95" s="272">
        <v>4</v>
      </c>
      <c r="N95" s="276">
        <v>10</v>
      </c>
      <c r="O95" s="272">
        <v>5</v>
      </c>
      <c r="P95" s="272">
        <v>4</v>
      </c>
      <c r="Q95" s="272">
        <v>2</v>
      </c>
      <c r="R95" s="100">
        <v>1</v>
      </c>
      <c r="S95" s="100">
        <v>1</v>
      </c>
      <c r="T95" s="100"/>
      <c r="U95" s="100"/>
      <c r="V95" s="128"/>
    </row>
    <row r="96" spans="1:22" outlineLevel="1" x14ac:dyDescent="0.2">
      <c r="A96" s="524">
        <v>14</v>
      </c>
      <c r="B96" s="526" t="s">
        <v>718</v>
      </c>
      <c r="C96" s="526" t="s">
        <v>648</v>
      </c>
      <c r="D96" s="526" t="s">
        <v>51</v>
      </c>
      <c r="E96" s="528" t="s">
        <v>735</v>
      </c>
      <c r="F96" s="530"/>
      <c r="G96" s="3" t="s">
        <v>720</v>
      </c>
      <c r="H96" s="3"/>
      <c r="I96" s="169">
        <v>0.66</v>
      </c>
      <c r="J96" s="169">
        <v>0.66</v>
      </c>
      <c r="K96" s="169">
        <v>0.66</v>
      </c>
      <c r="L96" s="169">
        <v>0.66</v>
      </c>
      <c r="M96" s="169">
        <v>0.66</v>
      </c>
      <c r="N96" s="169">
        <v>0.66</v>
      </c>
      <c r="O96" s="169">
        <v>0.66</v>
      </c>
      <c r="P96" s="169">
        <v>0.66</v>
      </c>
      <c r="Q96" s="169">
        <v>0.66</v>
      </c>
      <c r="R96" s="169">
        <v>0.66</v>
      </c>
      <c r="S96" s="169">
        <v>0.66</v>
      </c>
      <c r="T96" s="169">
        <v>0.66</v>
      </c>
      <c r="U96" s="169">
        <v>0.66</v>
      </c>
    </row>
    <row r="97" spans="1:22" outlineLevel="1" x14ac:dyDescent="0.2">
      <c r="A97" s="525"/>
      <c r="B97" s="527"/>
      <c r="C97" s="527"/>
      <c r="D97" s="527"/>
      <c r="E97" s="529"/>
      <c r="F97" s="531"/>
      <c r="G97" s="3" t="s">
        <v>721</v>
      </c>
      <c r="H97" s="3"/>
      <c r="I97" s="109">
        <v>0.66</v>
      </c>
      <c r="J97" s="145">
        <v>0.84499999999999997</v>
      </c>
      <c r="K97" s="145">
        <v>0.84</v>
      </c>
      <c r="L97" s="145">
        <v>0.83799999999999997</v>
      </c>
      <c r="M97" s="145">
        <v>0.83799999999999997</v>
      </c>
      <c r="N97" s="145">
        <v>0.83799999999999997</v>
      </c>
      <c r="O97" s="145">
        <v>0.83799999999999997</v>
      </c>
      <c r="P97" s="145">
        <v>0.83799999999999997</v>
      </c>
      <c r="Q97" s="145">
        <v>0.83799999999999997</v>
      </c>
      <c r="R97" s="145">
        <v>0.83799999999999997</v>
      </c>
      <c r="S97" s="145">
        <v>0.83799999999999997</v>
      </c>
      <c r="T97" s="101"/>
      <c r="U97" s="101"/>
      <c r="V97" s="128"/>
    </row>
    <row r="98" spans="1:22" outlineLevel="1" x14ac:dyDescent="0.2">
      <c r="A98" s="524">
        <v>15</v>
      </c>
      <c r="B98" s="526" t="s">
        <v>718</v>
      </c>
      <c r="C98" s="526" t="s">
        <v>648</v>
      </c>
      <c r="D98" s="526" t="s">
        <v>722</v>
      </c>
      <c r="E98" s="532" t="s">
        <v>736</v>
      </c>
      <c r="F98" s="530"/>
      <c r="G98" s="3" t="s">
        <v>720</v>
      </c>
      <c r="H98" s="3"/>
      <c r="I98" s="168">
        <v>1</v>
      </c>
      <c r="J98" s="137">
        <v>1</v>
      </c>
      <c r="K98" s="137">
        <v>1</v>
      </c>
      <c r="L98" s="137">
        <v>1</v>
      </c>
      <c r="M98" s="137">
        <v>1</v>
      </c>
      <c r="N98" s="137">
        <v>1</v>
      </c>
      <c r="O98" s="137">
        <v>1</v>
      </c>
      <c r="P98" s="137">
        <v>1</v>
      </c>
      <c r="Q98" s="137">
        <v>1</v>
      </c>
      <c r="R98" s="137">
        <v>1</v>
      </c>
      <c r="S98" s="137">
        <v>1</v>
      </c>
      <c r="T98" s="137">
        <v>1</v>
      </c>
      <c r="U98" s="137">
        <v>1</v>
      </c>
    </row>
    <row r="99" spans="1:22" outlineLevel="1" x14ac:dyDescent="0.2">
      <c r="A99" s="525"/>
      <c r="B99" s="527"/>
      <c r="C99" s="527"/>
      <c r="D99" s="527"/>
      <c r="E99" s="533"/>
      <c r="F99" s="531"/>
      <c r="G99" s="3" t="s">
        <v>721</v>
      </c>
      <c r="H99" s="3"/>
      <c r="I99" s="110">
        <v>0</v>
      </c>
      <c r="J99" s="146">
        <v>0</v>
      </c>
      <c r="K99" s="188">
        <v>1</v>
      </c>
      <c r="L99" s="188">
        <v>1</v>
      </c>
      <c r="M99" s="188">
        <v>1</v>
      </c>
      <c r="N99" s="265">
        <v>4</v>
      </c>
      <c r="O99" s="188">
        <v>1</v>
      </c>
      <c r="P99" s="188">
        <v>1</v>
      </c>
      <c r="Q99" s="188">
        <v>1</v>
      </c>
      <c r="R99" s="188">
        <v>1</v>
      </c>
      <c r="S99" s="265">
        <v>2</v>
      </c>
      <c r="T99" s="101"/>
      <c r="U99" s="101"/>
    </row>
    <row r="100" spans="1:22" outlineLevel="1" x14ac:dyDescent="0.2">
      <c r="A100" s="524">
        <v>16</v>
      </c>
      <c r="B100" s="526" t="s">
        <v>718</v>
      </c>
      <c r="C100" s="526" t="s">
        <v>648</v>
      </c>
      <c r="D100" s="526" t="s">
        <v>51</v>
      </c>
      <c r="E100" s="528" t="s">
        <v>651</v>
      </c>
      <c r="F100" s="530"/>
      <c r="G100" s="3" t="s">
        <v>720</v>
      </c>
      <c r="H100" s="3"/>
      <c r="I100" s="168">
        <v>0.5</v>
      </c>
      <c r="J100" s="168">
        <v>0.5</v>
      </c>
      <c r="K100" s="168">
        <v>0.5</v>
      </c>
      <c r="L100" s="168">
        <v>0.5</v>
      </c>
      <c r="M100" s="168">
        <v>0.5</v>
      </c>
      <c r="N100" s="168">
        <v>0.5</v>
      </c>
      <c r="O100" s="168">
        <v>0.5</v>
      </c>
      <c r="P100" s="168">
        <v>0.5</v>
      </c>
      <c r="Q100" s="168">
        <v>0.5</v>
      </c>
      <c r="R100" s="168">
        <v>0.5</v>
      </c>
      <c r="S100" s="168">
        <v>0.5</v>
      </c>
      <c r="T100" s="168">
        <v>0.5</v>
      </c>
      <c r="U100" s="168">
        <v>0.5</v>
      </c>
    </row>
    <row r="101" spans="1:22" outlineLevel="1" x14ac:dyDescent="0.2">
      <c r="A101" s="525"/>
      <c r="B101" s="527"/>
      <c r="C101" s="527"/>
      <c r="D101" s="527"/>
      <c r="E101" s="529"/>
      <c r="F101" s="531"/>
      <c r="G101" s="3" t="s">
        <v>721</v>
      </c>
      <c r="H101" s="3"/>
      <c r="I101" s="126">
        <v>0.1</v>
      </c>
      <c r="J101" s="181">
        <v>2.3E-2</v>
      </c>
      <c r="K101" s="181">
        <v>1.9E-2</v>
      </c>
      <c r="L101" s="181">
        <v>6.3E-2</v>
      </c>
      <c r="M101" s="181">
        <v>3.9E-2</v>
      </c>
      <c r="N101" s="181">
        <v>0.01</v>
      </c>
      <c r="O101" s="181">
        <v>0.01</v>
      </c>
      <c r="P101" s="181">
        <v>0.01</v>
      </c>
      <c r="Q101" s="181">
        <v>0.01</v>
      </c>
      <c r="R101" s="181">
        <v>0.01</v>
      </c>
      <c r="S101" s="181">
        <v>0.02</v>
      </c>
      <c r="T101" s="101"/>
      <c r="U101" s="101"/>
    </row>
    <row r="102" spans="1:22" outlineLevel="1" x14ac:dyDescent="0.2">
      <c r="A102" s="524">
        <v>17</v>
      </c>
      <c r="B102" s="526" t="s">
        <v>718</v>
      </c>
      <c r="C102" s="526" t="s">
        <v>648</v>
      </c>
      <c r="D102" s="526" t="s">
        <v>722</v>
      </c>
      <c r="E102" s="528" t="s">
        <v>654</v>
      </c>
      <c r="F102" s="530"/>
      <c r="G102" s="3" t="s">
        <v>720</v>
      </c>
      <c r="H102" s="3"/>
      <c r="I102" s="172">
        <v>0.95499999999999996</v>
      </c>
      <c r="J102" s="140">
        <v>0.95499999999999996</v>
      </c>
      <c r="K102" s="140">
        <v>0.95499999999999996</v>
      </c>
      <c r="L102" s="140">
        <v>0.95499999999999996</v>
      </c>
      <c r="M102" s="140">
        <v>0.95499999999999996</v>
      </c>
      <c r="N102" s="140">
        <v>0.95499999999999996</v>
      </c>
      <c r="O102" s="140">
        <v>0.95499999999999996</v>
      </c>
      <c r="P102" s="140">
        <v>0.95499999999999996</v>
      </c>
      <c r="Q102" s="140">
        <v>0.95499999999999996</v>
      </c>
      <c r="R102" s="140">
        <v>0.95499999999999996</v>
      </c>
      <c r="S102" s="140">
        <v>0.95499999999999996</v>
      </c>
      <c r="T102" s="140">
        <v>0.95499999999999996</v>
      </c>
      <c r="U102" s="140">
        <v>0.95499999999999996</v>
      </c>
    </row>
    <row r="103" spans="1:22" outlineLevel="1" x14ac:dyDescent="0.2">
      <c r="A103" s="525"/>
      <c r="B103" s="527"/>
      <c r="C103" s="527"/>
      <c r="D103" s="527"/>
      <c r="E103" s="529"/>
      <c r="F103" s="531"/>
      <c r="G103" s="3" t="s">
        <v>721</v>
      </c>
      <c r="H103" s="3"/>
      <c r="I103" s="112">
        <v>0.95499999999999996</v>
      </c>
      <c r="J103" s="211">
        <v>0.96599999999999997</v>
      </c>
      <c r="K103" s="211">
        <v>0.98299999999999998</v>
      </c>
      <c r="L103" s="211">
        <v>0.97299999999999998</v>
      </c>
      <c r="M103" s="211">
        <v>0.95899999999999996</v>
      </c>
      <c r="N103" s="148">
        <v>0.95699999999999996</v>
      </c>
      <c r="O103" s="132">
        <v>0.95399999999999996</v>
      </c>
      <c r="P103" s="132">
        <v>0.96499999999999997</v>
      </c>
      <c r="Q103" s="452">
        <v>0.95599999999999996</v>
      </c>
      <c r="R103" s="452">
        <v>0.96199999999999997</v>
      </c>
      <c r="S103" s="452">
        <v>0.95760000000000001</v>
      </c>
      <c r="T103" s="103"/>
      <c r="U103" s="103"/>
    </row>
    <row r="104" spans="1:22" outlineLevel="1" x14ac:dyDescent="0.2">
      <c r="A104" s="524">
        <v>18</v>
      </c>
      <c r="B104" s="526" t="s">
        <v>718</v>
      </c>
      <c r="C104" s="526" t="s">
        <v>648</v>
      </c>
      <c r="D104" s="526" t="s">
        <v>722</v>
      </c>
      <c r="E104" s="528" t="s">
        <v>655</v>
      </c>
      <c r="F104" s="530"/>
      <c r="G104" s="3" t="s">
        <v>720</v>
      </c>
      <c r="H104" s="3"/>
      <c r="I104" s="172">
        <v>0.95499999999999996</v>
      </c>
      <c r="J104" s="140">
        <v>0.95499999999999996</v>
      </c>
      <c r="K104" s="140">
        <v>0.95499999999999996</v>
      </c>
      <c r="L104" s="140">
        <v>0.95499999999999996</v>
      </c>
      <c r="M104" s="140">
        <v>0.95499999999999996</v>
      </c>
      <c r="N104" s="140">
        <v>0.95499999999999996</v>
      </c>
      <c r="O104" s="140">
        <v>0.95499999999999996</v>
      </c>
      <c r="P104" s="140">
        <v>0.95499999999999996</v>
      </c>
      <c r="Q104" s="140">
        <v>0.95499999999999996</v>
      </c>
      <c r="R104" s="140">
        <v>0.95499999999999996</v>
      </c>
      <c r="S104" s="140">
        <v>0.95499999999999996</v>
      </c>
      <c r="T104" s="140">
        <v>0.95499999999999996</v>
      </c>
      <c r="U104" s="140">
        <v>0.95499999999999996</v>
      </c>
    </row>
    <row r="105" spans="1:22" outlineLevel="1" x14ac:dyDescent="0.2">
      <c r="A105" s="525"/>
      <c r="B105" s="527"/>
      <c r="C105" s="527"/>
      <c r="D105" s="527"/>
      <c r="E105" s="529"/>
      <c r="F105" s="531"/>
      <c r="G105" s="3" t="s">
        <v>721</v>
      </c>
      <c r="H105" s="3"/>
      <c r="I105" s="112">
        <v>0.95699999999999996</v>
      </c>
      <c r="J105" s="132">
        <v>0.92800000000000005</v>
      </c>
      <c r="K105" s="132">
        <v>0.93200000000000005</v>
      </c>
      <c r="L105" s="132">
        <v>0.92600000000000005</v>
      </c>
      <c r="M105" s="132">
        <v>0.93500000000000005</v>
      </c>
      <c r="N105" s="132">
        <v>0.94699999999999995</v>
      </c>
      <c r="O105" s="132">
        <v>0.95099999999999996</v>
      </c>
      <c r="P105" s="148">
        <v>0.97199999999999998</v>
      </c>
      <c r="Q105" s="452">
        <v>0.97199999999999998</v>
      </c>
      <c r="R105" s="452">
        <v>0.97799999999999998</v>
      </c>
      <c r="S105" s="452">
        <v>0.9627</v>
      </c>
      <c r="T105" s="103"/>
      <c r="U105" s="103"/>
    </row>
    <row r="106" spans="1:22" outlineLevel="1" x14ac:dyDescent="0.2">
      <c r="A106" s="524">
        <v>20</v>
      </c>
      <c r="B106" s="526" t="s">
        <v>718</v>
      </c>
      <c r="C106" s="526" t="s">
        <v>663</v>
      </c>
      <c r="D106" s="526" t="s">
        <v>51</v>
      </c>
      <c r="E106" s="528" t="s">
        <v>664</v>
      </c>
      <c r="F106" s="530"/>
      <c r="G106" s="3" t="s">
        <v>720</v>
      </c>
      <c r="H106" s="3"/>
      <c r="I106" s="169">
        <v>0.99</v>
      </c>
      <c r="J106" s="136">
        <v>0.99</v>
      </c>
      <c r="K106" s="136">
        <v>0.99</v>
      </c>
      <c r="L106" s="136">
        <v>0.99</v>
      </c>
      <c r="M106" s="136">
        <v>0.99</v>
      </c>
      <c r="N106" s="136">
        <v>0.99</v>
      </c>
      <c r="O106" s="136">
        <v>0.99</v>
      </c>
      <c r="P106" s="136">
        <v>0.99</v>
      </c>
      <c r="Q106" s="136">
        <v>0.99</v>
      </c>
      <c r="R106" s="136">
        <v>0.99</v>
      </c>
      <c r="S106" s="136">
        <v>0.99</v>
      </c>
      <c r="T106" s="136">
        <v>0.99</v>
      </c>
      <c r="U106" s="136">
        <v>0.99</v>
      </c>
    </row>
    <row r="107" spans="1:22" outlineLevel="1" x14ac:dyDescent="0.2">
      <c r="A107" s="525"/>
      <c r="B107" s="527"/>
      <c r="C107" s="527"/>
      <c r="D107" s="527"/>
      <c r="E107" s="529"/>
      <c r="F107" s="531"/>
      <c r="G107" s="3" t="s">
        <v>721</v>
      </c>
      <c r="H107" s="3"/>
      <c r="I107" s="109">
        <v>0.97</v>
      </c>
      <c r="J107" s="145">
        <v>0.94799999999999995</v>
      </c>
      <c r="K107" s="145">
        <v>0.98699999999999999</v>
      </c>
      <c r="L107" s="145">
        <v>0.99</v>
      </c>
      <c r="M107" s="131">
        <v>0.98</v>
      </c>
      <c r="N107" s="131">
        <v>0.97</v>
      </c>
      <c r="O107" s="136">
        <v>0.99</v>
      </c>
      <c r="P107" s="136">
        <v>0.99</v>
      </c>
      <c r="Q107" s="136">
        <v>0.99</v>
      </c>
      <c r="R107" s="136">
        <v>0.99</v>
      </c>
      <c r="S107" s="136">
        <v>0.99</v>
      </c>
      <c r="T107" s="101"/>
      <c r="U107" s="101"/>
    </row>
    <row r="108" spans="1:22" outlineLevel="1" x14ac:dyDescent="0.2">
      <c r="A108" s="524">
        <v>21</v>
      </c>
      <c r="B108" s="526" t="s">
        <v>718</v>
      </c>
      <c r="C108" s="526" t="s">
        <v>663</v>
      </c>
      <c r="D108" s="526" t="s">
        <v>51</v>
      </c>
      <c r="E108" s="528" t="s">
        <v>665</v>
      </c>
      <c r="F108" s="530"/>
      <c r="G108" s="3" t="s">
        <v>720</v>
      </c>
      <c r="H108" s="3"/>
      <c r="I108" s="169">
        <v>0.98</v>
      </c>
      <c r="J108" s="136">
        <v>0.98</v>
      </c>
      <c r="K108" s="136">
        <v>0.98</v>
      </c>
      <c r="L108" s="136">
        <v>0.98</v>
      </c>
      <c r="M108" s="136">
        <v>0.98</v>
      </c>
      <c r="N108" s="136">
        <v>0.98</v>
      </c>
      <c r="O108" s="136">
        <v>0.98</v>
      </c>
      <c r="P108" s="136">
        <v>0.98</v>
      </c>
      <c r="Q108" s="136">
        <v>0.98</v>
      </c>
      <c r="R108" s="136">
        <v>0.98</v>
      </c>
      <c r="S108" s="136">
        <v>0.98</v>
      </c>
      <c r="T108" s="136">
        <v>0.98</v>
      </c>
      <c r="U108" s="136">
        <v>0.98</v>
      </c>
    </row>
    <row r="109" spans="1:22" outlineLevel="1" x14ac:dyDescent="0.2">
      <c r="A109" s="525"/>
      <c r="B109" s="527"/>
      <c r="C109" s="527"/>
      <c r="D109" s="527"/>
      <c r="E109" s="529"/>
      <c r="F109" s="531"/>
      <c r="G109" s="3" t="s">
        <v>721</v>
      </c>
      <c r="H109" s="3"/>
      <c r="I109" s="109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01"/>
      <c r="U109" s="101"/>
    </row>
    <row r="110" spans="1:22" outlineLevel="1" x14ac:dyDescent="0.2">
      <c r="A110" s="524">
        <v>22</v>
      </c>
      <c r="B110" s="526" t="s">
        <v>718</v>
      </c>
      <c r="C110" s="526" t="s">
        <v>663</v>
      </c>
      <c r="D110" s="526" t="s">
        <v>51</v>
      </c>
      <c r="E110" s="528" t="s">
        <v>668</v>
      </c>
      <c r="F110" s="530"/>
      <c r="G110" s="3" t="s">
        <v>720</v>
      </c>
      <c r="H110" s="3"/>
      <c r="I110" s="168">
        <v>75</v>
      </c>
      <c r="J110" s="168">
        <v>75</v>
      </c>
      <c r="K110" s="168">
        <v>75</v>
      </c>
      <c r="L110" s="168">
        <v>75</v>
      </c>
      <c r="M110" s="168">
        <v>75</v>
      </c>
      <c r="N110" s="168">
        <v>75</v>
      </c>
      <c r="O110" s="168">
        <v>75</v>
      </c>
      <c r="P110" s="168">
        <v>75</v>
      </c>
      <c r="Q110" s="168">
        <v>75</v>
      </c>
      <c r="R110" s="168">
        <v>75</v>
      </c>
      <c r="S110" s="168">
        <v>75</v>
      </c>
      <c r="T110" s="168">
        <v>75</v>
      </c>
      <c r="U110" s="168">
        <v>75</v>
      </c>
    </row>
    <row r="111" spans="1:22" outlineLevel="1" x14ac:dyDescent="0.2">
      <c r="A111" s="525"/>
      <c r="B111" s="527"/>
      <c r="C111" s="527"/>
      <c r="D111" s="527"/>
      <c r="E111" s="529"/>
      <c r="F111" s="531"/>
      <c r="G111" s="3" t="s">
        <v>721</v>
      </c>
      <c r="H111" s="3"/>
      <c r="I111" s="108">
        <v>0</v>
      </c>
      <c r="J111" s="275">
        <v>0</v>
      </c>
      <c r="K111" s="275">
        <v>0</v>
      </c>
      <c r="L111" s="275">
        <v>0</v>
      </c>
      <c r="M111" s="275">
        <v>0</v>
      </c>
      <c r="N111" s="275">
        <v>0</v>
      </c>
      <c r="O111" s="275">
        <v>0</v>
      </c>
      <c r="P111" s="275">
        <v>0</v>
      </c>
      <c r="Q111" s="275">
        <v>0</v>
      </c>
      <c r="R111" s="275">
        <v>0</v>
      </c>
      <c r="S111" s="275">
        <v>0</v>
      </c>
      <c r="T111" s="100"/>
      <c r="U111" s="100"/>
    </row>
    <row r="112" spans="1:22" outlineLevel="1" x14ac:dyDescent="0.2">
      <c r="A112" s="524">
        <v>23</v>
      </c>
      <c r="B112" s="526" t="s">
        <v>718</v>
      </c>
      <c r="C112" s="526" t="s">
        <v>663</v>
      </c>
      <c r="D112" s="526" t="s">
        <v>51</v>
      </c>
      <c r="E112" s="528" t="s">
        <v>671</v>
      </c>
      <c r="F112" s="530"/>
      <c r="G112" s="3" t="s">
        <v>720</v>
      </c>
      <c r="H112" s="3"/>
      <c r="I112" s="169">
        <v>0.95</v>
      </c>
      <c r="J112" s="136">
        <v>0.95</v>
      </c>
      <c r="K112" s="136">
        <v>0.95</v>
      </c>
      <c r="L112" s="136">
        <v>0.95</v>
      </c>
      <c r="M112" s="136">
        <v>0.95</v>
      </c>
      <c r="N112" s="136">
        <v>0.95</v>
      </c>
      <c r="O112" s="136">
        <v>0.95</v>
      </c>
      <c r="P112" s="136">
        <v>0.95</v>
      </c>
      <c r="Q112" s="136">
        <v>0.95</v>
      </c>
      <c r="R112" s="136">
        <v>0.95</v>
      </c>
      <c r="S112" s="136">
        <v>0.95</v>
      </c>
      <c r="T112" s="136">
        <v>0.95</v>
      </c>
      <c r="U112" s="136">
        <v>0.95</v>
      </c>
    </row>
    <row r="113" spans="1:22" outlineLevel="1" x14ac:dyDescent="0.2">
      <c r="A113" s="525"/>
      <c r="B113" s="527"/>
      <c r="C113" s="527"/>
      <c r="D113" s="527"/>
      <c r="E113" s="529"/>
      <c r="F113" s="531"/>
      <c r="G113" s="3" t="s">
        <v>721</v>
      </c>
      <c r="H113" s="3"/>
      <c r="I113" s="109">
        <v>0.95</v>
      </c>
      <c r="J113" s="150">
        <v>1</v>
      </c>
      <c r="K113" s="150">
        <v>1</v>
      </c>
      <c r="L113" s="150">
        <v>1</v>
      </c>
      <c r="M113" s="145">
        <v>1</v>
      </c>
      <c r="N113" s="145">
        <v>1</v>
      </c>
      <c r="O113" s="145">
        <v>1</v>
      </c>
      <c r="P113" s="145">
        <v>1</v>
      </c>
      <c r="Q113" s="145">
        <v>1</v>
      </c>
      <c r="R113" s="145">
        <v>1</v>
      </c>
      <c r="S113" s="145">
        <v>1</v>
      </c>
      <c r="T113" s="101"/>
      <c r="U113" s="101"/>
      <c r="V113" s="128"/>
    </row>
    <row r="114" spans="1:22" outlineLevel="1" x14ac:dyDescent="0.2">
      <c r="A114" s="524">
        <v>24</v>
      </c>
      <c r="B114" s="526" t="s">
        <v>718</v>
      </c>
      <c r="C114" s="526" t="s">
        <v>673</v>
      </c>
      <c r="D114" s="526" t="s">
        <v>722</v>
      </c>
      <c r="E114" s="528" t="s">
        <v>674</v>
      </c>
      <c r="F114" s="530"/>
      <c r="G114" s="3" t="s">
        <v>720</v>
      </c>
      <c r="H114" s="3"/>
      <c r="I114" s="168">
        <v>30</v>
      </c>
      <c r="J114" s="137">
        <v>30</v>
      </c>
      <c r="K114" s="137">
        <v>30</v>
      </c>
      <c r="L114" s="137">
        <v>30</v>
      </c>
      <c r="M114" s="137">
        <v>30</v>
      </c>
      <c r="N114" s="137">
        <v>30</v>
      </c>
      <c r="O114" s="137">
        <v>30</v>
      </c>
      <c r="P114" s="137">
        <v>30</v>
      </c>
      <c r="Q114" s="137">
        <v>30</v>
      </c>
      <c r="R114" s="137">
        <v>30</v>
      </c>
      <c r="S114" s="137">
        <v>30</v>
      </c>
      <c r="T114" s="137">
        <v>30</v>
      </c>
      <c r="U114" s="137">
        <v>30</v>
      </c>
    </row>
    <row r="115" spans="1:22" outlineLevel="1" x14ac:dyDescent="0.2">
      <c r="A115" s="525"/>
      <c r="B115" s="527"/>
      <c r="C115" s="527"/>
      <c r="D115" s="527"/>
      <c r="E115" s="529"/>
      <c r="F115" s="531"/>
      <c r="G115" s="3" t="s">
        <v>721</v>
      </c>
      <c r="H115" s="3"/>
      <c r="I115" s="108">
        <v>30</v>
      </c>
      <c r="J115" s="146">
        <v>30</v>
      </c>
      <c r="K115" s="146">
        <v>30</v>
      </c>
      <c r="L115" s="146">
        <v>30</v>
      </c>
      <c r="M115" s="146">
        <v>30</v>
      </c>
      <c r="N115" s="146">
        <v>30</v>
      </c>
      <c r="O115" s="146">
        <v>30</v>
      </c>
      <c r="P115" s="146">
        <v>30</v>
      </c>
      <c r="Q115" s="100"/>
      <c r="R115" s="100"/>
      <c r="S115" s="100"/>
      <c r="T115" s="100"/>
      <c r="U115" s="100"/>
    </row>
    <row r="116" spans="1:22" outlineLevel="1" x14ac:dyDescent="0.2">
      <c r="A116" s="524">
        <v>25</v>
      </c>
      <c r="B116" s="526" t="s">
        <v>718</v>
      </c>
      <c r="C116" s="526" t="s">
        <v>673</v>
      </c>
      <c r="D116" s="526" t="s">
        <v>722</v>
      </c>
      <c r="E116" s="532" t="s">
        <v>676</v>
      </c>
      <c r="F116" s="530"/>
      <c r="G116" s="3" t="s">
        <v>720</v>
      </c>
      <c r="H116" s="3"/>
      <c r="I116" s="135">
        <v>0.1</v>
      </c>
      <c r="J116" s="135">
        <v>0</v>
      </c>
      <c r="K116" s="135">
        <v>0</v>
      </c>
      <c r="L116" s="135">
        <v>0.02</v>
      </c>
      <c r="M116" s="135">
        <v>0.02</v>
      </c>
      <c r="N116" s="135">
        <v>0.02</v>
      </c>
      <c r="O116" s="135">
        <v>0.04</v>
      </c>
      <c r="P116" s="135">
        <v>0.04</v>
      </c>
      <c r="Q116" s="135">
        <v>0.04</v>
      </c>
      <c r="R116" s="135">
        <v>0.06</v>
      </c>
      <c r="S116" s="135">
        <v>0.08</v>
      </c>
      <c r="T116" s="135">
        <v>0.08</v>
      </c>
      <c r="U116" s="135">
        <v>0.1</v>
      </c>
    </row>
    <row r="117" spans="1:22" outlineLevel="1" x14ac:dyDescent="0.2">
      <c r="A117" s="525"/>
      <c r="B117" s="527"/>
      <c r="C117" s="527"/>
      <c r="D117" s="527"/>
      <c r="E117" s="533"/>
      <c r="F117" s="531"/>
      <c r="G117" s="3" t="s">
        <v>721</v>
      </c>
      <c r="H117" s="3"/>
      <c r="I117" s="109">
        <v>0.1</v>
      </c>
      <c r="J117" s="145">
        <v>0</v>
      </c>
      <c r="K117" s="145">
        <v>0</v>
      </c>
      <c r="L117" s="145">
        <v>0.02</v>
      </c>
      <c r="M117" s="145">
        <v>0.02</v>
      </c>
      <c r="N117" s="145">
        <v>0.02</v>
      </c>
      <c r="O117" s="145">
        <v>0.02</v>
      </c>
      <c r="P117" s="145">
        <v>0.02</v>
      </c>
      <c r="Q117" s="101"/>
      <c r="R117" s="101"/>
      <c r="S117" s="101"/>
      <c r="T117" s="101"/>
      <c r="U117" s="101"/>
    </row>
    <row r="118" spans="1:22" outlineLevel="1" x14ac:dyDescent="0.2">
      <c r="A118" s="524">
        <v>26</v>
      </c>
      <c r="B118" s="526" t="s">
        <v>718</v>
      </c>
      <c r="C118" s="526" t="s">
        <v>673</v>
      </c>
      <c r="D118" s="526" t="s">
        <v>51</v>
      </c>
      <c r="E118" s="528" t="s">
        <v>763</v>
      </c>
      <c r="F118" s="530"/>
      <c r="G118" s="3" t="s">
        <v>720</v>
      </c>
      <c r="H118" s="3"/>
      <c r="I118" s="173">
        <v>1.8499999999999999E-2</v>
      </c>
      <c r="J118" s="174">
        <v>1.8499999999999999E-2</v>
      </c>
      <c r="K118" s="174">
        <v>1.8499999999999999E-2</v>
      </c>
      <c r="L118" s="174">
        <v>1.8499999999999999E-2</v>
      </c>
      <c r="M118" s="174">
        <v>1.8499999999999999E-2</v>
      </c>
      <c r="N118" s="174">
        <v>1.8499999999999999E-2</v>
      </c>
      <c r="O118" s="174">
        <v>1.8499999999999999E-2</v>
      </c>
      <c r="P118" s="174">
        <v>1.8499999999999999E-2</v>
      </c>
      <c r="Q118" s="174">
        <v>1.8499999999999999E-2</v>
      </c>
      <c r="R118" s="174">
        <v>1.8499999999999999E-2</v>
      </c>
      <c r="S118" s="174">
        <v>1.8499999999999999E-2</v>
      </c>
      <c r="T118" s="174">
        <v>1.8499999999999999E-2</v>
      </c>
      <c r="U118" s="174">
        <v>1.8499999999999999E-2</v>
      </c>
    </row>
    <row r="119" spans="1:22" outlineLevel="1" x14ac:dyDescent="0.2">
      <c r="A119" s="525"/>
      <c r="B119" s="527"/>
      <c r="C119" s="527"/>
      <c r="D119" s="527"/>
      <c r="E119" s="529"/>
      <c r="F119" s="531"/>
      <c r="G119" s="3" t="s">
        <v>721</v>
      </c>
      <c r="H119" s="3"/>
      <c r="I119" s="113">
        <v>1.8499999999999999E-2</v>
      </c>
      <c r="J119" s="133">
        <v>2.7400000000000001E-2</v>
      </c>
      <c r="K119" s="182">
        <v>8.3999999999999995E-3</v>
      </c>
      <c r="L119" s="182">
        <v>6.4999999999999997E-3</v>
      </c>
      <c r="M119" s="182">
        <v>0</v>
      </c>
      <c r="N119" s="182">
        <v>0</v>
      </c>
      <c r="O119" s="182">
        <v>0</v>
      </c>
      <c r="P119" s="182">
        <v>0</v>
      </c>
      <c r="Q119" s="105"/>
      <c r="R119" s="105"/>
      <c r="S119" s="105"/>
      <c r="T119" s="105"/>
      <c r="U119" s="105"/>
    </row>
    <row r="120" spans="1:22" outlineLevel="1" x14ac:dyDescent="0.2">
      <c r="A120" s="524">
        <v>27</v>
      </c>
      <c r="B120" s="526" t="s">
        <v>718</v>
      </c>
      <c r="C120" s="526" t="s">
        <v>673</v>
      </c>
      <c r="D120" s="526" t="s">
        <v>519</v>
      </c>
      <c r="E120" s="528" t="s">
        <v>638</v>
      </c>
      <c r="F120" s="530"/>
      <c r="G120" s="3" t="s">
        <v>720</v>
      </c>
      <c r="H120" s="3"/>
      <c r="I120" s="175" t="s">
        <v>625</v>
      </c>
      <c r="J120" s="176" t="s">
        <v>625</v>
      </c>
      <c r="K120" s="176" t="s">
        <v>625</v>
      </c>
      <c r="L120" s="176" t="s">
        <v>625</v>
      </c>
      <c r="M120" s="176" t="s">
        <v>625</v>
      </c>
      <c r="N120" s="176" t="s">
        <v>625</v>
      </c>
      <c r="O120" s="176" t="s">
        <v>625</v>
      </c>
      <c r="P120" s="176" t="s">
        <v>625</v>
      </c>
      <c r="Q120" s="176" t="s">
        <v>625</v>
      </c>
      <c r="R120" s="176" t="s">
        <v>625</v>
      </c>
      <c r="S120" s="176" t="s">
        <v>625</v>
      </c>
      <c r="T120" s="176" t="s">
        <v>625</v>
      </c>
      <c r="U120" s="176" t="s">
        <v>625</v>
      </c>
    </row>
    <row r="121" spans="1:22" outlineLevel="1" x14ac:dyDescent="0.2">
      <c r="A121" s="525"/>
      <c r="B121" s="527"/>
      <c r="C121" s="527"/>
      <c r="D121" s="527"/>
      <c r="E121" s="529"/>
      <c r="F121" s="531"/>
      <c r="G121" s="3" t="s">
        <v>721</v>
      </c>
      <c r="H121" s="3"/>
      <c r="I121" s="114" t="s">
        <v>625</v>
      </c>
      <c r="J121" s="183" t="s">
        <v>625</v>
      </c>
      <c r="K121" s="183" t="s">
        <v>625</v>
      </c>
      <c r="L121" s="183" t="s">
        <v>625</v>
      </c>
      <c r="M121" s="183" t="s">
        <v>625</v>
      </c>
      <c r="N121" s="183" t="s">
        <v>625</v>
      </c>
      <c r="O121" s="183" t="s">
        <v>625</v>
      </c>
      <c r="P121" s="183" t="s">
        <v>625</v>
      </c>
      <c r="Q121" s="106"/>
      <c r="R121" s="106"/>
      <c r="S121" s="106"/>
      <c r="T121" s="106"/>
      <c r="U121" s="106"/>
    </row>
    <row r="122" spans="1:22" outlineLevel="1" x14ac:dyDescent="0.2">
      <c r="A122" s="524">
        <v>28</v>
      </c>
      <c r="B122" s="526" t="s">
        <v>718</v>
      </c>
      <c r="C122" s="526" t="s">
        <v>673</v>
      </c>
      <c r="D122" s="526" t="s">
        <v>722</v>
      </c>
      <c r="E122" s="528" t="s">
        <v>635</v>
      </c>
      <c r="F122" s="530"/>
      <c r="G122" s="3" t="s">
        <v>720</v>
      </c>
      <c r="H122" s="3"/>
      <c r="I122" s="179" t="s">
        <v>513</v>
      </c>
      <c r="J122" s="177" t="s">
        <v>514</v>
      </c>
      <c r="K122" s="177" t="s">
        <v>514</v>
      </c>
      <c r="L122" s="177" t="s">
        <v>514</v>
      </c>
      <c r="M122" s="177" t="s">
        <v>514</v>
      </c>
      <c r="N122" s="177" t="s">
        <v>514</v>
      </c>
      <c r="O122" s="177" t="s">
        <v>514</v>
      </c>
      <c r="P122" s="177" t="s">
        <v>515</v>
      </c>
      <c r="Q122" s="177" t="s">
        <v>515</v>
      </c>
      <c r="R122" s="177" t="s">
        <v>515</v>
      </c>
      <c r="S122" s="177" t="s">
        <v>515</v>
      </c>
      <c r="T122" s="177" t="s">
        <v>515</v>
      </c>
      <c r="U122" s="177" t="s">
        <v>515</v>
      </c>
    </row>
    <row r="123" spans="1:22" outlineLevel="1" x14ac:dyDescent="0.2">
      <c r="A123" s="525"/>
      <c r="B123" s="527"/>
      <c r="C123" s="527"/>
      <c r="D123" s="527"/>
      <c r="E123" s="529"/>
      <c r="F123" s="531"/>
      <c r="G123" s="3" t="s">
        <v>721</v>
      </c>
      <c r="H123" s="3"/>
      <c r="I123" s="113"/>
      <c r="J123" s="107"/>
      <c r="K123" s="107"/>
      <c r="L123" s="107"/>
      <c r="M123" s="107"/>
      <c r="N123" s="107" t="s">
        <v>764</v>
      </c>
      <c r="O123" s="107"/>
      <c r="P123" s="107"/>
      <c r="Q123" s="107"/>
      <c r="R123" s="107"/>
      <c r="S123" s="107"/>
      <c r="T123" s="107"/>
      <c r="U123" s="107"/>
    </row>
    <row r="124" spans="1:22" outlineLevel="1" x14ac:dyDescent="0.2">
      <c r="A124" s="524">
        <v>29</v>
      </c>
      <c r="B124" s="526" t="s">
        <v>718</v>
      </c>
      <c r="C124" s="526" t="s">
        <v>673</v>
      </c>
      <c r="D124" s="526" t="s">
        <v>722</v>
      </c>
      <c r="E124" s="532" t="s">
        <v>740</v>
      </c>
      <c r="F124" s="530" t="s">
        <v>765</v>
      </c>
      <c r="G124" s="3" t="s">
        <v>765</v>
      </c>
      <c r="H124" s="3"/>
      <c r="I124" s="173"/>
      <c r="J124" s="177"/>
      <c r="K124" s="177"/>
      <c r="L124" s="177"/>
      <c r="M124" s="177"/>
      <c r="N124" s="177"/>
      <c r="O124" s="177"/>
      <c r="P124" s="134">
        <v>0</v>
      </c>
      <c r="Q124" s="134">
        <v>0</v>
      </c>
      <c r="R124" s="134">
        <v>0</v>
      </c>
      <c r="S124" s="134">
        <v>0</v>
      </c>
      <c r="T124" s="134">
        <v>0</v>
      </c>
      <c r="U124" s="134">
        <v>0</v>
      </c>
    </row>
    <row r="125" spans="1:22" outlineLevel="1" x14ac:dyDescent="0.2">
      <c r="A125" s="525"/>
      <c r="B125" s="527"/>
      <c r="C125" s="527"/>
      <c r="D125" s="527"/>
      <c r="E125" s="533"/>
      <c r="F125" s="531"/>
      <c r="G125" s="3" t="s">
        <v>721</v>
      </c>
      <c r="H125" s="3"/>
      <c r="I125" s="113"/>
      <c r="J125" s="107"/>
      <c r="K125" s="107"/>
      <c r="L125" s="107"/>
      <c r="M125" s="107"/>
      <c r="N125" s="107" t="s">
        <v>741</v>
      </c>
      <c r="O125" s="107"/>
      <c r="P125" s="107"/>
      <c r="Q125" s="107"/>
      <c r="R125" s="107"/>
      <c r="S125" s="107"/>
      <c r="T125" s="107"/>
      <c r="U125" s="107"/>
    </row>
    <row r="126" spans="1:22" s="97" customFormat="1" outlineLevel="1" x14ac:dyDescent="0.2">
      <c r="A126" s="524">
        <v>30</v>
      </c>
      <c r="B126" s="526" t="s">
        <v>718</v>
      </c>
      <c r="C126" s="526" t="s">
        <v>673</v>
      </c>
      <c r="D126" s="526" t="s">
        <v>51</v>
      </c>
      <c r="E126" s="528" t="s">
        <v>742</v>
      </c>
      <c r="F126" s="530"/>
      <c r="G126" s="3" t="s">
        <v>720</v>
      </c>
      <c r="H126" s="3"/>
      <c r="I126" s="180">
        <v>61.66</v>
      </c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</row>
    <row r="127" spans="1:22" s="97" customFormat="1" outlineLevel="1" x14ac:dyDescent="0.2">
      <c r="A127" s="525"/>
      <c r="B127" s="527"/>
      <c r="C127" s="527"/>
      <c r="D127" s="527"/>
      <c r="E127" s="529"/>
      <c r="F127" s="531"/>
      <c r="G127" s="3" t="s">
        <v>721</v>
      </c>
      <c r="H127" s="3"/>
      <c r="I127" s="115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</row>
    <row r="128" spans="1:22" outlineLevel="1" x14ac:dyDescent="0.2">
      <c r="A128" s="524">
        <v>31</v>
      </c>
      <c r="B128" s="526" t="s">
        <v>718</v>
      </c>
      <c r="C128" s="526" t="s">
        <v>673</v>
      </c>
      <c r="D128" s="526" t="s">
        <v>51</v>
      </c>
      <c r="E128" s="528" t="s">
        <v>683</v>
      </c>
      <c r="F128" s="530"/>
      <c r="G128" s="3" t="s">
        <v>720</v>
      </c>
      <c r="H128" s="3"/>
      <c r="I128" s="180">
        <v>2.5999999999999999E-2</v>
      </c>
      <c r="J128" s="177" t="s">
        <v>766</v>
      </c>
      <c r="K128" s="177" t="s">
        <v>767</v>
      </c>
      <c r="L128" s="177" t="s">
        <v>768</v>
      </c>
      <c r="M128" s="177" t="s">
        <v>769</v>
      </c>
      <c r="N128" s="177" t="s">
        <v>770</v>
      </c>
      <c r="O128" s="177" t="s">
        <v>771</v>
      </c>
      <c r="P128" s="177" t="s">
        <v>772</v>
      </c>
      <c r="Q128" s="177" t="s">
        <v>773</v>
      </c>
      <c r="R128" s="177" t="s">
        <v>774</v>
      </c>
      <c r="S128" s="177" t="s">
        <v>775</v>
      </c>
      <c r="T128" s="177" t="s">
        <v>776</v>
      </c>
      <c r="U128" s="177" t="s">
        <v>777</v>
      </c>
    </row>
    <row r="129" spans="1:21" outlineLevel="1" x14ac:dyDescent="0.2">
      <c r="A129" s="525"/>
      <c r="B129" s="527"/>
      <c r="C129" s="527"/>
      <c r="D129" s="527"/>
      <c r="E129" s="529"/>
      <c r="F129" s="531"/>
      <c r="G129" s="3" t="s">
        <v>721</v>
      </c>
      <c r="H129" s="3"/>
      <c r="I129" s="277" t="s">
        <v>770</v>
      </c>
      <c r="J129" s="270" t="s">
        <v>766</v>
      </c>
      <c r="K129" s="270" t="s">
        <v>767</v>
      </c>
      <c r="L129" s="270" t="s">
        <v>768</v>
      </c>
      <c r="M129" s="270" t="s">
        <v>769</v>
      </c>
      <c r="N129" s="270" t="s">
        <v>770</v>
      </c>
      <c r="O129" s="107"/>
      <c r="P129" s="107"/>
      <c r="Q129" s="107"/>
      <c r="R129" s="107"/>
      <c r="S129" s="107"/>
      <c r="T129" s="107"/>
      <c r="U129" s="107"/>
    </row>
    <row r="130" spans="1:21" outlineLevel="1" x14ac:dyDescent="0.2">
      <c r="A130" s="524">
        <v>32</v>
      </c>
      <c r="B130" s="526"/>
      <c r="C130" s="526"/>
      <c r="D130" s="526"/>
      <c r="E130" s="528" t="s">
        <v>778</v>
      </c>
      <c r="F130" s="530"/>
      <c r="G130" s="3" t="s">
        <v>720</v>
      </c>
      <c r="H130" s="3"/>
      <c r="I130" s="173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</row>
    <row r="131" spans="1:21" outlineLevel="1" x14ac:dyDescent="0.2">
      <c r="A131" s="525"/>
      <c r="B131" s="527"/>
      <c r="C131" s="527"/>
      <c r="D131" s="527"/>
      <c r="E131" s="529"/>
      <c r="F131" s="531"/>
      <c r="G131" s="3" t="s">
        <v>721</v>
      </c>
      <c r="H131" s="3"/>
      <c r="I131" s="115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</row>
    <row r="134" spans="1:21" s="97" customFormat="1" ht="25.5" x14ac:dyDescent="0.2">
      <c r="A134" s="117" t="s">
        <v>779</v>
      </c>
      <c r="B134" s="96"/>
      <c r="D134" s="97" t="s">
        <v>780</v>
      </c>
      <c r="E134" s="511" t="s">
        <v>999</v>
      </c>
      <c r="G134" s="96"/>
      <c r="H134" s="96"/>
      <c r="I134" s="120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s="63" customFormat="1" ht="39" outlineLevel="1" x14ac:dyDescent="0.2">
      <c r="A135" s="32" t="s">
        <v>710</v>
      </c>
      <c r="B135" s="32" t="s">
        <v>711</v>
      </c>
      <c r="C135" s="32" t="s">
        <v>712</v>
      </c>
      <c r="D135" s="119" t="s">
        <v>713</v>
      </c>
      <c r="E135" s="32" t="s">
        <v>714</v>
      </c>
      <c r="F135" s="32" t="s">
        <v>715</v>
      </c>
      <c r="G135" s="32"/>
      <c r="H135" s="32" t="s">
        <v>716</v>
      </c>
      <c r="I135" s="32" t="s">
        <v>630</v>
      </c>
      <c r="J135" s="32" t="s">
        <v>717</v>
      </c>
      <c r="K135" s="32" t="s">
        <v>486</v>
      </c>
      <c r="L135" s="32" t="s">
        <v>487</v>
      </c>
      <c r="M135" s="32" t="s">
        <v>488</v>
      </c>
      <c r="N135" s="32" t="s">
        <v>489</v>
      </c>
      <c r="O135" s="32" t="s">
        <v>490</v>
      </c>
      <c r="P135" s="32" t="s">
        <v>491</v>
      </c>
      <c r="Q135" s="32" t="s">
        <v>492</v>
      </c>
      <c r="R135" s="32" t="s">
        <v>493</v>
      </c>
      <c r="S135" s="32" t="s">
        <v>494</v>
      </c>
      <c r="T135" s="32" t="s">
        <v>495</v>
      </c>
      <c r="U135" s="32" t="s">
        <v>496</v>
      </c>
    </row>
    <row r="136" spans="1:21" outlineLevel="1" x14ac:dyDescent="0.2">
      <c r="A136" s="524">
        <v>1</v>
      </c>
      <c r="B136" s="526" t="s">
        <v>718</v>
      </c>
      <c r="C136" s="526" t="s">
        <v>644</v>
      </c>
      <c r="D136" s="526" t="s">
        <v>497</v>
      </c>
      <c r="E136" s="528" t="s">
        <v>645</v>
      </c>
      <c r="F136" s="530"/>
      <c r="G136" s="3" t="s">
        <v>720</v>
      </c>
      <c r="H136" s="168"/>
      <c r="I136" s="168">
        <v>0</v>
      </c>
      <c r="J136" s="168">
        <v>0</v>
      </c>
      <c r="K136" s="168">
        <v>0</v>
      </c>
      <c r="L136" s="168">
        <v>0</v>
      </c>
      <c r="M136" s="168">
        <v>0</v>
      </c>
      <c r="N136" s="168">
        <v>0</v>
      </c>
      <c r="O136" s="168">
        <v>0</v>
      </c>
      <c r="P136" s="168">
        <v>0</v>
      </c>
      <c r="Q136" s="168">
        <v>0</v>
      </c>
      <c r="R136" s="168">
        <v>0</v>
      </c>
      <c r="S136" s="168">
        <v>0</v>
      </c>
      <c r="T136" s="168">
        <v>0</v>
      </c>
      <c r="U136" s="168">
        <v>0</v>
      </c>
    </row>
    <row r="137" spans="1:21" outlineLevel="1" x14ac:dyDescent="0.2">
      <c r="A137" s="525"/>
      <c r="B137" s="527"/>
      <c r="C137" s="527"/>
      <c r="D137" s="527"/>
      <c r="E137" s="529"/>
      <c r="F137" s="531"/>
      <c r="G137" s="3" t="s">
        <v>721</v>
      </c>
      <c r="H137" s="108">
        <v>0</v>
      </c>
      <c r="I137" s="108">
        <v>0</v>
      </c>
      <c r="J137" s="272">
        <v>0</v>
      </c>
      <c r="K137" s="272">
        <v>0</v>
      </c>
      <c r="L137" s="272">
        <v>0</v>
      </c>
      <c r="M137" s="272">
        <v>0</v>
      </c>
      <c r="N137" s="272">
        <v>0</v>
      </c>
      <c r="O137" s="272">
        <v>0</v>
      </c>
      <c r="P137" s="272">
        <v>0</v>
      </c>
      <c r="Q137" s="272">
        <v>0</v>
      </c>
      <c r="R137" s="272">
        <v>0</v>
      </c>
      <c r="S137" s="272">
        <v>0</v>
      </c>
      <c r="T137" s="3"/>
      <c r="U137" s="3"/>
    </row>
    <row r="138" spans="1:21" outlineLevel="1" x14ac:dyDescent="0.2">
      <c r="A138" s="524">
        <v>2</v>
      </c>
      <c r="B138" s="526" t="s">
        <v>718</v>
      </c>
      <c r="C138" s="526" t="s">
        <v>644</v>
      </c>
      <c r="D138" s="526" t="s">
        <v>497</v>
      </c>
      <c r="E138" s="528" t="s">
        <v>646</v>
      </c>
      <c r="F138" s="530"/>
      <c r="G138" s="3" t="s">
        <v>720</v>
      </c>
      <c r="H138" s="168"/>
      <c r="I138" s="168">
        <v>0</v>
      </c>
      <c r="J138" s="168">
        <v>0</v>
      </c>
      <c r="K138" s="168">
        <v>0</v>
      </c>
      <c r="L138" s="168">
        <v>0</v>
      </c>
      <c r="M138" s="168">
        <v>0</v>
      </c>
      <c r="N138" s="168">
        <v>0</v>
      </c>
      <c r="O138" s="168">
        <v>0</v>
      </c>
      <c r="P138" s="168">
        <v>0</v>
      </c>
      <c r="Q138" s="168">
        <v>0</v>
      </c>
      <c r="R138" s="168">
        <v>0</v>
      </c>
      <c r="S138" s="168">
        <v>0</v>
      </c>
      <c r="T138" s="168">
        <v>0</v>
      </c>
      <c r="U138" s="168">
        <v>0</v>
      </c>
    </row>
    <row r="139" spans="1:21" outlineLevel="1" x14ac:dyDescent="0.2">
      <c r="A139" s="525"/>
      <c r="B139" s="527"/>
      <c r="C139" s="527"/>
      <c r="D139" s="527"/>
      <c r="E139" s="529"/>
      <c r="F139" s="531"/>
      <c r="G139" s="3" t="s">
        <v>721</v>
      </c>
      <c r="H139" s="108">
        <v>0</v>
      </c>
      <c r="I139" s="108">
        <v>0</v>
      </c>
      <c r="J139" s="272">
        <v>0</v>
      </c>
      <c r="K139" s="272">
        <v>0</v>
      </c>
      <c r="L139" s="272">
        <v>0</v>
      </c>
      <c r="M139" s="272">
        <v>0</v>
      </c>
      <c r="N139" s="272">
        <v>0</v>
      </c>
      <c r="O139" s="272">
        <v>0</v>
      </c>
      <c r="P139" s="272">
        <v>0</v>
      </c>
      <c r="Q139" s="272">
        <v>0</v>
      </c>
      <c r="R139" s="272">
        <v>0</v>
      </c>
      <c r="S139" s="272">
        <v>0</v>
      </c>
      <c r="T139" s="3"/>
      <c r="U139" s="3"/>
    </row>
    <row r="140" spans="1:21" outlineLevel="1" x14ac:dyDescent="0.2">
      <c r="A140" s="524">
        <v>3</v>
      </c>
      <c r="B140" s="526" t="s">
        <v>718</v>
      </c>
      <c r="C140" s="526" t="s">
        <v>644</v>
      </c>
      <c r="D140" s="526" t="s">
        <v>51</v>
      </c>
      <c r="E140" s="528" t="s">
        <v>647</v>
      </c>
      <c r="F140" s="530"/>
      <c r="G140" s="3" t="s">
        <v>720</v>
      </c>
      <c r="H140" s="169"/>
      <c r="I140" s="169">
        <v>0.9</v>
      </c>
      <c r="J140" s="169">
        <v>0.9</v>
      </c>
      <c r="K140" s="169">
        <v>0.9</v>
      </c>
      <c r="L140" s="169">
        <v>0.9</v>
      </c>
      <c r="M140" s="169">
        <v>0.9</v>
      </c>
      <c r="N140" s="169">
        <v>0.9</v>
      </c>
      <c r="O140" s="169">
        <v>0.9</v>
      </c>
      <c r="P140" s="169">
        <v>0.9</v>
      </c>
      <c r="Q140" s="169">
        <v>0.9</v>
      </c>
      <c r="R140" s="169">
        <v>0.9</v>
      </c>
      <c r="S140" s="169">
        <v>0.9</v>
      </c>
      <c r="T140" s="169">
        <v>0.9</v>
      </c>
      <c r="U140" s="169">
        <v>0.9</v>
      </c>
    </row>
    <row r="141" spans="1:21" outlineLevel="1" x14ac:dyDescent="0.2">
      <c r="A141" s="525"/>
      <c r="B141" s="527"/>
      <c r="C141" s="527"/>
      <c r="D141" s="527"/>
      <c r="E141" s="529"/>
      <c r="F141" s="531"/>
      <c r="G141" s="3" t="s">
        <v>721</v>
      </c>
      <c r="H141" s="109"/>
      <c r="I141" s="7" t="s">
        <v>605</v>
      </c>
      <c r="J141" s="7" t="s">
        <v>605</v>
      </c>
      <c r="K141" s="7" t="s">
        <v>605</v>
      </c>
      <c r="L141" s="7" t="s">
        <v>605</v>
      </c>
      <c r="M141" s="7" t="s">
        <v>605</v>
      </c>
      <c r="N141" s="7" t="s">
        <v>605</v>
      </c>
      <c r="O141" s="7" t="s">
        <v>605</v>
      </c>
      <c r="P141" s="7" t="s">
        <v>605</v>
      </c>
      <c r="Q141" s="7" t="s">
        <v>605</v>
      </c>
      <c r="R141" s="7" t="s">
        <v>605</v>
      </c>
      <c r="S141" s="7" t="s">
        <v>605</v>
      </c>
      <c r="T141" s="7"/>
      <c r="U141" s="7"/>
    </row>
    <row r="142" spans="1:21" outlineLevel="1" x14ac:dyDescent="0.2">
      <c r="A142" s="524">
        <v>4</v>
      </c>
      <c r="B142" s="526" t="s">
        <v>718</v>
      </c>
      <c r="C142" s="526" t="s">
        <v>644</v>
      </c>
      <c r="D142" s="526" t="s">
        <v>722</v>
      </c>
      <c r="E142" s="528" t="s">
        <v>723</v>
      </c>
      <c r="F142" s="530"/>
      <c r="G142" s="3" t="s">
        <v>720</v>
      </c>
      <c r="H142" s="169"/>
      <c r="I142" s="169">
        <v>0.65</v>
      </c>
      <c r="J142" s="169">
        <v>0.5</v>
      </c>
      <c r="K142" s="169">
        <v>0.5</v>
      </c>
      <c r="L142" s="169">
        <v>0.5</v>
      </c>
      <c r="M142" s="169">
        <v>0.5</v>
      </c>
      <c r="N142" s="169">
        <v>0.6</v>
      </c>
      <c r="O142" s="169">
        <v>0.6</v>
      </c>
      <c r="P142" s="169">
        <v>0.6</v>
      </c>
      <c r="Q142" s="169">
        <v>0.6</v>
      </c>
      <c r="R142" s="169">
        <v>0.65</v>
      </c>
      <c r="S142" s="169">
        <v>0.65</v>
      </c>
      <c r="T142" s="169">
        <v>0.65</v>
      </c>
      <c r="U142" s="169">
        <v>0.65</v>
      </c>
    </row>
    <row r="143" spans="1:21" outlineLevel="1" x14ac:dyDescent="0.2">
      <c r="A143" s="525"/>
      <c r="B143" s="527"/>
      <c r="C143" s="527"/>
      <c r="D143" s="527"/>
      <c r="E143" s="529"/>
      <c r="F143" s="531"/>
      <c r="G143" s="3" t="s">
        <v>721</v>
      </c>
      <c r="H143" s="109">
        <v>0.55000000000000004</v>
      </c>
      <c r="I143" s="109">
        <v>0.72</v>
      </c>
      <c r="J143" s="273">
        <v>0.57999999999999996</v>
      </c>
      <c r="K143" s="273">
        <v>0.56000000000000005</v>
      </c>
      <c r="L143" s="273">
        <v>0.56000000000000005</v>
      </c>
      <c r="M143" s="273">
        <v>0.67</v>
      </c>
      <c r="N143" s="273">
        <v>0.72</v>
      </c>
      <c r="O143" s="273">
        <v>0.72</v>
      </c>
      <c r="P143" s="273">
        <v>0.75</v>
      </c>
      <c r="Q143" s="273">
        <v>0.75</v>
      </c>
      <c r="R143" s="273">
        <v>0.75</v>
      </c>
      <c r="S143" s="273">
        <v>0.75</v>
      </c>
      <c r="T143" s="7"/>
      <c r="U143" s="7"/>
    </row>
    <row r="144" spans="1:21" outlineLevel="1" x14ac:dyDescent="0.2">
      <c r="A144" s="524">
        <v>5</v>
      </c>
      <c r="B144" s="526" t="s">
        <v>718</v>
      </c>
      <c r="C144" s="526" t="s">
        <v>644</v>
      </c>
      <c r="D144" s="526" t="s">
        <v>519</v>
      </c>
      <c r="E144" s="528" t="s">
        <v>725</v>
      </c>
      <c r="F144" s="530"/>
      <c r="G144" s="3" t="s">
        <v>720</v>
      </c>
      <c r="H144" s="168"/>
      <c r="I144" s="170">
        <v>3.5</v>
      </c>
      <c r="J144" s="170">
        <v>3.5</v>
      </c>
      <c r="K144" s="170">
        <v>3.5</v>
      </c>
      <c r="L144" s="170">
        <v>3.5</v>
      </c>
      <c r="M144" s="170">
        <v>3.5</v>
      </c>
      <c r="N144" s="170">
        <v>3.5</v>
      </c>
      <c r="O144" s="170">
        <v>3.5</v>
      </c>
      <c r="P144" s="170">
        <v>3.5</v>
      </c>
      <c r="Q144" s="170">
        <v>3.5</v>
      </c>
      <c r="R144" s="170">
        <v>3.5</v>
      </c>
      <c r="S144" s="170">
        <v>3.5</v>
      </c>
      <c r="T144" s="170">
        <v>3.5</v>
      </c>
      <c r="U144" s="170">
        <v>3.5</v>
      </c>
    </row>
    <row r="145" spans="1:21" outlineLevel="1" x14ac:dyDescent="0.2">
      <c r="A145" s="525"/>
      <c r="B145" s="527"/>
      <c r="C145" s="527"/>
      <c r="D145" s="527"/>
      <c r="E145" s="529"/>
      <c r="F145" s="531"/>
      <c r="G145" s="3" t="s">
        <v>721</v>
      </c>
      <c r="H145" s="263">
        <v>2</v>
      </c>
      <c r="I145" s="110">
        <v>3.5</v>
      </c>
      <c r="J145" s="146">
        <v>3.37</v>
      </c>
      <c r="K145" s="146">
        <v>3.37</v>
      </c>
      <c r="L145" s="146">
        <v>3.37</v>
      </c>
      <c r="M145" s="146">
        <v>3.4</v>
      </c>
      <c r="N145" s="146">
        <v>3.4</v>
      </c>
      <c r="O145" s="146">
        <v>3.4</v>
      </c>
      <c r="P145" s="146">
        <v>3.45</v>
      </c>
      <c r="Q145" s="146">
        <v>3.45</v>
      </c>
      <c r="R145" s="146">
        <v>3.45</v>
      </c>
      <c r="S145" s="146">
        <v>3.45</v>
      </c>
      <c r="T145" s="100"/>
      <c r="U145" s="100"/>
    </row>
    <row r="146" spans="1:21" s="97" customFormat="1" outlineLevel="1" x14ac:dyDescent="0.2">
      <c r="A146" s="524">
        <v>6</v>
      </c>
      <c r="B146" s="526" t="s">
        <v>718</v>
      </c>
      <c r="C146" s="526" t="s">
        <v>644</v>
      </c>
      <c r="D146" s="526" t="s">
        <v>519</v>
      </c>
      <c r="E146" s="528" t="s">
        <v>727</v>
      </c>
      <c r="F146" s="530"/>
      <c r="G146" s="3" t="s">
        <v>720</v>
      </c>
      <c r="H146" s="169"/>
      <c r="I146" s="171">
        <v>1</v>
      </c>
      <c r="J146" s="171">
        <v>1</v>
      </c>
      <c r="K146" s="171">
        <v>1</v>
      </c>
      <c r="L146" s="171">
        <v>1</v>
      </c>
      <c r="M146" s="171">
        <v>1</v>
      </c>
      <c r="N146" s="171">
        <v>1</v>
      </c>
      <c r="O146" s="171">
        <v>1</v>
      </c>
      <c r="P146" s="171">
        <v>1</v>
      </c>
      <c r="Q146" s="171">
        <v>1</v>
      </c>
      <c r="R146" s="171">
        <v>1</v>
      </c>
      <c r="S146" s="171">
        <v>1</v>
      </c>
      <c r="T146" s="171">
        <v>1</v>
      </c>
      <c r="U146" s="171">
        <v>1</v>
      </c>
    </row>
    <row r="147" spans="1:21" s="97" customFormat="1" outlineLevel="1" x14ac:dyDescent="0.2">
      <c r="A147" s="525"/>
      <c r="B147" s="527"/>
      <c r="C147" s="527"/>
      <c r="D147" s="527"/>
      <c r="E147" s="529"/>
      <c r="F147" s="531"/>
      <c r="G147" s="3" t="s">
        <v>721</v>
      </c>
      <c r="H147" s="109">
        <v>1</v>
      </c>
      <c r="I147" s="111">
        <v>1</v>
      </c>
      <c r="J147" s="274">
        <v>1</v>
      </c>
      <c r="K147" s="274">
        <v>1</v>
      </c>
      <c r="L147" s="274">
        <v>1</v>
      </c>
      <c r="M147" s="274">
        <v>1</v>
      </c>
      <c r="N147" s="274">
        <v>1</v>
      </c>
      <c r="O147" s="274">
        <v>1</v>
      </c>
      <c r="P147" s="274">
        <v>1</v>
      </c>
      <c r="Q147" s="274">
        <v>1</v>
      </c>
      <c r="R147" s="274">
        <v>1</v>
      </c>
      <c r="S147" s="274">
        <v>1</v>
      </c>
      <c r="T147" s="101"/>
      <c r="U147" s="101"/>
    </row>
    <row r="148" spans="1:21" s="97" customFormat="1" outlineLevel="1" x14ac:dyDescent="0.2">
      <c r="A148" s="524">
        <v>7</v>
      </c>
      <c r="B148" s="526" t="s">
        <v>718</v>
      </c>
      <c r="C148" s="526" t="s">
        <v>644</v>
      </c>
      <c r="D148" s="526" t="s">
        <v>519</v>
      </c>
      <c r="E148" s="528" t="s">
        <v>729</v>
      </c>
      <c r="F148" s="530"/>
      <c r="G148" s="3" t="s">
        <v>720</v>
      </c>
      <c r="H148" s="169"/>
      <c r="I148" s="171">
        <v>0.95</v>
      </c>
      <c r="J148" s="171">
        <v>0.95</v>
      </c>
      <c r="K148" s="171">
        <v>0.95</v>
      </c>
      <c r="L148" s="171">
        <v>0.95</v>
      </c>
      <c r="M148" s="171">
        <v>0.95</v>
      </c>
      <c r="N148" s="171">
        <v>0.95</v>
      </c>
      <c r="O148" s="171">
        <v>0.95</v>
      </c>
      <c r="P148" s="171">
        <v>0.95</v>
      </c>
      <c r="Q148" s="171">
        <v>0.95</v>
      </c>
      <c r="R148" s="171">
        <v>0.95</v>
      </c>
      <c r="S148" s="171">
        <v>0.95</v>
      </c>
      <c r="T148" s="171">
        <v>0.95</v>
      </c>
      <c r="U148" s="171">
        <v>0.95</v>
      </c>
    </row>
    <row r="149" spans="1:21" s="97" customFormat="1" outlineLevel="1" x14ac:dyDescent="0.2">
      <c r="A149" s="525"/>
      <c r="B149" s="527"/>
      <c r="C149" s="527"/>
      <c r="D149" s="527"/>
      <c r="E149" s="529"/>
      <c r="F149" s="531"/>
      <c r="G149" s="3" t="s">
        <v>721</v>
      </c>
      <c r="H149" s="109">
        <v>1</v>
      </c>
      <c r="I149" s="111">
        <v>1</v>
      </c>
      <c r="J149" s="274">
        <v>1</v>
      </c>
      <c r="K149" s="274">
        <v>1</v>
      </c>
      <c r="L149" s="274">
        <v>1</v>
      </c>
      <c r="M149" s="274">
        <v>1</v>
      </c>
      <c r="N149" s="274">
        <v>1</v>
      </c>
      <c r="O149" s="274">
        <v>1</v>
      </c>
      <c r="P149" s="274">
        <v>1</v>
      </c>
      <c r="Q149" s="274">
        <v>1</v>
      </c>
      <c r="R149" s="274">
        <v>1</v>
      </c>
      <c r="S149" s="274">
        <v>1</v>
      </c>
      <c r="T149" s="101"/>
      <c r="U149" s="101"/>
    </row>
    <row r="150" spans="1:21" s="97" customFormat="1" outlineLevel="1" x14ac:dyDescent="0.2">
      <c r="A150" s="524">
        <v>8</v>
      </c>
      <c r="B150" s="526" t="s">
        <v>718</v>
      </c>
      <c r="C150" s="526" t="s">
        <v>644</v>
      </c>
      <c r="D150" s="526" t="s">
        <v>519</v>
      </c>
      <c r="E150" s="528" t="s">
        <v>730</v>
      </c>
      <c r="F150" s="530"/>
      <c r="G150" s="3" t="s">
        <v>720</v>
      </c>
      <c r="H150" s="168"/>
      <c r="I150" s="170" t="s">
        <v>629</v>
      </c>
      <c r="J150" s="170" t="s">
        <v>629</v>
      </c>
      <c r="K150" s="170" t="s">
        <v>629</v>
      </c>
      <c r="L150" s="170" t="s">
        <v>629</v>
      </c>
      <c r="M150" s="170" t="s">
        <v>629</v>
      </c>
      <c r="N150" s="170" t="s">
        <v>629</v>
      </c>
      <c r="O150" s="170" t="s">
        <v>629</v>
      </c>
      <c r="P150" s="170" t="s">
        <v>629</v>
      </c>
      <c r="Q150" s="170" t="s">
        <v>629</v>
      </c>
      <c r="R150" s="170" t="s">
        <v>629</v>
      </c>
      <c r="S150" s="170" t="s">
        <v>629</v>
      </c>
      <c r="T150" s="170" t="s">
        <v>629</v>
      </c>
      <c r="U150" s="170" t="s">
        <v>629</v>
      </c>
    </row>
    <row r="151" spans="1:21" s="97" customFormat="1" outlineLevel="1" x14ac:dyDescent="0.2">
      <c r="A151" s="525"/>
      <c r="B151" s="527"/>
      <c r="C151" s="527"/>
      <c r="D151" s="527"/>
      <c r="E151" s="529"/>
      <c r="F151" s="531"/>
      <c r="G151" s="3" t="s">
        <v>721</v>
      </c>
      <c r="H151" s="108" t="s">
        <v>605</v>
      </c>
      <c r="I151" s="110" t="s">
        <v>605</v>
      </c>
      <c r="J151" s="110" t="s">
        <v>605</v>
      </c>
      <c r="K151" s="110" t="s">
        <v>605</v>
      </c>
      <c r="L151" s="110" t="s">
        <v>605</v>
      </c>
      <c r="M151" s="110" t="s">
        <v>605</v>
      </c>
      <c r="N151" s="110" t="s">
        <v>605</v>
      </c>
      <c r="O151" s="110" t="s">
        <v>605</v>
      </c>
      <c r="P151" s="110" t="s">
        <v>605</v>
      </c>
      <c r="Q151" s="110" t="s">
        <v>605</v>
      </c>
      <c r="R151" s="110" t="s">
        <v>605</v>
      </c>
      <c r="S151" s="110" t="s">
        <v>605</v>
      </c>
      <c r="T151" s="100"/>
      <c r="U151" s="100"/>
    </row>
    <row r="152" spans="1:21" s="97" customFormat="1" outlineLevel="1" x14ac:dyDescent="0.2">
      <c r="A152" s="524">
        <v>9</v>
      </c>
      <c r="B152" s="526" t="s">
        <v>718</v>
      </c>
      <c r="C152" s="526" t="s">
        <v>644</v>
      </c>
      <c r="D152" s="526" t="s">
        <v>519</v>
      </c>
      <c r="E152" s="528" t="s">
        <v>731</v>
      </c>
      <c r="F152" s="530"/>
      <c r="G152" s="3" t="s">
        <v>720</v>
      </c>
      <c r="H152" s="168"/>
      <c r="I152" s="170">
        <v>0</v>
      </c>
      <c r="J152" s="170">
        <v>0</v>
      </c>
      <c r="K152" s="170">
        <v>0</v>
      </c>
      <c r="L152" s="170">
        <v>0</v>
      </c>
      <c r="M152" s="170">
        <v>0</v>
      </c>
      <c r="N152" s="170">
        <v>0</v>
      </c>
      <c r="O152" s="170">
        <v>0</v>
      </c>
      <c r="P152" s="170">
        <v>0</v>
      </c>
      <c r="Q152" s="170">
        <v>0</v>
      </c>
      <c r="R152" s="170">
        <v>0</v>
      </c>
      <c r="S152" s="170">
        <v>0</v>
      </c>
      <c r="T152" s="170">
        <v>0</v>
      </c>
      <c r="U152" s="170">
        <v>0</v>
      </c>
    </row>
    <row r="153" spans="1:21" s="97" customFormat="1" outlineLevel="1" x14ac:dyDescent="0.2">
      <c r="A153" s="525"/>
      <c r="B153" s="527"/>
      <c r="C153" s="527"/>
      <c r="D153" s="527"/>
      <c r="E153" s="529"/>
      <c r="F153" s="531"/>
      <c r="G153" s="3" t="s">
        <v>721</v>
      </c>
      <c r="H153" s="108">
        <v>0</v>
      </c>
      <c r="I153" s="110">
        <v>0</v>
      </c>
      <c r="J153" s="275">
        <v>0</v>
      </c>
      <c r="K153" s="275">
        <v>0</v>
      </c>
      <c r="L153" s="275">
        <v>0</v>
      </c>
      <c r="M153" s="275">
        <v>0</v>
      </c>
      <c r="N153" s="275">
        <v>0</v>
      </c>
      <c r="O153" s="275">
        <v>0</v>
      </c>
      <c r="P153" s="275">
        <v>0</v>
      </c>
      <c r="Q153" s="275">
        <v>0</v>
      </c>
      <c r="R153" s="275">
        <v>0</v>
      </c>
      <c r="S153" s="275">
        <v>0</v>
      </c>
      <c r="T153" s="100"/>
      <c r="U153" s="100"/>
    </row>
    <row r="154" spans="1:21" s="97" customFormat="1" outlineLevel="1" x14ac:dyDescent="0.2">
      <c r="A154" s="524">
        <v>10</v>
      </c>
      <c r="B154" s="526" t="s">
        <v>718</v>
      </c>
      <c r="C154" s="526" t="s">
        <v>644</v>
      </c>
      <c r="D154" s="526" t="s">
        <v>519</v>
      </c>
      <c r="E154" s="528" t="s">
        <v>762</v>
      </c>
      <c r="F154" s="530"/>
      <c r="G154" s="3" t="s">
        <v>720</v>
      </c>
      <c r="H154" s="168"/>
      <c r="I154" s="170">
        <v>1</v>
      </c>
      <c r="J154" s="170">
        <v>1</v>
      </c>
      <c r="K154" s="170">
        <v>1</v>
      </c>
      <c r="L154" s="170">
        <v>1</v>
      </c>
      <c r="M154" s="170">
        <v>1</v>
      </c>
      <c r="N154" s="170">
        <v>1</v>
      </c>
      <c r="O154" s="170">
        <v>1</v>
      </c>
      <c r="P154" s="170">
        <v>1</v>
      </c>
      <c r="Q154" s="170">
        <v>1</v>
      </c>
      <c r="R154" s="170">
        <v>1</v>
      </c>
      <c r="S154" s="170">
        <v>1</v>
      </c>
      <c r="T154" s="170">
        <v>1</v>
      </c>
      <c r="U154" s="170">
        <v>1</v>
      </c>
    </row>
    <row r="155" spans="1:21" s="97" customFormat="1" outlineLevel="1" x14ac:dyDescent="0.2">
      <c r="A155" s="525"/>
      <c r="B155" s="527"/>
      <c r="C155" s="527"/>
      <c r="D155" s="527"/>
      <c r="E155" s="529"/>
      <c r="F155" s="531"/>
      <c r="G155" s="3" t="s">
        <v>721</v>
      </c>
      <c r="H155" s="108" t="s">
        <v>605</v>
      </c>
      <c r="I155" s="110">
        <v>0</v>
      </c>
      <c r="J155" s="146">
        <v>0</v>
      </c>
      <c r="K155" s="146">
        <v>0</v>
      </c>
      <c r="L155" s="146">
        <v>0</v>
      </c>
      <c r="M155" s="146">
        <v>0</v>
      </c>
      <c r="N155" s="146">
        <v>0</v>
      </c>
      <c r="O155" s="146">
        <v>0</v>
      </c>
      <c r="P155" s="146">
        <v>0</v>
      </c>
      <c r="Q155" s="146">
        <v>0</v>
      </c>
      <c r="R155" s="146">
        <v>0</v>
      </c>
      <c r="S155" s="146">
        <v>0</v>
      </c>
      <c r="T155" s="100"/>
      <c r="U155" s="100"/>
    </row>
    <row r="156" spans="1:21" s="97" customFormat="1" outlineLevel="1" x14ac:dyDescent="0.2">
      <c r="A156" s="524">
        <v>11</v>
      </c>
      <c r="B156" s="526" t="s">
        <v>718</v>
      </c>
      <c r="C156" s="526" t="s">
        <v>644</v>
      </c>
      <c r="D156" s="526" t="s">
        <v>519</v>
      </c>
      <c r="E156" s="528" t="s">
        <v>733</v>
      </c>
      <c r="F156" s="530"/>
      <c r="G156" s="3" t="s">
        <v>720</v>
      </c>
      <c r="H156" s="169"/>
      <c r="I156" s="171">
        <v>1</v>
      </c>
      <c r="J156" s="171">
        <v>1</v>
      </c>
      <c r="K156" s="171">
        <v>1</v>
      </c>
      <c r="L156" s="171">
        <v>1</v>
      </c>
      <c r="M156" s="171">
        <v>1</v>
      </c>
      <c r="N156" s="171">
        <v>1</v>
      </c>
      <c r="O156" s="171">
        <v>1</v>
      </c>
      <c r="P156" s="171">
        <v>1</v>
      </c>
      <c r="Q156" s="171">
        <v>1</v>
      </c>
      <c r="R156" s="171">
        <v>1</v>
      </c>
      <c r="S156" s="171">
        <v>1</v>
      </c>
      <c r="T156" s="171">
        <v>1</v>
      </c>
      <c r="U156" s="171">
        <v>1</v>
      </c>
    </row>
    <row r="157" spans="1:21" s="97" customFormat="1" outlineLevel="1" x14ac:dyDescent="0.2">
      <c r="A157" s="525"/>
      <c r="B157" s="527"/>
      <c r="C157" s="527"/>
      <c r="D157" s="527"/>
      <c r="E157" s="529"/>
      <c r="F157" s="531"/>
      <c r="G157" s="3" t="s">
        <v>721</v>
      </c>
      <c r="H157" s="109">
        <v>1</v>
      </c>
      <c r="I157" s="111">
        <v>1</v>
      </c>
      <c r="J157" s="111">
        <v>1</v>
      </c>
      <c r="K157" s="111">
        <v>1</v>
      </c>
      <c r="L157" s="111">
        <v>1</v>
      </c>
      <c r="M157" s="111">
        <v>1</v>
      </c>
      <c r="N157" s="111">
        <v>1</v>
      </c>
      <c r="O157" s="111">
        <v>1</v>
      </c>
      <c r="P157" s="111">
        <v>1</v>
      </c>
      <c r="Q157" s="111">
        <v>1</v>
      </c>
      <c r="R157" s="111">
        <v>1</v>
      </c>
      <c r="S157" s="111">
        <v>1</v>
      </c>
      <c r="T157" s="101"/>
      <c r="U157" s="101"/>
    </row>
    <row r="158" spans="1:21" s="97" customFormat="1" outlineLevel="1" x14ac:dyDescent="0.2">
      <c r="A158" s="524">
        <v>12</v>
      </c>
      <c r="B158" s="526" t="s">
        <v>718</v>
      </c>
      <c r="C158" s="526" t="s">
        <v>644</v>
      </c>
      <c r="D158" s="526" t="s">
        <v>519</v>
      </c>
      <c r="E158" s="528" t="s">
        <v>734</v>
      </c>
      <c r="F158" s="530"/>
      <c r="G158" s="3" t="s">
        <v>720</v>
      </c>
      <c r="H158" s="168"/>
      <c r="I158" s="170">
        <v>0</v>
      </c>
      <c r="J158" s="170">
        <v>0</v>
      </c>
      <c r="K158" s="170">
        <v>0</v>
      </c>
      <c r="L158" s="170">
        <v>0</v>
      </c>
      <c r="M158" s="170">
        <v>0</v>
      </c>
      <c r="N158" s="170">
        <v>0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0</v>
      </c>
      <c r="U158" s="170">
        <v>0</v>
      </c>
    </row>
    <row r="159" spans="1:21" s="97" customFormat="1" outlineLevel="1" x14ac:dyDescent="0.2">
      <c r="A159" s="525"/>
      <c r="B159" s="527"/>
      <c r="C159" s="527"/>
      <c r="D159" s="527"/>
      <c r="E159" s="529"/>
      <c r="F159" s="531"/>
      <c r="G159" s="3" t="s">
        <v>721</v>
      </c>
      <c r="H159" s="108">
        <v>0</v>
      </c>
      <c r="I159" s="110">
        <v>0</v>
      </c>
      <c r="J159" s="275">
        <v>0</v>
      </c>
      <c r="K159" s="275">
        <v>0</v>
      </c>
      <c r="L159" s="275">
        <v>0</v>
      </c>
      <c r="M159" s="275">
        <v>0</v>
      </c>
      <c r="N159" s="275">
        <v>0</v>
      </c>
      <c r="O159" s="275">
        <v>0</v>
      </c>
      <c r="P159" s="275">
        <v>0</v>
      </c>
      <c r="Q159" s="275">
        <v>0</v>
      </c>
      <c r="R159" s="275">
        <v>0</v>
      </c>
      <c r="S159" s="275">
        <v>0</v>
      </c>
      <c r="T159" s="100"/>
      <c r="U159" s="100"/>
    </row>
    <row r="160" spans="1:21" outlineLevel="1" x14ac:dyDescent="0.2">
      <c r="A160" s="524">
        <v>13</v>
      </c>
      <c r="B160" s="526" t="s">
        <v>718</v>
      </c>
      <c r="C160" s="526" t="s">
        <v>648</v>
      </c>
      <c r="D160" s="526" t="s">
        <v>722</v>
      </c>
      <c r="E160" s="528" t="s">
        <v>649</v>
      </c>
      <c r="F160" s="530"/>
      <c r="G160" s="3" t="s">
        <v>720</v>
      </c>
      <c r="H160" s="168"/>
      <c r="I160" s="168">
        <v>0</v>
      </c>
      <c r="J160" s="168">
        <v>0</v>
      </c>
      <c r="K160" s="168">
        <v>0</v>
      </c>
      <c r="L160" s="168">
        <v>0</v>
      </c>
      <c r="M160" s="168">
        <v>0</v>
      </c>
      <c r="N160" s="168">
        <v>0</v>
      </c>
      <c r="O160" s="168">
        <v>0</v>
      </c>
      <c r="P160" s="168">
        <v>0</v>
      </c>
      <c r="Q160" s="168">
        <v>0</v>
      </c>
      <c r="R160" s="168">
        <v>0</v>
      </c>
      <c r="S160" s="168">
        <v>0</v>
      </c>
      <c r="T160" s="168">
        <v>0</v>
      </c>
      <c r="U160" s="168">
        <v>0</v>
      </c>
    </row>
    <row r="161" spans="1:22" outlineLevel="1" x14ac:dyDescent="0.2">
      <c r="A161" s="525"/>
      <c r="B161" s="527"/>
      <c r="C161" s="527"/>
      <c r="D161" s="527"/>
      <c r="E161" s="529"/>
      <c r="F161" s="531"/>
      <c r="G161" s="3" t="s">
        <v>721</v>
      </c>
      <c r="H161" s="108">
        <v>0</v>
      </c>
      <c r="I161" s="108">
        <v>0</v>
      </c>
      <c r="J161" s="272">
        <v>0</v>
      </c>
      <c r="K161" s="272">
        <v>0</v>
      </c>
      <c r="L161" s="272">
        <v>0</v>
      </c>
      <c r="M161" s="272">
        <v>0</v>
      </c>
      <c r="N161" s="272">
        <v>0</v>
      </c>
      <c r="O161" s="272">
        <v>0</v>
      </c>
      <c r="P161" s="272">
        <v>0</v>
      </c>
      <c r="Q161" s="272">
        <v>0</v>
      </c>
      <c r="R161" s="272">
        <v>0</v>
      </c>
      <c r="S161" s="272">
        <v>0</v>
      </c>
      <c r="T161" s="100"/>
      <c r="U161" s="100"/>
      <c r="V161" s="128"/>
    </row>
    <row r="162" spans="1:22" outlineLevel="1" x14ac:dyDescent="0.2">
      <c r="A162" s="524">
        <v>14</v>
      </c>
      <c r="B162" s="526" t="s">
        <v>718</v>
      </c>
      <c r="C162" s="526" t="s">
        <v>648</v>
      </c>
      <c r="D162" s="526" t="s">
        <v>51</v>
      </c>
      <c r="E162" s="528" t="s">
        <v>735</v>
      </c>
      <c r="F162" s="530"/>
      <c r="G162" s="3" t="s">
        <v>720</v>
      </c>
      <c r="H162" s="169"/>
      <c r="I162" s="169">
        <v>0.66</v>
      </c>
      <c r="J162" s="169">
        <v>0.66</v>
      </c>
      <c r="K162" s="169">
        <v>0.66</v>
      </c>
      <c r="L162" s="169">
        <v>0.66</v>
      </c>
      <c r="M162" s="169">
        <v>0.66</v>
      </c>
      <c r="N162" s="169">
        <v>0.66</v>
      </c>
      <c r="O162" s="169">
        <v>0.66</v>
      </c>
      <c r="P162" s="169">
        <v>0.66</v>
      </c>
      <c r="Q162" s="169">
        <v>0.66</v>
      </c>
      <c r="R162" s="169">
        <v>0.66</v>
      </c>
      <c r="S162" s="169">
        <v>0.66</v>
      </c>
      <c r="T162" s="169">
        <v>0.66</v>
      </c>
      <c r="U162" s="169">
        <v>0.66</v>
      </c>
    </row>
    <row r="163" spans="1:22" outlineLevel="1" x14ac:dyDescent="0.2">
      <c r="A163" s="525"/>
      <c r="B163" s="527"/>
      <c r="C163" s="527"/>
      <c r="D163" s="527"/>
      <c r="E163" s="529"/>
      <c r="F163" s="531"/>
      <c r="G163" s="3" t="s">
        <v>721</v>
      </c>
      <c r="H163" s="109">
        <v>0.66</v>
      </c>
      <c r="I163" s="109">
        <v>0.66</v>
      </c>
      <c r="J163" s="145">
        <v>0.84499999999999997</v>
      </c>
      <c r="K163" s="145">
        <v>0.84</v>
      </c>
      <c r="L163" s="145">
        <v>0.83799999999999997</v>
      </c>
      <c r="M163" s="145">
        <v>0.83799999999999997</v>
      </c>
      <c r="N163" s="145">
        <v>0.83799999999999997</v>
      </c>
      <c r="O163" s="145">
        <v>0.83799999999999997</v>
      </c>
      <c r="P163" s="145">
        <v>0.83799999999999997</v>
      </c>
      <c r="Q163" s="145">
        <v>0.83799999999999997</v>
      </c>
      <c r="R163" s="145">
        <v>0.83799999999999997</v>
      </c>
      <c r="S163" s="145">
        <v>0.83799999999999997</v>
      </c>
      <c r="T163" s="101"/>
      <c r="U163" s="101"/>
      <c r="V163" s="128"/>
    </row>
    <row r="164" spans="1:22" outlineLevel="1" x14ac:dyDescent="0.2">
      <c r="A164" s="524">
        <v>15</v>
      </c>
      <c r="B164" s="526" t="s">
        <v>718</v>
      </c>
      <c r="C164" s="526" t="s">
        <v>648</v>
      </c>
      <c r="D164" s="526" t="s">
        <v>722</v>
      </c>
      <c r="E164" s="528" t="s">
        <v>736</v>
      </c>
      <c r="F164" s="530"/>
      <c r="G164" s="3" t="s">
        <v>720</v>
      </c>
      <c r="H164" s="168"/>
      <c r="I164" s="168">
        <v>2</v>
      </c>
      <c r="J164" s="137">
        <v>5</v>
      </c>
      <c r="K164" s="137">
        <v>5</v>
      </c>
      <c r="L164" s="137">
        <v>5</v>
      </c>
      <c r="M164" s="137">
        <v>5</v>
      </c>
      <c r="N164" s="137">
        <v>4</v>
      </c>
      <c r="O164" s="137">
        <v>4</v>
      </c>
      <c r="P164" s="137">
        <v>4</v>
      </c>
      <c r="Q164" s="137">
        <v>3</v>
      </c>
      <c r="R164" s="137">
        <v>3</v>
      </c>
      <c r="S164" s="137">
        <v>3</v>
      </c>
      <c r="T164" s="137">
        <v>2</v>
      </c>
      <c r="U164" s="137">
        <v>2</v>
      </c>
    </row>
    <row r="165" spans="1:22" outlineLevel="1" x14ac:dyDescent="0.2">
      <c r="A165" s="525"/>
      <c r="B165" s="527"/>
      <c r="C165" s="527"/>
      <c r="D165" s="527"/>
      <c r="E165" s="529"/>
      <c r="F165" s="531"/>
      <c r="G165" s="3" t="s">
        <v>721</v>
      </c>
      <c r="H165" s="108">
        <v>5</v>
      </c>
      <c r="I165" s="110">
        <v>2</v>
      </c>
      <c r="J165" s="146">
        <v>4</v>
      </c>
      <c r="K165" s="265">
        <v>6</v>
      </c>
      <c r="L165" s="265">
        <v>6</v>
      </c>
      <c r="M165" s="265">
        <v>7</v>
      </c>
      <c r="N165" s="188">
        <v>2</v>
      </c>
      <c r="O165" s="188">
        <v>2</v>
      </c>
      <c r="P165" s="188">
        <v>1</v>
      </c>
      <c r="Q165" s="188">
        <v>2</v>
      </c>
      <c r="R165" s="188">
        <v>1</v>
      </c>
      <c r="S165" s="188">
        <v>3</v>
      </c>
      <c r="T165" s="101"/>
      <c r="U165" s="101"/>
    </row>
    <row r="166" spans="1:22" outlineLevel="1" x14ac:dyDescent="0.2">
      <c r="A166" s="524">
        <v>16</v>
      </c>
      <c r="B166" s="526" t="s">
        <v>718</v>
      </c>
      <c r="C166" s="526" t="s">
        <v>648</v>
      </c>
      <c r="D166" s="526" t="s">
        <v>51</v>
      </c>
      <c r="E166" s="528" t="s">
        <v>651</v>
      </c>
      <c r="F166" s="530"/>
      <c r="G166" s="3" t="s">
        <v>720</v>
      </c>
      <c r="H166" s="168"/>
      <c r="I166" s="168">
        <v>0.15</v>
      </c>
      <c r="J166" s="168">
        <v>0.15</v>
      </c>
      <c r="K166" s="168">
        <v>0.15</v>
      </c>
      <c r="L166" s="168">
        <v>0.15</v>
      </c>
      <c r="M166" s="168">
        <v>0.15</v>
      </c>
      <c r="N166" s="168">
        <v>0.15</v>
      </c>
      <c r="O166" s="168">
        <v>0.15</v>
      </c>
      <c r="P166" s="168">
        <v>0.15</v>
      </c>
      <c r="Q166" s="168">
        <v>0.15</v>
      </c>
      <c r="R166" s="168">
        <v>0.15</v>
      </c>
      <c r="S166" s="168">
        <v>0.15</v>
      </c>
      <c r="T166" s="168">
        <v>0.15</v>
      </c>
      <c r="U166" s="168">
        <v>0.15</v>
      </c>
    </row>
    <row r="167" spans="1:22" outlineLevel="1" x14ac:dyDescent="0.2">
      <c r="A167" s="525"/>
      <c r="B167" s="527"/>
      <c r="C167" s="527"/>
      <c r="D167" s="527"/>
      <c r="E167" s="529"/>
      <c r="F167" s="531"/>
      <c r="G167" s="3" t="s">
        <v>721</v>
      </c>
      <c r="H167" s="108">
        <v>0.17</v>
      </c>
      <c r="I167" s="126">
        <v>0.01</v>
      </c>
      <c r="J167" s="181">
        <v>2.3E-2</v>
      </c>
      <c r="K167" s="181">
        <v>1.9E-2</v>
      </c>
      <c r="L167" s="181">
        <v>6.3E-2</v>
      </c>
      <c r="M167" s="181">
        <v>3.9E-2</v>
      </c>
      <c r="N167" s="181">
        <v>0.01</v>
      </c>
      <c r="O167" s="181">
        <v>1.4999999999999999E-2</v>
      </c>
      <c r="P167" s="181">
        <v>0.01</v>
      </c>
      <c r="Q167" s="181">
        <v>0.02</v>
      </c>
      <c r="R167" s="181">
        <v>0.01</v>
      </c>
      <c r="S167" s="181">
        <v>0.05</v>
      </c>
      <c r="T167" s="101"/>
      <c r="U167" s="101"/>
    </row>
    <row r="168" spans="1:22" outlineLevel="1" x14ac:dyDescent="0.2">
      <c r="A168" s="524">
        <v>17</v>
      </c>
      <c r="B168" s="526" t="s">
        <v>718</v>
      </c>
      <c r="C168" s="526" t="s">
        <v>648</v>
      </c>
      <c r="D168" s="526" t="s">
        <v>722</v>
      </c>
      <c r="E168" s="528" t="s">
        <v>654</v>
      </c>
      <c r="F168" s="530"/>
      <c r="G168" s="3" t="s">
        <v>720</v>
      </c>
      <c r="H168" s="172"/>
      <c r="I168" s="172">
        <v>0.95499999999999996</v>
      </c>
      <c r="J168" s="140">
        <v>0.95499999999999996</v>
      </c>
      <c r="K168" s="140">
        <v>0.95499999999999996</v>
      </c>
      <c r="L168" s="140">
        <v>0.95499999999999996</v>
      </c>
      <c r="M168" s="140">
        <v>0.95499999999999996</v>
      </c>
      <c r="N168" s="140">
        <v>0.95499999999999996</v>
      </c>
      <c r="O168" s="140">
        <v>0.95499999999999996</v>
      </c>
      <c r="P168" s="140">
        <v>0.95499999999999996</v>
      </c>
      <c r="Q168" s="140">
        <v>0.95499999999999996</v>
      </c>
      <c r="R168" s="140">
        <v>0.95499999999999996</v>
      </c>
      <c r="S168" s="140">
        <v>0.95499999999999996</v>
      </c>
      <c r="T168" s="140">
        <v>0.95499999999999996</v>
      </c>
      <c r="U168" s="140">
        <v>0.95499999999999996</v>
      </c>
    </row>
    <row r="169" spans="1:22" outlineLevel="1" x14ac:dyDescent="0.2">
      <c r="A169" s="525"/>
      <c r="B169" s="527"/>
      <c r="C169" s="527"/>
      <c r="D169" s="527"/>
      <c r="E169" s="529"/>
      <c r="F169" s="531"/>
      <c r="G169" s="3" t="s">
        <v>721</v>
      </c>
      <c r="H169" s="112" t="s">
        <v>605</v>
      </c>
      <c r="I169" s="112">
        <v>0.95499999999999996</v>
      </c>
      <c r="J169" s="211">
        <v>0.96599999999999997</v>
      </c>
      <c r="K169" s="211">
        <v>0.98299999999999998</v>
      </c>
      <c r="L169" s="211">
        <v>0.97299999999999998</v>
      </c>
      <c r="M169" s="211">
        <v>0.95899999999999996</v>
      </c>
      <c r="N169" s="148">
        <v>0.95699999999999996</v>
      </c>
      <c r="O169" s="452">
        <v>0.95399999999999996</v>
      </c>
      <c r="P169" s="452">
        <v>0.96499999999999997</v>
      </c>
      <c r="Q169" s="452">
        <v>0.95599999999999996</v>
      </c>
      <c r="R169" s="452">
        <v>0.96199999999999997</v>
      </c>
      <c r="S169" s="452">
        <v>0.95760000000000001</v>
      </c>
      <c r="T169" s="103"/>
      <c r="U169" s="103"/>
    </row>
    <row r="170" spans="1:22" outlineLevel="1" x14ac:dyDescent="0.2">
      <c r="A170" s="524">
        <v>18</v>
      </c>
      <c r="B170" s="526" t="s">
        <v>718</v>
      </c>
      <c r="C170" s="526" t="s">
        <v>648</v>
      </c>
      <c r="D170" s="526" t="s">
        <v>722</v>
      </c>
      <c r="E170" s="528" t="s">
        <v>655</v>
      </c>
      <c r="F170" s="530"/>
      <c r="G170" s="3" t="s">
        <v>720</v>
      </c>
      <c r="H170" s="172"/>
      <c r="I170" s="172">
        <v>0.95499999999999996</v>
      </c>
      <c r="J170" s="140">
        <v>0.95499999999999996</v>
      </c>
      <c r="K170" s="140">
        <v>0.95499999999999996</v>
      </c>
      <c r="L170" s="140">
        <v>0.95499999999999996</v>
      </c>
      <c r="M170" s="140">
        <v>0.95499999999999996</v>
      </c>
      <c r="N170" s="140">
        <v>0.95499999999999996</v>
      </c>
      <c r="O170" s="140">
        <v>0.95499999999999996</v>
      </c>
      <c r="P170" s="140">
        <v>0.95499999999999996</v>
      </c>
      <c r="Q170" s="140">
        <v>0.95499999999999996</v>
      </c>
      <c r="R170" s="140">
        <v>0.95499999999999996</v>
      </c>
      <c r="S170" s="140">
        <v>0.95499999999999996</v>
      </c>
      <c r="T170" s="140">
        <v>0.95499999999999996</v>
      </c>
      <c r="U170" s="140">
        <v>0.95499999999999996</v>
      </c>
    </row>
    <row r="171" spans="1:22" outlineLevel="1" x14ac:dyDescent="0.2">
      <c r="A171" s="525"/>
      <c r="B171" s="527"/>
      <c r="C171" s="527"/>
      <c r="D171" s="527"/>
      <c r="E171" s="529"/>
      <c r="F171" s="531"/>
      <c r="G171" s="3" t="s">
        <v>721</v>
      </c>
      <c r="H171" s="112" t="s">
        <v>605</v>
      </c>
      <c r="I171" s="112">
        <v>0.95499999999999996</v>
      </c>
      <c r="J171" s="132">
        <v>0.92800000000000005</v>
      </c>
      <c r="K171" s="132">
        <v>0.93200000000000005</v>
      </c>
      <c r="L171" s="132">
        <v>0.92600000000000005</v>
      </c>
      <c r="M171" s="132">
        <v>0.93500000000000005</v>
      </c>
      <c r="N171" s="132">
        <v>0.94699999999999995</v>
      </c>
      <c r="O171" s="260">
        <v>0.95099999999999996</v>
      </c>
      <c r="P171" s="452">
        <v>0.97199999999999998</v>
      </c>
      <c r="Q171" s="452">
        <v>0.97199999999999998</v>
      </c>
      <c r="R171" s="452">
        <v>0.97799999999999998</v>
      </c>
      <c r="S171" s="452">
        <v>0.9627</v>
      </c>
      <c r="T171" s="103"/>
      <c r="U171" s="103"/>
    </row>
    <row r="172" spans="1:22" outlineLevel="1" x14ac:dyDescent="0.2">
      <c r="A172" s="524">
        <v>20</v>
      </c>
      <c r="B172" s="526" t="s">
        <v>718</v>
      </c>
      <c r="C172" s="526" t="s">
        <v>663</v>
      </c>
      <c r="D172" s="526" t="s">
        <v>51</v>
      </c>
      <c r="E172" s="528" t="s">
        <v>664</v>
      </c>
      <c r="F172" s="530"/>
      <c r="G172" s="3" t="s">
        <v>720</v>
      </c>
      <c r="H172" s="169"/>
      <c r="I172" s="169">
        <v>0.99</v>
      </c>
      <c r="J172" s="136">
        <v>0.99</v>
      </c>
      <c r="K172" s="136">
        <v>0.99</v>
      </c>
      <c r="L172" s="136">
        <v>0.99</v>
      </c>
      <c r="M172" s="136">
        <v>0.99</v>
      </c>
      <c r="N172" s="136">
        <v>0.99</v>
      </c>
      <c r="O172" s="136">
        <v>0.99</v>
      </c>
      <c r="P172" s="136">
        <v>0.99</v>
      </c>
      <c r="Q172" s="136">
        <v>0.99</v>
      </c>
      <c r="R172" s="136">
        <v>0.99</v>
      </c>
      <c r="S172" s="136">
        <v>0.99</v>
      </c>
      <c r="T172" s="136">
        <v>0.99</v>
      </c>
      <c r="U172" s="136">
        <v>0.99</v>
      </c>
    </row>
    <row r="173" spans="1:22" outlineLevel="1" x14ac:dyDescent="0.2">
      <c r="A173" s="525"/>
      <c r="B173" s="527"/>
      <c r="C173" s="527"/>
      <c r="D173" s="527"/>
      <c r="E173" s="529"/>
      <c r="F173" s="531"/>
      <c r="G173" s="3" t="s">
        <v>721</v>
      </c>
      <c r="H173" s="109">
        <v>1</v>
      </c>
      <c r="I173" s="109">
        <v>0.97</v>
      </c>
      <c r="J173" s="145">
        <v>0.94799999999999995</v>
      </c>
      <c r="K173" s="145">
        <v>0.98699999999999999</v>
      </c>
      <c r="L173" s="145">
        <v>0.99</v>
      </c>
      <c r="M173" s="131">
        <v>0.98</v>
      </c>
      <c r="N173" s="131">
        <v>0.97</v>
      </c>
      <c r="O173" s="145">
        <v>0.99</v>
      </c>
      <c r="P173" s="145">
        <v>0.99</v>
      </c>
      <c r="Q173" s="145">
        <v>0.99</v>
      </c>
      <c r="R173" s="145">
        <v>0.99</v>
      </c>
      <c r="S173" s="145">
        <v>0.99</v>
      </c>
      <c r="T173" s="101"/>
      <c r="U173" s="101"/>
    </row>
    <row r="174" spans="1:22" outlineLevel="1" x14ac:dyDescent="0.2">
      <c r="A174" s="524">
        <v>21</v>
      </c>
      <c r="B174" s="526" t="s">
        <v>718</v>
      </c>
      <c r="C174" s="526" t="s">
        <v>663</v>
      </c>
      <c r="D174" s="526" t="s">
        <v>51</v>
      </c>
      <c r="E174" s="528" t="s">
        <v>665</v>
      </c>
      <c r="F174" s="530"/>
      <c r="G174" s="3" t="s">
        <v>720</v>
      </c>
      <c r="H174" s="169"/>
      <c r="I174" s="169">
        <v>0.98</v>
      </c>
      <c r="J174" s="136">
        <v>0.98</v>
      </c>
      <c r="K174" s="136">
        <v>0.98</v>
      </c>
      <c r="L174" s="136">
        <v>0.98</v>
      </c>
      <c r="M174" s="136">
        <v>0.98</v>
      </c>
      <c r="N174" s="136">
        <v>0.98</v>
      </c>
      <c r="O174" s="136">
        <v>0.98</v>
      </c>
      <c r="P174" s="136">
        <v>0.98</v>
      </c>
      <c r="Q174" s="136">
        <v>0.98</v>
      </c>
      <c r="R174" s="136">
        <v>0.98</v>
      </c>
      <c r="S174" s="136">
        <v>0.98</v>
      </c>
      <c r="T174" s="136">
        <v>0.98</v>
      </c>
      <c r="U174" s="136">
        <v>0.98</v>
      </c>
    </row>
    <row r="175" spans="1:22" outlineLevel="1" x14ac:dyDescent="0.2">
      <c r="A175" s="525"/>
      <c r="B175" s="527"/>
      <c r="C175" s="527"/>
      <c r="D175" s="527"/>
      <c r="E175" s="529"/>
      <c r="F175" s="531"/>
      <c r="G175" s="3" t="s">
        <v>721</v>
      </c>
      <c r="H175" s="109">
        <v>1</v>
      </c>
      <c r="I175" s="109">
        <v>1</v>
      </c>
      <c r="J175" s="145">
        <v>1</v>
      </c>
      <c r="K175" s="145">
        <v>1</v>
      </c>
      <c r="L175" s="145">
        <v>1</v>
      </c>
      <c r="M175" s="145">
        <v>1</v>
      </c>
      <c r="N175" s="145">
        <v>1</v>
      </c>
      <c r="O175" s="145">
        <v>1</v>
      </c>
      <c r="P175" s="145">
        <v>1</v>
      </c>
      <c r="Q175" s="145">
        <v>1</v>
      </c>
      <c r="R175" s="145">
        <v>1</v>
      </c>
      <c r="S175" s="145">
        <v>1</v>
      </c>
      <c r="T175" s="101"/>
      <c r="U175" s="101"/>
    </row>
    <row r="176" spans="1:22" outlineLevel="1" x14ac:dyDescent="0.2">
      <c r="A176" s="524">
        <v>22</v>
      </c>
      <c r="B176" s="526" t="s">
        <v>718</v>
      </c>
      <c r="C176" s="526" t="s">
        <v>663</v>
      </c>
      <c r="D176" s="526" t="s">
        <v>51</v>
      </c>
      <c r="E176" s="528" t="s">
        <v>668</v>
      </c>
      <c r="F176" s="530"/>
      <c r="G176" s="3" t="s">
        <v>720</v>
      </c>
      <c r="H176" s="168"/>
      <c r="I176" s="168">
        <v>75</v>
      </c>
      <c r="J176" s="170">
        <v>144</v>
      </c>
      <c r="K176" s="170">
        <v>138</v>
      </c>
      <c r="L176" s="170">
        <v>133</v>
      </c>
      <c r="M176" s="170">
        <v>127</v>
      </c>
      <c r="N176" s="170">
        <v>122</v>
      </c>
      <c r="O176" s="170">
        <v>116</v>
      </c>
      <c r="P176" s="170">
        <v>111</v>
      </c>
      <c r="Q176" s="170">
        <v>105</v>
      </c>
      <c r="R176" s="170">
        <v>99</v>
      </c>
      <c r="S176" s="170">
        <v>91</v>
      </c>
      <c r="T176" s="170">
        <v>83</v>
      </c>
      <c r="U176" s="170">
        <v>75</v>
      </c>
    </row>
    <row r="177" spans="1:22" outlineLevel="1" x14ac:dyDescent="0.2">
      <c r="A177" s="525"/>
      <c r="B177" s="527"/>
      <c r="C177" s="527"/>
      <c r="D177" s="527"/>
      <c r="E177" s="529"/>
      <c r="F177" s="531"/>
      <c r="G177" s="3" t="s">
        <v>721</v>
      </c>
      <c r="H177" s="108">
        <v>144</v>
      </c>
      <c r="I177" s="108">
        <v>0</v>
      </c>
      <c r="J177" s="275">
        <v>103</v>
      </c>
      <c r="K177" s="275">
        <v>127</v>
      </c>
      <c r="L177" s="275">
        <v>0</v>
      </c>
      <c r="M177" s="275">
        <v>2</v>
      </c>
      <c r="N177" s="275">
        <v>77</v>
      </c>
      <c r="O177" s="275">
        <v>0</v>
      </c>
      <c r="P177" s="275">
        <v>33</v>
      </c>
      <c r="Q177" s="275">
        <v>0</v>
      </c>
      <c r="R177" s="275">
        <v>66</v>
      </c>
      <c r="S177" s="337">
        <v>165</v>
      </c>
      <c r="T177" s="100"/>
      <c r="U177" s="100"/>
    </row>
    <row r="178" spans="1:22" outlineLevel="1" x14ac:dyDescent="0.2">
      <c r="A178" s="524">
        <v>23</v>
      </c>
      <c r="B178" s="526" t="s">
        <v>718</v>
      </c>
      <c r="C178" s="526" t="s">
        <v>663</v>
      </c>
      <c r="D178" s="526" t="s">
        <v>51</v>
      </c>
      <c r="E178" s="528" t="s">
        <v>671</v>
      </c>
      <c r="F178" s="530"/>
      <c r="G178" s="3" t="s">
        <v>720</v>
      </c>
      <c r="H178" s="169"/>
      <c r="I178" s="169">
        <v>0.95</v>
      </c>
      <c r="J178" s="136">
        <v>0.95</v>
      </c>
      <c r="K178" s="136">
        <v>0.95</v>
      </c>
      <c r="L178" s="136">
        <v>0.95</v>
      </c>
      <c r="M178" s="136">
        <v>0.95</v>
      </c>
      <c r="N178" s="136">
        <v>0.95</v>
      </c>
      <c r="O178" s="136">
        <v>0.95</v>
      </c>
      <c r="P178" s="136">
        <v>0.95</v>
      </c>
      <c r="Q178" s="136">
        <v>0.95</v>
      </c>
      <c r="R178" s="136">
        <v>0.95</v>
      </c>
      <c r="S178" s="136">
        <v>0.95</v>
      </c>
      <c r="T178" s="136">
        <v>0.95</v>
      </c>
      <c r="U178" s="136">
        <v>0.95</v>
      </c>
    </row>
    <row r="179" spans="1:22" outlineLevel="1" x14ac:dyDescent="0.2">
      <c r="A179" s="525"/>
      <c r="B179" s="527"/>
      <c r="C179" s="527"/>
      <c r="D179" s="527"/>
      <c r="E179" s="529"/>
      <c r="F179" s="531"/>
      <c r="G179" s="3" t="s">
        <v>721</v>
      </c>
      <c r="H179" s="109">
        <v>0.95</v>
      </c>
      <c r="I179" s="109">
        <v>1</v>
      </c>
      <c r="J179" s="150">
        <v>1</v>
      </c>
      <c r="K179" s="150">
        <v>1</v>
      </c>
      <c r="L179" s="150">
        <v>1</v>
      </c>
      <c r="M179" s="145">
        <v>1</v>
      </c>
      <c r="N179" s="145">
        <v>1</v>
      </c>
      <c r="O179" s="145">
        <v>1</v>
      </c>
      <c r="P179" s="145">
        <v>1</v>
      </c>
      <c r="Q179" s="145">
        <v>1</v>
      </c>
      <c r="R179" s="145">
        <v>1</v>
      </c>
      <c r="S179" s="145">
        <v>1</v>
      </c>
      <c r="T179" s="101"/>
      <c r="U179" s="101"/>
      <c r="V179" s="128"/>
    </row>
    <row r="180" spans="1:22" outlineLevel="1" x14ac:dyDescent="0.2">
      <c r="A180" s="524">
        <v>24</v>
      </c>
      <c r="B180" s="526" t="s">
        <v>718</v>
      </c>
      <c r="C180" s="526" t="s">
        <v>673</v>
      </c>
      <c r="D180" s="526" t="s">
        <v>722</v>
      </c>
      <c r="E180" s="528" t="s">
        <v>674</v>
      </c>
      <c r="F180" s="530"/>
      <c r="G180" s="3" t="s">
        <v>720</v>
      </c>
      <c r="H180" s="168"/>
      <c r="I180" s="168">
        <v>30</v>
      </c>
      <c r="J180" s="137">
        <v>30</v>
      </c>
      <c r="K180" s="137">
        <v>30</v>
      </c>
      <c r="L180" s="137">
        <v>30</v>
      </c>
      <c r="M180" s="137">
        <v>30</v>
      </c>
      <c r="N180" s="137">
        <v>30</v>
      </c>
      <c r="O180" s="137">
        <v>30</v>
      </c>
      <c r="P180" s="137">
        <v>30</v>
      </c>
      <c r="Q180" s="137">
        <v>30</v>
      </c>
      <c r="R180" s="137">
        <v>30</v>
      </c>
      <c r="S180" s="137">
        <v>30</v>
      </c>
      <c r="T180" s="137">
        <v>30</v>
      </c>
      <c r="U180" s="137">
        <v>30</v>
      </c>
    </row>
    <row r="181" spans="1:22" outlineLevel="1" x14ac:dyDescent="0.2">
      <c r="A181" s="525"/>
      <c r="B181" s="527"/>
      <c r="C181" s="527"/>
      <c r="D181" s="527"/>
      <c r="E181" s="529"/>
      <c r="F181" s="531"/>
      <c r="G181" s="3" t="s">
        <v>721</v>
      </c>
      <c r="H181" s="108">
        <v>30</v>
      </c>
      <c r="I181" s="108">
        <v>30</v>
      </c>
      <c r="J181" s="146">
        <v>30</v>
      </c>
      <c r="K181" s="146">
        <v>30</v>
      </c>
      <c r="L181" s="146">
        <v>30</v>
      </c>
      <c r="M181" s="146">
        <v>30</v>
      </c>
      <c r="N181" s="146">
        <v>30</v>
      </c>
      <c r="O181" s="146">
        <v>30</v>
      </c>
      <c r="P181" s="146">
        <v>30</v>
      </c>
      <c r="Q181" s="146">
        <v>30</v>
      </c>
      <c r="R181" s="146">
        <v>30</v>
      </c>
      <c r="S181" s="146">
        <v>30</v>
      </c>
      <c r="T181" s="100"/>
      <c r="U181" s="100"/>
    </row>
    <row r="182" spans="1:22" outlineLevel="1" x14ac:dyDescent="0.2">
      <c r="A182" s="524">
        <v>25</v>
      </c>
      <c r="B182" s="526" t="s">
        <v>718</v>
      </c>
      <c r="C182" s="526" t="s">
        <v>673</v>
      </c>
      <c r="D182" s="526" t="s">
        <v>722</v>
      </c>
      <c r="E182" s="528" t="s">
        <v>676</v>
      </c>
      <c r="F182" s="530"/>
      <c r="G182" s="3" t="s">
        <v>720</v>
      </c>
      <c r="H182" s="169"/>
      <c r="I182" s="169">
        <v>0.1</v>
      </c>
      <c r="J182" s="135">
        <v>0</v>
      </c>
      <c r="K182" s="135">
        <v>0</v>
      </c>
      <c r="L182" s="135">
        <v>0.02</v>
      </c>
      <c r="M182" s="135">
        <v>0.02</v>
      </c>
      <c r="N182" s="135">
        <v>0.02</v>
      </c>
      <c r="O182" s="135">
        <v>0.04</v>
      </c>
      <c r="P182" s="135">
        <v>0.04</v>
      </c>
      <c r="Q182" s="135">
        <v>0.04</v>
      </c>
      <c r="R182" s="135">
        <v>0.04</v>
      </c>
      <c r="S182" s="135">
        <v>0.04</v>
      </c>
      <c r="T182" s="135">
        <v>0.04</v>
      </c>
      <c r="U182" s="135">
        <v>0.06</v>
      </c>
    </row>
    <row r="183" spans="1:22" outlineLevel="1" x14ac:dyDescent="0.2">
      <c r="A183" s="525"/>
      <c r="B183" s="527"/>
      <c r="C183" s="527"/>
      <c r="D183" s="527"/>
      <c r="E183" s="529"/>
      <c r="F183" s="531"/>
      <c r="G183" s="3" t="s">
        <v>721</v>
      </c>
      <c r="H183" s="109">
        <v>0.08</v>
      </c>
      <c r="I183" s="109">
        <v>0.02</v>
      </c>
      <c r="J183" s="145">
        <v>0</v>
      </c>
      <c r="K183" s="145">
        <v>0</v>
      </c>
      <c r="L183" s="145">
        <v>0.02</v>
      </c>
      <c r="M183" s="145">
        <v>0.02</v>
      </c>
      <c r="N183" s="145">
        <v>0.02</v>
      </c>
      <c r="O183" s="145">
        <v>0.04</v>
      </c>
      <c r="P183" s="145">
        <v>0.04</v>
      </c>
      <c r="Q183" s="145">
        <v>0.04</v>
      </c>
      <c r="R183" s="145">
        <v>0.04</v>
      </c>
      <c r="S183" s="145">
        <v>0.04</v>
      </c>
      <c r="T183" s="101"/>
      <c r="U183" s="101"/>
    </row>
    <row r="184" spans="1:22" outlineLevel="1" x14ac:dyDescent="0.2">
      <c r="A184" s="524">
        <v>26</v>
      </c>
      <c r="B184" s="526" t="s">
        <v>718</v>
      </c>
      <c r="C184" s="526" t="s">
        <v>673</v>
      </c>
      <c r="D184" s="526" t="s">
        <v>51</v>
      </c>
      <c r="E184" s="528" t="s">
        <v>679</v>
      </c>
      <c r="F184" s="530"/>
      <c r="G184" s="3" t="s">
        <v>720</v>
      </c>
      <c r="H184" s="173"/>
      <c r="I184" s="173">
        <v>1.8499999999999999E-2</v>
      </c>
      <c r="J184" s="174">
        <v>1.8499999999999999E-2</v>
      </c>
      <c r="K184" s="174">
        <v>1.8499999999999999E-2</v>
      </c>
      <c r="L184" s="174">
        <v>1.8499999999999999E-2</v>
      </c>
      <c r="M184" s="174">
        <v>1.8499999999999999E-2</v>
      </c>
      <c r="N184" s="174">
        <v>1.8499999999999999E-2</v>
      </c>
      <c r="O184" s="174">
        <v>1.8499999999999999E-2</v>
      </c>
      <c r="P184" s="174">
        <v>1.8499999999999999E-2</v>
      </c>
      <c r="Q184" s="174">
        <v>1.8499999999999999E-2</v>
      </c>
      <c r="R184" s="174">
        <v>1.8499999999999999E-2</v>
      </c>
      <c r="S184" s="174">
        <v>1.8499999999999999E-2</v>
      </c>
      <c r="T184" s="174">
        <v>1.8499999999999999E-2</v>
      </c>
      <c r="U184" s="174">
        <v>1.8499999999999999E-2</v>
      </c>
    </row>
    <row r="185" spans="1:22" outlineLevel="1" x14ac:dyDescent="0.2">
      <c r="A185" s="525"/>
      <c r="B185" s="527"/>
      <c r="C185" s="527"/>
      <c r="D185" s="527"/>
      <c r="E185" s="529"/>
      <c r="F185" s="531"/>
      <c r="G185" s="3" t="s">
        <v>721</v>
      </c>
      <c r="H185" s="113">
        <v>2.0999999999999999E-3</v>
      </c>
      <c r="I185" s="113">
        <v>0</v>
      </c>
      <c r="J185" s="133">
        <v>3.73E-2</v>
      </c>
      <c r="K185" s="182">
        <v>4.5999999999999999E-3</v>
      </c>
      <c r="L185" s="182">
        <v>3.5999999999999999E-3</v>
      </c>
      <c r="M185" s="182">
        <v>0</v>
      </c>
      <c r="N185" s="182">
        <v>0</v>
      </c>
      <c r="O185" s="182">
        <v>0</v>
      </c>
      <c r="P185" s="182">
        <v>0</v>
      </c>
      <c r="Q185" s="182">
        <v>0</v>
      </c>
      <c r="R185" s="182">
        <v>0</v>
      </c>
      <c r="S185" s="182">
        <v>0</v>
      </c>
      <c r="T185" s="105"/>
      <c r="U185" s="105"/>
    </row>
    <row r="186" spans="1:22" outlineLevel="1" x14ac:dyDescent="0.2">
      <c r="A186" s="524">
        <v>27</v>
      </c>
      <c r="B186" s="526" t="s">
        <v>718</v>
      </c>
      <c r="C186" s="526" t="s">
        <v>673</v>
      </c>
      <c r="D186" s="526" t="s">
        <v>519</v>
      </c>
      <c r="E186" s="528" t="s">
        <v>638</v>
      </c>
      <c r="F186" s="530"/>
      <c r="G186" s="3" t="s">
        <v>720</v>
      </c>
      <c r="H186" s="169"/>
      <c r="I186" s="175" t="s">
        <v>625</v>
      </c>
      <c r="J186" s="176" t="s">
        <v>625</v>
      </c>
      <c r="K186" s="176" t="s">
        <v>625</v>
      </c>
      <c r="L186" s="176" t="s">
        <v>625</v>
      </c>
      <c r="M186" s="176" t="s">
        <v>625</v>
      </c>
      <c r="N186" s="176" t="s">
        <v>625</v>
      </c>
      <c r="O186" s="176" t="s">
        <v>625</v>
      </c>
      <c r="P186" s="176" t="s">
        <v>625</v>
      </c>
      <c r="Q186" s="176" t="s">
        <v>625</v>
      </c>
      <c r="R186" s="176" t="s">
        <v>625</v>
      </c>
      <c r="S186" s="176" t="s">
        <v>625</v>
      </c>
      <c r="T186" s="176" t="s">
        <v>625</v>
      </c>
      <c r="U186" s="176" t="s">
        <v>625</v>
      </c>
    </row>
    <row r="187" spans="1:22" outlineLevel="1" x14ac:dyDescent="0.2">
      <c r="A187" s="525"/>
      <c r="B187" s="527"/>
      <c r="C187" s="527"/>
      <c r="D187" s="527"/>
      <c r="E187" s="529"/>
      <c r="F187" s="531"/>
      <c r="G187" s="3" t="s">
        <v>721</v>
      </c>
      <c r="H187" s="114" t="s">
        <v>625</v>
      </c>
      <c r="I187" s="114" t="s">
        <v>625</v>
      </c>
      <c r="J187" s="183" t="s">
        <v>625</v>
      </c>
      <c r="K187" s="183" t="s">
        <v>625</v>
      </c>
      <c r="L187" s="183" t="s">
        <v>625</v>
      </c>
      <c r="M187" s="183" t="s">
        <v>625</v>
      </c>
      <c r="N187" s="183" t="s">
        <v>625</v>
      </c>
      <c r="O187" s="106"/>
      <c r="P187" s="106"/>
      <c r="Q187" s="106"/>
      <c r="R187" s="106"/>
      <c r="S187" s="106"/>
      <c r="T187" s="106"/>
      <c r="U187" s="106"/>
    </row>
    <row r="188" spans="1:22" outlineLevel="1" x14ac:dyDescent="0.2">
      <c r="A188" s="524">
        <v>28</v>
      </c>
      <c r="B188" s="526" t="s">
        <v>718</v>
      </c>
      <c r="C188" s="526" t="s">
        <v>673</v>
      </c>
      <c r="D188" s="526" t="s">
        <v>722</v>
      </c>
      <c r="E188" s="528" t="s">
        <v>635</v>
      </c>
      <c r="F188" s="530"/>
      <c r="G188" s="3" t="s">
        <v>720</v>
      </c>
      <c r="H188" s="267"/>
      <c r="I188" s="179" t="s">
        <v>513</v>
      </c>
      <c r="J188" s="177" t="s">
        <v>514</v>
      </c>
      <c r="K188" s="177" t="s">
        <v>514</v>
      </c>
      <c r="L188" s="177" t="s">
        <v>514</v>
      </c>
      <c r="M188" s="177" t="s">
        <v>514</v>
      </c>
      <c r="N188" s="177" t="s">
        <v>514</v>
      </c>
      <c r="O188" s="177" t="s">
        <v>514</v>
      </c>
      <c r="P188" s="177" t="s">
        <v>515</v>
      </c>
      <c r="Q188" s="177" t="s">
        <v>515</v>
      </c>
      <c r="R188" s="177" t="s">
        <v>515</v>
      </c>
      <c r="S188" s="177" t="s">
        <v>515</v>
      </c>
      <c r="T188" s="177" t="s">
        <v>515</v>
      </c>
      <c r="U188" s="177" t="s">
        <v>515</v>
      </c>
    </row>
    <row r="189" spans="1:22" outlineLevel="1" x14ac:dyDescent="0.2">
      <c r="A189" s="525"/>
      <c r="B189" s="527"/>
      <c r="C189" s="527"/>
      <c r="D189" s="527"/>
      <c r="E189" s="529"/>
      <c r="F189" s="531"/>
      <c r="G189" s="3" t="s">
        <v>721</v>
      </c>
      <c r="H189" s="108"/>
      <c r="I189" s="113"/>
      <c r="J189" s="107"/>
      <c r="K189" s="107"/>
      <c r="L189" s="107"/>
      <c r="M189" s="107"/>
      <c r="N189" s="107" t="s">
        <v>764</v>
      </c>
      <c r="O189" s="107"/>
      <c r="P189" s="107"/>
      <c r="Q189" s="107"/>
      <c r="R189" s="107"/>
      <c r="S189" s="107"/>
      <c r="T189" s="107"/>
      <c r="U189" s="107"/>
    </row>
    <row r="190" spans="1:22" outlineLevel="1" x14ac:dyDescent="0.2">
      <c r="A190" s="524">
        <v>29</v>
      </c>
      <c r="B190" s="526" t="s">
        <v>718</v>
      </c>
      <c r="C190" s="526" t="s">
        <v>673</v>
      </c>
      <c r="D190" s="526" t="s">
        <v>722</v>
      </c>
      <c r="E190" s="528" t="s">
        <v>740</v>
      </c>
      <c r="F190" s="530"/>
      <c r="G190" s="3" t="s">
        <v>720</v>
      </c>
      <c r="H190" s="3"/>
      <c r="I190" s="278">
        <v>0</v>
      </c>
      <c r="J190" s="177"/>
      <c r="K190" s="177"/>
      <c r="L190" s="177"/>
      <c r="M190" s="177"/>
      <c r="N190" s="177"/>
      <c r="O190" s="177"/>
      <c r="P190" s="134">
        <v>0</v>
      </c>
      <c r="Q190" s="134">
        <v>0</v>
      </c>
      <c r="R190" s="134">
        <v>0</v>
      </c>
      <c r="S190" s="134">
        <v>0</v>
      </c>
      <c r="T190" s="134">
        <v>0</v>
      </c>
      <c r="U190" s="134">
        <v>0</v>
      </c>
    </row>
    <row r="191" spans="1:22" outlineLevel="1" x14ac:dyDescent="0.2">
      <c r="A191" s="525"/>
      <c r="B191" s="527"/>
      <c r="C191" s="527"/>
      <c r="D191" s="527"/>
      <c r="E191" s="529"/>
      <c r="F191" s="531"/>
      <c r="G191" s="3" t="s">
        <v>721</v>
      </c>
      <c r="H191" s="108"/>
      <c r="I191" s="113"/>
      <c r="J191" s="107"/>
      <c r="K191" s="107"/>
      <c r="L191" s="107"/>
      <c r="M191" s="107"/>
      <c r="N191" s="107" t="s">
        <v>741</v>
      </c>
      <c r="O191" s="107"/>
      <c r="P191" s="107"/>
      <c r="Q191" s="107"/>
      <c r="R191" s="107"/>
      <c r="S191" s="107"/>
      <c r="T191" s="107"/>
      <c r="U191" s="107"/>
    </row>
    <row r="192" spans="1:22" s="97" customFormat="1" outlineLevel="1" x14ac:dyDescent="0.2">
      <c r="A192" s="524">
        <v>30</v>
      </c>
      <c r="B192" s="526" t="s">
        <v>718</v>
      </c>
      <c r="C192" s="526" t="s">
        <v>673</v>
      </c>
      <c r="D192" s="526" t="s">
        <v>51</v>
      </c>
      <c r="E192" s="528" t="s">
        <v>742</v>
      </c>
      <c r="F192" s="530"/>
      <c r="G192" s="3" t="s">
        <v>720</v>
      </c>
      <c r="H192" s="3"/>
      <c r="I192" s="180">
        <v>61.66</v>
      </c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</row>
    <row r="193" spans="1:34" s="97" customFormat="1" outlineLevel="1" x14ac:dyDescent="0.2">
      <c r="A193" s="525"/>
      <c r="B193" s="527"/>
      <c r="C193" s="527"/>
      <c r="D193" s="527"/>
      <c r="E193" s="529"/>
      <c r="F193" s="531"/>
      <c r="G193" s="3" t="s">
        <v>721</v>
      </c>
      <c r="H193" s="3"/>
      <c r="I193" s="115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</row>
    <row r="194" spans="1:34" outlineLevel="1" x14ac:dyDescent="0.2">
      <c r="A194" s="524">
        <v>31</v>
      </c>
      <c r="B194" s="526" t="s">
        <v>718</v>
      </c>
      <c r="C194" s="526" t="s">
        <v>673</v>
      </c>
      <c r="D194" s="526" t="s">
        <v>51</v>
      </c>
      <c r="E194" s="528" t="s">
        <v>683</v>
      </c>
      <c r="F194" s="530"/>
      <c r="G194" s="3" t="s">
        <v>720</v>
      </c>
      <c r="H194" s="3"/>
      <c r="I194" s="180">
        <v>0.02</v>
      </c>
      <c r="J194" s="177" t="s">
        <v>741</v>
      </c>
      <c r="K194" s="177" t="s">
        <v>781</v>
      </c>
      <c r="L194" s="177" t="s">
        <v>782</v>
      </c>
      <c r="M194" s="177" t="s">
        <v>783</v>
      </c>
      <c r="N194" s="177" t="s">
        <v>784</v>
      </c>
      <c r="O194" s="177" t="s">
        <v>785</v>
      </c>
      <c r="P194" s="177" t="s">
        <v>786</v>
      </c>
      <c r="Q194" s="177" t="s">
        <v>787</v>
      </c>
      <c r="R194" s="177" t="s">
        <v>788</v>
      </c>
      <c r="S194" s="177" t="s">
        <v>789</v>
      </c>
      <c r="T194" s="177" t="s">
        <v>790</v>
      </c>
      <c r="U194" s="177" t="s">
        <v>791</v>
      </c>
    </row>
    <row r="195" spans="1:34" outlineLevel="1" x14ac:dyDescent="0.2">
      <c r="A195" s="525"/>
      <c r="B195" s="527"/>
      <c r="C195" s="527"/>
      <c r="D195" s="527"/>
      <c r="E195" s="529"/>
      <c r="F195" s="531"/>
      <c r="G195" s="3" t="s">
        <v>721</v>
      </c>
      <c r="H195" s="3"/>
      <c r="I195" s="279" t="s">
        <v>784</v>
      </c>
      <c r="J195" s="270" t="s">
        <v>741</v>
      </c>
      <c r="K195" s="270" t="s">
        <v>781</v>
      </c>
      <c r="L195" s="270" t="s">
        <v>782</v>
      </c>
      <c r="M195" s="270" t="s">
        <v>783</v>
      </c>
      <c r="N195" s="270" t="s">
        <v>784</v>
      </c>
      <c r="O195" s="107"/>
      <c r="P195" s="107"/>
      <c r="Q195" s="107"/>
      <c r="R195" s="107"/>
      <c r="S195" s="107"/>
      <c r="T195" s="107"/>
      <c r="U195" s="107"/>
    </row>
    <row r="196" spans="1:34" outlineLevel="1" x14ac:dyDescent="0.2">
      <c r="A196" s="524">
        <v>32</v>
      </c>
      <c r="B196" s="526"/>
      <c r="C196" s="526"/>
      <c r="D196" s="526"/>
      <c r="E196" s="528" t="s">
        <v>754</v>
      </c>
      <c r="F196" s="530"/>
      <c r="G196" s="3" t="s">
        <v>720</v>
      </c>
      <c r="H196" s="3"/>
      <c r="I196" s="173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</row>
    <row r="197" spans="1:34" outlineLevel="1" x14ac:dyDescent="0.2">
      <c r="A197" s="525"/>
      <c r="B197" s="527"/>
      <c r="C197" s="527"/>
      <c r="D197" s="527"/>
      <c r="E197" s="529"/>
      <c r="F197" s="531"/>
      <c r="G197" s="3" t="s">
        <v>721</v>
      </c>
      <c r="H197" s="3"/>
      <c r="I197" s="115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</row>
    <row r="200" spans="1:34" s="97" customFormat="1" ht="25.5" x14ac:dyDescent="0.2">
      <c r="A200" s="117" t="s">
        <v>792</v>
      </c>
      <c r="B200" s="96"/>
      <c r="D200" s="97" t="s">
        <v>793</v>
      </c>
      <c r="E200" s="511" t="s">
        <v>1000</v>
      </c>
      <c r="G200" s="96"/>
      <c r="H200" s="96"/>
      <c r="I200" s="120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34" s="63" customFormat="1" ht="39" outlineLevel="1" x14ac:dyDescent="0.2">
      <c r="A201" s="32" t="s">
        <v>710</v>
      </c>
      <c r="B201" s="32" t="s">
        <v>711</v>
      </c>
      <c r="C201" s="32" t="s">
        <v>712</v>
      </c>
      <c r="D201" s="119" t="s">
        <v>713</v>
      </c>
      <c r="E201" s="32" t="s">
        <v>714</v>
      </c>
      <c r="F201" s="32" t="s">
        <v>715</v>
      </c>
      <c r="G201" s="32"/>
      <c r="H201" s="32" t="s">
        <v>716</v>
      </c>
      <c r="I201" s="32" t="s">
        <v>630</v>
      </c>
      <c r="J201" s="32" t="s">
        <v>717</v>
      </c>
      <c r="K201" s="32" t="s">
        <v>486</v>
      </c>
      <c r="L201" s="32" t="s">
        <v>487</v>
      </c>
      <c r="M201" s="32" t="s">
        <v>488</v>
      </c>
      <c r="N201" s="32" t="s">
        <v>489</v>
      </c>
      <c r="O201" s="32" t="s">
        <v>490</v>
      </c>
      <c r="P201" s="32" t="s">
        <v>491</v>
      </c>
      <c r="Q201" s="32" t="s">
        <v>492</v>
      </c>
      <c r="R201" s="32" t="s">
        <v>493</v>
      </c>
      <c r="S201" s="32" t="s">
        <v>494</v>
      </c>
      <c r="T201" s="32" t="s">
        <v>495</v>
      </c>
      <c r="U201" s="32" t="s">
        <v>496</v>
      </c>
    </row>
    <row r="202" spans="1:34" outlineLevel="1" x14ac:dyDescent="0.2">
      <c r="A202" s="524">
        <v>1</v>
      </c>
      <c r="B202" s="526" t="s">
        <v>718</v>
      </c>
      <c r="C202" s="526" t="s">
        <v>644</v>
      </c>
      <c r="D202" s="526" t="s">
        <v>497</v>
      </c>
      <c r="E202" s="528" t="s">
        <v>645</v>
      </c>
      <c r="F202" s="530"/>
      <c r="G202" s="3" t="s">
        <v>720</v>
      </c>
      <c r="H202" s="168"/>
      <c r="I202" s="168">
        <v>0</v>
      </c>
      <c r="J202" s="168">
        <v>0</v>
      </c>
      <c r="K202" s="168">
        <v>0</v>
      </c>
      <c r="L202" s="168">
        <v>0</v>
      </c>
      <c r="M202" s="168">
        <v>0</v>
      </c>
      <c r="N202" s="168">
        <v>0</v>
      </c>
      <c r="O202" s="168">
        <v>0</v>
      </c>
      <c r="P202" s="168">
        <v>0</v>
      </c>
      <c r="Q202" s="168">
        <v>0</v>
      </c>
      <c r="R202" s="168">
        <v>0</v>
      </c>
      <c r="S202" s="168">
        <v>0</v>
      </c>
      <c r="T202" s="502">
        <v>0</v>
      </c>
      <c r="U202" s="502">
        <v>0</v>
      </c>
    </row>
    <row r="203" spans="1:34" outlineLevel="1" x14ac:dyDescent="0.2">
      <c r="A203" s="525"/>
      <c r="B203" s="527"/>
      <c r="C203" s="527"/>
      <c r="D203" s="527"/>
      <c r="E203" s="529"/>
      <c r="F203" s="531"/>
      <c r="G203" s="3" t="s">
        <v>721</v>
      </c>
      <c r="H203" s="108">
        <v>0</v>
      </c>
      <c r="I203" s="108">
        <v>0</v>
      </c>
      <c r="J203" s="272">
        <v>0</v>
      </c>
      <c r="K203" s="272">
        <v>0</v>
      </c>
      <c r="L203" s="272">
        <v>0</v>
      </c>
      <c r="M203" s="272">
        <v>0</v>
      </c>
      <c r="N203" s="272">
        <v>0</v>
      </c>
      <c r="O203" s="272">
        <v>0</v>
      </c>
      <c r="P203" s="272">
        <v>0</v>
      </c>
      <c r="Q203" s="272">
        <v>0</v>
      </c>
      <c r="R203" s="272">
        <v>0</v>
      </c>
      <c r="S203" s="272">
        <v>0</v>
      </c>
      <c r="T203" s="3"/>
      <c r="U203" s="3"/>
    </row>
    <row r="204" spans="1:34" outlineLevel="1" x14ac:dyDescent="0.2">
      <c r="A204" s="524">
        <v>2</v>
      </c>
      <c r="B204" s="526" t="s">
        <v>718</v>
      </c>
      <c r="C204" s="526" t="s">
        <v>644</v>
      </c>
      <c r="D204" s="526" t="s">
        <v>497</v>
      </c>
      <c r="E204" s="528" t="s">
        <v>646</v>
      </c>
      <c r="F204" s="530"/>
      <c r="G204" s="3" t="s">
        <v>720</v>
      </c>
      <c r="H204" s="168"/>
      <c r="I204" s="168">
        <v>0</v>
      </c>
      <c r="J204" s="168">
        <v>0</v>
      </c>
      <c r="K204" s="168">
        <v>0</v>
      </c>
      <c r="L204" s="168">
        <v>0</v>
      </c>
      <c r="M204" s="168">
        <v>0</v>
      </c>
      <c r="N204" s="168">
        <v>0</v>
      </c>
      <c r="O204" s="168">
        <v>0</v>
      </c>
      <c r="P204" s="168">
        <v>0</v>
      </c>
      <c r="Q204" s="168">
        <v>0</v>
      </c>
      <c r="R204" s="168">
        <v>0</v>
      </c>
      <c r="S204" s="168">
        <v>0</v>
      </c>
      <c r="T204" s="502">
        <v>0</v>
      </c>
      <c r="U204" s="502">
        <v>0</v>
      </c>
    </row>
    <row r="205" spans="1:34" outlineLevel="1" x14ac:dyDescent="0.2">
      <c r="A205" s="525"/>
      <c r="B205" s="527"/>
      <c r="C205" s="527"/>
      <c r="D205" s="527"/>
      <c r="E205" s="529"/>
      <c r="F205" s="531"/>
      <c r="G205" s="3" t="s">
        <v>721</v>
      </c>
      <c r="H205" s="108">
        <v>0</v>
      </c>
      <c r="I205" s="108">
        <v>0</v>
      </c>
      <c r="J205" s="272">
        <v>0</v>
      </c>
      <c r="K205" s="272">
        <v>0</v>
      </c>
      <c r="L205" s="272">
        <v>0</v>
      </c>
      <c r="M205" s="272">
        <v>0</v>
      </c>
      <c r="N205" s="272">
        <v>0</v>
      </c>
      <c r="O205" s="272">
        <v>0</v>
      </c>
      <c r="P205" s="272">
        <v>0</v>
      </c>
      <c r="Q205" s="272">
        <v>0</v>
      </c>
      <c r="R205" s="272">
        <v>0</v>
      </c>
      <c r="S205" s="272">
        <v>0</v>
      </c>
      <c r="T205" s="3"/>
      <c r="U205" s="3"/>
    </row>
    <row r="206" spans="1:34" outlineLevel="1" x14ac:dyDescent="0.2">
      <c r="A206" s="524">
        <v>3</v>
      </c>
      <c r="B206" s="526" t="s">
        <v>718</v>
      </c>
      <c r="C206" s="526" t="s">
        <v>644</v>
      </c>
      <c r="D206" s="526" t="s">
        <v>51</v>
      </c>
      <c r="E206" s="528" t="s">
        <v>647</v>
      </c>
      <c r="F206" s="530"/>
      <c r="G206" s="3" t="s">
        <v>720</v>
      </c>
      <c r="H206" s="169"/>
      <c r="I206" s="169">
        <v>0.9</v>
      </c>
      <c r="J206" s="169">
        <v>0.9</v>
      </c>
      <c r="K206" s="169">
        <v>0.9</v>
      </c>
      <c r="L206" s="169">
        <v>0.9</v>
      </c>
      <c r="M206" s="169">
        <v>0.9</v>
      </c>
      <c r="N206" s="169">
        <v>0.9</v>
      </c>
      <c r="O206" s="169">
        <v>0.9</v>
      </c>
      <c r="P206" s="169">
        <v>0.9</v>
      </c>
      <c r="Q206" s="169">
        <v>0.9</v>
      </c>
      <c r="R206" s="169">
        <v>0.9</v>
      </c>
      <c r="S206" s="169">
        <v>0.9</v>
      </c>
      <c r="T206" s="503">
        <v>0.9</v>
      </c>
      <c r="U206" s="503">
        <v>0.9</v>
      </c>
    </row>
    <row r="207" spans="1:34" outlineLevel="1" x14ac:dyDescent="0.2">
      <c r="A207" s="525"/>
      <c r="B207" s="527"/>
      <c r="C207" s="527"/>
      <c r="D207" s="527"/>
      <c r="E207" s="529"/>
      <c r="F207" s="531"/>
      <c r="G207" s="3" t="s">
        <v>721</v>
      </c>
      <c r="H207" s="109"/>
      <c r="I207" s="7" t="s">
        <v>605</v>
      </c>
      <c r="J207" s="7" t="s">
        <v>605</v>
      </c>
      <c r="K207" s="7" t="s">
        <v>605</v>
      </c>
      <c r="L207" s="7" t="s">
        <v>605</v>
      </c>
      <c r="M207" s="7" t="s">
        <v>605</v>
      </c>
      <c r="N207" s="7" t="s">
        <v>605</v>
      </c>
      <c r="O207" s="7" t="s">
        <v>605</v>
      </c>
      <c r="P207" s="7" t="s">
        <v>605</v>
      </c>
      <c r="Q207" s="7" t="s">
        <v>605</v>
      </c>
      <c r="R207" s="7" t="s">
        <v>605</v>
      </c>
      <c r="S207" s="7" t="s">
        <v>605</v>
      </c>
      <c r="T207" s="7"/>
      <c r="U207" s="7"/>
    </row>
    <row r="208" spans="1:34" outlineLevel="1" x14ac:dyDescent="0.2">
      <c r="A208" s="524">
        <v>4</v>
      </c>
      <c r="B208" s="526" t="s">
        <v>718</v>
      </c>
      <c r="C208" s="526" t="s">
        <v>644</v>
      </c>
      <c r="D208" s="526" t="s">
        <v>722</v>
      </c>
      <c r="E208" s="528" t="s">
        <v>723</v>
      </c>
      <c r="F208" s="530"/>
      <c r="G208" s="3" t="s">
        <v>720</v>
      </c>
      <c r="H208" s="169"/>
      <c r="I208" s="169">
        <v>0.5</v>
      </c>
      <c r="J208" s="169">
        <v>0.5</v>
      </c>
      <c r="K208" s="169">
        <v>0.5</v>
      </c>
      <c r="L208" s="169">
        <v>0.5</v>
      </c>
      <c r="M208" s="169">
        <v>0.5</v>
      </c>
      <c r="N208" s="169">
        <v>0.5</v>
      </c>
      <c r="O208" s="169">
        <v>0.5</v>
      </c>
      <c r="P208" s="169">
        <v>0.5</v>
      </c>
      <c r="Q208" s="169">
        <v>0.5</v>
      </c>
      <c r="R208" s="169">
        <v>0.5</v>
      </c>
      <c r="S208" s="169">
        <v>0.5</v>
      </c>
      <c r="T208" s="503">
        <v>0.5</v>
      </c>
      <c r="U208" s="503">
        <v>0.5</v>
      </c>
      <c r="V208" s="508"/>
      <c r="W208" s="508"/>
      <c r="X208" s="508"/>
      <c r="Y208" s="508"/>
      <c r="Z208" s="508"/>
      <c r="AA208" s="508"/>
      <c r="AB208" s="508"/>
      <c r="AC208" s="508"/>
      <c r="AD208" s="508"/>
      <c r="AE208" s="508"/>
      <c r="AF208" s="508"/>
      <c r="AG208" s="508"/>
      <c r="AH208" s="508"/>
    </row>
    <row r="209" spans="1:34" outlineLevel="1" x14ac:dyDescent="0.2">
      <c r="A209" s="525"/>
      <c r="B209" s="527"/>
      <c r="C209" s="527"/>
      <c r="D209" s="527"/>
      <c r="E209" s="529"/>
      <c r="F209" s="531"/>
      <c r="G209" s="3" t="s">
        <v>721</v>
      </c>
      <c r="H209" s="109">
        <v>0.55000000000000004</v>
      </c>
      <c r="I209" s="504" t="s">
        <v>605</v>
      </c>
      <c r="J209" s="280">
        <v>0.57999999999999996</v>
      </c>
      <c r="K209" s="280">
        <v>0.56000000000000005</v>
      </c>
      <c r="L209" s="280">
        <v>0.56000000000000005</v>
      </c>
      <c r="M209" s="280">
        <v>0.56000000000000005</v>
      </c>
      <c r="N209" s="280">
        <v>0.56000000000000005</v>
      </c>
      <c r="O209" s="280">
        <v>0.56000000000000005</v>
      </c>
      <c r="P209" s="280">
        <v>0.56000000000000005</v>
      </c>
      <c r="Q209" s="280">
        <v>0.56000000000000005</v>
      </c>
      <c r="R209" s="280">
        <v>0.42</v>
      </c>
      <c r="S209" s="280">
        <v>0.4</v>
      </c>
      <c r="T209" s="7"/>
      <c r="U209" s="7"/>
      <c r="V209" s="509"/>
      <c r="W209" s="508"/>
      <c r="X209" s="508"/>
      <c r="Y209" s="508"/>
      <c r="Z209" s="508"/>
      <c r="AA209" s="508"/>
      <c r="AB209" s="508"/>
      <c r="AC209" s="508"/>
      <c r="AD209" s="508"/>
      <c r="AE209" s="508"/>
      <c r="AF209" s="509"/>
      <c r="AG209" s="509"/>
      <c r="AH209" s="509"/>
    </row>
    <row r="210" spans="1:34" outlineLevel="1" x14ac:dyDescent="0.2">
      <c r="A210" s="524">
        <v>5</v>
      </c>
      <c r="B210" s="526" t="s">
        <v>718</v>
      </c>
      <c r="C210" s="526" t="s">
        <v>644</v>
      </c>
      <c r="D210" s="526" t="s">
        <v>519</v>
      </c>
      <c r="E210" s="528" t="s">
        <v>725</v>
      </c>
      <c r="F210" s="530"/>
      <c r="G210" s="3" t="s">
        <v>720</v>
      </c>
      <c r="H210" s="168"/>
      <c r="I210" s="170">
        <v>3.5</v>
      </c>
      <c r="J210" s="505">
        <v>3.5</v>
      </c>
      <c r="K210" s="505">
        <v>3.5</v>
      </c>
      <c r="L210" s="505">
        <v>3.5</v>
      </c>
      <c r="M210" s="505">
        <v>3.5</v>
      </c>
      <c r="N210" s="505">
        <v>3.5</v>
      </c>
      <c r="O210" s="505">
        <v>3.5</v>
      </c>
      <c r="P210" s="505">
        <v>3.5</v>
      </c>
      <c r="Q210" s="505">
        <v>3.5</v>
      </c>
      <c r="R210" s="505">
        <v>3.5</v>
      </c>
      <c r="S210" s="505">
        <v>3.5</v>
      </c>
      <c r="T210" s="137"/>
      <c r="U210" s="137"/>
    </row>
    <row r="211" spans="1:34" outlineLevel="1" x14ac:dyDescent="0.2">
      <c r="A211" s="525"/>
      <c r="B211" s="527"/>
      <c r="C211" s="527"/>
      <c r="D211" s="527"/>
      <c r="E211" s="529"/>
      <c r="F211" s="531"/>
      <c r="G211" s="3" t="s">
        <v>721</v>
      </c>
      <c r="H211" s="263">
        <v>2</v>
      </c>
      <c r="I211" s="110">
        <v>3.5</v>
      </c>
      <c r="J211" s="506">
        <v>3.37</v>
      </c>
      <c r="K211" s="506">
        <v>3.37</v>
      </c>
      <c r="L211" s="506">
        <v>3.37</v>
      </c>
      <c r="M211" s="506">
        <v>3.4</v>
      </c>
      <c r="N211" s="506">
        <v>3.4</v>
      </c>
      <c r="O211" s="146">
        <v>3.4</v>
      </c>
      <c r="P211" s="146">
        <v>3.45</v>
      </c>
      <c r="Q211" s="146">
        <v>3.45</v>
      </c>
      <c r="R211" s="146">
        <v>3.45</v>
      </c>
      <c r="S211" s="146">
        <v>3.45</v>
      </c>
      <c r="T211" s="100"/>
      <c r="U211" s="100"/>
    </row>
    <row r="212" spans="1:34" s="97" customFormat="1" outlineLevel="1" x14ac:dyDescent="0.2">
      <c r="A212" s="524">
        <v>6</v>
      </c>
      <c r="B212" s="526" t="s">
        <v>718</v>
      </c>
      <c r="C212" s="526" t="s">
        <v>644</v>
      </c>
      <c r="D212" s="526" t="s">
        <v>519</v>
      </c>
      <c r="E212" s="528" t="s">
        <v>727</v>
      </c>
      <c r="F212" s="530"/>
      <c r="G212" s="3" t="s">
        <v>720</v>
      </c>
      <c r="H212" s="169"/>
      <c r="I212" s="171">
        <v>1</v>
      </c>
      <c r="J212" s="171">
        <v>1</v>
      </c>
      <c r="K212" s="171">
        <v>1</v>
      </c>
      <c r="L212" s="171">
        <v>1</v>
      </c>
      <c r="M212" s="171">
        <v>1</v>
      </c>
      <c r="N212" s="171">
        <v>1</v>
      </c>
      <c r="O212" s="171">
        <v>1</v>
      </c>
      <c r="P212" s="171">
        <v>1</v>
      </c>
      <c r="Q212" s="171">
        <v>1</v>
      </c>
      <c r="R212" s="171">
        <v>1</v>
      </c>
      <c r="S212" s="171">
        <v>1</v>
      </c>
      <c r="T212" s="136"/>
      <c r="U212" s="136"/>
    </row>
    <row r="213" spans="1:34" s="97" customFormat="1" outlineLevel="1" x14ac:dyDescent="0.2">
      <c r="A213" s="525"/>
      <c r="B213" s="527"/>
      <c r="C213" s="527"/>
      <c r="D213" s="527"/>
      <c r="E213" s="529"/>
      <c r="F213" s="531"/>
      <c r="G213" s="3" t="s">
        <v>721</v>
      </c>
      <c r="H213" s="109">
        <v>1</v>
      </c>
      <c r="I213" s="274">
        <v>1</v>
      </c>
      <c r="J213" s="274">
        <v>1</v>
      </c>
      <c r="K213" s="274">
        <v>1</v>
      </c>
      <c r="L213" s="274">
        <v>1</v>
      </c>
      <c r="M213" s="274">
        <v>1</v>
      </c>
      <c r="N213" s="274">
        <v>1</v>
      </c>
      <c r="O213" s="274">
        <v>1</v>
      </c>
      <c r="P213" s="274">
        <v>1</v>
      </c>
      <c r="Q213" s="274">
        <v>1</v>
      </c>
      <c r="R213" s="274">
        <v>1</v>
      </c>
      <c r="S213" s="274">
        <v>1</v>
      </c>
      <c r="T213" s="101"/>
      <c r="U213" s="101"/>
    </row>
    <row r="214" spans="1:34" s="97" customFormat="1" outlineLevel="1" x14ac:dyDescent="0.2">
      <c r="A214" s="524">
        <v>7</v>
      </c>
      <c r="B214" s="526" t="s">
        <v>718</v>
      </c>
      <c r="C214" s="526" t="s">
        <v>644</v>
      </c>
      <c r="D214" s="526" t="s">
        <v>519</v>
      </c>
      <c r="E214" s="528" t="s">
        <v>729</v>
      </c>
      <c r="F214" s="530"/>
      <c r="G214" s="3" t="s">
        <v>720</v>
      </c>
      <c r="H214" s="169"/>
      <c r="I214" s="171">
        <v>0.95</v>
      </c>
      <c r="J214" s="171">
        <v>0.95</v>
      </c>
      <c r="K214" s="171">
        <v>0.95</v>
      </c>
      <c r="L214" s="282">
        <v>0.95</v>
      </c>
      <c r="M214" s="171">
        <v>0.95</v>
      </c>
      <c r="N214" s="171">
        <v>0.95</v>
      </c>
      <c r="O214" s="171">
        <v>0.95</v>
      </c>
      <c r="P214" s="171">
        <v>0.95</v>
      </c>
      <c r="Q214" s="171">
        <v>0.95</v>
      </c>
      <c r="R214" s="171">
        <v>0.95</v>
      </c>
      <c r="S214" s="171">
        <v>0.95</v>
      </c>
      <c r="T214" s="136"/>
      <c r="U214" s="136"/>
    </row>
    <row r="215" spans="1:34" s="97" customFormat="1" outlineLevel="1" x14ac:dyDescent="0.2">
      <c r="A215" s="525"/>
      <c r="B215" s="527"/>
      <c r="C215" s="527"/>
      <c r="D215" s="527"/>
      <c r="E215" s="529"/>
      <c r="F215" s="531"/>
      <c r="G215" s="3" t="s">
        <v>721</v>
      </c>
      <c r="H215" s="109">
        <v>1</v>
      </c>
      <c r="I215" s="274">
        <v>1</v>
      </c>
      <c r="J215" s="274">
        <v>1</v>
      </c>
      <c r="K215" s="274">
        <v>1</v>
      </c>
      <c r="L215" s="274">
        <v>1</v>
      </c>
      <c r="M215" s="274">
        <v>1</v>
      </c>
      <c r="N215" s="274">
        <v>1</v>
      </c>
      <c r="O215" s="274">
        <v>1</v>
      </c>
      <c r="P215" s="274">
        <v>1</v>
      </c>
      <c r="Q215" s="274">
        <v>1</v>
      </c>
      <c r="R215" s="274">
        <v>1</v>
      </c>
      <c r="S215" s="274">
        <v>1</v>
      </c>
      <c r="T215" s="101"/>
      <c r="U215" s="101"/>
    </row>
    <row r="216" spans="1:34" s="97" customFormat="1" outlineLevel="1" x14ac:dyDescent="0.2">
      <c r="A216" s="524">
        <v>8</v>
      </c>
      <c r="B216" s="526" t="s">
        <v>718</v>
      </c>
      <c r="C216" s="526" t="s">
        <v>644</v>
      </c>
      <c r="D216" s="526" t="s">
        <v>519</v>
      </c>
      <c r="E216" s="528" t="s">
        <v>730</v>
      </c>
      <c r="F216" s="530"/>
      <c r="G216" s="3" t="s">
        <v>720</v>
      </c>
      <c r="H216" s="168"/>
      <c r="I216" s="170" t="s">
        <v>629</v>
      </c>
      <c r="J216" s="170" t="s">
        <v>629</v>
      </c>
      <c r="K216" s="170" t="s">
        <v>629</v>
      </c>
      <c r="L216" s="170" t="s">
        <v>629</v>
      </c>
      <c r="M216" s="170" t="s">
        <v>629</v>
      </c>
      <c r="N216" s="170" t="s">
        <v>629</v>
      </c>
      <c r="O216" s="170" t="s">
        <v>629</v>
      </c>
      <c r="P216" s="170" t="s">
        <v>629</v>
      </c>
      <c r="Q216" s="170" t="s">
        <v>629</v>
      </c>
      <c r="R216" s="170" t="s">
        <v>629</v>
      </c>
      <c r="S216" s="170" t="s">
        <v>629</v>
      </c>
      <c r="T216" s="137"/>
      <c r="U216" s="137"/>
    </row>
    <row r="217" spans="1:34" s="97" customFormat="1" outlineLevel="1" x14ac:dyDescent="0.2">
      <c r="A217" s="525"/>
      <c r="B217" s="527"/>
      <c r="C217" s="527"/>
      <c r="D217" s="527"/>
      <c r="E217" s="529"/>
      <c r="F217" s="531"/>
      <c r="G217" s="3" t="s">
        <v>721</v>
      </c>
      <c r="H217" s="108" t="s">
        <v>605</v>
      </c>
      <c r="I217" s="110" t="s">
        <v>605</v>
      </c>
      <c r="J217" s="110" t="s">
        <v>605</v>
      </c>
      <c r="K217" s="110" t="s">
        <v>605</v>
      </c>
      <c r="L217" s="110" t="s">
        <v>605</v>
      </c>
      <c r="M217" s="110" t="s">
        <v>605</v>
      </c>
      <c r="N217" s="110" t="s">
        <v>605</v>
      </c>
      <c r="O217" s="110" t="s">
        <v>605</v>
      </c>
      <c r="P217" s="110" t="s">
        <v>605</v>
      </c>
      <c r="Q217" s="110" t="s">
        <v>605</v>
      </c>
      <c r="R217" s="110" t="s">
        <v>605</v>
      </c>
      <c r="S217" s="110" t="s">
        <v>605</v>
      </c>
      <c r="T217" s="100"/>
      <c r="U217" s="100"/>
    </row>
    <row r="218" spans="1:34" s="97" customFormat="1" outlineLevel="1" x14ac:dyDescent="0.2">
      <c r="A218" s="524">
        <v>9</v>
      </c>
      <c r="B218" s="526" t="s">
        <v>718</v>
      </c>
      <c r="C218" s="526" t="s">
        <v>644</v>
      </c>
      <c r="D218" s="526" t="s">
        <v>519</v>
      </c>
      <c r="E218" s="528" t="s">
        <v>731</v>
      </c>
      <c r="F218" s="530"/>
      <c r="G218" s="3" t="s">
        <v>720</v>
      </c>
      <c r="H218" s="168"/>
      <c r="I218" s="170">
        <v>0</v>
      </c>
      <c r="J218" s="170">
        <v>0</v>
      </c>
      <c r="K218" s="170">
        <v>0</v>
      </c>
      <c r="L218" s="170">
        <v>0</v>
      </c>
      <c r="M218" s="170">
        <v>0</v>
      </c>
      <c r="N218" s="170">
        <v>0</v>
      </c>
      <c r="O218" s="170">
        <v>0</v>
      </c>
      <c r="P218" s="170">
        <v>0</v>
      </c>
      <c r="Q218" s="170">
        <v>0</v>
      </c>
      <c r="R218" s="170">
        <v>0</v>
      </c>
      <c r="S218" s="170">
        <v>0</v>
      </c>
      <c r="T218" s="137"/>
      <c r="U218" s="137"/>
    </row>
    <row r="219" spans="1:34" s="97" customFormat="1" outlineLevel="1" x14ac:dyDescent="0.2">
      <c r="A219" s="525"/>
      <c r="B219" s="527"/>
      <c r="C219" s="527"/>
      <c r="D219" s="527"/>
      <c r="E219" s="529"/>
      <c r="F219" s="531"/>
      <c r="G219" s="3" t="s">
        <v>721</v>
      </c>
      <c r="H219" s="108">
        <v>0</v>
      </c>
      <c r="I219" s="275">
        <v>0</v>
      </c>
      <c r="J219" s="275">
        <v>0</v>
      </c>
      <c r="K219" s="275">
        <v>0</v>
      </c>
      <c r="L219" s="275">
        <v>0</v>
      </c>
      <c r="M219" s="275">
        <v>0</v>
      </c>
      <c r="N219" s="275">
        <v>0</v>
      </c>
      <c r="O219" s="275">
        <v>0</v>
      </c>
      <c r="P219" s="275">
        <v>0</v>
      </c>
      <c r="Q219" s="275">
        <v>0</v>
      </c>
      <c r="R219" s="275">
        <v>0</v>
      </c>
      <c r="S219" s="275">
        <v>0</v>
      </c>
      <c r="T219" s="100"/>
      <c r="U219" s="100"/>
    </row>
    <row r="220" spans="1:34" s="97" customFormat="1" outlineLevel="1" x14ac:dyDescent="0.2">
      <c r="A220" s="524">
        <v>10</v>
      </c>
      <c r="B220" s="526" t="s">
        <v>718</v>
      </c>
      <c r="C220" s="526" t="s">
        <v>644</v>
      </c>
      <c r="D220" s="526" t="s">
        <v>519</v>
      </c>
      <c r="E220" s="528" t="s">
        <v>762</v>
      </c>
      <c r="F220" s="530"/>
      <c r="G220" s="3" t="s">
        <v>720</v>
      </c>
      <c r="H220" s="168"/>
      <c r="I220" s="170">
        <v>1</v>
      </c>
      <c r="J220" s="170">
        <v>5</v>
      </c>
      <c r="K220" s="170">
        <v>5</v>
      </c>
      <c r="L220" s="170">
        <v>5</v>
      </c>
      <c r="M220" s="170">
        <v>5</v>
      </c>
      <c r="N220" s="170">
        <v>5</v>
      </c>
      <c r="O220" s="170">
        <v>5</v>
      </c>
      <c r="P220" s="170">
        <v>5</v>
      </c>
      <c r="Q220" s="170">
        <v>5</v>
      </c>
      <c r="R220" s="170">
        <v>5</v>
      </c>
      <c r="S220" s="170">
        <v>5</v>
      </c>
      <c r="T220" s="137"/>
      <c r="U220" s="137"/>
    </row>
    <row r="221" spans="1:34" s="97" customFormat="1" outlineLevel="1" x14ac:dyDescent="0.2">
      <c r="A221" s="525"/>
      <c r="B221" s="527"/>
      <c r="C221" s="527"/>
      <c r="D221" s="527"/>
      <c r="E221" s="529"/>
      <c r="F221" s="531"/>
      <c r="G221" s="3" t="s">
        <v>721</v>
      </c>
      <c r="H221" s="108" t="s">
        <v>605</v>
      </c>
      <c r="I221" s="275">
        <v>0</v>
      </c>
      <c r="J221" s="146">
        <v>0</v>
      </c>
      <c r="K221" s="146">
        <v>0</v>
      </c>
      <c r="L221" s="146">
        <v>0</v>
      </c>
      <c r="M221" s="146">
        <v>0</v>
      </c>
      <c r="N221" s="146">
        <v>0</v>
      </c>
      <c r="O221" s="146">
        <v>0</v>
      </c>
      <c r="P221" s="146">
        <v>0</v>
      </c>
      <c r="Q221" s="146">
        <v>0</v>
      </c>
      <c r="R221" s="146">
        <v>0</v>
      </c>
      <c r="S221" s="146">
        <v>0</v>
      </c>
      <c r="T221" s="100"/>
      <c r="U221" s="100"/>
    </row>
    <row r="222" spans="1:34" s="97" customFormat="1" outlineLevel="1" x14ac:dyDescent="0.2">
      <c r="A222" s="524">
        <v>11</v>
      </c>
      <c r="B222" s="526" t="s">
        <v>718</v>
      </c>
      <c r="C222" s="526" t="s">
        <v>644</v>
      </c>
      <c r="D222" s="526" t="s">
        <v>519</v>
      </c>
      <c r="E222" s="528" t="s">
        <v>733</v>
      </c>
      <c r="F222" s="530"/>
      <c r="G222" s="3" t="s">
        <v>720</v>
      </c>
      <c r="H222" s="169"/>
      <c r="I222" s="171">
        <v>1</v>
      </c>
      <c r="J222" s="136">
        <v>1</v>
      </c>
      <c r="K222" s="136">
        <v>1</v>
      </c>
      <c r="L222" s="136">
        <v>1</v>
      </c>
      <c r="M222" s="136">
        <v>1</v>
      </c>
      <c r="N222" s="136">
        <v>1</v>
      </c>
      <c r="O222" s="136">
        <v>1</v>
      </c>
      <c r="P222" s="136">
        <v>1</v>
      </c>
      <c r="Q222" s="136">
        <v>1</v>
      </c>
      <c r="R222" s="136">
        <v>1</v>
      </c>
      <c r="S222" s="136">
        <v>1</v>
      </c>
      <c r="T222" s="136"/>
      <c r="U222" s="136"/>
    </row>
    <row r="223" spans="1:34" s="97" customFormat="1" outlineLevel="1" x14ac:dyDescent="0.2">
      <c r="A223" s="525"/>
      <c r="B223" s="527"/>
      <c r="C223" s="527"/>
      <c r="D223" s="527"/>
      <c r="E223" s="529"/>
      <c r="F223" s="531"/>
      <c r="G223" s="3" t="s">
        <v>721</v>
      </c>
      <c r="H223" s="109">
        <v>1</v>
      </c>
      <c r="I223" s="274">
        <v>1</v>
      </c>
      <c r="J223" s="145">
        <v>1</v>
      </c>
      <c r="K223" s="145">
        <v>1</v>
      </c>
      <c r="L223" s="145">
        <v>1</v>
      </c>
      <c r="M223" s="145">
        <v>1</v>
      </c>
      <c r="N223" s="145">
        <v>1</v>
      </c>
      <c r="O223" s="145">
        <v>1</v>
      </c>
      <c r="P223" s="145">
        <v>1</v>
      </c>
      <c r="Q223" s="145">
        <v>1</v>
      </c>
      <c r="R223" s="145">
        <v>1</v>
      </c>
      <c r="S223" s="145">
        <v>1</v>
      </c>
      <c r="T223" s="101"/>
      <c r="U223" s="101"/>
    </row>
    <row r="224" spans="1:34" s="97" customFormat="1" outlineLevel="1" x14ac:dyDescent="0.2">
      <c r="A224" s="524">
        <v>12</v>
      </c>
      <c r="B224" s="526" t="s">
        <v>718</v>
      </c>
      <c r="C224" s="526" t="s">
        <v>644</v>
      </c>
      <c r="D224" s="526" t="s">
        <v>519</v>
      </c>
      <c r="E224" s="528" t="s">
        <v>734</v>
      </c>
      <c r="F224" s="530"/>
      <c r="G224" s="3" t="s">
        <v>720</v>
      </c>
      <c r="H224" s="168"/>
      <c r="I224" s="170">
        <v>0</v>
      </c>
      <c r="J224" s="170">
        <v>0</v>
      </c>
      <c r="K224" s="170">
        <v>0</v>
      </c>
      <c r="L224" s="170">
        <v>0</v>
      </c>
      <c r="M224" s="170">
        <v>0</v>
      </c>
      <c r="N224" s="170">
        <v>0</v>
      </c>
      <c r="O224" s="170">
        <v>0</v>
      </c>
      <c r="P224" s="170">
        <v>0</v>
      </c>
      <c r="Q224" s="170">
        <v>0</v>
      </c>
      <c r="R224" s="170">
        <v>0</v>
      </c>
      <c r="S224" s="170">
        <v>0</v>
      </c>
      <c r="T224" s="137"/>
      <c r="U224" s="137"/>
    </row>
    <row r="225" spans="1:22" s="97" customFormat="1" outlineLevel="1" x14ac:dyDescent="0.2">
      <c r="A225" s="525"/>
      <c r="B225" s="527"/>
      <c r="C225" s="527"/>
      <c r="D225" s="527"/>
      <c r="E225" s="529"/>
      <c r="F225" s="531"/>
      <c r="G225" s="3" t="s">
        <v>721</v>
      </c>
      <c r="H225" s="108">
        <v>0</v>
      </c>
      <c r="I225" s="275">
        <v>0</v>
      </c>
      <c r="J225" s="275">
        <v>0</v>
      </c>
      <c r="K225" s="275">
        <v>0</v>
      </c>
      <c r="L225" s="275">
        <v>0</v>
      </c>
      <c r="M225" s="275">
        <v>0</v>
      </c>
      <c r="N225" s="275">
        <v>0</v>
      </c>
      <c r="O225" s="275">
        <v>0</v>
      </c>
      <c r="P225" s="275">
        <v>0</v>
      </c>
      <c r="Q225" s="275">
        <v>0</v>
      </c>
      <c r="R225" s="275">
        <v>0</v>
      </c>
      <c r="S225" s="275">
        <v>0</v>
      </c>
      <c r="T225" s="100"/>
      <c r="U225" s="100"/>
    </row>
    <row r="226" spans="1:22" outlineLevel="1" x14ac:dyDescent="0.2">
      <c r="A226" s="524">
        <v>13</v>
      </c>
      <c r="B226" s="526" t="s">
        <v>718</v>
      </c>
      <c r="C226" s="526" t="s">
        <v>648</v>
      </c>
      <c r="D226" s="526" t="s">
        <v>722</v>
      </c>
      <c r="E226" s="528" t="s">
        <v>649</v>
      </c>
      <c r="F226" s="530"/>
      <c r="G226" s="3" t="s">
        <v>720</v>
      </c>
      <c r="H226" s="168"/>
      <c r="I226" s="168">
        <v>2</v>
      </c>
      <c r="J226" s="168">
        <v>3</v>
      </c>
      <c r="K226" s="168">
        <v>3</v>
      </c>
      <c r="L226" s="168">
        <v>3</v>
      </c>
      <c r="M226" s="168">
        <v>2</v>
      </c>
      <c r="N226" s="168">
        <v>2</v>
      </c>
      <c r="O226" s="168">
        <v>2</v>
      </c>
      <c r="P226" s="168">
        <v>2</v>
      </c>
      <c r="Q226" s="168">
        <v>2</v>
      </c>
      <c r="R226" s="168">
        <v>2</v>
      </c>
      <c r="S226" s="168">
        <v>2</v>
      </c>
      <c r="T226" s="137"/>
      <c r="U226" s="137"/>
    </row>
    <row r="227" spans="1:22" outlineLevel="1" x14ac:dyDescent="0.2">
      <c r="A227" s="525"/>
      <c r="B227" s="527"/>
      <c r="C227" s="527"/>
      <c r="D227" s="527"/>
      <c r="E227" s="529"/>
      <c r="F227" s="531"/>
      <c r="G227" s="3" t="s">
        <v>721</v>
      </c>
      <c r="H227" s="108">
        <v>0</v>
      </c>
      <c r="I227" s="272">
        <v>2</v>
      </c>
      <c r="J227" s="272">
        <v>1</v>
      </c>
      <c r="K227" s="272">
        <v>1</v>
      </c>
      <c r="L227" s="272">
        <v>0</v>
      </c>
      <c r="M227" s="272">
        <v>0</v>
      </c>
      <c r="N227" s="272">
        <v>2</v>
      </c>
      <c r="O227" s="272">
        <v>2</v>
      </c>
      <c r="P227" s="272">
        <v>2</v>
      </c>
      <c r="Q227" s="272">
        <v>2</v>
      </c>
      <c r="R227" s="272">
        <v>2</v>
      </c>
      <c r="S227" s="272">
        <v>2</v>
      </c>
      <c r="T227" s="100"/>
      <c r="U227" s="100"/>
      <c r="V227" s="128"/>
    </row>
    <row r="228" spans="1:22" outlineLevel="1" x14ac:dyDescent="0.2">
      <c r="A228" s="524">
        <v>14</v>
      </c>
      <c r="B228" s="526" t="s">
        <v>718</v>
      </c>
      <c r="C228" s="526" t="s">
        <v>648</v>
      </c>
      <c r="D228" s="526" t="s">
        <v>51</v>
      </c>
      <c r="E228" s="528" t="s">
        <v>735</v>
      </c>
      <c r="F228" s="530"/>
      <c r="G228" s="3" t="s">
        <v>720</v>
      </c>
      <c r="H228" s="169"/>
      <c r="I228" s="169">
        <v>0.66</v>
      </c>
      <c r="J228" s="169">
        <v>0.66</v>
      </c>
      <c r="K228" s="169">
        <v>0.66</v>
      </c>
      <c r="L228" s="169">
        <v>0.66</v>
      </c>
      <c r="M228" s="169">
        <v>0.66</v>
      </c>
      <c r="N228" s="169">
        <v>0.66</v>
      </c>
      <c r="O228" s="169">
        <v>0.66</v>
      </c>
      <c r="P228" s="169">
        <v>0.66</v>
      </c>
      <c r="Q228" s="169">
        <v>0.66</v>
      </c>
      <c r="R228" s="169">
        <v>0.66</v>
      </c>
      <c r="S228" s="169">
        <v>0.66</v>
      </c>
      <c r="T228" s="136"/>
      <c r="U228" s="136"/>
    </row>
    <row r="229" spans="1:22" outlineLevel="1" x14ac:dyDescent="0.2">
      <c r="A229" s="525"/>
      <c r="B229" s="527"/>
      <c r="C229" s="527"/>
      <c r="D229" s="527"/>
      <c r="E229" s="529"/>
      <c r="F229" s="531"/>
      <c r="G229" s="3" t="s">
        <v>721</v>
      </c>
      <c r="H229" s="109">
        <v>0.66</v>
      </c>
      <c r="I229" s="273">
        <v>0.84</v>
      </c>
      <c r="J229" s="145">
        <v>0.84499999999999997</v>
      </c>
      <c r="K229" s="145">
        <v>0.84</v>
      </c>
      <c r="L229" s="145">
        <v>0.83799999999999997</v>
      </c>
      <c r="M229" s="145">
        <v>0.83799999999999997</v>
      </c>
      <c r="N229" s="145">
        <v>0.83799999999999997</v>
      </c>
      <c r="O229" s="145">
        <v>0.83799999999999997</v>
      </c>
      <c r="P229" s="145">
        <v>0.83799999999999997</v>
      </c>
      <c r="Q229" s="145">
        <v>0.83799999999999997</v>
      </c>
      <c r="R229" s="145">
        <v>0.83799999999999997</v>
      </c>
      <c r="S229" s="145">
        <v>0.83799999999999997</v>
      </c>
      <c r="T229" s="101"/>
      <c r="U229" s="101"/>
      <c r="V229" s="128"/>
    </row>
    <row r="230" spans="1:22" outlineLevel="1" x14ac:dyDescent="0.2">
      <c r="A230" s="524">
        <v>15</v>
      </c>
      <c r="B230" s="526" t="s">
        <v>718</v>
      </c>
      <c r="C230" s="526" t="s">
        <v>648</v>
      </c>
      <c r="D230" s="526" t="s">
        <v>722</v>
      </c>
      <c r="E230" s="528" t="s">
        <v>736</v>
      </c>
      <c r="F230" s="530"/>
      <c r="G230" s="3" t="s">
        <v>720</v>
      </c>
      <c r="H230" s="168">
        <v>14</v>
      </c>
      <c r="I230" s="168">
        <v>6</v>
      </c>
      <c r="J230" s="170">
        <v>7</v>
      </c>
      <c r="K230" s="170">
        <v>7</v>
      </c>
      <c r="L230" s="170">
        <v>7</v>
      </c>
      <c r="M230" s="170">
        <v>6</v>
      </c>
      <c r="N230" s="170">
        <v>6</v>
      </c>
      <c r="O230" s="170">
        <v>6</v>
      </c>
      <c r="P230" s="170">
        <v>5</v>
      </c>
      <c r="Q230" s="170">
        <v>5</v>
      </c>
      <c r="R230" s="170">
        <v>5</v>
      </c>
      <c r="S230" s="170">
        <v>4</v>
      </c>
      <c r="T230" s="170">
        <v>4</v>
      </c>
      <c r="U230" s="170">
        <v>4</v>
      </c>
    </row>
    <row r="231" spans="1:22" outlineLevel="1" x14ac:dyDescent="0.2">
      <c r="A231" s="525"/>
      <c r="B231" s="527"/>
      <c r="C231" s="527"/>
      <c r="D231" s="527"/>
      <c r="E231" s="529"/>
      <c r="F231" s="531"/>
      <c r="G231" s="3" t="s">
        <v>721</v>
      </c>
      <c r="H231" s="108"/>
      <c r="I231" s="275">
        <v>5</v>
      </c>
      <c r="J231" s="275">
        <v>5</v>
      </c>
      <c r="K231" s="283">
        <v>4</v>
      </c>
      <c r="L231" s="284">
        <v>9</v>
      </c>
      <c r="M231" s="284">
        <v>7</v>
      </c>
      <c r="N231" s="283">
        <v>5</v>
      </c>
      <c r="O231" s="283">
        <v>5</v>
      </c>
      <c r="P231" s="283">
        <v>0</v>
      </c>
      <c r="Q231" s="283">
        <v>3</v>
      </c>
      <c r="R231" s="283">
        <v>1</v>
      </c>
      <c r="S231" s="283">
        <v>0</v>
      </c>
      <c r="T231" s="283"/>
      <c r="U231" s="283"/>
    </row>
    <row r="232" spans="1:22" outlineLevel="1" x14ac:dyDescent="0.2">
      <c r="A232" s="524">
        <v>16</v>
      </c>
      <c r="B232" s="526" t="s">
        <v>718</v>
      </c>
      <c r="C232" s="526" t="s">
        <v>648</v>
      </c>
      <c r="D232" s="526" t="s">
        <v>51</v>
      </c>
      <c r="E232" s="528" t="s">
        <v>651</v>
      </c>
      <c r="F232" s="530"/>
      <c r="G232" s="3" t="s">
        <v>720</v>
      </c>
      <c r="H232" s="168">
        <v>3</v>
      </c>
      <c r="I232" s="168">
        <v>1.5</v>
      </c>
      <c r="J232" s="170">
        <v>1.5</v>
      </c>
      <c r="K232" s="170">
        <v>1.5</v>
      </c>
      <c r="L232" s="170">
        <v>1.5</v>
      </c>
      <c r="M232" s="170">
        <v>1.5</v>
      </c>
      <c r="N232" s="170">
        <v>1.5</v>
      </c>
      <c r="O232" s="170">
        <v>1.5</v>
      </c>
      <c r="P232" s="170">
        <v>1.5</v>
      </c>
      <c r="Q232" s="170">
        <v>1.5</v>
      </c>
      <c r="R232" s="170">
        <v>1.5</v>
      </c>
      <c r="S232" s="170">
        <v>1.5</v>
      </c>
      <c r="T232" s="170">
        <v>1.5</v>
      </c>
      <c r="U232" s="170">
        <v>1.5</v>
      </c>
    </row>
    <row r="233" spans="1:22" outlineLevel="1" x14ac:dyDescent="0.2">
      <c r="A233" s="525"/>
      <c r="B233" s="527"/>
      <c r="C233" s="527"/>
      <c r="D233" s="527"/>
      <c r="E233" s="529"/>
      <c r="F233" s="531"/>
      <c r="G233" s="3" t="s">
        <v>721</v>
      </c>
      <c r="H233" s="108"/>
      <c r="I233" s="280">
        <v>0.03</v>
      </c>
      <c r="J233" s="280">
        <v>0.08</v>
      </c>
      <c r="K233" s="280">
        <v>0.04</v>
      </c>
      <c r="L233" s="280">
        <v>0.13</v>
      </c>
      <c r="M233" s="280">
        <v>0.09</v>
      </c>
      <c r="N233" s="283">
        <v>0.03</v>
      </c>
      <c r="O233" s="283">
        <v>0.01</v>
      </c>
      <c r="P233" s="283">
        <v>0.01</v>
      </c>
      <c r="Q233" s="283">
        <v>0.01</v>
      </c>
      <c r="R233" s="283">
        <v>0.01</v>
      </c>
      <c r="S233" s="283">
        <v>0.01</v>
      </c>
      <c r="T233" s="101"/>
      <c r="U233" s="101"/>
    </row>
    <row r="234" spans="1:22" outlineLevel="1" x14ac:dyDescent="0.2">
      <c r="A234" s="524">
        <v>17</v>
      </c>
      <c r="B234" s="526" t="s">
        <v>718</v>
      </c>
      <c r="C234" s="526" t="s">
        <v>648</v>
      </c>
      <c r="D234" s="526" t="s">
        <v>722</v>
      </c>
      <c r="E234" s="528" t="s">
        <v>654</v>
      </c>
      <c r="F234" s="530"/>
      <c r="G234" s="3" t="s">
        <v>720</v>
      </c>
      <c r="H234" s="172"/>
      <c r="I234" s="172">
        <v>0.95499999999999996</v>
      </c>
      <c r="J234" s="172">
        <v>0.95</v>
      </c>
      <c r="K234" s="172">
        <v>0.95</v>
      </c>
      <c r="L234" s="172">
        <v>0.95</v>
      </c>
      <c r="M234" s="172">
        <v>0.95</v>
      </c>
      <c r="N234" s="172">
        <v>0.95</v>
      </c>
      <c r="O234" s="140">
        <v>0.95499999999999996</v>
      </c>
      <c r="P234" s="140">
        <v>0.95499999999999996</v>
      </c>
      <c r="Q234" s="140">
        <v>0.95499999999999996</v>
      </c>
      <c r="R234" s="140">
        <v>0.95499999999999996</v>
      </c>
      <c r="S234" s="140">
        <v>0.95499999999999996</v>
      </c>
      <c r="T234" s="140"/>
      <c r="U234" s="140"/>
    </row>
    <row r="235" spans="1:22" outlineLevel="1" x14ac:dyDescent="0.2">
      <c r="A235" s="525"/>
      <c r="B235" s="527"/>
      <c r="C235" s="527"/>
      <c r="D235" s="527"/>
      <c r="E235" s="529"/>
      <c r="F235" s="531"/>
      <c r="G235" s="3" t="s">
        <v>721</v>
      </c>
      <c r="H235" s="112" t="s">
        <v>605</v>
      </c>
      <c r="I235" s="285">
        <v>0.95699999999999996</v>
      </c>
      <c r="J235" s="148">
        <v>0.96599999999999997</v>
      </c>
      <c r="K235" s="148">
        <v>0.98299999999999998</v>
      </c>
      <c r="L235" s="148">
        <v>0.97299999999999998</v>
      </c>
      <c r="M235" s="148">
        <v>0.95899999999999996</v>
      </c>
      <c r="N235" s="148">
        <v>0.95699999999999996</v>
      </c>
      <c r="O235" s="452">
        <v>0.95399999999999996</v>
      </c>
      <c r="P235" s="452">
        <v>0.96499999999999997</v>
      </c>
      <c r="Q235" s="452">
        <v>0.95599999999999996</v>
      </c>
      <c r="R235" s="452">
        <v>0.96199999999999997</v>
      </c>
      <c r="S235" s="452">
        <v>0.95760000000000001</v>
      </c>
      <c r="T235" s="103"/>
      <c r="U235" s="103"/>
    </row>
    <row r="236" spans="1:22" outlineLevel="1" x14ac:dyDescent="0.2">
      <c r="A236" s="524">
        <v>18</v>
      </c>
      <c r="B236" s="526" t="s">
        <v>718</v>
      </c>
      <c r="C236" s="526" t="s">
        <v>648</v>
      </c>
      <c r="D236" s="526" t="s">
        <v>722</v>
      </c>
      <c r="E236" s="528" t="s">
        <v>655</v>
      </c>
      <c r="F236" s="530"/>
      <c r="G236" s="3" t="s">
        <v>720</v>
      </c>
      <c r="H236" s="172"/>
      <c r="I236" s="172">
        <v>0.95499999999999996</v>
      </c>
      <c r="J236" s="172">
        <v>0.95499999999999996</v>
      </c>
      <c r="K236" s="172">
        <v>0.95499999999999996</v>
      </c>
      <c r="L236" s="172">
        <v>0.95499999999999996</v>
      </c>
      <c r="M236" s="172">
        <v>0.95499999999999996</v>
      </c>
      <c r="N236" s="172">
        <v>0.95499999999999996</v>
      </c>
      <c r="O236" s="140">
        <v>0.95499999999999996</v>
      </c>
      <c r="P236" s="140">
        <v>0.95499999999999996</v>
      </c>
      <c r="Q236" s="140">
        <v>0.95499999999999996</v>
      </c>
      <c r="R236" s="140">
        <v>0.95499999999999996</v>
      </c>
      <c r="S236" s="140">
        <v>0.95499999999999996</v>
      </c>
      <c r="T236" s="140"/>
      <c r="U236" s="140"/>
    </row>
    <row r="237" spans="1:22" outlineLevel="1" x14ac:dyDescent="0.2">
      <c r="A237" s="525"/>
      <c r="B237" s="527"/>
      <c r="C237" s="527"/>
      <c r="D237" s="527"/>
      <c r="E237" s="529"/>
      <c r="F237" s="531"/>
      <c r="G237" s="3" t="s">
        <v>721</v>
      </c>
      <c r="H237" s="112" t="s">
        <v>605</v>
      </c>
      <c r="I237" s="286">
        <v>0.94699999999999995</v>
      </c>
      <c r="J237" s="132">
        <v>0.93</v>
      </c>
      <c r="K237" s="132">
        <v>0.93</v>
      </c>
      <c r="L237" s="132">
        <v>0.93</v>
      </c>
      <c r="M237" s="132">
        <v>0.94</v>
      </c>
      <c r="N237" s="132">
        <v>0.94699999999999995</v>
      </c>
      <c r="O237" s="260">
        <v>0.95099999999999996</v>
      </c>
      <c r="P237" s="452">
        <v>0.97199999999999998</v>
      </c>
      <c r="Q237" s="452">
        <v>0.97199999999999998</v>
      </c>
      <c r="R237" s="452">
        <v>0.97799999999999998</v>
      </c>
      <c r="S237" s="452">
        <v>0.9627</v>
      </c>
      <c r="T237" s="103"/>
      <c r="U237" s="103"/>
    </row>
    <row r="238" spans="1:22" outlineLevel="1" x14ac:dyDescent="0.2">
      <c r="A238" s="524">
        <v>20</v>
      </c>
      <c r="B238" s="526" t="s">
        <v>718</v>
      </c>
      <c r="C238" s="526" t="s">
        <v>663</v>
      </c>
      <c r="D238" s="526" t="s">
        <v>51</v>
      </c>
      <c r="E238" s="528" t="s">
        <v>664</v>
      </c>
      <c r="F238" s="530"/>
      <c r="G238" s="3" t="s">
        <v>720</v>
      </c>
      <c r="H238" s="169"/>
      <c r="I238" s="169">
        <v>0.99</v>
      </c>
      <c r="J238" s="169">
        <v>0.99</v>
      </c>
      <c r="K238" s="169">
        <v>0.99</v>
      </c>
      <c r="L238" s="169">
        <v>0.99</v>
      </c>
      <c r="M238" s="169">
        <v>0.99</v>
      </c>
      <c r="N238" s="169">
        <v>0.99</v>
      </c>
      <c r="O238" s="169">
        <v>0.99</v>
      </c>
      <c r="P238" s="169">
        <v>0.99</v>
      </c>
      <c r="Q238" s="169">
        <v>0.99</v>
      </c>
      <c r="R238" s="169">
        <v>0.99</v>
      </c>
      <c r="S238" s="169">
        <v>0.99</v>
      </c>
      <c r="T238" s="169">
        <v>0.99</v>
      </c>
      <c r="U238" s="169">
        <v>0.99</v>
      </c>
    </row>
    <row r="239" spans="1:22" outlineLevel="1" x14ac:dyDescent="0.2">
      <c r="A239" s="525"/>
      <c r="B239" s="527"/>
      <c r="C239" s="527"/>
      <c r="D239" s="527"/>
      <c r="E239" s="529"/>
      <c r="F239" s="531"/>
      <c r="G239" s="3" t="s">
        <v>721</v>
      </c>
      <c r="H239" s="109"/>
      <c r="I239" s="287">
        <v>0.98</v>
      </c>
      <c r="J239" s="131">
        <v>0.95</v>
      </c>
      <c r="K239" s="145">
        <v>0.99</v>
      </c>
      <c r="L239" s="145">
        <v>0.99</v>
      </c>
      <c r="M239" s="131">
        <v>0.98</v>
      </c>
      <c r="N239" s="131">
        <v>0.98</v>
      </c>
      <c r="O239" s="261">
        <v>0.98</v>
      </c>
      <c r="P239" s="261">
        <v>0.98</v>
      </c>
      <c r="Q239" s="264">
        <v>0.99399999999999999</v>
      </c>
      <c r="R239" s="145">
        <v>1</v>
      </c>
      <c r="S239" s="264">
        <v>0.99399999999999999</v>
      </c>
      <c r="T239" s="101"/>
      <c r="U239" s="101"/>
    </row>
    <row r="240" spans="1:22" outlineLevel="1" x14ac:dyDescent="0.2">
      <c r="A240" s="524">
        <v>21</v>
      </c>
      <c r="B240" s="526" t="s">
        <v>718</v>
      </c>
      <c r="C240" s="526" t="s">
        <v>663</v>
      </c>
      <c r="D240" s="526" t="s">
        <v>51</v>
      </c>
      <c r="E240" s="528" t="s">
        <v>665</v>
      </c>
      <c r="F240" s="530"/>
      <c r="G240" s="3" t="s">
        <v>720</v>
      </c>
      <c r="H240" s="169"/>
      <c r="I240" s="169">
        <v>0.98</v>
      </c>
      <c r="J240" s="169">
        <v>0.98</v>
      </c>
      <c r="K240" s="169">
        <v>0.98</v>
      </c>
      <c r="L240" s="169">
        <v>0.98</v>
      </c>
      <c r="M240" s="169">
        <v>0.98</v>
      </c>
      <c r="N240" s="169">
        <v>0.98</v>
      </c>
      <c r="O240" s="169">
        <v>0.98</v>
      </c>
      <c r="P240" s="169">
        <v>0.98</v>
      </c>
      <c r="Q240" s="169">
        <v>0.98</v>
      </c>
      <c r="R240" s="169">
        <v>0.98</v>
      </c>
      <c r="S240" s="169">
        <v>0.98</v>
      </c>
      <c r="T240" s="136"/>
      <c r="U240" s="136"/>
    </row>
    <row r="241" spans="1:22" outlineLevel="1" x14ac:dyDescent="0.2">
      <c r="A241" s="525"/>
      <c r="B241" s="527"/>
      <c r="C241" s="527"/>
      <c r="D241" s="527"/>
      <c r="E241" s="529"/>
      <c r="F241" s="531"/>
      <c r="G241" s="3" t="s">
        <v>721</v>
      </c>
      <c r="H241" s="109">
        <v>1</v>
      </c>
      <c r="I241" s="273">
        <v>1</v>
      </c>
      <c r="J241" s="145">
        <v>1</v>
      </c>
      <c r="K241" s="145">
        <v>1</v>
      </c>
      <c r="L241" s="145">
        <v>1</v>
      </c>
      <c r="M241" s="145">
        <v>1</v>
      </c>
      <c r="N241" s="145">
        <v>1</v>
      </c>
      <c r="O241" s="145">
        <v>1</v>
      </c>
      <c r="P241" s="145">
        <v>1</v>
      </c>
      <c r="Q241" s="145">
        <v>1</v>
      </c>
      <c r="R241" s="145">
        <v>1</v>
      </c>
      <c r="S241" s="145">
        <v>1</v>
      </c>
      <c r="T241" s="101"/>
      <c r="U241" s="101"/>
    </row>
    <row r="242" spans="1:22" outlineLevel="1" x14ac:dyDescent="0.2">
      <c r="A242" s="524">
        <v>22</v>
      </c>
      <c r="B242" s="526" t="s">
        <v>718</v>
      </c>
      <c r="C242" s="526" t="s">
        <v>663</v>
      </c>
      <c r="D242" s="526" t="s">
        <v>51</v>
      </c>
      <c r="E242" s="528" t="s">
        <v>668</v>
      </c>
      <c r="F242" s="530"/>
      <c r="G242" s="3" t="s">
        <v>720</v>
      </c>
      <c r="H242" s="168"/>
      <c r="I242" s="168">
        <v>1072</v>
      </c>
      <c r="J242" s="168">
        <v>1267</v>
      </c>
      <c r="K242" s="168">
        <v>1218</v>
      </c>
      <c r="L242" s="168">
        <v>1169</v>
      </c>
      <c r="M242" s="168">
        <v>1121</v>
      </c>
      <c r="N242" s="168">
        <v>1072</v>
      </c>
      <c r="O242" s="168">
        <v>1023</v>
      </c>
      <c r="P242" s="168">
        <v>974</v>
      </c>
      <c r="Q242" s="168">
        <v>925</v>
      </c>
      <c r="R242" s="168">
        <v>876</v>
      </c>
      <c r="S242" s="168">
        <v>803</v>
      </c>
      <c r="T242" s="168">
        <v>730</v>
      </c>
      <c r="U242" s="168">
        <v>657</v>
      </c>
    </row>
    <row r="243" spans="1:22" outlineLevel="1" x14ac:dyDescent="0.2">
      <c r="A243" s="525"/>
      <c r="B243" s="527"/>
      <c r="C243" s="527"/>
      <c r="D243" s="527"/>
      <c r="E243" s="529"/>
      <c r="F243" s="531"/>
      <c r="G243" s="3" t="s">
        <v>721</v>
      </c>
      <c r="H243" s="108">
        <v>144</v>
      </c>
      <c r="I243" s="272">
        <v>892</v>
      </c>
      <c r="J243" s="272">
        <v>67</v>
      </c>
      <c r="K243" s="272">
        <v>253</v>
      </c>
      <c r="L243" s="272">
        <v>249</v>
      </c>
      <c r="M243" s="272">
        <v>1103</v>
      </c>
      <c r="N243" s="272">
        <v>892</v>
      </c>
      <c r="O243" s="272">
        <v>561</v>
      </c>
      <c r="P243" s="272">
        <v>924</v>
      </c>
      <c r="Q243" s="272">
        <v>329</v>
      </c>
      <c r="R243" s="507">
        <v>103</v>
      </c>
      <c r="S243" s="507">
        <v>518</v>
      </c>
      <c r="T243" s="100"/>
      <c r="U243" s="100"/>
    </row>
    <row r="244" spans="1:22" outlineLevel="1" x14ac:dyDescent="0.2">
      <c r="A244" s="524">
        <v>23</v>
      </c>
      <c r="B244" s="526" t="s">
        <v>718</v>
      </c>
      <c r="C244" s="526" t="s">
        <v>663</v>
      </c>
      <c r="D244" s="526" t="s">
        <v>51</v>
      </c>
      <c r="E244" s="528" t="s">
        <v>671</v>
      </c>
      <c r="F244" s="530"/>
      <c r="G244" s="3" t="s">
        <v>720</v>
      </c>
      <c r="H244" s="169"/>
      <c r="I244" s="169">
        <v>0.95</v>
      </c>
      <c r="J244" s="136">
        <v>0.95</v>
      </c>
      <c r="K244" s="136">
        <v>0.95</v>
      </c>
      <c r="L244" s="136">
        <v>0.95</v>
      </c>
      <c r="M244" s="136">
        <v>0.95</v>
      </c>
      <c r="N244" s="136">
        <v>0.95</v>
      </c>
      <c r="O244" s="136">
        <v>0.95</v>
      </c>
      <c r="P244" s="136">
        <v>0.95</v>
      </c>
      <c r="Q244" s="136">
        <v>0.95</v>
      </c>
      <c r="R244" s="136">
        <v>0.95</v>
      </c>
      <c r="S244" s="136">
        <v>0.95</v>
      </c>
      <c r="T244" s="136">
        <v>0.95</v>
      </c>
      <c r="U244" s="136">
        <v>0.95</v>
      </c>
    </row>
    <row r="245" spans="1:22" outlineLevel="1" x14ac:dyDescent="0.2">
      <c r="A245" s="525"/>
      <c r="B245" s="527"/>
      <c r="C245" s="527"/>
      <c r="D245" s="527"/>
      <c r="E245" s="529"/>
      <c r="F245" s="531"/>
      <c r="G245" s="3" t="s">
        <v>721</v>
      </c>
      <c r="H245" s="109">
        <v>0.95</v>
      </c>
      <c r="I245" s="273">
        <v>1</v>
      </c>
      <c r="J245" s="150">
        <v>1</v>
      </c>
      <c r="K245" s="150">
        <v>1</v>
      </c>
      <c r="L245" s="150">
        <v>1</v>
      </c>
      <c r="M245" s="145">
        <v>1</v>
      </c>
      <c r="N245" s="145">
        <v>1</v>
      </c>
      <c r="O245" s="145">
        <v>1</v>
      </c>
      <c r="P245" s="145">
        <v>1</v>
      </c>
      <c r="Q245" s="145">
        <v>1</v>
      </c>
      <c r="R245" s="145">
        <v>1</v>
      </c>
      <c r="S245" s="145">
        <v>1</v>
      </c>
      <c r="T245" s="145">
        <v>1</v>
      </c>
      <c r="U245" s="145">
        <v>1</v>
      </c>
      <c r="V245" s="128"/>
    </row>
    <row r="246" spans="1:22" outlineLevel="1" x14ac:dyDescent="0.2">
      <c r="A246" s="524">
        <v>24</v>
      </c>
      <c r="B246" s="526" t="s">
        <v>718</v>
      </c>
      <c r="C246" s="526" t="s">
        <v>673</v>
      </c>
      <c r="D246" s="526" t="s">
        <v>722</v>
      </c>
      <c r="E246" s="528" t="s">
        <v>674</v>
      </c>
      <c r="F246" s="530"/>
      <c r="G246" s="3" t="s">
        <v>720</v>
      </c>
      <c r="H246" s="168"/>
      <c r="I246" s="168">
        <v>30</v>
      </c>
      <c r="J246" s="137">
        <v>30</v>
      </c>
      <c r="K246" s="137">
        <v>30</v>
      </c>
      <c r="L246" s="137">
        <v>30</v>
      </c>
      <c r="M246" s="137">
        <v>30</v>
      </c>
      <c r="N246" s="137">
        <v>30</v>
      </c>
      <c r="O246" s="137">
        <v>30</v>
      </c>
      <c r="P246" s="137">
        <v>30</v>
      </c>
      <c r="Q246" s="137">
        <v>30</v>
      </c>
      <c r="R246" s="137">
        <v>30</v>
      </c>
      <c r="S246" s="137">
        <v>30</v>
      </c>
      <c r="T246" s="137">
        <v>30</v>
      </c>
      <c r="U246" s="137">
        <v>30</v>
      </c>
    </row>
    <row r="247" spans="1:22" outlineLevel="1" x14ac:dyDescent="0.2">
      <c r="A247" s="525"/>
      <c r="B247" s="527"/>
      <c r="C247" s="527"/>
      <c r="D247" s="527"/>
      <c r="E247" s="529"/>
      <c r="F247" s="531"/>
      <c r="G247" s="3" t="s">
        <v>721</v>
      </c>
      <c r="H247" s="108">
        <v>30</v>
      </c>
      <c r="I247" s="272">
        <v>30</v>
      </c>
      <c r="J247" s="146">
        <v>30</v>
      </c>
      <c r="K247" s="146">
        <v>30</v>
      </c>
      <c r="L247" s="146">
        <v>30</v>
      </c>
      <c r="M247" s="146">
        <v>30</v>
      </c>
      <c r="N247" s="146">
        <v>30</v>
      </c>
      <c r="O247" s="146">
        <v>30</v>
      </c>
      <c r="P247" s="146">
        <v>30</v>
      </c>
      <c r="Q247" s="146">
        <v>30</v>
      </c>
      <c r="R247" s="146">
        <v>30</v>
      </c>
      <c r="S247" s="146">
        <v>30</v>
      </c>
      <c r="T247" s="146">
        <v>30</v>
      </c>
      <c r="U247" s="146">
        <v>30</v>
      </c>
    </row>
    <row r="248" spans="1:22" outlineLevel="1" x14ac:dyDescent="0.2">
      <c r="A248" s="524">
        <v>25</v>
      </c>
      <c r="B248" s="526" t="s">
        <v>718</v>
      </c>
      <c r="C248" s="526" t="s">
        <v>673</v>
      </c>
      <c r="D248" s="526" t="s">
        <v>722</v>
      </c>
      <c r="E248" s="528" t="s">
        <v>676</v>
      </c>
      <c r="F248" s="530"/>
      <c r="G248" s="3" t="s">
        <v>720</v>
      </c>
      <c r="H248" s="169"/>
      <c r="I248" s="169">
        <v>0.1</v>
      </c>
      <c r="J248" s="135">
        <v>0</v>
      </c>
      <c r="K248" s="135">
        <v>0</v>
      </c>
      <c r="L248" s="135">
        <v>0.02</v>
      </c>
      <c r="M248" s="135">
        <v>0.02</v>
      </c>
      <c r="N248" s="135">
        <v>0.02</v>
      </c>
      <c r="O248" s="135">
        <v>0.02</v>
      </c>
      <c r="P248" s="135">
        <v>0.02</v>
      </c>
      <c r="Q248" s="135">
        <v>0.02</v>
      </c>
      <c r="R248" s="135">
        <v>0.02</v>
      </c>
      <c r="S248" s="135">
        <v>0.02</v>
      </c>
      <c r="T248" s="135">
        <v>0.02</v>
      </c>
      <c r="U248" s="135">
        <v>0.02</v>
      </c>
    </row>
    <row r="249" spans="1:22" outlineLevel="1" x14ac:dyDescent="0.2">
      <c r="A249" s="525"/>
      <c r="B249" s="527"/>
      <c r="C249" s="527"/>
      <c r="D249" s="527"/>
      <c r="E249" s="529"/>
      <c r="F249" s="531"/>
      <c r="G249" s="3" t="s">
        <v>721</v>
      </c>
      <c r="H249" s="109">
        <v>0.08</v>
      </c>
      <c r="I249" s="273">
        <v>0.02</v>
      </c>
      <c r="J249" s="145">
        <v>0</v>
      </c>
      <c r="K249" s="145">
        <v>0</v>
      </c>
      <c r="L249" s="145">
        <v>0.02</v>
      </c>
      <c r="M249" s="145">
        <v>0.02</v>
      </c>
      <c r="N249" s="145">
        <v>0.02</v>
      </c>
      <c r="O249" s="145">
        <v>0.02</v>
      </c>
      <c r="P249" s="145">
        <v>0.02</v>
      </c>
      <c r="Q249" s="145">
        <v>0.02</v>
      </c>
      <c r="R249" s="145">
        <v>0.02</v>
      </c>
      <c r="S249" s="145">
        <v>0.02</v>
      </c>
      <c r="T249" s="145">
        <v>0.02</v>
      </c>
      <c r="U249" s="145">
        <v>0.02</v>
      </c>
    </row>
    <row r="250" spans="1:22" outlineLevel="1" x14ac:dyDescent="0.2">
      <c r="A250" s="524">
        <v>26</v>
      </c>
      <c r="B250" s="526" t="s">
        <v>718</v>
      </c>
      <c r="C250" s="526" t="s">
        <v>673</v>
      </c>
      <c r="D250" s="526" t="s">
        <v>51</v>
      </c>
      <c r="E250" s="528" t="s">
        <v>679</v>
      </c>
      <c r="F250" s="530"/>
      <c r="G250" s="3" t="s">
        <v>720</v>
      </c>
      <c r="H250" s="173"/>
      <c r="I250" s="173">
        <v>1.8499999999999999E-2</v>
      </c>
      <c r="J250" s="139">
        <v>1.9E-2</v>
      </c>
      <c r="K250" s="139">
        <v>1.9E-2</v>
      </c>
      <c r="L250" s="139">
        <v>1.9E-2</v>
      </c>
      <c r="M250" s="139">
        <v>1.9E-2</v>
      </c>
      <c r="N250" s="139">
        <v>1.9E-2</v>
      </c>
      <c r="O250" s="139">
        <v>1.9E-2</v>
      </c>
      <c r="P250" s="139">
        <v>1.9E-2</v>
      </c>
      <c r="Q250" s="139">
        <v>1.9E-2</v>
      </c>
      <c r="R250" s="139">
        <v>1.9E-2</v>
      </c>
      <c r="S250" s="139">
        <v>1.9E-2</v>
      </c>
      <c r="T250" s="139">
        <v>1.9E-2</v>
      </c>
      <c r="U250" s="139">
        <v>1.9E-2</v>
      </c>
    </row>
    <row r="251" spans="1:22" outlineLevel="1" x14ac:dyDescent="0.2">
      <c r="A251" s="525"/>
      <c r="B251" s="527"/>
      <c r="C251" s="527"/>
      <c r="D251" s="527"/>
      <c r="E251" s="529"/>
      <c r="F251" s="531"/>
      <c r="G251" s="3" t="s">
        <v>721</v>
      </c>
      <c r="H251" s="113">
        <v>2.0999999999999999E-3</v>
      </c>
      <c r="I251" s="288">
        <v>0</v>
      </c>
      <c r="J251" s="133">
        <v>0.04</v>
      </c>
      <c r="K251" s="182">
        <v>8.0000000000000002E-3</v>
      </c>
      <c r="L251" s="182">
        <v>0</v>
      </c>
      <c r="M251" s="182">
        <v>8.9999999999999998E-4</v>
      </c>
      <c r="N251" s="182">
        <v>0</v>
      </c>
      <c r="O251" s="182">
        <v>0</v>
      </c>
      <c r="P251" s="182">
        <v>0</v>
      </c>
      <c r="Q251" s="182">
        <v>0</v>
      </c>
      <c r="R251" s="182">
        <v>0</v>
      </c>
      <c r="S251" s="182">
        <v>0</v>
      </c>
      <c r="T251" s="182">
        <v>0</v>
      </c>
      <c r="U251" s="182">
        <v>0</v>
      </c>
    </row>
    <row r="252" spans="1:22" outlineLevel="1" x14ac:dyDescent="0.2">
      <c r="A252" s="524">
        <v>27</v>
      </c>
      <c r="B252" s="526" t="s">
        <v>718</v>
      </c>
      <c r="C252" s="526" t="s">
        <v>673</v>
      </c>
      <c r="D252" s="526" t="s">
        <v>519</v>
      </c>
      <c r="E252" s="528" t="s">
        <v>638</v>
      </c>
      <c r="F252" s="530"/>
      <c r="G252" s="3" t="s">
        <v>720</v>
      </c>
      <c r="H252" s="169"/>
      <c r="I252" s="175" t="s">
        <v>625</v>
      </c>
      <c r="J252" s="176" t="s">
        <v>625</v>
      </c>
      <c r="K252" s="176" t="s">
        <v>625</v>
      </c>
      <c r="L252" s="176" t="s">
        <v>625</v>
      </c>
      <c r="M252" s="176" t="s">
        <v>625</v>
      </c>
      <c r="N252" s="176" t="s">
        <v>625</v>
      </c>
      <c r="O252" s="176" t="s">
        <v>625</v>
      </c>
      <c r="P252" s="176" t="s">
        <v>625</v>
      </c>
      <c r="Q252" s="176" t="s">
        <v>625</v>
      </c>
      <c r="R252" s="176" t="s">
        <v>625</v>
      </c>
      <c r="S252" s="176" t="s">
        <v>625</v>
      </c>
      <c r="T252" s="176" t="s">
        <v>625</v>
      </c>
      <c r="U252" s="176" t="s">
        <v>625</v>
      </c>
    </row>
    <row r="253" spans="1:22" outlineLevel="1" x14ac:dyDescent="0.2">
      <c r="A253" s="525"/>
      <c r="B253" s="527"/>
      <c r="C253" s="527"/>
      <c r="D253" s="527"/>
      <c r="E253" s="529"/>
      <c r="F253" s="531"/>
      <c r="G253" s="3" t="s">
        <v>721</v>
      </c>
      <c r="H253" s="114" t="s">
        <v>625</v>
      </c>
      <c r="I253" s="289" t="s">
        <v>625</v>
      </c>
      <c r="J253" s="183" t="s">
        <v>625</v>
      </c>
      <c r="K253" s="183" t="s">
        <v>625</v>
      </c>
      <c r="L253" s="183" t="s">
        <v>625</v>
      </c>
      <c r="M253" s="183" t="s">
        <v>625</v>
      </c>
      <c r="N253" s="183" t="s">
        <v>625</v>
      </c>
      <c r="O253" s="183" t="s">
        <v>625</v>
      </c>
      <c r="P253" s="183" t="s">
        <v>625</v>
      </c>
      <c r="Q253" s="183" t="s">
        <v>625</v>
      </c>
      <c r="R253" s="183" t="s">
        <v>625</v>
      </c>
      <c r="S253" s="183" t="s">
        <v>625</v>
      </c>
      <c r="T253" s="183" t="s">
        <v>625</v>
      </c>
      <c r="U253" s="183" t="s">
        <v>625</v>
      </c>
    </row>
    <row r="254" spans="1:22" outlineLevel="1" x14ac:dyDescent="0.2">
      <c r="A254" s="524">
        <v>28</v>
      </c>
      <c r="B254" s="526" t="s">
        <v>718</v>
      </c>
      <c r="C254" s="526" t="s">
        <v>673</v>
      </c>
      <c r="D254" s="526" t="s">
        <v>722</v>
      </c>
      <c r="E254" s="528" t="s">
        <v>635</v>
      </c>
      <c r="F254" s="530"/>
      <c r="G254" s="3" t="s">
        <v>720</v>
      </c>
      <c r="H254" s="267"/>
      <c r="I254" s="290" t="s">
        <v>513</v>
      </c>
      <c r="J254" s="291">
        <v>90</v>
      </c>
      <c r="K254" s="291">
        <v>90</v>
      </c>
      <c r="L254" s="291">
        <v>90</v>
      </c>
      <c r="M254" s="291">
        <v>90</v>
      </c>
      <c r="N254" s="291">
        <v>90</v>
      </c>
      <c r="O254" s="291">
        <v>90</v>
      </c>
      <c r="P254" s="291">
        <v>90</v>
      </c>
      <c r="Q254" s="291">
        <v>90</v>
      </c>
      <c r="R254" s="291">
        <v>90</v>
      </c>
      <c r="S254" s="291">
        <v>90</v>
      </c>
      <c r="T254" s="291">
        <v>90</v>
      </c>
      <c r="U254" s="291">
        <v>90</v>
      </c>
    </row>
    <row r="255" spans="1:22" outlineLevel="1" x14ac:dyDescent="0.2">
      <c r="A255" s="525"/>
      <c r="B255" s="527"/>
      <c r="C255" s="527"/>
      <c r="D255" s="527"/>
      <c r="E255" s="529"/>
      <c r="F255" s="531"/>
      <c r="G255" s="3" t="s">
        <v>721</v>
      </c>
      <c r="H255" s="108"/>
      <c r="I255" s="292">
        <v>8</v>
      </c>
      <c r="J255" s="293">
        <v>138</v>
      </c>
      <c r="K255" s="293">
        <v>95</v>
      </c>
      <c r="L255" s="293">
        <v>115</v>
      </c>
      <c r="M255" s="293">
        <v>15</v>
      </c>
      <c r="N255" s="293">
        <v>8</v>
      </c>
      <c r="O255" s="107"/>
      <c r="P255" s="107"/>
      <c r="Q255" s="107"/>
      <c r="R255" s="107"/>
      <c r="S255" s="107"/>
      <c r="T255" s="107"/>
      <c r="U255" s="107"/>
    </row>
    <row r="256" spans="1:22" outlineLevel="1" x14ac:dyDescent="0.2">
      <c r="A256" s="524">
        <v>29</v>
      </c>
      <c r="B256" s="526" t="s">
        <v>718</v>
      </c>
      <c r="C256" s="526" t="s">
        <v>673</v>
      </c>
      <c r="D256" s="526" t="s">
        <v>722</v>
      </c>
      <c r="E256" s="528" t="s">
        <v>740</v>
      </c>
      <c r="F256" s="530"/>
      <c r="G256" s="3" t="s">
        <v>720</v>
      </c>
      <c r="H256" s="3"/>
      <c r="I256" s="294" t="s">
        <v>629</v>
      </c>
      <c r="J256" s="290" t="s">
        <v>629</v>
      </c>
      <c r="K256" s="290" t="s">
        <v>629</v>
      </c>
      <c r="L256" s="290" t="s">
        <v>629</v>
      </c>
      <c r="M256" s="290" t="s">
        <v>629</v>
      </c>
      <c r="N256" s="290" t="s">
        <v>629</v>
      </c>
      <c r="O256" s="268"/>
      <c r="P256" s="134"/>
      <c r="Q256" s="134"/>
      <c r="R256" s="134"/>
      <c r="S256" s="134"/>
      <c r="T256" s="134"/>
      <c r="U256" s="134"/>
    </row>
    <row r="257" spans="1:21" outlineLevel="1" x14ac:dyDescent="0.2">
      <c r="A257" s="525"/>
      <c r="B257" s="527"/>
      <c r="C257" s="527"/>
      <c r="D257" s="527"/>
      <c r="E257" s="529"/>
      <c r="F257" s="531"/>
      <c r="G257" s="3" t="s">
        <v>721</v>
      </c>
      <c r="H257" s="108"/>
      <c r="I257" s="295">
        <v>0</v>
      </c>
      <c r="J257" s="293">
        <v>30</v>
      </c>
      <c r="K257" s="293">
        <v>30</v>
      </c>
      <c r="L257" s="293">
        <v>30</v>
      </c>
      <c r="M257" s="293">
        <v>0</v>
      </c>
      <c r="N257" s="293">
        <v>0</v>
      </c>
      <c r="O257" s="107"/>
      <c r="P257" s="107"/>
      <c r="Q257" s="107"/>
      <c r="R257" s="107"/>
      <c r="S257" s="107"/>
      <c r="T257" s="107"/>
      <c r="U257" s="107"/>
    </row>
    <row r="258" spans="1:21" s="97" customFormat="1" outlineLevel="1" x14ac:dyDescent="0.2">
      <c r="A258" s="524">
        <v>30</v>
      </c>
      <c r="B258" s="526" t="s">
        <v>718</v>
      </c>
      <c r="C258" s="526" t="s">
        <v>673</v>
      </c>
      <c r="D258" s="526" t="s">
        <v>51</v>
      </c>
      <c r="E258" s="528" t="s">
        <v>742</v>
      </c>
      <c r="F258" s="530"/>
      <c r="G258" s="3" t="s">
        <v>720</v>
      </c>
      <c r="H258" s="3"/>
      <c r="I258" s="180">
        <v>61.66</v>
      </c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</row>
    <row r="259" spans="1:21" s="97" customFormat="1" outlineLevel="1" x14ac:dyDescent="0.2">
      <c r="A259" s="525"/>
      <c r="B259" s="527"/>
      <c r="C259" s="527"/>
      <c r="D259" s="527"/>
      <c r="E259" s="529"/>
      <c r="F259" s="531"/>
      <c r="G259" s="3" t="s">
        <v>721</v>
      </c>
      <c r="H259" s="3"/>
      <c r="I259" s="115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</row>
    <row r="260" spans="1:21" outlineLevel="1" x14ac:dyDescent="0.2">
      <c r="A260" s="524">
        <v>31</v>
      </c>
      <c r="B260" s="526" t="s">
        <v>718</v>
      </c>
      <c r="C260" s="526" t="s">
        <v>673</v>
      </c>
      <c r="D260" s="526" t="s">
        <v>51</v>
      </c>
      <c r="E260" s="528" t="s">
        <v>683</v>
      </c>
      <c r="F260" s="530"/>
      <c r="G260" s="3" t="s">
        <v>720</v>
      </c>
      <c r="H260" s="3"/>
      <c r="I260" s="180">
        <v>0.02</v>
      </c>
      <c r="J260" s="177" t="s">
        <v>741</v>
      </c>
      <c r="K260" s="177" t="s">
        <v>741</v>
      </c>
      <c r="L260" s="177" t="s">
        <v>741</v>
      </c>
      <c r="M260" s="177" t="s">
        <v>741</v>
      </c>
      <c r="N260" s="177" t="s">
        <v>741</v>
      </c>
      <c r="O260" s="177" t="s">
        <v>794</v>
      </c>
      <c r="P260" s="177" t="s">
        <v>741</v>
      </c>
      <c r="Q260" s="177" t="s">
        <v>741</v>
      </c>
      <c r="R260" s="177" t="s">
        <v>741</v>
      </c>
      <c r="S260" s="177" t="s">
        <v>795</v>
      </c>
      <c r="T260" s="177" t="s">
        <v>796</v>
      </c>
      <c r="U260" s="177" t="s">
        <v>797</v>
      </c>
    </row>
    <row r="261" spans="1:21" outlineLevel="1" x14ac:dyDescent="0.2">
      <c r="A261" s="525"/>
      <c r="B261" s="527"/>
      <c r="C261" s="527"/>
      <c r="D261" s="527"/>
      <c r="E261" s="529"/>
      <c r="F261" s="531"/>
      <c r="G261" s="3" t="s">
        <v>721</v>
      </c>
      <c r="H261" s="3"/>
      <c r="I261" s="279" t="s">
        <v>784</v>
      </c>
      <c r="J261" s="270" t="s">
        <v>741</v>
      </c>
      <c r="K261" s="270" t="s">
        <v>741</v>
      </c>
      <c r="L261" s="270" t="s">
        <v>741</v>
      </c>
      <c r="M261" s="270" t="s">
        <v>741</v>
      </c>
      <c r="N261" s="270" t="s">
        <v>741</v>
      </c>
      <c r="O261" s="107"/>
      <c r="P261" s="107"/>
      <c r="Q261" s="107"/>
      <c r="R261" s="107"/>
      <c r="S261" s="107"/>
      <c r="T261" s="107"/>
      <c r="U261" s="107"/>
    </row>
    <row r="262" spans="1:21" outlineLevel="1" x14ac:dyDescent="0.2">
      <c r="A262" s="524">
        <v>32</v>
      </c>
      <c r="B262" s="526"/>
      <c r="C262" s="526"/>
      <c r="D262" s="526"/>
      <c r="E262" s="528" t="s">
        <v>754</v>
      </c>
      <c r="F262" s="530"/>
      <c r="G262" s="3" t="s">
        <v>720</v>
      </c>
      <c r="H262" s="3"/>
      <c r="I262" s="173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</row>
    <row r="263" spans="1:21" outlineLevel="1" x14ac:dyDescent="0.2">
      <c r="A263" s="525"/>
      <c r="B263" s="527"/>
      <c r="C263" s="527"/>
      <c r="D263" s="527"/>
      <c r="E263" s="529"/>
      <c r="F263" s="531"/>
      <c r="G263" s="3" t="s">
        <v>721</v>
      </c>
      <c r="H263" s="3"/>
      <c r="I263" s="115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</row>
    <row r="266" spans="1:21" s="97" customFormat="1" ht="25.5" x14ac:dyDescent="0.2">
      <c r="A266" s="117" t="s">
        <v>798</v>
      </c>
      <c r="B266" s="96"/>
      <c r="D266" s="97" t="s">
        <v>799</v>
      </c>
      <c r="E266" s="511" t="s">
        <v>1001</v>
      </c>
      <c r="G266" s="96"/>
      <c r="H266" s="96"/>
      <c r="I266" s="120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</row>
    <row r="267" spans="1:21" s="63" customFormat="1" ht="39" outlineLevel="1" x14ac:dyDescent="0.2">
      <c r="A267" s="32" t="s">
        <v>710</v>
      </c>
      <c r="B267" s="32" t="s">
        <v>711</v>
      </c>
      <c r="C267" s="32" t="s">
        <v>712</v>
      </c>
      <c r="D267" s="119" t="s">
        <v>713</v>
      </c>
      <c r="E267" s="32" t="s">
        <v>714</v>
      </c>
      <c r="F267" s="32" t="s">
        <v>715</v>
      </c>
      <c r="G267" s="32"/>
      <c r="H267" s="32" t="s">
        <v>716</v>
      </c>
      <c r="I267" s="32" t="s">
        <v>630</v>
      </c>
      <c r="J267" s="32" t="s">
        <v>717</v>
      </c>
      <c r="K267" s="32" t="s">
        <v>486</v>
      </c>
      <c r="L267" s="32" t="s">
        <v>487</v>
      </c>
      <c r="M267" s="32" t="s">
        <v>488</v>
      </c>
      <c r="N267" s="32" t="s">
        <v>489</v>
      </c>
      <c r="O267" s="32" t="s">
        <v>490</v>
      </c>
      <c r="P267" s="32" t="s">
        <v>491</v>
      </c>
      <c r="Q267" s="32" t="s">
        <v>492</v>
      </c>
      <c r="R267" s="32" t="s">
        <v>493</v>
      </c>
      <c r="S267" s="32" t="s">
        <v>494</v>
      </c>
      <c r="T267" s="32" t="s">
        <v>495</v>
      </c>
      <c r="U267" s="32" t="s">
        <v>496</v>
      </c>
    </row>
    <row r="268" spans="1:21" outlineLevel="1" x14ac:dyDescent="0.2">
      <c r="A268" s="524">
        <v>1</v>
      </c>
      <c r="B268" s="526" t="s">
        <v>718</v>
      </c>
      <c r="C268" s="526" t="s">
        <v>644</v>
      </c>
      <c r="D268" s="526" t="s">
        <v>497</v>
      </c>
      <c r="E268" s="528" t="s">
        <v>645</v>
      </c>
      <c r="F268" s="530"/>
      <c r="G268" s="3" t="s">
        <v>720</v>
      </c>
      <c r="H268" s="296">
        <v>0</v>
      </c>
      <c r="I268" s="297">
        <v>0</v>
      </c>
      <c r="J268" s="297">
        <v>0</v>
      </c>
      <c r="K268" s="297">
        <v>0</v>
      </c>
      <c r="L268" s="297">
        <v>0</v>
      </c>
      <c r="M268" s="297">
        <v>0</v>
      </c>
      <c r="N268" s="297">
        <v>0</v>
      </c>
      <c r="O268" s="297">
        <v>0</v>
      </c>
      <c r="P268" s="297">
        <v>0</v>
      </c>
      <c r="Q268" s="297">
        <v>0</v>
      </c>
      <c r="R268" s="297">
        <v>0</v>
      </c>
      <c r="S268" s="297">
        <v>0</v>
      </c>
      <c r="T268" s="134"/>
      <c r="U268" s="134"/>
    </row>
    <row r="269" spans="1:21" outlineLevel="1" x14ac:dyDescent="0.2">
      <c r="A269" s="525"/>
      <c r="B269" s="527"/>
      <c r="C269" s="527"/>
      <c r="D269" s="527"/>
      <c r="E269" s="529"/>
      <c r="F269" s="531"/>
      <c r="G269" s="3" t="s">
        <v>721</v>
      </c>
      <c r="H269" s="298">
        <v>0</v>
      </c>
      <c r="I269" s="299">
        <v>0</v>
      </c>
      <c r="J269" s="299">
        <v>0</v>
      </c>
      <c r="K269" s="299">
        <v>0</v>
      </c>
      <c r="L269" s="299">
        <v>0</v>
      </c>
      <c r="M269" s="299">
        <v>0</v>
      </c>
      <c r="N269" s="299">
        <v>0</v>
      </c>
      <c r="O269" s="299">
        <v>0</v>
      </c>
      <c r="P269" s="299">
        <v>0</v>
      </c>
      <c r="Q269" s="299">
        <v>0</v>
      </c>
      <c r="R269" s="299">
        <v>0</v>
      </c>
      <c r="S269" s="299">
        <v>0</v>
      </c>
      <c r="T269" s="3"/>
      <c r="U269" s="3"/>
    </row>
    <row r="270" spans="1:21" outlineLevel="1" x14ac:dyDescent="0.2">
      <c r="A270" s="524">
        <v>2</v>
      </c>
      <c r="B270" s="526" t="s">
        <v>718</v>
      </c>
      <c r="C270" s="526" t="s">
        <v>644</v>
      </c>
      <c r="D270" s="526" t="s">
        <v>497</v>
      </c>
      <c r="E270" s="528" t="s">
        <v>646</v>
      </c>
      <c r="F270" s="530"/>
      <c r="G270" s="3" t="s">
        <v>720</v>
      </c>
      <c r="H270" s="298">
        <v>0</v>
      </c>
      <c r="I270" s="300">
        <v>0</v>
      </c>
      <c r="J270" s="300">
        <v>0</v>
      </c>
      <c r="K270" s="300">
        <v>0</v>
      </c>
      <c r="L270" s="300">
        <v>0</v>
      </c>
      <c r="M270" s="300">
        <v>0</v>
      </c>
      <c r="N270" s="300">
        <v>0</v>
      </c>
      <c r="O270" s="300">
        <v>0</v>
      </c>
      <c r="P270" s="300">
        <v>0</v>
      </c>
      <c r="Q270" s="300">
        <v>0</v>
      </c>
      <c r="R270" s="300">
        <v>0</v>
      </c>
      <c r="S270" s="300">
        <v>0</v>
      </c>
      <c r="T270" s="134"/>
      <c r="U270" s="134"/>
    </row>
    <row r="271" spans="1:21" outlineLevel="1" x14ac:dyDescent="0.2">
      <c r="A271" s="525"/>
      <c r="B271" s="527"/>
      <c r="C271" s="527"/>
      <c r="D271" s="527"/>
      <c r="E271" s="529"/>
      <c r="F271" s="531"/>
      <c r="G271" s="3" t="s">
        <v>721</v>
      </c>
      <c r="H271" s="298">
        <v>0</v>
      </c>
      <c r="I271" s="299">
        <v>0</v>
      </c>
      <c r="J271" s="299">
        <v>0</v>
      </c>
      <c r="K271" s="299">
        <v>0</v>
      </c>
      <c r="L271" s="299">
        <v>0</v>
      </c>
      <c r="M271" s="299">
        <v>0</v>
      </c>
      <c r="N271" s="299">
        <v>0</v>
      </c>
      <c r="O271" s="299">
        <v>0</v>
      </c>
      <c r="P271" s="299">
        <v>0</v>
      </c>
      <c r="Q271" s="299">
        <v>0</v>
      </c>
      <c r="R271" s="299">
        <v>0</v>
      </c>
      <c r="S271" s="299">
        <v>0</v>
      </c>
      <c r="T271" s="3"/>
      <c r="U271" s="3"/>
    </row>
    <row r="272" spans="1:21" outlineLevel="1" x14ac:dyDescent="0.2">
      <c r="A272" s="524">
        <v>3</v>
      </c>
      <c r="B272" s="526" t="s">
        <v>718</v>
      </c>
      <c r="C272" s="526" t="s">
        <v>644</v>
      </c>
      <c r="D272" s="526" t="s">
        <v>51</v>
      </c>
      <c r="E272" s="528" t="s">
        <v>647</v>
      </c>
      <c r="F272" s="530"/>
      <c r="G272" s="3" t="s">
        <v>720</v>
      </c>
      <c r="H272" s="301">
        <v>0.91</v>
      </c>
      <c r="I272" s="302">
        <v>0.9</v>
      </c>
      <c r="J272" s="303" t="s">
        <v>800</v>
      </c>
      <c r="K272" s="303" t="s">
        <v>800</v>
      </c>
      <c r="L272" s="303" t="s">
        <v>800</v>
      </c>
      <c r="M272" s="303" t="s">
        <v>800</v>
      </c>
      <c r="N272" s="303" t="s">
        <v>800</v>
      </c>
      <c r="O272" s="303" t="s">
        <v>800</v>
      </c>
      <c r="P272" s="303" t="s">
        <v>800</v>
      </c>
      <c r="Q272" s="303" t="s">
        <v>800</v>
      </c>
      <c r="R272" s="303" t="s">
        <v>800</v>
      </c>
      <c r="S272" s="303" t="s">
        <v>800</v>
      </c>
      <c r="T272" s="135"/>
      <c r="U272" s="135"/>
    </row>
    <row r="273" spans="1:21" outlineLevel="1" x14ac:dyDescent="0.2">
      <c r="A273" s="525"/>
      <c r="B273" s="527"/>
      <c r="C273" s="527"/>
      <c r="D273" s="527"/>
      <c r="E273" s="529"/>
      <c r="F273" s="531"/>
      <c r="G273" s="3" t="s">
        <v>721</v>
      </c>
      <c r="H273" s="301">
        <v>0.88</v>
      </c>
      <c r="I273" s="304" t="s">
        <v>605</v>
      </c>
      <c r="J273" s="304" t="s">
        <v>605</v>
      </c>
      <c r="K273" s="304" t="s">
        <v>605</v>
      </c>
      <c r="L273" s="304" t="s">
        <v>605</v>
      </c>
      <c r="M273" s="304" t="s">
        <v>605</v>
      </c>
      <c r="N273" s="304" t="s">
        <v>605</v>
      </c>
      <c r="O273" s="304" t="s">
        <v>605</v>
      </c>
      <c r="P273" s="304" t="s">
        <v>605</v>
      </c>
      <c r="Q273" s="304" t="s">
        <v>605</v>
      </c>
      <c r="R273" s="304" t="s">
        <v>605</v>
      </c>
      <c r="S273" s="304" t="s">
        <v>605</v>
      </c>
      <c r="T273" s="7"/>
      <c r="U273" s="7"/>
    </row>
    <row r="274" spans="1:21" outlineLevel="1" x14ac:dyDescent="0.2">
      <c r="A274" s="524">
        <v>4</v>
      </c>
      <c r="B274" s="526" t="s">
        <v>718</v>
      </c>
      <c r="C274" s="526" t="s">
        <v>644</v>
      </c>
      <c r="D274" s="526" t="s">
        <v>722</v>
      </c>
      <c r="E274" s="528" t="s">
        <v>723</v>
      </c>
      <c r="F274" s="530"/>
      <c r="G274" s="3" t="s">
        <v>720</v>
      </c>
      <c r="H274" s="301">
        <v>0.1</v>
      </c>
      <c r="I274" s="302">
        <v>0.62</v>
      </c>
      <c r="J274" s="302">
        <v>0.6</v>
      </c>
      <c r="K274" s="302">
        <v>0.6</v>
      </c>
      <c r="L274" s="302">
        <v>0.6</v>
      </c>
      <c r="M274" s="302">
        <v>0.62</v>
      </c>
      <c r="N274" s="302">
        <v>0.62</v>
      </c>
      <c r="O274" s="302">
        <v>0.62</v>
      </c>
      <c r="P274" s="302">
        <v>0.62</v>
      </c>
      <c r="Q274" s="302">
        <v>0.62</v>
      </c>
      <c r="R274" s="302">
        <v>0.62</v>
      </c>
      <c r="S274" s="302">
        <v>0.62</v>
      </c>
      <c r="T274" s="135"/>
      <c r="U274" s="135"/>
    </row>
    <row r="275" spans="1:21" outlineLevel="1" x14ac:dyDescent="0.2">
      <c r="A275" s="525"/>
      <c r="B275" s="527"/>
      <c r="C275" s="527"/>
      <c r="D275" s="527"/>
      <c r="E275" s="529"/>
      <c r="F275" s="531"/>
      <c r="G275" s="3" t="s">
        <v>721</v>
      </c>
      <c r="H275" s="301">
        <v>0.54</v>
      </c>
      <c r="I275" s="305">
        <v>0.64</v>
      </c>
      <c r="J275" s="305">
        <v>0.64</v>
      </c>
      <c r="K275" s="305">
        <v>0.64</v>
      </c>
      <c r="L275" s="305">
        <v>0.64</v>
      </c>
      <c r="M275" s="305">
        <v>0.64</v>
      </c>
      <c r="N275" s="305">
        <v>0.64</v>
      </c>
      <c r="O275" s="305">
        <v>0.64</v>
      </c>
      <c r="P275" s="305">
        <v>0.64</v>
      </c>
      <c r="Q275" s="305">
        <v>0.64</v>
      </c>
      <c r="R275" s="305">
        <v>0.64</v>
      </c>
      <c r="S275" s="305">
        <v>0.64</v>
      </c>
      <c r="T275" s="7"/>
      <c r="U275" s="7"/>
    </row>
    <row r="276" spans="1:21" outlineLevel="1" x14ac:dyDescent="0.2">
      <c r="A276" s="524">
        <v>5</v>
      </c>
      <c r="B276" s="526" t="s">
        <v>718</v>
      </c>
      <c r="C276" s="526" t="s">
        <v>644</v>
      </c>
      <c r="D276" s="526" t="s">
        <v>519</v>
      </c>
      <c r="E276" s="528" t="s">
        <v>725</v>
      </c>
      <c r="F276" s="530"/>
      <c r="G276" s="3" t="s">
        <v>720</v>
      </c>
      <c r="H276" s="298">
        <v>3.5</v>
      </c>
      <c r="I276" s="306">
        <v>3.5</v>
      </c>
      <c r="J276" s="306">
        <v>3.5</v>
      </c>
      <c r="K276" s="306">
        <v>3.5</v>
      </c>
      <c r="L276" s="306">
        <v>3.5</v>
      </c>
      <c r="M276" s="306">
        <v>3.5</v>
      </c>
      <c r="N276" s="306">
        <v>3.5</v>
      </c>
      <c r="O276" s="306">
        <v>3.5</v>
      </c>
      <c r="P276" s="306">
        <v>3.5</v>
      </c>
      <c r="Q276" s="306">
        <v>3.5</v>
      </c>
      <c r="R276" s="306">
        <v>3.5</v>
      </c>
      <c r="S276" s="306">
        <v>3.5</v>
      </c>
      <c r="T276" s="137"/>
      <c r="U276" s="137"/>
    </row>
    <row r="277" spans="1:21" outlineLevel="1" x14ac:dyDescent="0.2">
      <c r="A277" s="525"/>
      <c r="B277" s="527"/>
      <c r="C277" s="527"/>
      <c r="D277" s="527"/>
      <c r="E277" s="529"/>
      <c r="F277" s="531"/>
      <c r="G277" s="3" t="s">
        <v>721</v>
      </c>
      <c r="H277" s="298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</row>
    <row r="278" spans="1:21" s="97" customFormat="1" outlineLevel="1" x14ac:dyDescent="0.2">
      <c r="A278" s="524">
        <v>6</v>
      </c>
      <c r="B278" s="526" t="s">
        <v>718</v>
      </c>
      <c r="C278" s="526" t="s">
        <v>644</v>
      </c>
      <c r="D278" s="526" t="s">
        <v>519</v>
      </c>
      <c r="E278" s="528" t="s">
        <v>727</v>
      </c>
      <c r="F278" s="530"/>
      <c r="G278" s="3" t="s">
        <v>720</v>
      </c>
      <c r="H278" s="301">
        <v>1</v>
      </c>
      <c r="I278" s="307">
        <v>1</v>
      </c>
      <c r="J278" s="307">
        <v>1</v>
      </c>
      <c r="K278" s="307">
        <v>1</v>
      </c>
      <c r="L278" s="307">
        <v>1</v>
      </c>
      <c r="M278" s="307">
        <v>1</v>
      </c>
      <c r="N278" s="307">
        <v>1</v>
      </c>
      <c r="O278" s="307">
        <v>1</v>
      </c>
      <c r="P278" s="307">
        <v>1</v>
      </c>
      <c r="Q278" s="307">
        <v>1</v>
      </c>
      <c r="R278" s="307">
        <v>1</v>
      </c>
      <c r="S278" s="307">
        <v>1</v>
      </c>
      <c r="T278" s="136"/>
      <c r="U278" s="136"/>
    </row>
    <row r="279" spans="1:21" s="97" customFormat="1" outlineLevel="1" x14ac:dyDescent="0.2">
      <c r="A279" s="525"/>
      <c r="B279" s="527"/>
      <c r="C279" s="527"/>
      <c r="D279" s="527"/>
      <c r="E279" s="529"/>
      <c r="F279" s="531"/>
      <c r="G279" s="3" t="s">
        <v>721</v>
      </c>
      <c r="H279" s="301">
        <v>1</v>
      </c>
      <c r="I279" s="308">
        <v>1</v>
      </c>
      <c r="J279" s="308">
        <v>1</v>
      </c>
      <c r="K279" s="308">
        <v>1</v>
      </c>
      <c r="L279" s="308">
        <v>1</v>
      </c>
      <c r="M279" s="308">
        <v>1</v>
      </c>
      <c r="N279" s="308">
        <v>1</v>
      </c>
      <c r="O279" s="308">
        <v>1</v>
      </c>
      <c r="P279" s="308">
        <v>1</v>
      </c>
      <c r="Q279" s="308">
        <v>1</v>
      </c>
      <c r="R279" s="308">
        <v>1</v>
      </c>
      <c r="S279" s="308">
        <v>1</v>
      </c>
      <c r="T279" s="101"/>
      <c r="U279" s="101"/>
    </row>
    <row r="280" spans="1:21" s="97" customFormat="1" outlineLevel="1" x14ac:dyDescent="0.2">
      <c r="A280" s="524">
        <v>7</v>
      </c>
      <c r="B280" s="526" t="s">
        <v>718</v>
      </c>
      <c r="C280" s="526" t="s">
        <v>644</v>
      </c>
      <c r="D280" s="526" t="s">
        <v>519</v>
      </c>
      <c r="E280" s="528" t="s">
        <v>729</v>
      </c>
      <c r="F280" s="530"/>
      <c r="G280" s="3" t="s">
        <v>720</v>
      </c>
      <c r="H280" s="301">
        <v>1</v>
      </c>
      <c r="I280" s="307">
        <v>0.95</v>
      </c>
      <c r="J280" s="309">
        <v>0.95</v>
      </c>
      <c r="K280" s="309">
        <v>0.95</v>
      </c>
      <c r="L280" s="309">
        <v>0.95</v>
      </c>
      <c r="M280" s="309">
        <v>0.95</v>
      </c>
      <c r="N280" s="309">
        <v>0.95</v>
      </c>
      <c r="O280" s="309">
        <v>0.95</v>
      </c>
      <c r="P280" s="309">
        <v>0.95</v>
      </c>
      <c r="Q280" s="309">
        <v>0.95</v>
      </c>
      <c r="R280" s="309">
        <v>0.95</v>
      </c>
      <c r="S280" s="309">
        <v>0.95</v>
      </c>
      <c r="T280" s="136"/>
      <c r="U280" s="136"/>
    </row>
    <row r="281" spans="1:21" s="97" customFormat="1" outlineLevel="1" x14ac:dyDescent="0.2">
      <c r="A281" s="525"/>
      <c r="B281" s="527"/>
      <c r="C281" s="527"/>
      <c r="D281" s="527"/>
      <c r="E281" s="529"/>
      <c r="F281" s="531"/>
      <c r="G281" s="3" t="s">
        <v>721</v>
      </c>
      <c r="H281" s="301">
        <v>1</v>
      </c>
      <c r="I281" s="310">
        <v>1</v>
      </c>
      <c r="J281" s="310">
        <v>1</v>
      </c>
      <c r="K281" s="310">
        <v>1</v>
      </c>
      <c r="L281" s="310">
        <v>1</v>
      </c>
      <c r="M281" s="310">
        <v>1</v>
      </c>
      <c r="N281" s="310">
        <v>1</v>
      </c>
      <c r="O281" s="310">
        <v>1</v>
      </c>
      <c r="P281" s="310">
        <v>1</v>
      </c>
      <c r="Q281" s="310">
        <v>1</v>
      </c>
      <c r="R281" s="310">
        <v>1</v>
      </c>
      <c r="S281" s="310">
        <v>1</v>
      </c>
      <c r="T281" s="101"/>
      <c r="U281" s="101"/>
    </row>
    <row r="282" spans="1:21" s="97" customFormat="1" outlineLevel="1" x14ac:dyDescent="0.2">
      <c r="A282" s="524">
        <v>8</v>
      </c>
      <c r="B282" s="526" t="s">
        <v>718</v>
      </c>
      <c r="C282" s="526" t="s">
        <v>644</v>
      </c>
      <c r="D282" s="526" t="s">
        <v>519</v>
      </c>
      <c r="E282" s="528" t="s">
        <v>730</v>
      </c>
      <c r="F282" s="530"/>
      <c r="G282" s="3" t="s">
        <v>720</v>
      </c>
      <c r="H282" s="298" t="s">
        <v>629</v>
      </c>
      <c r="I282" s="306" t="s">
        <v>629</v>
      </c>
      <c r="J282" s="311" t="s">
        <v>629</v>
      </c>
      <c r="K282" s="311" t="s">
        <v>629</v>
      </c>
      <c r="L282" s="311" t="s">
        <v>629</v>
      </c>
      <c r="M282" s="311" t="s">
        <v>629</v>
      </c>
      <c r="N282" s="311" t="s">
        <v>629</v>
      </c>
      <c r="O282" s="311" t="s">
        <v>629</v>
      </c>
      <c r="P282" s="311" t="s">
        <v>629</v>
      </c>
      <c r="Q282" s="311" t="s">
        <v>629</v>
      </c>
      <c r="R282" s="311" t="s">
        <v>629</v>
      </c>
      <c r="S282" s="311" t="s">
        <v>629</v>
      </c>
      <c r="T282" s="137"/>
      <c r="U282" s="137"/>
    </row>
    <row r="283" spans="1:21" s="97" customFormat="1" outlineLevel="1" x14ac:dyDescent="0.2">
      <c r="A283" s="525"/>
      <c r="B283" s="527"/>
      <c r="C283" s="527"/>
      <c r="D283" s="527"/>
      <c r="E283" s="529"/>
      <c r="F283" s="531"/>
      <c r="G283" s="3" t="s">
        <v>721</v>
      </c>
      <c r="H283" s="312" t="s">
        <v>605</v>
      </c>
      <c r="I283" s="313" t="s">
        <v>605</v>
      </c>
      <c r="J283" s="314" t="s">
        <v>605</v>
      </c>
      <c r="K283" s="314" t="s">
        <v>605</v>
      </c>
      <c r="L283" s="314" t="s">
        <v>605</v>
      </c>
      <c r="M283" s="314" t="s">
        <v>605</v>
      </c>
      <c r="N283" s="314" t="s">
        <v>605</v>
      </c>
      <c r="O283" s="314" t="s">
        <v>605</v>
      </c>
      <c r="P283" s="314" t="s">
        <v>605</v>
      </c>
      <c r="Q283" s="314" t="s">
        <v>605</v>
      </c>
      <c r="R283" s="314" t="s">
        <v>605</v>
      </c>
      <c r="S283" s="314" t="s">
        <v>605</v>
      </c>
      <c r="T283" s="100"/>
      <c r="U283" s="100"/>
    </row>
    <row r="284" spans="1:21" s="97" customFormat="1" outlineLevel="1" x14ac:dyDescent="0.2">
      <c r="A284" s="524">
        <v>9</v>
      </c>
      <c r="B284" s="526" t="s">
        <v>718</v>
      </c>
      <c r="C284" s="526" t="s">
        <v>644</v>
      </c>
      <c r="D284" s="526" t="s">
        <v>519</v>
      </c>
      <c r="E284" s="528" t="s">
        <v>731</v>
      </c>
      <c r="F284" s="530"/>
      <c r="G284" s="3" t="s">
        <v>720</v>
      </c>
      <c r="H284" s="298">
        <v>0</v>
      </c>
      <c r="I284" s="311">
        <v>0</v>
      </c>
      <c r="J284" s="311">
        <v>0</v>
      </c>
      <c r="K284" s="311">
        <v>0</v>
      </c>
      <c r="L284" s="311">
        <v>0</v>
      </c>
      <c r="M284" s="311">
        <v>0</v>
      </c>
      <c r="N284" s="311">
        <v>0</v>
      </c>
      <c r="O284" s="311">
        <v>0</v>
      </c>
      <c r="P284" s="311">
        <v>0</v>
      </c>
      <c r="Q284" s="311">
        <v>0</v>
      </c>
      <c r="R284" s="311">
        <v>0</v>
      </c>
      <c r="S284" s="311">
        <v>0</v>
      </c>
      <c r="T284" s="137"/>
      <c r="U284" s="137"/>
    </row>
    <row r="285" spans="1:21" s="97" customFormat="1" outlineLevel="1" x14ac:dyDescent="0.2">
      <c r="A285" s="525"/>
      <c r="B285" s="527"/>
      <c r="C285" s="527"/>
      <c r="D285" s="527"/>
      <c r="E285" s="529"/>
      <c r="F285" s="531"/>
      <c r="G285" s="3" t="s">
        <v>721</v>
      </c>
      <c r="H285" s="298">
        <v>0</v>
      </c>
      <c r="I285" s="315">
        <v>0</v>
      </c>
      <c r="J285" s="316">
        <v>0</v>
      </c>
      <c r="K285" s="316">
        <v>0</v>
      </c>
      <c r="L285" s="316">
        <v>0</v>
      </c>
      <c r="M285" s="316">
        <v>0</v>
      </c>
      <c r="N285" s="316">
        <v>0</v>
      </c>
      <c r="O285" s="316">
        <v>0</v>
      </c>
      <c r="P285" s="316">
        <v>0</v>
      </c>
      <c r="Q285" s="316">
        <v>0</v>
      </c>
      <c r="R285" s="316">
        <v>0</v>
      </c>
      <c r="S285" s="316">
        <v>0</v>
      </c>
      <c r="T285" s="100"/>
      <c r="U285" s="100"/>
    </row>
    <row r="286" spans="1:21" s="97" customFormat="1" outlineLevel="1" x14ac:dyDescent="0.2">
      <c r="A286" s="524">
        <v>10</v>
      </c>
      <c r="B286" s="526" t="s">
        <v>718</v>
      </c>
      <c r="C286" s="526" t="s">
        <v>644</v>
      </c>
      <c r="D286" s="526" t="s">
        <v>519</v>
      </c>
      <c r="E286" s="528" t="s">
        <v>762</v>
      </c>
      <c r="F286" s="530"/>
      <c r="G286" s="3" t="s">
        <v>720</v>
      </c>
      <c r="H286" s="298">
        <v>0</v>
      </c>
      <c r="I286" s="306">
        <v>0</v>
      </c>
      <c r="J286" s="306">
        <v>0</v>
      </c>
      <c r="K286" s="306">
        <v>0</v>
      </c>
      <c r="L286" s="306">
        <v>0</v>
      </c>
      <c r="M286" s="306">
        <v>0</v>
      </c>
      <c r="N286" s="306">
        <v>0</v>
      </c>
      <c r="O286" s="306">
        <v>0</v>
      </c>
      <c r="P286" s="306">
        <v>0</v>
      </c>
      <c r="Q286" s="306">
        <v>0</v>
      </c>
      <c r="R286" s="306">
        <v>0</v>
      </c>
      <c r="S286" s="306">
        <v>0</v>
      </c>
      <c r="T286" s="137"/>
      <c r="U286" s="137"/>
    </row>
    <row r="287" spans="1:21" s="97" customFormat="1" outlineLevel="1" x14ac:dyDescent="0.2">
      <c r="A287" s="525"/>
      <c r="B287" s="527"/>
      <c r="C287" s="527"/>
      <c r="D287" s="527"/>
      <c r="E287" s="529"/>
      <c r="F287" s="531"/>
      <c r="G287" s="3" t="s">
        <v>721</v>
      </c>
      <c r="H287" s="298">
        <v>0</v>
      </c>
      <c r="I287" s="315">
        <v>0</v>
      </c>
      <c r="J287" s="316">
        <v>0</v>
      </c>
      <c r="K287" s="316">
        <v>0</v>
      </c>
      <c r="L287" s="316">
        <v>0</v>
      </c>
      <c r="M287" s="316">
        <v>0</v>
      </c>
      <c r="N287" s="316">
        <v>0</v>
      </c>
      <c r="O287" s="316">
        <v>0</v>
      </c>
      <c r="P287" s="316">
        <v>0</v>
      </c>
      <c r="Q287" s="316">
        <v>0</v>
      </c>
      <c r="R287" s="316">
        <v>0</v>
      </c>
      <c r="S287" s="316">
        <v>0</v>
      </c>
      <c r="T287" s="100"/>
      <c r="U287" s="100"/>
    </row>
    <row r="288" spans="1:21" s="97" customFormat="1" outlineLevel="1" x14ac:dyDescent="0.2">
      <c r="A288" s="524">
        <v>11</v>
      </c>
      <c r="B288" s="526" t="s">
        <v>718</v>
      </c>
      <c r="C288" s="526" t="s">
        <v>644</v>
      </c>
      <c r="D288" s="526" t="s">
        <v>519</v>
      </c>
      <c r="E288" s="528" t="s">
        <v>733</v>
      </c>
      <c r="F288" s="530"/>
      <c r="G288" s="3" t="s">
        <v>720</v>
      </c>
      <c r="H288" s="301">
        <v>1</v>
      </c>
      <c r="I288" s="307">
        <v>1</v>
      </c>
      <c r="J288" s="309">
        <v>1</v>
      </c>
      <c r="K288" s="309">
        <v>1</v>
      </c>
      <c r="L288" s="309">
        <v>1</v>
      </c>
      <c r="M288" s="309">
        <v>1</v>
      </c>
      <c r="N288" s="309">
        <v>1</v>
      </c>
      <c r="O288" s="309">
        <v>1</v>
      </c>
      <c r="P288" s="309">
        <v>1</v>
      </c>
      <c r="Q288" s="309">
        <v>1</v>
      </c>
      <c r="R288" s="309">
        <v>1</v>
      </c>
      <c r="S288" s="309">
        <v>1</v>
      </c>
      <c r="T288" s="136"/>
      <c r="U288" s="136"/>
    </row>
    <row r="289" spans="1:22" s="97" customFormat="1" outlineLevel="1" x14ac:dyDescent="0.2">
      <c r="A289" s="525"/>
      <c r="B289" s="527"/>
      <c r="C289" s="527"/>
      <c r="D289" s="527"/>
      <c r="E289" s="529"/>
      <c r="F289" s="531"/>
      <c r="G289" s="3" t="s">
        <v>721</v>
      </c>
      <c r="H289" s="317">
        <v>1</v>
      </c>
      <c r="I289" s="308">
        <v>1</v>
      </c>
      <c r="J289" s="310">
        <v>1</v>
      </c>
      <c r="K289" s="310">
        <v>1</v>
      </c>
      <c r="L289" s="310">
        <v>1</v>
      </c>
      <c r="M289" s="310">
        <v>1</v>
      </c>
      <c r="N289" s="310">
        <v>1</v>
      </c>
      <c r="O289" s="310">
        <v>1</v>
      </c>
      <c r="P289" s="310">
        <v>1</v>
      </c>
      <c r="Q289" s="310">
        <v>1</v>
      </c>
      <c r="R289" s="310">
        <v>1</v>
      </c>
      <c r="S289" s="310">
        <v>1</v>
      </c>
      <c r="T289" s="101"/>
      <c r="U289" s="101"/>
    </row>
    <row r="290" spans="1:22" s="97" customFormat="1" outlineLevel="1" x14ac:dyDescent="0.2">
      <c r="A290" s="524">
        <v>12</v>
      </c>
      <c r="B290" s="526" t="s">
        <v>718</v>
      </c>
      <c r="C290" s="526" t="s">
        <v>644</v>
      </c>
      <c r="D290" s="526" t="s">
        <v>519</v>
      </c>
      <c r="E290" s="528" t="s">
        <v>734</v>
      </c>
      <c r="F290" s="530"/>
      <c r="G290" s="3" t="s">
        <v>720</v>
      </c>
      <c r="H290" s="298">
        <v>0</v>
      </c>
      <c r="I290" s="306">
        <v>0</v>
      </c>
      <c r="J290" s="306">
        <v>0</v>
      </c>
      <c r="K290" s="306">
        <v>0</v>
      </c>
      <c r="L290" s="306">
        <v>0</v>
      </c>
      <c r="M290" s="306">
        <v>0</v>
      </c>
      <c r="N290" s="306">
        <v>0</v>
      </c>
      <c r="O290" s="306">
        <v>0</v>
      </c>
      <c r="P290" s="306">
        <v>0</v>
      </c>
      <c r="Q290" s="306">
        <v>0</v>
      </c>
      <c r="R290" s="306">
        <v>0</v>
      </c>
      <c r="S290" s="306">
        <v>0</v>
      </c>
      <c r="T290" s="137"/>
      <c r="U290" s="137"/>
    </row>
    <row r="291" spans="1:22" s="97" customFormat="1" outlineLevel="1" x14ac:dyDescent="0.2">
      <c r="A291" s="525"/>
      <c r="B291" s="527"/>
      <c r="C291" s="527"/>
      <c r="D291" s="527"/>
      <c r="E291" s="529"/>
      <c r="F291" s="531"/>
      <c r="G291" s="3" t="s">
        <v>721</v>
      </c>
      <c r="H291" s="298">
        <v>0</v>
      </c>
      <c r="I291" s="315">
        <v>0</v>
      </c>
      <c r="J291" s="316">
        <v>0</v>
      </c>
      <c r="K291" s="316">
        <v>0</v>
      </c>
      <c r="L291" s="316">
        <v>0</v>
      </c>
      <c r="M291" s="316">
        <v>0</v>
      </c>
      <c r="N291" s="316">
        <v>0</v>
      </c>
      <c r="O291" s="316">
        <v>0</v>
      </c>
      <c r="P291" s="316">
        <v>0</v>
      </c>
      <c r="Q291" s="316">
        <v>0</v>
      </c>
      <c r="R291" s="316">
        <v>0</v>
      </c>
      <c r="S291" s="316">
        <v>0</v>
      </c>
      <c r="T291" s="100"/>
      <c r="U291" s="100"/>
    </row>
    <row r="292" spans="1:22" outlineLevel="1" x14ac:dyDescent="0.2">
      <c r="A292" s="524">
        <v>13</v>
      </c>
      <c r="B292" s="526" t="s">
        <v>718</v>
      </c>
      <c r="C292" s="526" t="s">
        <v>648</v>
      </c>
      <c r="D292" s="526" t="s">
        <v>722</v>
      </c>
      <c r="E292" s="528" t="s">
        <v>649</v>
      </c>
      <c r="F292" s="530"/>
      <c r="G292" s="3" t="s">
        <v>720</v>
      </c>
      <c r="H292" s="298">
        <v>8</v>
      </c>
      <c r="I292" s="300">
        <v>7</v>
      </c>
      <c r="J292" s="311">
        <v>2</v>
      </c>
      <c r="K292" s="311">
        <v>2</v>
      </c>
      <c r="L292" s="311">
        <v>2</v>
      </c>
      <c r="M292" s="311">
        <v>1</v>
      </c>
      <c r="N292" s="311">
        <v>1</v>
      </c>
      <c r="O292" s="311">
        <v>0</v>
      </c>
      <c r="P292" s="311">
        <v>0</v>
      </c>
      <c r="Q292" s="311">
        <v>0</v>
      </c>
      <c r="R292" s="311">
        <v>0</v>
      </c>
      <c r="S292" s="311">
        <v>0</v>
      </c>
      <c r="T292" s="311">
        <v>0</v>
      </c>
      <c r="U292" s="311">
        <v>0</v>
      </c>
    </row>
    <row r="293" spans="1:22" outlineLevel="1" x14ac:dyDescent="0.2">
      <c r="A293" s="525"/>
      <c r="B293" s="527"/>
      <c r="C293" s="527"/>
      <c r="D293" s="527"/>
      <c r="E293" s="529"/>
      <c r="F293" s="531"/>
      <c r="G293" s="3" t="s">
        <v>721</v>
      </c>
      <c r="H293" s="298">
        <v>8</v>
      </c>
      <c r="I293" s="299">
        <v>4</v>
      </c>
      <c r="J293" s="316" t="s">
        <v>800</v>
      </c>
      <c r="K293" s="316">
        <v>1</v>
      </c>
      <c r="L293" s="316">
        <v>1</v>
      </c>
      <c r="M293" s="316" t="s">
        <v>800</v>
      </c>
      <c r="N293" s="318">
        <v>2</v>
      </c>
      <c r="O293" s="318">
        <v>2</v>
      </c>
      <c r="P293" s="316">
        <v>0</v>
      </c>
      <c r="Q293" s="316">
        <v>1</v>
      </c>
      <c r="R293" s="316">
        <v>0</v>
      </c>
      <c r="S293" s="316">
        <v>0</v>
      </c>
      <c r="T293" s="500"/>
      <c r="U293" s="500"/>
      <c r="V293" s="128"/>
    </row>
    <row r="294" spans="1:22" outlineLevel="1" x14ac:dyDescent="0.2">
      <c r="A294" s="524">
        <v>14</v>
      </c>
      <c r="B294" s="526" t="s">
        <v>718</v>
      </c>
      <c r="C294" s="526" t="s">
        <v>648</v>
      </c>
      <c r="D294" s="526" t="s">
        <v>51</v>
      </c>
      <c r="E294" s="528" t="s">
        <v>735</v>
      </c>
      <c r="F294" s="530"/>
      <c r="G294" s="3" t="s">
        <v>720</v>
      </c>
      <c r="H294" s="298" t="s">
        <v>800</v>
      </c>
      <c r="I294" s="302">
        <v>0.66</v>
      </c>
      <c r="J294" s="309">
        <v>0.66</v>
      </c>
      <c r="K294" s="309">
        <v>0.66</v>
      </c>
      <c r="L294" s="309">
        <v>0.66</v>
      </c>
      <c r="M294" s="309">
        <v>0.66</v>
      </c>
      <c r="N294" s="309">
        <v>0.66</v>
      </c>
      <c r="O294" s="309">
        <v>0.66</v>
      </c>
      <c r="P294" s="309">
        <v>0.66</v>
      </c>
      <c r="Q294" s="309">
        <v>0.66</v>
      </c>
      <c r="R294" s="309">
        <v>0.66</v>
      </c>
      <c r="S294" s="309">
        <v>0.66</v>
      </c>
      <c r="T294" s="309"/>
      <c r="U294" s="309"/>
    </row>
    <row r="295" spans="1:22" outlineLevel="1" x14ac:dyDescent="0.2">
      <c r="A295" s="525"/>
      <c r="B295" s="527"/>
      <c r="C295" s="527"/>
      <c r="D295" s="527"/>
      <c r="E295" s="529"/>
      <c r="F295" s="531"/>
      <c r="G295" s="3" t="s">
        <v>721</v>
      </c>
      <c r="H295" s="298" t="s">
        <v>800</v>
      </c>
      <c r="I295" s="295" t="s">
        <v>605</v>
      </c>
      <c r="J295" s="295" t="s">
        <v>605</v>
      </c>
      <c r="K295" s="295" t="s">
        <v>605</v>
      </c>
      <c r="L295" s="295" t="s">
        <v>605</v>
      </c>
      <c r="M295" s="295" t="s">
        <v>605</v>
      </c>
      <c r="N295" s="295" t="s">
        <v>605</v>
      </c>
      <c r="O295" s="295" t="s">
        <v>605</v>
      </c>
      <c r="P295" s="295" t="s">
        <v>605</v>
      </c>
      <c r="Q295" s="295" t="s">
        <v>605</v>
      </c>
      <c r="R295" s="295" t="s">
        <v>605</v>
      </c>
      <c r="S295" s="295" t="s">
        <v>605</v>
      </c>
      <c r="T295" s="295"/>
      <c r="U295" s="295"/>
      <c r="V295" s="128"/>
    </row>
    <row r="296" spans="1:22" outlineLevel="1" x14ac:dyDescent="0.2">
      <c r="A296" s="524">
        <v>15</v>
      </c>
      <c r="B296" s="526" t="s">
        <v>718</v>
      </c>
      <c r="C296" s="526" t="s">
        <v>648</v>
      </c>
      <c r="D296" s="526" t="s">
        <v>722</v>
      </c>
      <c r="E296" s="528" t="s">
        <v>736</v>
      </c>
      <c r="F296" s="530"/>
      <c r="G296" s="3" t="s">
        <v>720</v>
      </c>
      <c r="H296" s="298" t="s">
        <v>800</v>
      </c>
      <c r="I296" s="300">
        <v>9</v>
      </c>
      <c r="J296" s="311">
        <v>2</v>
      </c>
      <c r="K296" s="311">
        <v>2</v>
      </c>
      <c r="L296" s="311">
        <v>2</v>
      </c>
      <c r="M296" s="311">
        <v>2</v>
      </c>
      <c r="N296" s="311">
        <v>2</v>
      </c>
      <c r="O296" s="311">
        <v>2</v>
      </c>
      <c r="P296" s="311">
        <v>2</v>
      </c>
      <c r="Q296" s="311">
        <v>1</v>
      </c>
      <c r="R296" s="311">
        <v>1</v>
      </c>
      <c r="S296" s="311">
        <v>1</v>
      </c>
      <c r="T296" s="311">
        <v>1</v>
      </c>
      <c r="U296" s="311">
        <v>1</v>
      </c>
    </row>
    <row r="297" spans="1:22" outlineLevel="1" x14ac:dyDescent="0.2">
      <c r="A297" s="525"/>
      <c r="B297" s="527"/>
      <c r="C297" s="527"/>
      <c r="D297" s="527"/>
      <c r="E297" s="529"/>
      <c r="F297" s="531"/>
      <c r="G297" s="3" t="s">
        <v>721</v>
      </c>
      <c r="H297" s="298" t="s">
        <v>800</v>
      </c>
      <c r="I297" s="315">
        <v>2</v>
      </c>
      <c r="J297" s="319">
        <v>1</v>
      </c>
      <c r="K297" s="320">
        <v>5</v>
      </c>
      <c r="L297" s="321">
        <v>2</v>
      </c>
      <c r="M297" s="320">
        <v>4</v>
      </c>
      <c r="N297" s="321">
        <v>2</v>
      </c>
      <c r="O297" s="316">
        <v>0</v>
      </c>
      <c r="P297" s="316">
        <v>1</v>
      </c>
      <c r="Q297" s="316">
        <v>1</v>
      </c>
      <c r="R297" s="320">
        <v>2</v>
      </c>
      <c r="S297" s="316">
        <v>0</v>
      </c>
      <c r="T297" s="500"/>
      <c r="U297" s="500"/>
    </row>
    <row r="298" spans="1:22" outlineLevel="1" x14ac:dyDescent="0.2">
      <c r="A298" s="524">
        <v>16</v>
      </c>
      <c r="B298" s="526" t="s">
        <v>718</v>
      </c>
      <c r="C298" s="526" t="s">
        <v>648</v>
      </c>
      <c r="D298" s="526" t="s">
        <v>51</v>
      </c>
      <c r="E298" s="528" t="s">
        <v>651</v>
      </c>
      <c r="F298" s="530"/>
      <c r="G298" s="3" t="s">
        <v>720</v>
      </c>
      <c r="H298" s="298" t="s">
        <v>800</v>
      </c>
      <c r="I298" s="300">
        <v>1.5</v>
      </c>
      <c r="J298" s="311">
        <v>1.5</v>
      </c>
      <c r="K298" s="311">
        <v>1.5</v>
      </c>
      <c r="L298" s="311">
        <v>1.5</v>
      </c>
      <c r="M298" s="311">
        <v>1.5</v>
      </c>
      <c r="N298" s="311">
        <v>1.5</v>
      </c>
      <c r="O298" s="311">
        <v>1.5</v>
      </c>
      <c r="P298" s="311">
        <v>1.5</v>
      </c>
      <c r="Q298" s="311">
        <v>1.5</v>
      </c>
      <c r="R298" s="137">
        <v>1.5</v>
      </c>
      <c r="S298" s="137">
        <v>1.5</v>
      </c>
      <c r="T298" s="137"/>
      <c r="U298" s="137"/>
    </row>
    <row r="299" spans="1:22" outlineLevel="1" x14ac:dyDescent="0.2">
      <c r="A299" s="525"/>
      <c r="B299" s="527"/>
      <c r="C299" s="527"/>
      <c r="D299" s="527"/>
      <c r="E299" s="529"/>
      <c r="F299" s="531"/>
      <c r="G299" s="3" t="s">
        <v>721</v>
      </c>
      <c r="H299" s="298" t="s">
        <v>800</v>
      </c>
      <c r="I299" s="322">
        <v>0.3</v>
      </c>
      <c r="J299" s="321">
        <v>0.19</v>
      </c>
      <c r="K299" s="321">
        <v>0.41</v>
      </c>
      <c r="L299" s="321">
        <v>0.15</v>
      </c>
      <c r="M299" s="321">
        <v>0.02</v>
      </c>
      <c r="N299" s="321">
        <v>0.3</v>
      </c>
      <c r="O299" s="321">
        <v>0.01</v>
      </c>
      <c r="P299" s="321">
        <v>0.01</v>
      </c>
      <c r="Q299" s="321">
        <v>0.04</v>
      </c>
      <c r="R299" s="321">
        <v>0.01</v>
      </c>
      <c r="S299" s="321">
        <v>0.01</v>
      </c>
      <c r="T299" s="101"/>
      <c r="U299" s="101"/>
    </row>
    <row r="300" spans="1:22" outlineLevel="1" x14ac:dyDescent="0.2">
      <c r="A300" s="524">
        <v>17</v>
      </c>
      <c r="B300" s="526" t="s">
        <v>718</v>
      </c>
      <c r="C300" s="526" t="s">
        <v>648</v>
      </c>
      <c r="D300" s="526" t="s">
        <v>722</v>
      </c>
      <c r="E300" s="528" t="s">
        <v>654</v>
      </c>
      <c r="F300" s="530"/>
      <c r="G300" s="3" t="s">
        <v>720</v>
      </c>
      <c r="H300" s="298" t="s">
        <v>800</v>
      </c>
      <c r="I300" s="323">
        <v>0.95499999999999996</v>
      </c>
      <c r="J300" s="324">
        <v>0.95499999999999996</v>
      </c>
      <c r="K300" s="324">
        <v>0.95499999999999996</v>
      </c>
      <c r="L300" s="324">
        <v>0.95499999999999996</v>
      </c>
      <c r="M300" s="324">
        <v>0.95499999999999996</v>
      </c>
      <c r="N300" s="324">
        <v>0.95499999999999996</v>
      </c>
      <c r="O300" s="324">
        <v>0.95499999999999996</v>
      </c>
      <c r="P300" s="324">
        <v>0.95499999999999996</v>
      </c>
      <c r="Q300" s="324">
        <v>0.95499999999999996</v>
      </c>
      <c r="R300" s="324">
        <v>0.95499999999999996</v>
      </c>
      <c r="S300" s="324">
        <v>0.95499999999999996</v>
      </c>
      <c r="T300" s="140"/>
      <c r="U300" s="140"/>
    </row>
    <row r="301" spans="1:22" outlineLevel="1" x14ac:dyDescent="0.2">
      <c r="A301" s="525"/>
      <c r="B301" s="527"/>
      <c r="C301" s="527"/>
      <c r="D301" s="527"/>
      <c r="E301" s="529"/>
      <c r="F301" s="531"/>
      <c r="G301" s="3" t="s">
        <v>721</v>
      </c>
      <c r="H301" s="298" t="s">
        <v>800</v>
      </c>
      <c r="I301" s="295" t="s">
        <v>605</v>
      </c>
      <c r="J301" s="295" t="s">
        <v>605</v>
      </c>
      <c r="K301" s="295" t="s">
        <v>605</v>
      </c>
      <c r="L301" s="295" t="s">
        <v>605</v>
      </c>
      <c r="M301" s="295" t="s">
        <v>605</v>
      </c>
      <c r="N301" s="295" t="s">
        <v>605</v>
      </c>
      <c r="O301" s="295" t="s">
        <v>605</v>
      </c>
      <c r="P301" s="295" t="s">
        <v>605</v>
      </c>
      <c r="Q301" s="295" t="s">
        <v>605</v>
      </c>
      <c r="R301" s="295" t="s">
        <v>605</v>
      </c>
      <c r="S301" s="295" t="s">
        <v>605</v>
      </c>
      <c r="T301" s="103"/>
      <c r="U301" s="103"/>
    </row>
    <row r="302" spans="1:22" outlineLevel="1" x14ac:dyDescent="0.2">
      <c r="A302" s="524">
        <v>18</v>
      </c>
      <c r="B302" s="526" t="s">
        <v>718</v>
      </c>
      <c r="C302" s="526" t="s">
        <v>648</v>
      </c>
      <c r="D302" s="526" t="s">
        <v>722</v>
      </c>
      <c r="E302" s="528" t="s">
        <v>655</v>
      </c>
      <c r="F302" s="530"/>
      <c r="G302" s="3" t="s">
        <v>720</v>
      </c>
      <c r="H302" s="298" t="s">
        <v>800</v>
      </c>
      <c r="I302" s="323">
        <v>0.95499999999999996</v>
      </c>
      <c r="J302" s="324">
        <v>0.95499999999999996</v>
      </c>
      <c r="K302" s="324">
        <v>0.95499999999999996</v>
      </c>
      <c r="L302" s="324">
        <v>0.95499999999999996</v>
      </c>
      <c r="M302" s="324">
        <v>0.95499999999999996</v>
      </c>
      <c r="N302" s="324">
        <v>0.95499999999999996</v>
      </c>
      <c r="O302" s="324">
        <v>0.95499999999999996</v>
      </c>
      <c r="P302" s="324">
        <v>0.95499999999999996</v>
      </c>
      <c r="Q302" s="324">
        <v>0.95499999999999996</v>
      </c>
      <c r="R302" s="324">
        <v>0.95499999999999996</v>
      </c>
      <c r="S302" s="324">
        <v>0.95499999999999996</v>
      </c>
      <c r="T302" s="140"/>
      <c r="U302" s="140"/>
    </row>
    <row r="303" spans="1:22" outlineLevel="1" x14ac:dyDescent="0.2">
      <c r="A303" s="525"/>
      <c r="B303" s="527"/>
      <c r="C303" s="527"/>
      <c r="D303" s="527"/>
      <c r="E303" s="529"/>
      <c r="F303" s="531"/>
      <c r="G303" s="3" t="s">
        <v>721</v>
      </c>
      <c r="H303" s="298" t="s">
        <v>800</v>
      </c>
      <c r="I303" s="295" t="s">
        <v>605</v>
      </c>
      <c r="J303" s="295" t="s">
        <v>605</v>
      </c>
      <c r="K303" s="295" t="s">
        <v>605</v>
      </c>
      <c r="L303" s="295" t="s">
        <v>605</v>
      </c>
      <c r="M303" s="295" t="s">
        <v>605</v>
      </c>
      <c r="N303" s="295" t="s">
        <v>605</v>
      </c>
      <c r="O303" s="295" t="s">
        <v>605</v>
      </c>
      <c r="P303" s="295" t="s">
        <v>605</v>
      </c>
      <c r="Q303" s="295" t="s">
        <v>605</v>
      </c>
      <c r="R303" s="295" t="s">
        <v>605</v>
      </c>
      <c r="S303" s="295" t="s">
        <v>605</v>
      </c>
      <c r="T303" s="103"/>
      <c r="U303" s="103"/>
    </row>
    <row r="304" spans="1:22" outlineLevel="1" x14ac:dyDescent="0.2">
      <c r="A304" s="524">
        <v>20</v>
      </c>
      <c r="B304" s="526" t="s">
        <v>718</v>
      </c>
      <c r="C304" s="526" t="s">
        <v>663</v>
      </c>
      <c r="D304" s="526" t="s">
        <v>51</v>
      </c>
      <c r="E304" s="528" t="s">
        <v>664</v>
      </c>
      <c r="F304" s="530"/>
      <c r="G304" s="3" t="s">
        <v>720</v>
      </c>
      <c r="H304" s="298" t="s">
        <v>800</v>
      </c>
      <c r="I304" s="302">
        <v>0.99</v>
      </c>
      <c r="J304" s="309">
        <v>0.99</v>
      </c>
      <c r="K304" s="309">
        <v>0.99</v>
      </c>
      <c r="L304" s="309">
        <v>0.99</v>
      </c>
      <c r="M304" s="309">
        <v>0.99</v>
      </c>
      <c r="N304" s="309">
        <v>0.99</v>
      </c>
      <c r="O304" s="309">
        <v>0.99</v>
      </c>
      <c r="P304" s="309">
        <v>0.99</v>
      </c>
      <c r="Q304" s="309">
        <v>0.99</v>
      </c>
      <c r="R304" s="309">
        <v>0.99</v>
      </c>
      <c r="S304" s="309">
        <v>0.99</v>
      </c>
      <c r="T304" s="136"/>
      <c r="U304" s="136"/>
    </row>
    <row r="305" spans="1:27" outlineLevel="1" x14ac:dyDescent="0.2">
      <c r="A305" s="525"/>
      <c r="B305" s="527"/>
      <c r="C305" s="527"/>
      <c r="D305" s="527"/>
      <c r="E305" s="529"/>
      <c r="F305" s="531"/>
      <c r="G305" s="3" t="s">
        <v>721</v>
      </c>
      <c r="H305" s="298" t="s">
        <v>800</v>
      </c>
      <c r="I305" s="305">
        <v>0.99</v>
      </c>
      <c r="J305" s="310">
        <v>0.99</v>
      </c>
      <c r="K305" s="310">
        <v>0.99</v>
      </c>
      <c r="L305" s="310">
        <v>0.99</v>
      </c>
      <c r="M305" s="310">
        <v>0.99</v>
      </c>
      <c r="N305" s="310">
        <v>0.99</v>
      </c>
      <c r="O305" s="310">
        <v>0.99</v>
      </c>
      <c r="P305" s="310">
        <v>0.99</v>
      </c>
      <c r="Q305" s="310">
        <v>0.99</v>
      </c>
      <c r="R305" s="310">
        <v>0.99</v>
      </c>
      <c r="S305" s="310">
        <v>0.99</v>
      </c>
      <c r="T305" s="101"/>
      <c r="U305" s="101"/>
      <c r="Z305" s="62">
        <v>408</v>
      </c>
      <c r="AA305" s="62">
        <v>291</v>
      </c>
    </row>
    <row r="306" spans="1:27" outlineLevel="1" x14ac:dyDescent="0.2">
      <c r="A306" s="524">
        <v>21</v>
      </c>
      <c r="B306" s="526" t="s">
        <v>718</v>
      </c>
      <c r="C306" s="526" t="s">
        <v>663</v>
      </c>
      <c r="D306" s="526" t="s">
        <v>51</v>
      </c>
      <c r="E306" s="528" t="s">
        <v>665</v>
      </c>
      <c r="F306" s="530"/>
      <c r="G306" s="3" t="s">
        <v>720</v>
      </c>
      <c r="H306" s="298" t="s">
        <v>800</v>
      </c>
      <c r="I306" s="302">
        <v>0.98</v>
      </c>
      <c r="J306" s="309">
        <v>0.98</v>
      </c>
      <c r="K306" s="309">
        <v>0.98</v>
      </c>
      <c r="L306" s="309">
        <v>0.98</v>
      </c>
      <c r="M306" s="309">
        <v>0.98</v>
      </c>
      <c r="N306" s="309">
        <v>0.98</v>
      </c>
      <c r="O306" s="309">
        <v>0.98</v>
      </c>
      <c r="P306" s="309">
        <v>0.98</v>
      </c>
      <c r="Q306" s="309">
        <v>0.98</v>
      </c>
      <c r="R306" s="309">
        <v>0.98</v>
      </c>
      <c r="S306" s="309">
        <v>0.98</v>
      </c>
      <c r="T306" s="136"/>
      <c r="U306" s="136"/>
    </row>
    <row r="307" spans="1:27" outlineLevel="1" x14ac:dyDescent="0.2">
      <c r="A307" s="525"/>
      <c r="B307" s="527"/>
      <c r="C307" s="527"/>
      <c r="D307" s="527"/>
      <c r="E307" s="529"/>
      <c r="F307" s="531"/>
      <c r="G307" s="3" t="s">
        <v>721</v>
      </c>
      <c r="H307" s="298" t="s">
        <v>800</v>
      </c>
      <c r="I307" s="305">
        <v>0.98</v>
      </c>
      <c r="J307" s="310">
        <v>0.98</v>
      </c>
      <c r="K307" s="310">
        <v>0.98</v>
      </c>
      <c r="L307" s="310">
        <v>0.98</v>
      </c>
      <c r="M307" s="310">
        <v>0.98</v>
      </c>
      <c r="N307" s="310">
        <v>0.98</v>
      </c>
      <c r="O307" s="310">
        <v>0.98</v>
      </c>
      <c r="P307" s="310">
        <v>0.98</v>
      </c>
      <c r="Q307" s="310">
        <v>0.98</v>
      </c>
      <c r="R307" s="310">
        <v>0.98</v>
      </c>
      <c r="S307" s="310">
        <v>0.98</v>
      </c>
      <c r="T307" s="101"/>
      <c r="U307" s="101"/>
    </row>
    <row r="308" spans="1:27" outlineLevel="1" x14ac:dyDescent="0.2">
      <c r="A308" s="524">
        <v>22</v>
      </c>
      <c r="B308" s="526" t="s">
        <v>718</v>
      </c>
      <c r="C308" s="526" t="s">
        <v>663</v>
      </c>
      <c r="D308" s="526" t="s">
        <v>51</v>
      </c>
      <c r="E308" s="528" t="s">
        <v>668</v>
      </c>
      <c r="F308" s="530"/>
      <c r="G308" s="3" t="s">
        <v>720</v>
      </c>
      <c r="H308" s="298" t="s">
        <v>800</v>
      </c>
      <c r="I308" s="300">
        <v>1350</v>
      </c>
      <c r="J308" s="311">
        <v>562</v>
      </c>
      <c r="K308" s="311">
        <v>540</v>
      </c>
      <c r="L308" s="311">
        <v>519</v>
      </c>
      <c r="M308" s="311">
        <v>497</v>
      </c>
      <c r="N308" s="311">
        <v>475</v>
      </c>
      <c r="O308" s="311">
        <v>454</v>
      </c>
      <c r="P308" s="311">
        <v>432</v>
      </c>
      <c r="Q308" s="311">
        <v>411</v>
      </c>
      <c r="R308" s="311">
        <v>389</v>
      </c>
      <c r="S308" s="311">
        <v>357</v>
      </c>
      <c r="T308" s="311">
        <v>324</v>
      </c>
      <c r="U308" s="311">
        <v>292</v>
      </c>
    </row>
    <row r="309" spans="1:27" outlineLevel="1" x14ac:dyDescent="0.2">
      <c r="A309" s="525"/>
      <c r="B309" s="527"/>
      <c r="C309" s="527"/>
      <c r="D309" s="527"/>
      <c r="E309" s="529"/>
      <c r="F309" s="531"/>
      <c r="G309" s="3" t="s">
        <v>721</v>
      </c>
      <c r="H309" s="298" t="s">
        <v>800</v>
      </c>
      <c r="I309" s="299">
        <v>372</v>
      </c>
      <c r="J309" s="319">
        <v>319</v>
      </c>
      <c r="K309" s="319">
        <v>362</v>
      </c>
      <c r="L309" s="325">
        <v>735.12</v>
      </c>
      <c r="M309" s="325">
        <v>501</v>
      </c>
      <c r="N309" s="326">
        <v>1677</v>
      </c>
      <c r="O309" s="326">
        <v>899</v>
      </c>
      <c r="P309" s="319">
        <v>76</v>
      </c>
      <c r="Q309" s="319">
        <v>49</v>
      </c>
      <c r="R309" s="319">
        <v>273</v>
      </c>
      <c r="S309" s="500"/>
      <c r="T309" s="500"/>
      <c r="U309" s="500"/>
    </row>
    <row r="310" spans="1:27" outlineLevel="1" x14ac:dyDescent="0.2">
      <c r="A310" s="524">
        <v>23</v>
      </c>
      <c r="B310" s="526" t="s">
        <v>718</v>
      </c>
      <c r="C310" s="526" t="s">
        <v>663</v>
      </c>
      <c r="D310" s="526" t="s">
        <v>51</v>
      </c>
      <c r="E310" s="528" t="s">
        <v>671</v>
      </c>
      <c r="F310" s="530"/>
      <c r="G310" s="3" t="s">
        <v>720</v>
      </c>
      <c r="H310" s="298" t="s">
        <v>800</v>
      </c>
      <c r="I310" s="302">
        <v>0.95</v>
      </c>
      <c r="J310" s="309">
        <v>0.95</v>
      </c>
      <c r="K310" s="309">
        <v>0.95</v>
      </c>
      <c r="L310" s="309">
        <v>0.95</v>
      </c>
      <c r="M310" s="309">
        <v>0.95</v>
      </c>
      <c r="N310" s="309">
        <v>0.95</v>
      </c>
      <c r="O310" s="309">
        <v>0.95</v>
      </c>
      <c r="P310" s="309">
        <v>0.95</v>
      </c>
      <c r="Q310" s="309">
        <v>0.95</v>
      </c>
      <c r="R310" s="309">
        <v>0.95</v>
      </c>
      <c r="S310" s="309">
        <v>0.95</v>
      </c>
      <c r="T310" s="136"/>
      <c r="U310" s="136"/>
    </row>
    <row r="311" spans="1:27" outlineLevel="1" x14ac:dyDescent="0.2">
      <c r="A311" s="525"/>
      <c r="B311" s="527"/>
      <c r="C311" s="527"/>
      <c r="D311" s="527"/>
      <c r="E311" s="529"/>
      <c r="F311" s="531"/>
      <c r="G311" s="3" t="s">
        <v>721</v>
      </c>
      <c r="H311" s="298" t="s">
        <v>800</v>
      </c>
      <c r="I311" s="305">
        <v>1</v>
      </c>
      <c r="J311" s="310">
        <v>1</v>
      </c>
      <c r="K311" s="310">
        <v>1</v>
      </c>
      <c r="L311" s="310">
        <v>1</v>
      </c>
      <c r="M311" s="310">
        <v>1</v>
      </c>
      <c r="N311" s="310">
        <v>1</v>
      </c>
      <c r="O311" s="310">
        <v>1</v>
      </c>
      <c r="P311" s="310">
        <v>1</v>
      </c>
      <c r="Q311" s="310">
        <v>1</v>
      </c>
      <c r="R311" s="310">
        <v>1</v>
      </c>
      <c r="S311" s="310">
        <v>1</v>
      </c>
      <c r="T311" s="101"/>
      <c r="U311" s="101"/>
      <c r="V311" s="128"/>
    </row>
    <row r="312" spans="1:27" outlineLevel="1" x14ac:dyDescent="0.2">
      <c r="A312" s="524">
        <v>24</v>
      </c>
      <c r="B312" s="526" t="s">
        <v>718</v>
      </c>
      <c r="C312" s="526" t="s">
        <v>673</v>
      </c>
      <c r="D312" s="526" t="s">
        <v>722</v>
      </c>
      <c r="E312" s="528" t="s">
        <v>674</v>
      </c>
      <c r="F312" s="530"/>
      <c r="G312" s="3" t="s">
        <v>720</v>
      </c>
      <c r="H312" s="298" t="s">
        <v>800</v>
      </c>
      <c r="I312" s="300">
        <v>30</v>
      </c>
      <c r="J312" s="311">
        <v>30</v>
      </c>
      <c r="K312" s="311">
        <v>30</v>
      </c>
      <c r="L312" s="311">
        <v>30</v>
      </c>
      <c r="M312" s="311">
        <v>30</v>
      </c>
      <c r="N312" s="311">
        <v>30</v>
      </c>
      <c r="O312" s="311">
        <v>30</v>
      </c>
      <c r="P312" s="311">
        <v>30</v>
      </c>
      <c r="Q312" s="311">
        <v>30</v>
      </c>
      <c r="R312" s="311">
        <v>30</v>
      </c>
      <c r="S312" s="311">
        <v>30</v>
      </c>
      <c r="T312" s="137"/>
      <c r="U312" s="137"/>
    </row>
    <row r="313" spans="1:27" outlineLevel="1" x14ac:dyDescent="0.2">
      <c r="A313" s="525"/>
      <c r="B313" s="527"/>
      <c r="C313" s="527"/>
      <c r="D313" s="527"/>
      <c r="E313" s="529"/>
      <c r="F313" s="531"/>
      <c r="G313" s="3" t="s">
        <v>721</v>
      </c>
      <c r="H313" s="298" t="s">
        <v>800</v>
      </c>
      <c r="I313" s="299">
        <v>30</v>
      </c>
      <c r="J313" s="316">
        <v>30</v>
      </c>
      <c r="K313" s="316">
        <v>30</v>
      </c>
      <c r="L313" s="316">
        <v>30</v>
      </c>
      <c r="M313" s="316">
        <v>30</v>
      </c>
      <c r="N313" s="316">
        <v>30</v>
      </c>
      <c r="O313" s="316">
        <v>30</v>
      </c>
      <c r="P313" s="316">
        <v>30</v>
      </c>
      <c r="Q313" s="316">
        <v>30</v>
      </c>
      <c r="R313" s="316">
        <v>30</v>
      </c>
      <c r="S313" s="316">
        <v>30</v>
      </c>
      <c r="T313" s="100"/>
      <c r="U313" s="100"/>
    </row>
    <row r="314" spans="1:27" outlineLevel="1" x14ac:dyDescent="0.2">
      <c r="A314" s="524">
        <v>25</v>
      </c>
      <c r="B314" s="526" t="s">
        <v>718</v>
      </c>
      <c r="C314" s="526" t="s">
        <v>673</v>
      </c>
      <c r="D314" s="526" t="s">
        <v>722</v>
      </c>
      <c r="E314" s="528" t="s">
        <v>676</v>
      </c>
      <c r="F314" s="530"/>
      <c r="G314" s="3" t="s">
        <v>720</v>
      </c>
      <c r="H314" s="298" t="s">
        <v>800</v>
      </c>
      <c r="I314" s="327">
        <v>0.1</v>
      </c>
      <c r="J314" s="309">
        <v>0.02</v>
      </c>
      <c r="K314" s="309">
        <v>0.02</v>
      </c>
      <c r="L314" s="309">
        <v>0.02</v>
      </c>
      <c r="M314" s="309">
        <v>0.04</v>
      </c>
      <c r="N314" s="309">
        <v>0.04</v>
      </c>
      <c r="O314" s="309">
        <v>0.04</v>
      </c>
      <c r="P314" s="309">
        <v>0.04</v>
      </c>
      <c r="Q314" s="309">
        <v>0.04</v>
      </c>
      <c r="R314" s="309">
        <v>0.04</v>
      </c>
      <c r="S314" s="309">
        <v>0.04</v>
      </c>
      <c r="T314" s="136"/>
      <c r="U314" s="136"/>
    </row>
    <row r="315" spans="1:27" outlineLevel="1" x14ac:dyDescent="0.2">
      <c r="A315" s="525"/>
      <c r="B315" s="527"/>
      <c r="C315" s="527"/>
      <c r="D315" s="527"/>
      <c r="E315" s="529"/>
      <c r="F315" s="531"/>
      <c r="G315" s="3" t="s">
        <v>721</v>
      </c>
      <c r="H315" s="298" t="s">
        <v>800</v>
      </c>
      <c r="I315" s="305">
        <v>0.02</v>
      </c>
      <c r="J315" s="310">
        <v>0</v>
      </c>
      <c r="K315" s="310">
        <v>0.01</v>
      </c>
      <c r="L315" s="310">
        <v>0.02</v>
      </c>
      <c r="M315" s="310">
        <v>0.02</v>
      </c>
      <c r="N315" s="310">
        <v>0.02</v>
      </c>
      <c r="O315" s="310">
        <v>0.02</v>
      </c>
      <c r="P315" s="310">
        <v>0.02</v>
      </c>
      <c r="Q315" s="310">
        <v>0.02</v>
      </c>
      <c r="R315" s="310">
        <v>0.02</v>
      </c>
      <c r="S315" s="310">
        <v>0.02</v>
      </c>
      <c r="T315" s="101"/>
      <c r="U315" s="101"/>
    </row>
    <row r="316" spans="1:27" outlineLevel="1" x14ac:dyDescent="0.2">
      <c r="A316" s="524">
        <v>26</v>
      </c>
      <c r="B316" s="526" t="s">
        <v>718</v>
      </c>
      <c r="C316" s="526" t="s">
        <v>673</v>
      </c>
      <c r="D316" s="526" t="s">
        <v>51</v>
      </c>
      <c r="E316" s="528" t="s">
        <v>679</v>
      </c>
      <c r="F316" s="530"/>
      <c r="G316" s="3" t="s">
        <v>720</v>
      </c>
      <c r="H316" s="298" t="s">
        <v>800</v>
      </c>
      <c r="I316" s="323">
        <v>1.8499999999999999E-2</v>
      </c>
      <c r="J316" s="323">
        <v>1.9E-2</v>
      </c>
      <c r="K316" s="323">
        <v>1.9E-2</v>
      </c>
      <c r="L316" s="323">
        <v>1.9E-2</v>
      </c>
      <c r="M316" s="323">
        <v>1.9E-2</v>
      </c>
      <c r="N316" s="323">
        <v>1.9E-2</v>
      </c>
      <c r="O316" s="323">
        <v>1.9E-2</v>
      </c>
      <c r="P316" s="323">
        <v>1.9E-2</v>
      </c>
      <c r="Q316" s="323">
        <v>1.9E-2</v>
      </c>
      <c r="R316" s="323">
        <v>1.9E-2</v>
      </c>
      <c r="S316" s="323">
        <v>1.9E-2</v>
      </c>
      <c r="T316" s="174"/>
      <c r="U316" s="174"/>
    </row>
    <row r="317" spans="1:27" outlineLevel="1" x14ac:dyDescent="0.2">
      <c r="A317" s="525"/>
      <c r="B317" s="527"/>
      <c r="C317" s="527"/>
      <c r="D317" s="527"/>
      <c r="E317" s="529"/>
      <c r="F317" s="531"/>
      <c r="G317" s="3" t="s">
        <v>721</v>
      </c>
      <c r="H317" s="298" t="s">
        <v>800</v>
      </c>
      <c r="I317" s="328">
        <v>0</v>
      </c>
      <c r="J317" s="329">
        <v>0.03</v>
      </c>
      <c r="K317" s="310">
        <v>0.01</v>
      </c>
      <c r="L317" s="310">
        <v>0.01</v>
      </c>
      <c r="M317" s="310">
        <v>0</v>
      </c>
      <c r="N317" s="310">
        <v>0</v>
      </c>
      <c r="O317" s="310">
        <v>0</v>
      </c>
      <c r="P317" s="310">
        <v>0</v>
      </c>
      <c r="Q317" s="310">
        <v>0</v>
      </c>
      <c r="R317" s="310">
        <v>0</v>
      </c>
      <c r="S317" s="310">
        <v>0</v>
      </c>
      <c r="T317" s="105"/>
      <c r="U317" s="105"/>
    </row>
    <row r="318" spans="1:27" outlineLevel="1" x14ac:dyDescent="0.2">
      <c r="A318" s="524">
        <v>27</v>
      </c>
      <c r="B318" s="526" t="s">
        <v>718</v>
      </c>
      <c r="C318" s="526" t="s">
        <v>673</v>
      </c>
      <c r="D318" s="526" t="s">
        <v>519</v>
      </c>
      <c r="E318" s="528" t="s">
        <v>638</v>
      </c>
      <c r="F318" s="530"/>
      <c r="G318" s="3" t="s">
        <v>720</v>
      </c>
      <c r="H318" s="298" t="s">
        <v>800</v>
      </c>
      <c r="I318" s="290" t="s">
        <v>625</v>
      </c>
      <c r="J318" s="291" t="s">
        <v>625</v>
      </c>
      <c r="K318" s="291" t="s">
        <v>625</v>
      </c>
      <c r="L318" s="291" t="s">
        <v>625</v>
      </c>
      <c r="M318" s="291" t="s">
        <v>625</v>
      </c>
      <c r="N318" s="291" t="s">
        <v>625</v>
      </c>
      <c r="O318" s="291" t="s">
        <v>625</v>
      </c>
      <c r="P318" s="291" t="s">
        <v>625</v>
      </c>
      <c r="Q318" s="291" t="s">
        <v>625</v>
      </c>
      <c r="R318" s="291" t="s">
        <v>625</v>
      </c>
      <c r="S318" s="291" t="s">
        <v>625</v>
      </c>
      <c r="T318" s="176"/>
      <c r="U318" s="176"/>
    </row>
    <row r="319" spans="1:27" outlineLevel="1" x14ac:dyDescent="0.2">
      <c r="A319" s="525"/>
      <c r="B319" s="527"/>
      <c r="C319" s="527"/>
      <c r="D319" s="527"/>
      <c r="E319" s="529"/>
      <c r="F319" s="531"/>
      <c r="G319" s="3" t="s">
        <v>721</v>
      </c>
      <c r="H319" s="298" t="s">
        <v>800</v>
      </c>
      <c r="I319" s="166" t="s">
        <v>625</v>
      </c>
      <c r="J319" s="183" t="s">
        <v>625</v>
      </c>
      <c r="K319" s="183" t="s">
        <v>625</v>
      </c>
      <c r="L319" s="183" t="s">
        <v>625</v>
      </c>
      <c r="M319" s="183" t="s">
        <v>625</v>
      </c>
      <c r="N319" s="183" t="s">
        <v>625</v>
      </c>
      <c r="O319" s="183" t="s">
        <v>625</v>
      </c>
      <c r="P319" s="183" t="s">
        <v>625</v>
      </c>
      <c r="Q319" s="183" t="s">
        <v>625</v>
      </c>
      <c r="R319" s="183" t="s">
        <v>625</v>
      </c>
      <c r="S319" s="183" t="s">
        <v>625</v>
      </c>
      <c r="T319" s="106"/>
      <c r="U319" s="106"/>
    </row>
    <row r="320" spans="1:27" outlineLevel="1" x14ac:dyDescent="0.2">
      <c r="A320" s="524">
        <v>28</v>
      </c>
      <c r="B320" s="526" t="s">
        <v>718</v>
      </c>
      <c r="C320" s="526" t="s">
        <v>673</v>
      </c>
      <c r="D320" s="526" t="s">
        <v>722</v>
      </c>
      <c r="E320" s="528" t="s">
        <v>635</v>
      </c>
      <c r="F320" s="530"/>
      <c r="G320" s="3" t="s">
        <v>720</v>
      </c>
      <c r="H320" s="298" t="s">
        <v>800</v>
      </c>
      <c r="I320" s="290" t="s">
        <v>513</v>
      </c>
      <c r="J320" s="291">
        <v>90</v>
      </c>
      <c r="K320" s="291">
        <v>90</v>
      </c>
      <c r="L320" s="291">
        <v>90</v>
      </c>
      <c r="M320" s="291">
        <v>90</v>
      </c>
      <c r="N320" s="291">
        <v>90</v>
      </c>
      <c r="O320" s="291">
        <v>90</v>
      </c>
      <c r="P320" s="291">
        <v>90</v>
      </c>
      <c r="Q320" s="291">
        <v>90</v>
      </c>
      <c r="R320" s="291">
        <v>90</v>
      </c>
      <c r="S320" s="291">
        <v>90</v>
      </c>
      <c r="T320" s="177"/>
      <c r="U320" s="177"/>
    </row>
    <row r="321" spans="1:21" outlineLevel="1" x14ac:dyDescent="0.2">
      <c r="A321" s="525"/>
      <c r="B321" s="527"/>
      <c r="C321" s="527"/>
      <c r="D321" s="527"/>
      <c r="E321" s="529"/>
      <c r="F321" s="531"/>
      <c r="G321" s="3" t="s">
        <v>721</v>
      </c>
      <c r="H321" s="298" t="s">
        <v>800</v>
      </c>
      <c r="I321" s="295">
        <v>8</v>
      </c>
      <c r="J321" s="293">
        <v>138</v>
      </c>
      <c r="K321" s="293">
        <v>95</v>
      </c>
      <c r="L321" s="293">
        <v>115</v>
      </c>
      <c r="M321" s="293">
        <v>15</v>
      </c>
      <c r="N321" s="293">
        <v>8</v>
      </c>
      <c r="O321" s="107"/>
      <c r="P321" s="107"/>
      <c r="Q321" s="107"/>
      <c r="R321" s="107"/>
      <c r="S321" s="107"/>
      <c r="T321" s="107"/>
      <c r="U321" s="107"/>
    </row>
    <row r="322" spans="1:21" outlineLevel="1" x14ac:dyDescent="0.2">
      <c r="A322" s="524">
        <v>29</v>
      </c>
      <c r="B322" s="526" t="s">
        <v>718</v>
      </c>
      <c r="C322" s="526" t="s">
        <v>673</v>
      </c>
      <c r="D322" s="526" t="s">
        <v>722</v>
      </c>
      <c r="E322" s="528" t="s">
        <v>740</v>
      </c>
      <c r="F322" s="530"/>
      <c r="G322" s="3" t="s">
        <v>720</v>
      </c>
      <c r="H322" s="298" t="s">
        <v>800</v>
      </c>
      <c r="I322" s="294" t="s">
        <v>629</v>
      </c>
      <c r="J322" s="290" t="s">
        <v>629</v>
      </c>
      <c r="K322" s="290" t="s">
        <v>629</v>
      </c>
      <c r="L322" s="290" t="s">
        <v>629</v>
      </c>
      <c r="M322" s="290" t="s">
        <v>629</v>
      </c>
      <c r="N322" s="290" t="s">
        <v>629</v>
      </c>
      <c r="O322" s="177"/>
      <c r="P322" s="134"/>
      <c r="Q322" s="134"/>
      <c r="R322" s="134"/>
      <c r="S322" s="134"/>
      <c r="T322" s="134"/>
      <c r="U322" s="134"/>
    </row>
    <row r="323" spans="1:21" outlineLevel="1" x14ac:dyDescent="0.2">
      <c r="A323" s="525"/>
      <c r="B323" s="527"/>
      <c r="C323" s="527"/>
      <c r="D323" s="527"/>
      <c r="E323" s="529"/>
      <c r="F323" s="531"/>
      <c r="G323" s="3" t="s">
        <v>721</v>
      </c>
      <c r="H323" s="298" t="s">
        <v>800</v>
      </c>
      <c r="I323" s="295">
        <v>0</v>
      </c>
      <c r="J323" s="293">
        <v>30</v>
      </c>
      <c r="K323" s="293">
        <v>30</v>
      </c>
      <c r="L323" s="293">
        <v>30</v>
      </c>
      <c r="M323" s="293">
        <v>0</v>
      </c>
      <c r="N323" s="293">
        <v>0</v>
      </c>
      <c r="O323" s="107"/>
      <c r="P323" s="107"/>
      <c r="Q323" s="107"/>
      <c r="R323" s="107"/>
      <c r="S323" s="107"/>
      <c r="T323" s="107"/>
      <c r="U323" s="107"/>
    </row>
    <row r="324" spans="1:21" s="97" customFormat="1" outlineLevel="1" x14ac:dyDescent="0.2">
      <c r="A324" s="524">
        <v>30</v>
      </c>
      <c r="B324" s="526" t="s">
        <v>718</v>
      </c>
      <c r="C324" s="526" t="s">
        <v>673</v>
      </c>
      <c r="D324" s="526" t="s">
        <v>51</v>
      </c>
      <c r="E324" s="528" t="s">
        <v>742</v>
      </c>
      <c r="F324" s="530"/>
      <c r="G324" s="3" t="s">
        <v>720</v>
      </c>
      <c r="H324" s="298" t="s">
        <v>800</v>
      </c>
      <c r="I324" s="290">
        <v>61.66</v>
      </c>
      <c r="J324" s="291" t="s">
        <v>800</v>
      </c>
      <c r="K324" s="291" t="s">
        <v>800</v>
      </c>
      <c r="L324" s="291" t="s">
        <v>800</v>
      </c>
      <c r="M324" s="291" t="s">
        <v>800</v>
      </c>
      <c r="N324" s="291" t="s">
        <v>800</v>
      </c>
      <c r="O324" s="177"/>
      <c r="P324" s="177"/>
      <c r="Q324" s="177"/>
      <c r="R324" s="177"/>
      <c r="S324" s="177"/>
      <c r="T324" s="177"/>
      <c r="U324" s="177"/>
    </row>
    <row r="325" spans="1:21" s="97" customFormat="1" outlineLevel="1" x14ac:dyDescent="0.2">
      <c r="A325" s="525"/>
      <c r="B325" s="527"/>
      <c r="C325" s="527"/>
      <c r="D325" s="527"/>
      <c r="E325" s="529"/>
      <c r="F325" s="531"/>
      <c r="G325" s="3" t="s">
        <v>721</v>
      </c>
      <c r="H325" s="298" t="s">
        <v>800</v>
      </c>
      <c r="I325" s="295" t="s">
        <v>605</v>
      </c>
      <c r="J325" s="293" t="s">
        <v>605</v>
      </c>
      <c r="K325" s="293" t="s">
        <v>605</v>
      </c>
      <c r="L325" s="293" t="s">
        <v>605</v>
      </c>
      <c r="M325" s="293" t="s">
        <v>605</v>
      </c>
      <c r="N325" s="293" t="s">
        <v>605</v>
      </c>
      <c r="O325" s="107"/>
      <c r="P325" s="107"/>
      <c r="Q325" s="107"/>
      <c r="R325" s="107"/>
      <c r="S325" s="107"/>
      <c r="T325" s="107"/>
      <c r="U325" s="107"/>
    </row>
    <row r="326" spans="1:21" outlineLevel="1" x14ac:dyDescent="0.2">
      <c r="A326" s="524">
        <v>31</v>
      </c>
      <c r="B326" s="526" t="s">
        <v>718</v>
      </c>
      <c r="C326" s="526" t="s">
        <v>673</v>
      </c>
      <c r="D326" s="526" t="s">
        <v>51</v>
      </c>
      <c r="E326" s="528" t="s">
        <v>683</v>
      </c>
      <c r="F326" s="530"/>
      <c r="G326" s="3" t="s">
        <v>720</v>
      </c>
      <c r="H326" s="298" t="s">
        <v>800</v>
      </c>
      <c r="I326" s="330">
        <v>8.0000000000000002E-3</v>
      </c>
      <c r="J326" s="291">
        <v>8.0000000000000004E-4</v>
      </c>
      <c r="K326" s="291">
        <v>1E-3</v>
      </c>
      <c r="L326" s="291">
        <v>1.6999999999999999E-3</v>
      </c>
      <c r="M326" s="291">
        <v>2.3999999999999998E-3</v>
      </c>
      <c r="N326" s="291">
        <v>3.0999999999999999E-3</v>
      </c>
      <c r="O326" s="177" t="s">
        <v>801</v>
      </c>
      <c r="P326" s="177" t="s">
        <v>802</v>
      </c>
      <c r="Q326" s="177" t="s">
        <v>803</v>
      </c>
      <c r="R326" s="177" t="s">
        <v>804</v>
      </c>
      <c r="S326" s="177" t="s">
        <v>805</v>
      </c>
      <c r="T326" s="177" t="s">
        <v>806</v>
      </c>
      <c r="U326" s="177" t="s">
        <v>807</v>
      </c>
    </row>
    <row r="327" spans="1:21" outlineLevel="1" x14ac:dyDescent="0.2">
      <c r="A327" s="525"/>
      <c r="B327" s="527"/>
      <c r="C327" s="527"/>
      <c r="D327" s="527"/>
      <c r="E327" s="529"/>
      <c r="F327" s="531"/>
      <c r="G327" s="3" t="s">
        <v>721</v>
      </c>
      <c r="H327" s="298" t="s">
        <v>800</v>
      </c>
      <c r="I327" s="295">
        <v>3.1E-2</v>
      </c>
      <c r="J327" s="331">
        <v>8.0000000000000004E-4</v>
      </c>
      <c r="K327" s="331">
        <v>1E-3</v>
      </c>
      <c r="L327" s="331">
        <v>1.6999999999999999E-3</v>
      </c>
      <c r="M327" s="331">
        <v>2.3999999999999998E-3</v>
      </c>
      <c r="N327" s="331">
        <v>3.0999999999999999E-3</v>
      </c>
      <c r="O327" s="107"/>
      <c r="P327" s="107"/>
      <c r="Q327" s="107"/>
      <c r="R327" s="107"/>
      <c r="S327" s="107"/>
      <c r="T327" s="107"/>
      <c r="U327" s="107"/>
    </row>
    <row r="328" spans="1:21" ht="156.75" outlineLevel="1" x14ac:dyDescent="0.2">
      <c r="A328" s="524">
        <v>32</v>
      </c>
      <c r="B328" s="526"/>
      <c r="C328" s="526"/>
      <c r="D328" s="526"/>
      <c r="E328" s="528" t="s">
        <v>754</v>
      </c>
      <c r="F328" s="530"/>
      <c r="G328" s="3" t="s">
        <v>720</v>
      </c>
      <c r="H328" s="298" t="s">
        <v>800</v>
      </c>
      <c r="I328" s="332" t="s">
        <v>755</v>
      </c>
      <c r="J328" s="333" t="s">
        <v>800</v>
      </c>
      <c r="K328" s="333" t="s">
        <v>800</v>
      </c>
      <c r="L328" s="333" t="s">
        <v>800</v>
      </c>
      <c r="M328" s="333" t="s">
        <v>800</v>
      </c>
      <c r="N328" s="333" t="s">
        <v>800</v>
      </c>
      <c r="O328" s="177"/>
      <c r="P328" s="177"/>
      <c r="Q328" s="177"/>
      <c r="R328" s="177"/>
      <c r="S328" s="177"/>
      <c r="T328" s="177"/>
      <c r="U328" s="177"/>
    </row>
    <row r="329" spans="1:21" outlineLevel="1" x14ac:dyDescent="0.2">
      <c r="A329" s="525"/>
      <c r="B329" s="527"/>
      <c r="C329" s="527"/>
      <c r="D329" s="527"/>
      <c r="E329" s="529"/>
      <c r="F329" s="531"/>
      <c r="G329" s="3" t="s">
        <v>721</v>
      </c>
      <c r="H329" s="298" t="s">
        <v>800</v>
      </c>
      <c r="I329" s="334" t="s">
        <v>605</v>
      </c>
      <c r="J329" s="335" t="s">
        <v>605</v>
      </c>
      <c r="K329" s="335" t="s">
        <v>605</v>
      </c>
      <c r="L329" s="335" t="s">
        <v>605</v>
      </c>
      <c r="M329" s="335" t="s">
        <v>605</v>
      </c>
      <c r="N329" s="335" t="s">
        <v>605</v>
      </c>
      <c r="O329" s="107"/>
      <c r="P329" s="107"/>
      <c r="Q329" s="107"/>
      <c r="R329" s="107"/>
      <c r="S329" s="107"/>
      <c r="T329" s="107"/>
      <c r="U329" s="107"/>
    </row>
    <row r="332" spans="1:21" s="97" customFormat="1" ht="25.5" x14ac:dyDescent="0.2">
      <c r="A332" s="117" t="s">
        <v>808</v>
      </c>
      <c r="B332" s="96"/>
      <c r="D332" s="97" t="s">
        <v>809</v>
      </c>
      <c r="E332" s="511" t="s">
        <v>1002</v>
      </c>
      <c r="G332" s="96"/>
      <c r="H332" s="96"/>
      <c r="I332" s="120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</row>
    <row r="333" spans="1:21" s="63" customFormat="1" ht="39" outlineLevel="1" x14ac:dyDescent="0.2">
      <c r="A333" s="32" t="s">
        <v>710</v>
      </c>
      <c r="B333" s="32" t="s">
        <v>711</v>
      </c>
      <c r="C333" s="32" t="s">
        <v>712</v>
      </c>
      <c r="D333" s="119" t="s">
        <v>713</v>
      </c>
      <c r="E333" s="32" t="s">
        <v>714</v>
      </c>
      <c r="F333" s="32" t="s">
        <v>715</v>
      </c>
      <c r="G333" s="32"/>
      <c r="H333" s="32" t="s">
        <v>716</v>
      </c>
      <c r="I333" s="32" t="s">
        <v>630</v>
      </c>
      <c r="J333" s="32" t="s">
        <v>717</v>
      </c>
      <c r="K333" s="32" t="s">
        <v>486</v>
      </c>
      <c r="L333" s="32" t="s">
        <v>487</v>
      </c>
      <c r="M333" s="32" t="s">
        <v>488</v>
      </c>
      <c r="N333" s="32" t="s">
        <v>489</v>
      </c>
      <c r="O333" s="32" t="s">
        <v>490</v>
      </c>
      <c r="P333" s="32" t="s">
        <v>491</v>
      </c>
      <c r="Q333" s="32" t="s">
        <v>492</v>
      </c>
      <c r="R333" s="32" t="s">
        <v>493</v>
      </c>
      <c r="S333" s="32" t="s">
        <v>494</v>
      </c>
      <c r="T333" s="32" t="s">
        <v>495</v>
      </c>
      <c r="U333" s="32" t="s">
        <v>496</v>
      </c>
    </row>
    <row r="334" spans="1:21" outlineLevel="1" x14ac:dyDescent="0.2">
      <c r="A334" s="524">
        <v>1</v>
      </c>
      <c r="B334" s="526" t="s">
        <v>718</v>
      </c>
      <c r="C334" s="526" t="s">
        <v>644</v>
      </c>
      <c r="D334" s="526" t="s">
        <v>497</v>
      </c>
      <c r="E334" s="528" t="s">
        <v>645</v>
      </c>
      <c r="F334" s="530"/>
      <c r="G334" s="3" t="s">
        <v>720</v>
      </c>
      <c r="H334" s="3">
        <v>0</v>
      </c>
      <c r="I334" s="168">
        <v>0</v>
      </c>
      <c r="J334" s="134">
        <v>0</v>
      </c>
      <c r="K334" s="134">
        <v>0</v>
      </c>
      <c r="L334" s="134">
        <v>0</v>
      </c>
      <c r="M334" s="134">
        <v>0</v>
      </c>
      <c r="N334" s="168">
        <v>0</v>
      </c>
      <c r="O334" s="134">
        <v>0</v>
      </c>
      <c r="P334" s="134">
        <v>0</v>
      </c>
      <c r="Q334" s="134">
        <v>0</v>
      </c>
      <c r="R334" s="134">
        <v>0</v>
      </c>
      <c r="S334" s="134">
        <v>0</v>
      </c>
      <c r="T334" s="134">
        <v>0</v>
      </c>
      <c r="U334" s="134">
        <v>0</v>
      </c>
    </row>
    <row r="335" spans="1:21" outlineLevel="1" x14ac:dyDescent="0.2">
      <c r="A335" s="525"/>
      <c r="B335" s="527"/>
      <c r="C335" s="527"/>
      <c r="D335" s="527"/>
      <c r="E335" s="529"/>
      <c r="F335" s="531"/>
      <c r="G335" s="3" t="s">
        <v>721</v>
      </c>
      <c r="H335" s="3">
        <v>0</v>
      </c>
      <c r="I335" s="108">
        <v>0</v>
      </c>
      <c r="J335" s="108">
        <v>0</v>
      </c>
      <c r="K335" s="108">
        <v>0</v>
      </c>
      <c r="L335" s="108">
        <v>0</v>
      </c>
      <c r="M335" s="108">
        <v>0</v>
      </c>
      <c r="N335" s="272">
        <v>0</v>
      </c>
      <c r="O335" s="272">
        <v>0</v>
      </c>
      <c r="P335" s="272">
        <v>0</v>
      </c>
      <c r="Q335" s="272">
        <v>0</v>
      </c>
      <c r="R335" s="272">
        <v>0</v>
      </c>
      <c r="S335" s="272">
        <v>0</v>
      </c>
      <c r="T335" s="3"/>
      <c r="U335" s="3"/>
    </row>
    <row r="336" spans="1:21" outlineLevel="1" x14ac:dyDescent="0.2">
      <c r="A336" s="524">
        <v>2</v>
      </c>
      <c r="B336" s="526" t="s">
        <v>718</v>
      </c>
      <c r="C336" s="526" t="s">
        <v>644</v>
      </c>
      <c r="D336" s="526" t="s">
        <v>497</v>
      </c>
      <c r="E336" s="528" t="s">
        <v>646</v>
      </c>
      <c r="F336" s="530"/>
      <c r="G336" s="3" t="s">
        <v>720</v>
      </c>
      <c r="H336" s="3">
        <v>0</v>
      </c>
      <c r="I336" s="168">
        <v>0</v>
      </c>
      <c r="J336" s="134">
        <v>0</v>
      </c>
      <c r="K336" s="134">
        <v>0</v>
      </c>
      <c r="L336" s="134">
        <v>0</v>
      </c>
      <c r="M336" s="134">
        <v>0</v>
      </c>
      <c r="N336" s="168">
        <v>0</v>
      </c>
      <c r="O336" s="134">
        <v>0</v>
      </c>
      <c r="P336" s="134">
        <v>0</v>
      </c>
      <c r="Q336" s="134">
        <v>0</v>
      </c>
      <c r="R336" s="134">
        <v>0</v>
      </c>
      <c r="S336" s="134">
        <v>0</v>
      </c>
      <c r="T336" s="134">
        <v>0</v>
      </c>
      <c r="U336" s="134">
        <v>0</v>
      </c>
    </row>
    <row r="337" spans="1:21" outlineLevel="1" x14ac:dyDescent="0.2">
      <c r="A337" s="525"/>
      <c r="B337" s="527"/>
      <c r="C337" s="527"/>
      <c r="D337" s="527"/>
      <c r="E337" s="529"/>
      <c r="F337" s="531"/>
      <c r="G337" s="3" t="s">
        <v>721</v>
      </c>
      <c r="H337" s="3">
        <v>0</v>
      </c>
      <c r="I337" s="108">
        <v>0</v>
      </c>
      <c r="J337" s="108">
        <v>0</v>
      </c>
      <c r="K337" s="108">
        <v>0</v>
      </c>
      <c r="L337" s="108">
        <v>0</v>
      </c>
      <c r="M337" s="108">
        <v>0</v>
      </c>
      <c r="N337" s="272">
        <v>0</v>
      </c>
      <c r="O337" s="272">
        <v>0</v>
      </c>
      <c r="P337" s="272">
        <v>0</v>
      </c>
      <c r="Q337" s="272">
        <v>0</v>
      </c>
      <c r="R337" s="272">
        <v>0</v>
      </c>
      <c r="S337" s="272">
        <v>0</v>
      </c>
      <c r="T337" s="3"/>
      <c r="U337" s="3"/>
    </row>
    <row r="338" spans="1:21" outlineLevel="1" x14ac:dyDescent="0.2">
      <c r="A338" s="524">
        <v>3</v>
      </c>
      <c r="B338" s="526" t="s">
        <v>718</v>
      </c>
      <c r="C338" s="526" t="s">
        <v>644</v>
      </c>
      <c r="D338" s="526" t="s">
        <v>51</v>
      </c>
      <c r="E338" s="528" t="s">
        <v>647</v>
      </c>
      <c r="F338" s="530"/>
      <c r="G338" s="3" t="s">
        <v>720</v>
      </c>
      <c r="H338" s="7">
        <v>0.9</v>
      </c>
      <c r="I338" s="169">
        <v>0.9</v>
      </c>
      <c r="J338" s="135" t="s">
        <v>605</v>
      </c>
      <c r="K338" s="135" t="s">
        <v>605</v>
      </c>
      <c r="L338" s="135" t="s">
        <v>605</v>
      </c>
      <c r="M338" s="135" t="s">
        <v>605</v>
      </c>
      <c r="N338" s="169">
        <v>0.9</v>
      </c>
      <c r="O338" s="135" t="s">
        <v>605</v>
      </c>
      <c r="P338" s="135">
        <v>0.9</v>
      </c>
      <c r="Q338" s="135" t="s">
        <v>605</v>
      </c>
      <c r="R338" s="135" t="s">
        <v>605</v>
      </c>
      <c r="S338" s="135" t="s">
        <v>605</v>
      </c>
      <c r="T338" s="135" t="s">
        <v>605</v>
      </c>
      <c r="U338" s="135">
        <v>0.9</v>
      </c>
    </row>
    <row r="339" spans="1:21" outlineLevel="1" x14ac:dyDescent="0.2">
      <c r="A339" s="525"/>
      <c r="B339" s="527"/>
      <c r="C339" s="527"/>
      <c r="D339" s="527"/>
      <c r="E339" s="529"/>
      <c r="F339" s="531"/>
      <c r="G339" s="3" t="s">
        <v>721</v>
      </c>
      <c r="H339" s="7">
        <v>0.99</v>
      </c>
      <c r="I339" s="7" t="s">
        <v>605</v>
      </c>
      <c r="J339" s="7" t="s">
        <v>605</v>
      </c>
      <c r="K339" s="7" t="s">
        <v>605</v>
      </c>
      <c r="L339" s="7" t="s">
        <v>605</v>
      </c>
      <c r="M339" s="7" t="s">
        <v>605</v>
      </c>
      <c r="N339" s="7" t="s">
        <v>605</v>
      </c>
      <c r="O339" s="7" t="s">
        <v>605</v>
      </c>
      <c r="P339" s="7" t="s">
        <v>605</v>
      </c>
      <c r="Q339" s="7" t="s">
        <v>605</v>
      </c>
      <c r="R339" s="7" t="s">
        <v>605</v>
      </c>
      <c r="S339" s="7" t="s">
        <v>605</v>
      </c>
      <c r="T339" s="7"/>
      <c r="U339" s="7"/>
    </row>
    <row r="340" spans="1:21" outlineLevel="1" x14ac:dyDescent="0.2">
      <c r="A340" s="524">
        <v>4</v>
      </c>
      <c r="B340" s="526" t="s">
        <v>718</v>
      </c>
      <c r="C340" s="526" t="s">
        <v>644</v>
      </c>
      <c r="D340" s="526" t="s">
        <v>722</v>
      </c>
      <c r="E340" s="528" t="s">
        <v>723</v>
      </c>
      <c r="F340" s="530"/>
      <c r="G340" s="3" t="s">
        <v>720</v>
      </c>
      <c r="H340" s="3"/>
      <c r="I340" s="169">
        <v>0.62</v>
      </c>
      <c r="J340" s="169">
        <v>0.62</v>
      </c>
      <c r="K340" s="169">
        <v>0.62</v>
      </c>
      <c r="L340" s="169">
        <v>0.62</v>
      </c>
      <c r="M340" s="169">
        <v>0.62</v>
      </c>
      <c r="N340" s="169">
        <v>0.62</v>
      </c>
      <c r="O340" s="169">
        <v>0.62</v>
      </c>
      <c r="P340" s="169">
        <v>0.63</v>
      </c>
      <c r="Q340" s="169">
        <v>0.63</v>
      </c>
      <c r="R340" s="169">
        <v>0.63</v>
      </c>
      <c r="S340" s="169">
        <v>0.65</v>
      </c>
      <c r="T340" s="169">
        <v>0.65</v>
      </c>
      <c r="U340" s="169">
        <v>0.65</v>
      </c>
    </row>
    <row r="341" spans="1:21" outlineLevel="1" x14ac:dyDescent="0.2">
      <c r="A341" s="525"/>
      <c r="B341" s="527"/>
      <c r="C341" s="527"/>
      <c r="D341" s="527"/>
      <c r="E341" s="529"/>
      <c r="F341" s="531"/>
      <c r="G341" s="3" t="s">
        <v>721</v>
      </c>
      <c r="H341" s="3"/>
      <c r="I341" s="109"/>
      <c r="J341" s="7">
        <v>0.27</v>
      </c>
      <c r="K341" s="7">
        <v>0.3</v>
      </c>
      <c r="L341" s="7">
        <v>0.44</v>
      </c>
      <c r="M341" s="7">
        <v>0.46</v>
      </c>
      <c r="N341" s="336">
        <v>0.64</v>
      </c>
      <c r="O341" s="336">
        <v>0.64</v>
      </c>
      <c r="P341" s="336">
        <v>0.64</v>
      </c>
      <c r="Q341" s="336">
        <v>0.64</v>
      </c>
      <c r="R341" s="336">
        <v>0.64</v>
      </c>
      <c r="S341" s="336">
        <v>0.64</v>
      </c>
      <c r="T341" s="7"/>
      <c r="U341" s="7"/>
    </row>
    <row r="342" spans="1:21" outlineLevel="1" x14ac:dyDescent="0.2">
      <c r="A342" s="524">
        <v>5</v>
      </c>
      <c r="B342" s="526" t="s">
        <v>718</v>
      </c>
      <c r="C342" s="526" t="s">
        <v>644</v>
      </c>
      <c r="D342" s="526" t="s">
        <v>519</v>
      </c>
      <c r="E342" s="528" t="s">
        <v>725</v>
      </c>
      <c r="F342" s="530"/>
      <c r="G342" s="3" t="s">
        <v>720</v>
      </c>
      <c r="H342" s="3">
        <v>3.5</v>
      </c>
      <c r="I342" s="170">
        <v>3.5</v>
      </c>
      <c r="J342" s="137">
        <v>3.3</v>
      </c>
      <c r="K342" s="137">
        <v>3.3</v>
      </c>
      <c r="L342" s="137">
        <v>3.3</v>
      </c>
      <c r="M342" s="137">
        <v>3.4</v>
      </c>
      <c r="N342" s="137">
        <v>3.4</v>
      </c>
      <c r="O342" s="137">
        <v>3.4</v>
      </c>
      <c r="P342" s="137">
        <v>3.4</v>
      </c>
      <c r="Q342" s="137">
        <v>3.4</v>
      </c>
      <c r="R342" s="137">
        <v>3.4</v>
      </c>
      <c r="S342" s="137">
        <v>3.5</v>
      </c>
      <c r="T342" s="137">
        <v>3.5</v>
      </c>
      <c r="U342" s="137">
        <v>3.5</v>
      </c>
    </row>
    <row r="343" spans="1:21" outlineLevel="1" x14ac:dyDescent="0.2">
      <c r="A343" s="525"/>
      <c r="B343" s="527"/>
      <c r="C343" s="527"/>
      <c r="D343" s="527"/>
      <c r="E343" s="529"/>
      <c r="F343" s="531"/>
      <c r="G343" s="3" t="s">
        <v>721</v>
      </c>
      <c r="H343" s="3">
        <v>3.7</v>
      </c>
      <c r="I343" s="110">
        <v>3.5</v>
      </c>
      <c r="J343" s="146">
        <v>3.37</v>
      </c>
      <c r="K343" s="146">
        <v>3.37</v>
      </c>
      <c r="L343" s="146">
        <v>3.37</v>
      </c>
      <c r="M343" s="100" t="s">
        <v>605</v>
      </c>
      <c r="N343" s="100" t="s">
        <v>605</v>
      </c>
      <c r="O343" s="100" t="s">
        <v>605</v>
      </c>
      <c r="P343" s="100" t="s">
        <v>605</v>
      </c>
      <c r="Q343" s="100" t="s">
        <v>605</v>
      </c>
      <c r="R343" s="100" t="s">
        <v>605</v>
      </c>
      <c r="S343" s="100" t="s">
        <v>605</v>
      </c>
      <c r="T343" s="100"/>
      <c r="U343" s="100"/>
    </row>
    <row r="344" spans="1:21" s="97" customFormat="1" outlineLevel="1" x14ac:dyDescent="0.2">
      <c r="A344" s="524">
        <v>6</v>
      </c>
      <c r="B344" s="526" t="s">
        <v>718</v>
      </c>
      <c r="C344" s="526" t="s">
        <v>644</v>
      </c>
      <c r="D344" s="526" t="s">
        <v>519</v>
      </c>
      <c r="E344" s="528" t="s">
        <v>727</v>
      </c>
      <c r="F344" s="530"/>
      <c r="G344" s="3" t="s">
        <v>720</v>
      </c>
      <c r="H344" s="7">
        <v>1</v>
      </c>
      <c r="I344" s="171">
        <v>1</v>
      </c>
      <c r="J344" s="136">
        <v>1</v>
      </c>
      <c r="K344" s="136">
        <v>1</v>
      </c>
      <c r="L344" s="136">
        <v>1</v>
      </c>
      <c r="M344" s="136">
        <v>1</v>
      </c>
      <c r="N344" s="171">
        <v>1</v>
      </c>
      <c r="O344" s="136">
        <v>1</v>
      </c>
      <c r="P344" s="136">
        <v>1</v>
      </c>
      <c r="Q344" s="136">
        <v>1</v>
      </c>
      <c r="R344" s="136">
        <v>1</v>
      </c>
      <c r="S344" s="136">
        <v>1</v>
      </c>
      <c r="T344" s="136">
        <v>1</v>
      </c>
      <c r="U344" s="136">
        <v>1</v>
      </c>
    </row>
    <row r="345" spans="1:21" s="97" customFormat="1" outlineLevel="1" x14ac:dyDescent="0.2">
      <c r="A345" s="525"/>
      <c r="B345" s="527"/>
      <c r="C345" s="527"/>
      <c r="D345" s="527"/>
      <c r="E345" s="529"/>
      <c r="F345" s="531"/>
      <c r="G345" s="3" t="s">
        <v>721</v>
      </c>
      <c r="H345" s="7">
        <v>1</v>
      </c>
      <c r="I345" s="111">
        <v>1</v>
      </c>
      <c r="J345" s="101">
        <v>1</v>
      </c>
      <c r="K345" s="101">
        <v>1</v>
      </c>
      <c r="L345" s="101">
        <v>1</v>
      </c>
      <c r="M345" s="101">
        <v>1</v>
      </c>
      <c r="N345" s="274">
        <v>1</v>
      </c>
      <c r="O345" s="274">
        <v>1</v>
      </c>
      <c r="P345" s="274">
        <v>1</v>
      </c>
      <c r="Q345" s="274">
        <v>1</v>
      </c>
      <c r="R345" s="274">
        <v>1</v>
      </c>
      <c r="S345" s="274">
        <v>1</v>
      </c>
      <c r="T345" s="101"/>
      <c r="U345" s="101"/>
    </row>
    <row r="346" spans="1:21" s="97" customFormat="1" outlineLevel="1" x14ac:dyDescent="0.2">
      <c r="A346" s="524">
        <v>7</v>
      </c>
      <c r="B346" s="526" t="s">
        <v>718</v>
      </c>
      <c r="C346" s="526" t="s">
        <v>644</v>
      </c>
      <c r="D346" s="526" t="s">
        <v>519</v>
      </c>
      <c r="E346" s="528" t="s">
        <v>729</v>
      </c>
      <c r="F346" s="530"/>
      <c r="G346" s="3" t="s">
        <v>720</v>
      </c>
      <c r="H346" s="7">
        <v>0.95</v>
      </c>
      <c r="I346" s="171">
        <v>0.95</v>
      </c>
      <c r="J346" s="136">
        <v>0.95</v>
      </c>
      <c r="K346" s="136">
        <v>0.95</v>
      </c>
      <c r="L346" s="136">
        <v>0.95</v>
      </c>
      <c r="M346" s="136">
        <v>0.95</v>
      </c>
      <c r="N346" s="171">
        <v>0.95</v>
      </c>
      <c r="O346" s="136">
        <v>0.95</v>
      </c>
      <c r="P346" s="136">
        <v>0.95</v>
      </c>
      <c r="Q346" s="136">
        <v>0.95</v>
      </c>
      <c r="R346" s="136">
        <v>0.95</v>
      </c>
      <c r="S346" s="136">
        <v>0.95</v>
      </c>
      <c r="T346" s="136">
        <v>0.95</v>
      </c>
      <c r="U346" s="136">
        <v>0.95</v>
      </c>
    </row>
    <row r="347" spans="1:21" s="97" customFormat="1" outlineLevel="1" x14ac:dyDescent="0.2">
      <c r="A347" s="525"/>
      <c r="B347" s="527"/>
      <c r="C347" s="527"/>
      <c r="D347" s="527"/>
      <c r="E347" s="529"/>
      <c r="F347" s="531"/>
      <c r="G347" s="3" t="s">
        <v>721</v>
      </c>
      <c r="H347" s="7">
        <v>0.95</v>
      </c>
      <c r="I347" s="111">
        <v>0.95</v>
      </c>
      <c r="J347" s="101">
        <v>1</v>
      </c>
      <c r="K347" s="101">
        <v>1</v>
      </c>
      <c r="L347" s="101">
        <v>1</v>
      </c>
      <c r="M347" s="101">
        <v>1</v>
      </c>
      <c r="N347" s="274">
        <v>1</v>
      </c>
      <c r="O347" s="274">
        <v>1</v>
      </c>
      <c r="P347" s="274">
        <v>1</v>
      </c>
      <c r="Q347" s="274">
        <v>1</v>
      </c>
      <c r="R347" s="274">
        <v>1</v>
      </c>
      <c r="S347" s="274">
        <v>1</v>
      </c>
      <c r="T347" s="101"/>
      <c r="U347" s="101"/>
    </row>
    <row r="348" spans="1:21" s="97" customFormat="1" outlineLevel="1" x14ac:dyDescent="0.2">
      <c r="A348" s="524">
        <v>8</v>
      </c>
      <c r="B348" s="526" t="s">
        <v>718</v>
      </c>
      <c r="C348" s="526" t="s">
        <v>644</v>
      </c>
      <c r="D348" s="526" t="s">
        <v>519</v>
      </c>
      <c r="E348" s="528" t="s">
        <v>730</v>
      </c>
      <c r="F348" s="530"/>
      <c r="G348" s="3" t="s">
        <v>720</v>
      </c>
      <c r="H348" s="3"/>
      <c r="I348" s="170" t="s">
        <v>629</v>
      </c>
      <c r="J348" s="137" t="s">
        <v>629</v>
      </c>
      <c r="K348" s="137" t="s">
        <v>629</v>
      </c>
      <c r="L348" s="137" t="s">
        <v>629</v>
      </c>
      <c r="M348" s="137" t="s">
        <v>629</v>
      </c>
      <c r="N348" s="170" t="s">
        <v>629</v>
      </c>
      <c r="O348" s="137" t="s">
        <v>629</v>
      </c>
      <c r="P348" s="137" t="s">
        <v>629</v>
      </c>
      <c r="Q348" s="137" t="s">
        <v>629</v>
      </c>
      <c r="R348" s="137" t="s">
        <v>629</v>
      </c>
      <c r="S348" s="137" t="s">
        <v>629</v>
      </c>
      <c r="T348" s="137" t="s">
        <v>629</v>
      </c>
      <c r="U348" s="137" t="s">
        <v>629</v>
      </c>
    </row>
    <row r="349" spans="1:21" s="97" customFormat="1" outlineLevel="1" x14ac:dyDescent="0.2">
      <c r="A349" s="525"/>
      <c r="B349" s="527"/>
      <c r="C349" s="527"/>
      <c r="D349" s="527"/>
      <c r="E349" s="529"/>
      <c r="F349" s="531"/>
      <c r="G349" s="3" t="s">
        <v>721</v>
      </c>
      <c r="H349" s="3"/>
      <c r="I349" s="110" t="s">
        <v>605</v>
      </c>
      <c r="J349" s="110" t="s">
        <v>605</v>
      </c>
      <c r="K349" s="110" t="s">
        <v>605</v>
      </c>
      <c r="L349" s="110" t="s">
        <v>605</v>
      </c>
      <c r="M349" s="110" t="s">
        <v>605</v>
      </c>
      <c r="N349" s="110" t="s">
        <v>605</v>
      </c>
      <c r="O349" s="110" t="s">
        <v>605</v>
      </c>
      <c r="P349" s="110" t="s">
        <v>605</v>
      </c>
      <c r="Q349" s="110" t="s">
        <v>605</v>
      </c>
      <c r="R349" s="110" t="s">
        <v>605</v>
      </c>
      <c r="S349" s="110" t="s">
        <v>605</v>
      </c>
      <c r="T349" s="100"/>
      <c r="U349" s="100"/>
    </row>
    <row r="350" spans="1:21" s="97" customFormat="1" outlineLevel="1" x14ac:dyDescent="0.2">
      <c r="A350" s="524">
        <v>9</v>
      </c>
      <c r="B350" s="526" t="s">
        <v>718</v>
      </c>
      <c r="C350" s="526" t="s">
        <v>644</v>
      </c>
      <c r="D350" s="526" t="s">
        <v>519</v>
      </c>
      <c r="E350" s="528" t="s">
        <v>731</v>
      </c>
      <c r="F350" s="530"/>
      <c r="G350" s="3" t="s">
        <v>720</v>
      </c>
      <c r="H350" s="3"/>
      <c r="I350" s="170">
        <v>0</v>
      </c>
      <c r="J350" s="137">
        <v>0</v>
      </c>
      <c r="K350" s="137">
        <v>0</v>
      </c>
      <c r="L350" s="137">
        <v>0</v>
      </c>
      <c r="M350" s="137">
        <v>0</v>
      </c>
      <c r="N350" s="170">
        <v>0</v>
      </c>
      <c r="O350" s="137">
        <v>0</v>
      </c>
      <c r="P350" s="137">
        <v>0</v>
      </c>
      <c r="Q350" s="137">
        <v>0</v>
      </c>
      <c r="R350" s="137">
        <v>0</v>
      </c>
      <c r="S350" s="137">
        <v>0</v>
      </c>
      <c r="T350" s="137">
        <v>0</v>
      </c>
      <c r="U350" s="137">
        <v>0</v>
      </c>
    </row>
    <row r="351" spans="1:21" s="97" customFormat="1" outlineLevel="1" x14ac:dyDescent="0.2">
      <c r="A351" s="525"/>
      <c r="B351" s="527"/>
      <c r="C351" s="527"/>
      <c r="D351" s="527"/>
      <c r="E351" s="529"/>
      <c r="F351" s="531"/>
      <c r="G351" s="3" t="s">
        <v>721</v>
      </c>
      <c r="H351" s="3"/>
      <c r="I351" s="110">
        <v>0</v>
      </c>
      <c r="J351" s="100">
        <v>0</v>
      </c>
      <c r="K351" s="100">
        <v>0</v>
      </c>
      <c r="L351" s="100">
        <v>0</v>
      </c>
      <c r="M351" s="100">
        <v>0</v>
      </c>
      <c r="N351" s="275">
        <v>0</v>
      </c>
      <c r="O351" s="275">
        <v>0</v>
      </c>
      <c r="P351" s="275">
        <v>0</v>
      </c>
      <c r="Q351" s="275">
        <v>0</v>
      </c>
      <c r="R351" s="275">
        <v>0</v>
      </c>
      <c r="S351" s="275">
        <v>0</v>
      </c>
      <c r="T351" s="100"/>
      <c r="U351" s="100"/>
    </row>
    <row r="352" spans="1:21" s="97" customFormat="1" outlineLevel="1" x14ac:dyDescent="0.2">
      <c r="A352" s="524">
        <v>10</v>
      </c>
      <c r="B352" s="526" t="s">
        <v>718</v>
      </c>
      <c r="C352" s="526" t="s">
        <v>644</v>
      </c>
      <c r="D352" s="526" t="s">
        <v>519</v>
      </c>
      <c r="E352" s="528" t="s">
        <v>762</v>
      </c>
      <c r="F352" s="530"/>
      <c r="G352" s="3" t="s">
        <v>720</v>
      </c>
      <c r="H352" s="3"/>
      <c r="I352" s="170">
        <v>5</v>
      </c>
      <c r="J352" s="137" t="s">
        <v>629</v>
      </c>
      <c r="K352" s="137" t="s">
        <v>629</v>
      </c>
      <c r="L352" s="137" t="s">
        <v>629</v>
      </c>
      <c r="M352" s="137" t="s">
        <v>629</v>
      </c>
      <c r="N352" s="170">
        <v>5</v>
      </c>
      <c r="O352" s="137" t="s">
        <v>629</v>
      </c>
      <c r="P352" s="137" t="s">
        <v>629</v>
      </c>
      <c r="Q352" s="137" t="s">
        <v>629</v>
      </c>
      <c r="R352" s="137" t="s">
        <v>629</v>
      </c>
      <c r="S352" s="137" t="s">
        <v>629</v>
      </c>
      <c r="T352" s="137" t="s">
        <v>629</v>
      </c>
      <c r="U352" s="137" t="s">
        <v>629</v>
      </c>
    </row>
    <row r="353" spans="1:22" s="97" customFormat="1" outlineLevel="1" x14ac:dyDescent="0.2">
      <c r="A353" s="525"/>
      <c r="B353" s="527"/>
      <c r="C353" s="527"/>
      <c r="D353" s="527"/>
      <c r="E353" s="529"/>
      <c r="F353" s="531"/>
      <c r="G353" s="3" t="s">
        <v>721</v>
      </c>
      <c r="H353" s="3"/>
      <c r="I353" s="110">
        <v>5</v>
      </c>
      <c r="J353" s="100">
        <v>0</v>
      </c>
      <c r="K353" s="100">
        <v>0</v>
      </c>
      <c r="L353" s="100">
        <v>0</v>
      </c>
      <c r="M353" s="100">
        <v>0</v>
      </c>
      <c r="N353" s="146">
        <v>0</v>
      </c>
      <c r="O353" s="146">
        <v>0</v>
      </c>
      <c r="P353" s="146">
        <v>0</v>
      </c>
      <c r="Q353" s="146">
        <v>0</v>
      </c>
      <c r="R353" s="146">
        <v>0</v>
      </c>
      <c r="S353" s="146">
        <v>0</v>
      </c>
      <c r="T353" s="100"/>
      <c r="U353" s="100"/>
    </row>
    <row r="354" spans="1:22" s="97" customFormat="1" outlineLevel="1" x14ac:dyDescent="0.2">
      <c r="A354" s="524">
        <v>11</v>
      </c>
      <c r="B354" s="526" t="s">
        <v>718</v>
      </c>
      <c r="C354" s="526" t="s">
        <v>644</v>
      </c>
      <c r="D354" s="526" t="s">
        <v>519</v>
      </c>
      <c r="E354" s="528" t="s">
        <v>733</v>
      </c>
      <c r="F354" s="530"/>
      <c r="G354" s="3" t="s">
        <v>720</v>
      </c>
      <c r="H354" s="3"/>
      <c r="I354" s="171">
        <v>1</v>
      </c>
      <c r="J354" s="136">
        <v>1</v>
      </c>
      <c r="K354" s="136">
        <v>1</v>
      </c>
      <c r="L354" s="136">
        <v>1</v>
      </c>
      <c r="M354" s="136">
        <v>1</v>
      </c>
      <c r="N354" s="136">
        <v>1</v>
      </c>
      <c r="O354" s="136">
        <v>1</v>
      </c>
      <c r="P354" s="136">
        <v>1</v>
      </c>
      <c r="Q354" s="136">
        <v>1</v>
      </c>
      <c r="R354" s="136">
        <v>1</v>
      </c>
      <c r="S354" s="136">
        <v>1</v>
      </c>
      <c r="T354" s="136">
        <v>1</v>
      </c>
      <c r="U354" s="136">
        <v>1</v>
      </c>
    </row>
    <row r="355" spans="1:22" s="97" customFormat="1" outlineLevel="1" x14ac:dyDescent="0.2">
      <c r="A355" s="525"/>
      <c r="B355" s="527"/>
      <c r="C355" s="527"/>
      <c r="D355" s="527"/>
      <c r="E355" s="529"/>
      <c r="F355" s="531"/>
      <c r="G355" s="3" t="s">
        <v>721</v>
      </c>
      <c r="H355" s="3"/>
      <c r="I355" s="111">
        <v>1</v>
      </c>
      <c r="J355" s="101">
        <v>1</v>
      </c>
      <c r="K355" s="101">
        <v>1</v>
      </c>
      <c r="L355" s="101">
        <v>1</v>
      </c>
      <c r="M355" s="101">
        <v>1</v>
      </c>
      <c r="N355" s="145">
        <v>1</v>
      </c>
      <c r="O355" s="145">
        <v>1</v>
      </c>
      <c r="P355" s="145">
        <v>1</v>
      </c>
      <c r="Q355" s="145">
        <v>1</v>
      </c>
      <c r="R355" s="145">
        <v>1</v>
      </c>
      <c r="S355" s="145">
        <v>1</v>
      </c>
      <c r="T355" s="101"/>
      <c r="U355" s="101"/>
    </row>
    <row r="356" spans="1:22" s="97" customFormat="1" outlineLevel="1" x14ac:dyDescent="0.2">
      <c r="A356" s="524">
        <v>12</v>
      </c>
      <c r="B356" s="526" t="s">
        <v>718</v>
      </c>
      <c r="C356" s="526" t="s">
        <v>644</v>
      </c>
      <c r="D356" s="526" t="s">
        <v>519</v>
      </c>
      <c r="E356" s="528" t="s">
        <v>734</v>
      </c>
      <c r="F356" s="530"/>
      <c r="G356" s="3" t="s">
        <v>720</v>
      </c>
      <c r="H356" s="3"/>
      <c r="I356" s="170">
        <v>0</v>
      </c>
      <c r="J356" s="137" t="s">
        <v>629</v>
      </c>
      <c r="K356" s="137" t="s">
        <v>629</v>
      </c>
      <c r="L356" s="137" t="s">
        <v>629</v>
      </c>
      <c r="M356" s="137" t="s">
        <v>629</v>
      </c>
      <c r="N356" s="170">
        <v>0</v>
      </c>
      <c r="O356" s="137" t="s">
        <v>629</v>
      </c>
      <c r="P356" s="137" t="s">
        <v>629</v>
      </c>
      <c r="Q356" s="137" t="s">
        <v>629</v>
      </c>
      <c r="R356" s="137" t="s">
        <v>629</v>
      </c>
      <c r="S356" s="137" t="s">
        <v>629</v>
      </c>
      <c r="T356" s="137" t="s">
        <v>629</v>
      </c>
      <c r="U356" s="137" t="s">
        <v>629</v>
      </c>
    </row>
    <row r="357" spans="1:22" s="97" customFormat="1" outlineLevel="1" x14ac:dyDescent="0.2">
      <c r="A357" s="525"/>
      <c r="B357" s="527"/>
      <c r="C357" s="527"/>
      <c r="D357" s="527"/>
      <c r="E357" s="529"/>
      <c r="F357" s="531"/>
      <c r="G357" s="3" t="s">
        <v>721</v>
      </c>
      <c r="H357" s="3"/>
      <c r="I357" s="110">
        <v>0</v>
      </c>
      <c r="J357" s="100">
        <v>0</v>
      </c>
      <c r="K357" s="100">
        <v>0</v>
      </c>
      <c r="L357" s="100">
        <v>0</v>
      </c>
      <c r="M357" s="100">
        <v>0</v>
      </c>
      <c r="N357" s="275">
        <v>0</v>
      </c>
      <c r="O357" s="275">
        <v>0</v>
      </c>
      <c r="P357" s="275">
        <v>0</v>
      </c>
      <c r="Q357" s="275">
        <v>0</v>
      </c>
      <c r="R357" s="275">
        <v>0</v>
      </c>
      <c r="S357" s="275">
        <v>0</v>
      </c>
      <c r="T357" s="100"/>
      <c r="U357" s="100"/>
    </row>
    <row r="358" spans="1:22" outlineLevel="1" x14ac:dyDescent="0.2">
      <c r="A358" s="524">
        <v>13</v>
      </c>
      <c r="B358" s="526" t="s">
        <v>718</v>
      </c>
      <c r="C358" s="526" t="s">
        <v>648</v>
      </c>
      <c r="D358" s="526" t="s">
        <v>722</v>
      </c>
      <c r="E358" s="528" t="s">
        <v>649</v>
      </c>
      <c r="F358" s="530"/>
      <c r="G358" s="3" t="s">
        <v>720</v>
      </c>
      <c r="H358" s="3"/>
      <c r="I358" s="168"/>
      <c r="J358" s="137">
        <v>8</v>
      </c>
      <c r="K358" s="137">
        <v>8</v>
      </c>
      <c r="L358" s="137">
        <v>8</v>
      </c>
      <c r="M358" s="137">
        <v>8</v>
      </c>
      <c r="N358" s="137">
        <v>8</v>
      </c>
      <c r="O358" s="137">
        <v>4</v>
      </c>
      <c r="P358" s="137">
        <v>4</v>
      </c>
      <c r="Q358" s="137">
        <v>4</v>
      </c>
      <c r="R358" s="137">
        <v>4</v>
      </c>
      <c r="S358" s="137">
        <v>4</v>
      </c>
      <c r="T358" s="137">
        <v>4</v>
      </c>
      <c r="U358" s="137">
        <v>4</v>
      </c>
    </row>
    <row r="359" spans="1:22" outlineLevel="1" x14ac:dyDescent="0.2">
      <c r="A359" s="525"/>
      <c r="B359" s="527"/>
      <c r="C359" s="527"/>
      <c r="D359" s="527"/>
      <c r="E359" s="529"/>
      <c r="F359" s="531"/>
      <c r="G359" s="3" t="s">
        <v>721</v>
      </c>
      <c r="H359" s="3"/>
      <c r="I359" s="108">
        <v>8</v>
      </c>
      <c r="J359" s="100">
        <v>1</v>
      </c>
      <c r="K359" s="100">
        <v>1</v>
      </c>
      <c r="L359" s="100">
        <v>1</v>
      </c>
      <c r="M359" s="100">
        <v>6</v>
      </c>
      <c r="N359" s="337">
        <v>7</v>
      </c>
      <c r="O359" s="100"/>
      <c r="P359" s="100"/>
      <c r="Q359" s="100"/>
      <c r="R359" s="100"/>
      <c r="S359" s="100"/>
      <c r="T359" s="100"/>
      <c r="U359" s="100"/>
      <c r="V359" s="128"/>
    </row>
    <row r="360" spans="1:22" outlineLevel="1" x14ac:dyDescent="0.2">
      <c r="A360" s="524">
        <v>14</v>
      </c>
      <c r="B360" s="526" t="s">
        <v>718</v>
      </c>
      <c r="C360" s="526" t="s">
        <v>648</v>
      </c>
      <c r="D360" s="526" t="s">
        <v>51</v>
      </c>
      <c r="E360" s="528" t="s">
        <v>735</v>
      </c>
      <c r="F360" s="530"/>
      <c r="G360" s="3" t="s">
        <v>720</v>
      </c>
      <c r="H360" s="3"/>
      <c r="I360" s="169">
        <v>0.66</v>
      </c>
      <c r="J360" s="136">
        <v>0.66</v>
      </c>
      <c r="K360" s="136">
        <v>0.66</v>
      </c>
      <c r="L360" s="136">
        <v>0.66</v>
      </c>
      <c r="M360" s="136">
        <v>0.66</v>
      </c>
      <c r="N360" s="169">
        <v>0.66</v>
      </c>
      <c r="O360" s="136">
        <v>0.66</v>
      </c>
      <c r="P360" s="136">
        <v>0.66</v>
      </c>
      <c r="Q360" s="136">
        <v>0.66</v>
      </c>
      <c r="R360" s="136">
        <v>0.66</v>
      </c>
      <c r="S360" s="136">
        <v>0.66</v>
      </c>
      <c r="T360" s="136">
        <v>0.66</v>
      </c>
      <c r="U360" s="136">
        <v>0.66</v>
      </c>
    </row>
    <row r="361" spans="1:22" outlineLevel="1" x14ac:dyDescent="0.2">
      <c r="A361" s="525"/>
      <c r="B361" s="527"/>
      <c r="C361" s="527"/>
      <c r="D361" s="527"/>
      <c r="E361" s="529"/>
      <c r="F361" s="531"/>
      <c r="G361" s="3" t="s">
        <v>721</v>
      </c>
      <c r="H361" s="3"/>
      <c r="I361" s="109" t="s">
        <v>605</v>
      </c>
      <c r="J361" s="109" t="s">
        <v>605</v>
      </c>
      <c r="K361" s="109" t="s">
        <v>605</v>
      </c>
      <c r="L361" s="109" t="s">
        <v>605</v>
      </c>
      <c r="M361" s="109" t="s">
        <v>605</v>
      </c>
      <c r="N361" s="109" t="s">
        <v>605</v>
      </c>
      <c r="O361" s="101"/>
      <c r="P361" s="101"/>
      <c r="Q361" s="101"/>
      <c r="R361" s="101"/>
      <c r="S361" s="101"/>
      <c r="T361" s="101"/>
      <c r="U361" s="101"/>
      <c r="V361" s="128"/>
    </row>
    <row r="362" spans="1:22" outlineLevel="1" x14ac:dyDescent="0.2">
      <c r="A362" s="524">
        <v>15</v>
      </c>
      <c r="B362" s="526" t="s">
        <v>718</v>
      </c>
      <c r="C362" s="526" t="s">
        <v>648</v>
      </c>
      <c r="D362" s="526" t="s">
        <v>722</v>
      </c>
      <c r="E362" s="528" t="s">
        <v>736</v>
      </c>
      <c r="F362" s="530"/>
      <c r="G362" s="3" t="s">
        <v>720</v>
      </c>
      <c r="H362" s="3">
        <v>6</v>
      </c>
      <c r="I362" s="168">
        <v>2</v>
      </c>
      <c r="J362" s="137">
        <v>4</v>
      </c>
      <c r="K362" s="137">
        <v>4</v>
      </c>
      <c r="L362" s="137">
        <v>4</v>
      </c>
      <c r="M362" s="137">
        <v>4</v>
      </c>
      <c r="N362" s="170">
        <v>3</v>
      </c>
      <c r="O362" s="170">
        <v>3</v>
      </c>
      <c r="P362" s="170">
        <v>2</v>
      </c>
      <c r="Q362" s="170">
        <v>2</v>
      </c>
      <c r="R362" s="170">
        <v>2</v>
      </c>
      <c r="S362" s="170">
        <v>1</v>
      </c>
      <c r="T362" s="170">
        <v>1</v>
      </c>
      <c r="U362" s="170">
        <v>1</v>
      </c>
    </row>
    <row r="363" spans="1:22" outlineLevel="1" x14ac:dyDescent="0.2">
      <c r="A363" s="525"/>
      <c r="B363" s="527"/>
      <c r="C363" s="527"/>
      <c r="D363" s="527"/>
      <c r="E363" s="529"/>
      <c r="F363" s="531"/>
      <c r="G363" s="3" t="s">
        <v>721</v>
      </c>
      <c r="H363" s="3">
        <v>4</v>
      </c>
      <c r="I363" s="110">
        <v>9</v>
      </c>
      <c r="J363" s="338">
        <v>2</v>
      </c>
      <c r="K363" s="338">
        <v>3</v>
      </c>
      <c r="L363" s="162">
        <v>6</v>
      </c>
      <c r="M363" s="162">
        <v>6</v>
      </c>
      <c r="N363" s="284">
        <v>5</v>
      </c>
      <c r="O363" s="284">
        <v>9</v>
      </c>
      <c r="P363" s="284">
        <v>4</v>
      </c>
      <c r="Q363" s="163">
        <v>2</v>
      </c>
      <c r="R363" s="501"/>
      <c r="S363" s="501"/>
      <c r="T363" s="501"/>
      <c r="U363" s="501"/>
    </row>
    <row r="364" spans="1:22" outlineLevel="1" x14ac:dyDescent="0.2">
      <c r="A364" s="524">
        <v>16</v>
      </c>
      <c r="B364" s="526" t="s">
        <v>718</v>
      </c>
      <c r="C364" s="526" t="s">
        <v>648</v>
      </c>
      <c r="D364" s="526" t="s">
        <v>51</v>
      </c>
      <c r="E364" s="528" t="s">
        <v>651</v>
      </c>
      <c r="F364" s="530"/>
      <c r="G364" s="3" t="s">
        <v>720</v>
      </c>
      <c r="H364" s="3"/>
      <c r="I364" s="168">
        <v>3</v>
      </c>
      <c r="J364" s="137">
        <v>4</v>
      </c>
      <c r="K364" s="137">
        <v>3.5</v>
      </c>
      <c r="L364" s="137">
        <v>3.5</v>
      </c>
      <c r="M364" s="137">
        <v>3.5</v>
      </c>
      <c r="N364" s="170">
        <v>1.5</v>
      </c>
      <c r="O364" s="170">
        <v>1.5</v>
      </c>
      <c r="P364" s="170">
        <v>1.5</v>
      </c>
      <c r="Q364" s="170">
        <v>1.5</v>
      </c>
      <c r="R364" s="137"/>
      <c r="S364" s="137"/>
      <c r="T364" s="137"/>
      <c r="U364" s="137"/>
    </row>
    <row r="365" spans="1:22" outlineLevel="1" x14ac:dyDescent="0.2">
      <c r="A365" s="525"/>
      <c r="B365" s="527"/>
      <c r="C365" s="527"/>
      <c r="D365" s="527"/>
      <c r="E365" s="529"/>
      <c r="F365" s="531"/>
      <c r="G365" s="3" t="s">
        <v>721</v>
      </c>
      <c r="H365" s="3"/>
      <c r="I365" s="126">
        <v>3</v>
      </c>
      <c r="J365" s="126">
        <v>0.5</v>
      </c>
      <c r="K365" s="126">
        <v>0.65</v>
      </c>
      <c r="L365" s="126">
        <v>0.8</v>
      </c>
      <c r="M365" s="126">
        <v>0</v>
      </c>
      <c r="N365" s="283">
        <v>0.15</v>
      </c>
      <c r="O365" s="283">
        <v>0.02</v>
      </c>
      <c r="P365" s="283">
        <v>0.04</v>
      </c>
      <c r="Q365" s="283">
        <v>0</v>
      </c>
      <c r="R365" s="101"/>
      <c r="S365" s="101"/>
      <c r="T365" s="101"/>
      <c r="U365" s="101"/>
    </row>
    <row r="366" spans="1:22" outlineLevel="1" x14ac:dyDescent="0.2">
      <c r="A366" s="524">
        <v>17</v>
      </c>
      <c r="B366" s="526" t="s">
        <v>718</v>
      </c>
      <c r="C366" s="526" t="s">
        <v>648</v>
      </c>
      <c r="D366" s="526" t="s">
        <v>722</v>
      </c>
      <c r="E366" s="528" t="s">
        <v>654</v>
      </c>
      <c r="F366" s="530"/>
      <c r="G366" s="3" t="s">
        <v>720</v>
      </c>
      <c r="H366" s="3"/>
      <c r="I366" s="172">
        <v>0.95499999999999996</v>
      </c>
      <c r="J366" s="140">
        <v>0.95499999999999996</v>
      </c>
      <c r="K366" s="140">
        <v>0.95499999999999996</v>
      </c>
      <c r="L366" s="140">
        <v>0.95499999999999996</v>
      </c>
      <c r="M366" s="140">
        <v>0.95499999999999996</v>
      </c>
      <c r="N366" s="172">
        <v>0.95</v>
      </c>
      <c r="O366" s="172">
        <v>0.95</v>
      </c>
      <c r="P366" s="172">
        <v>0.95</v>
      </c>
      <c r="Q366" s="172">
        <v>0.95</v>
      </c>
      <c r="R366" s="172">
        <v>0.95</v>
      </c>
      <c r="S366" s="172">
        <v>0.95</v>
      </c>
      <c r="T366" s="140">
        <v>0.95499999999999996</v>
      </c>
      <c r="U366" s="140">
        <v>0.95499999999999996</v>
      </c>
    </row>
    <row r="367" spans="1:22" outlineLevel="1" x14ac:dyDescent="0.2">
      <c r="A367" s="525"/>
      <c r="B367" s="527"/>
      <c r="C367" s="527"/>
      <c r="D367" s="527"/>
      <c r="E367" s="529"/>
      <c r="F367" s="531"/>
      <c r="G367" s="3" t="s">
        <v>721</v>
      </c>
      <c r="H367" s="3"/>
      <c r="I367" s="112">
        <v>0.95499999999999996</v>
      </c>
      <c r="J367" s="103" t="s">
        <v>605</v>
      </c>
      <c r="K367" s="103" t="s">
        <v>605</v>
      </c>
      <c r="L367" s="103" t="s">
        <v>605</v>
      </c>
      <c r="M367" s="103" t="s">
        <v>605</v>
      </c>
      <c r="N367" s="103" t="s">
        <v>605</v>
      </c>
      <c r="O367" s="103" t="s">
        <v>605</v>
      </c>
      <c r="P367" s="103" t="s">
        <v>605</v>
      </c>
      <c r="Q367" s="103" t="s">
        <v>605</v>
      </c>
      <c r="R367" s="103" t="s">
        <v>605</v>
      </c>
      <c r="S367" s="103" t="s">
        <v>605</v>
      </c>
      <c r="T367" s="103"/>
      <c r="U367" s="103"/>
    </row>
    <row r="368" spans="1:22" outlineLevel="1" x14ac:dyDescent="0.2">
      <c r="A368" s="524">
        <v>18</v>
      </c>
      <c r="B368" s="526" t="s">
        <v>718</v>
      </c>
      <c r="C368" s="526" t="s">
        <v>648</v>
      </c>
      <c r="D368" s="526" t="s">
        <v>722</v>
      </c>
      <c r="E368" s="528" t="s">
        <v>655</v>
      </c>
      <c r="F368" s="530"/>
      <c r="G368" s="3" t="s">
        <v>720</v>
      </c>
      <c r="H368" s="3"/>
      <c r="I368" s="172">
        <v>0.95499999999999996</v>
      </c>
      <c r="J368" s="140">
        <v>0.95499999999999996</v>
      </c>
      <c r="K368" s="140">
        <v>0.95499999999999996</v>
      </c>
      <c r="L368" s="140">
        <v>0.95499999999999996</v>
      </c>
      <c r="M368" s="140">
        <v>0.95499999999999996</v>
      </c>
      <c r="N368" s="172">
        <v>0.95499999999999996</v>
      </c>
      <c r="O368" s="172">
        <v>0.95499999999999996</v>
      </c>
      <c r="P368" s="172">
        <v>0.95499999999999996</v>
      </c>
      <c r="Q368" s="172">
        <v>0.95499999999999996</v>
      </c>
      <c r="R368" s="172">
        <v>0.95499999999999996</v>
      </c>
      <c r="S368" s="172">
        <v>0.95499999999999996</v>
      </c>
      <c r="T368" s="140">
        <v>0.95499999999999996</v>
      </c>
      <c r="U368" s="140">
        <v>0.95499999999999996</v>
      </c>
    </row>
    <row r="369" spans="1:22" outlineLevel="1" x14ac:dyDescent="0.2">
      <c r="A369" s="525"/>
      <c r="B369" s="527"/>
      <c r="C369" s="527"/>
      <c r="D369" s="527"/>
      <c r="E369" s="529"/>
      <c r="F369" s="531"/>
      <c r="G369" s="3" t="s">
        <v>721</v>
      </c>
      <c r="H369" s="3"/>
      <c r="I369" s="112">
        <v>0.95499999999999996</v>
      </c>
      <c r="J369" s="145">
        <v>0.99</v>
      </c>
      <c r="K369" s="145">
        <v>0.99</v>
      </c>
      <c r="L369" s="145">
        <v>0.99</v>
      </c>
      <c r="M369" s="145">
        <v>0.99</v>
      </c>
      <c r="N369" s="145">
        <v>0.99</v>
      </c>
      <c r="O369" s="145">
        <v>0.99</v>
      </c>
      <c r="P369" s="145">
        <v>0.99</v>
      </c>
      <c r="Q369" s="145">
        <v>0.99</v>
      </c>
      <c r="R369" s="145">
        <v>0.99</v>
      </c>
      <c r="S369" s="145">
        <v>0.99</v>
      </c>
      <c r="T369" s="103"/>
      <c r="U369" s="103"/>
    </row>
    <row r="370" spans="1:22" outlineLevel="1" x14ac:dyDescent="0.2">
      <c r="A370" s="524">
        <v>20</v>
      </c>
      <c r="B370" s="526" t="s">
        <v>718</v>
      </c>
      <c r="C370" s="526" t="s">
        <v>663</v>
      </c>
      <c r="D370" s="526" t="s">
        <v>51</v>
      </c>
      <c r="E370" s="528" t="s">
        <v>664</v>
      </c>
      <c r="F370" s="530"/>
      <c r="G370" s="3" t="s">
        <v>720</v>
      </c>
      <c r="H370" s="3"/>
      <c r="I370" s="169">
        <v>0.99</v>
      </c>
      <c r="J370" s="136">
        <v>0.99</v>
      </c>
      <c r="K370" s="136">
        <v>0.99</v>
      </c>
      <c r="L370" s="136">
        <v>0.99</v>
      </c>
      <c r="M370" s="136">
        <v>0.99</v>
      </c>
      <c r="N370" s="136">
        <v>0.99</v>
      </c>
      <c r="O370" s="136">
        <v>0.99</v>
      </c>
      <c r="P370" s="136">
        <v>0.99</v>
      </c>
      <c r="Q370" s="136">
        <v>0.99</v>
      </c>
      <c r="R370" s="136">
        <v>0.99</v>
      </c>
      <c r="S370" s="136">
        <v>0.99</v>
      </c>
      <c r="T370" s="136">
        <v>0.99</v>
      </c>
      <c r="U370" s="136">
        <v>0.99</v>
      </c>
    </row>
    <row r="371" spans="1:22" outlineLevel="1" x14ac:dyDescent="0.2">
      <c r="A371" s="525"/>
      <c r="B371" s="527"/>
      <c r="C371" s="527"/>
      <c r="D371" s="527"/>
      <c r="E371" s="529"/>
      <c r="F371" s="531"/>
      <c r="G371" s="3" t="s">
        <v>721</v>
      </c>
      <c r="H371" s="3"/>
      <c r="I371" s="109">
        <v>0.99</v>
      </c>
      <c r="J371" s="145">
        <v>1</v>
      </c>
      <c r="K371" s="145">
        <v>1</v>
      </c>
      <c r="L371" s="145">
        <v>1</v>
      </c>
      <c r="M371" s="145">
        <v>1</v>
      </c>
      <c r="N371" s="145">
        <v>1</v>
      </c>
      <c r="O371" s="101"/>
      <c r="P371" s="101"/>
      <c r="Q371" s="101"/>
      <c r="R371" s="101"/>
      <c r="S371" s="101"/>
      <c r="T371" s="101"/>
      <c r="U371" s="101"/>
    </row>
    <row r="372" spans="1:22" outlineLevel="1" x14ac:dyDescent="0.2">
      <c r="A372" s="524">
        <v>21</v>
      </c>
      <c r="B372" s="526" t="s">
        <v>718</v>
      </c>
      <c r="C372" s="526" t="s">
        <v>663</v>
      </c>
      <c r="D372" s="526" t="s">
        <v>51</v>
      </c>
      <c r="E372" s="528" t="s">
        <v>665</v>
      </c>
      <c r="F372" s="530"/>
      <c r="G372" s="3" t="s">
        <v>720</v>
      </c>
      <c r="H372" s="3"/>
      <c r="I372" s="169">
        <v>0.98</v>
      </c>
      <c r="J372" s="136">
        <v>0.98</v>
      </c>
      <c r="K372" s="136">
        <v>0.98</v>
      </c>
      <c r="L372" s="136">
        <v>0.98</v>
      </c>
      <c r="M372" s="136">
        <v>0.98</v>
      </c>
      <c r="N372" s="136">
        <v>0.98</v>
      </c>
      <c r="O372" s="136">
        <v>0.98</v>
      </c>
      <c r="P372" s="136">
        <v>0.98</v>
      </c>
      <c r="Q372" s="136">
        <v>0.98</v>
      </c>
      <c r="R372" s="136">
        <v>0.98</v>
      </c>
      <c r="S372" s="136">
        <v>0.98</v>
      </c>
      <c r="T372" s="136">
        <v>0.98</v>
      </c>
      <c r="U372" s="136">
        <v>0.98</v>
      </c>
    </row>
    <row r="373" spans="1:22" outlineLevel="1" x14ac:dyDescent="0.2">
      <c r="A373" s="525"/>
      <c r="B373" s="527"/>
      <c r="C373" s="527"/>
      <c r="D373" s="527"/>
      <c r="E373" s="529"/>
      <c r="F373" s="531"/>
      <c r="G373" s="3" t="s">
        <v>721</v>
      </c>
      <c r="H373" s="3"/>
      <c r="I373" s="109">
        <v>0.98</v>
      </c>
      <c r="J373" s="145">
        <v>1</v>
      </c>
      <c r="K373" s="145">
        <v>1</v>
      </c>
      <c r="L373" s="145">
        <v>1</v>
      </c>
      <c r="M373" s="145">
        <v>1</v>
      </c>
      <c r="N373" s="145">
        <v>1</v>
      </c>
      <c r="O373" s="101"/>
      <c r="P373" s="101"/>
      <c r="Q373" s="101"/>
      <c r="R373" s="101"/>
      <c r="S373" s="101"/>
      <c r="T373" s="101"/>
      <c r="U373" s="101"/>
    </row>
    <row r="374" spans="1:22" outlineLevel="1" x14ac:dyDescent="0.2">
      <c r="A374" s="524">
        <v>22</v>
      </c>
      <c r="B374" s="526" t="s">
        <v>718</v>
      </c>
      <c r="C374" s="526" t="s">
        <v>663</v>
      </c>
      <c r="D374" s="526" t="s">
        <v>51</v>
      </c>
      <c r="E374" s="528" t="s">
        <v>668</v>
      </c>
      <c r="F374" s="530"/>
      <c r="G374" s="3" t="s">
        <v>720</v>
      </c>
      <c r="H374" s="3"/>
      <c r="I374" s="168"/>
      <c r="J374" s="137">
        <v>500</v>
      </c>
      <c r="K374" s="137">
        <v>500</v>
      </c>
      <c r="L374" s="137">
        <v>500</v>
      </c>
      <c r="M374" s="137">
        <v>500</v>
      </c>
      <c r="N374" s="137">
        <v>475</v>
      </c>
      <c r="O374" s="137">
        <v>454</v>
      </c>
      <c r="P374" s="137">
        <v>432</v>
      </c>
      <c r="Q374" s="137">
        <v>411</v>
      </c>
      <c r="R374" s="137">
        <v>389</v>
      </c>
      <c r="S374" s="137">
        <v>357</v>
      </c>
      <c r="T374" s="137">
        <v>324</v>
      </c>
      <c r="U374" s="137">
        <v>292</v>
      </c>
    </row>
    <row r="375" spans="1:22" outlineLevel="1" x14ac:dyDescent="0.2">
      <c r="A375" s="525"/>
      <c r="B375" s="527"/>
      <c r="C375" s="527"/>
      <c r="D375" s="527"/>
      <c r="E375" s="529"/>
      <c r="F375" s="531"/>
      <c r="G375" s="3" t="s">
        <v>721</v>
      </c>
      <c r="H375" s="3"/>
      <c r="I375" s="108"/>
      <c r="J375" s="162">
        <v>834.78</v>
      </c>
      <c r="K375" s="162">
        <v>596.45000000000005</v>
      </c>
      <c r="L375" s="338">
        <v>281.98</v>
      </c>
      <c r="M375" s="338">
        <v>0</v>
      </c>
      <c r="N375" s="163">
        <v>269</v>
      </c>
      <c r="O375" s="163">
        <v>211</v>
      </c>
      <c r="P375" s="163">
        <v>220</v>
      </c>
      <c r="Q375" s="162">
        <v>525</v>
      </c>
      <c r="R375" s="501"/>
      <c r="S375" s="501"/>
      <c r="T375" s="501"/>
      <c r="U375" s="501"/>
    </row>
    <row r="376" spans="1:22" outlineLevel="1" x14ac:dyDescent="0.2">
      <c r="A376" s="524">
        <v>23</v>
      </c>
      <c r="B376" s="526" t="s">
        <v>718</v>
      </c>
      <c r="C376" s="526" t="s">
        <v>663</v>
      </c>
      <c r="D376" s="526" t="s">
        <v>51</v>
      </c>
      <c r="E376" s="528" t="s">
        <v>671</v>
      </c>
      <c r="F376" s="530"/>
      <c r="G376" s="3" t="s">
        <v>720</v>
      </c>
      <c r="H376" s="3"/>
      <c r="I376" s="169">
        <v>0.95</v>
      </c>
      <c r="J376" s="136">
        <v>0.95</v>
      </c>
      <c r="K376" s="136">
        <v>0.95</v>
      </c>
      <c r="L376" s="136">
        <v>0.95</v>
      </c>
      <c r="M376" s="136">
        <v>0.95</v>
      </c>
      <c r="N376" s="136">
        <v>0.95</v>
      </c>
      <c r="O376" s="136">
        <v>0.95</v>
      </c>
      <c r="P376" s="136">
        <v>0.95</v>
      </c>
      <c r="Q376" s="136">
        <v>0.95</v>
      </c>
      <c r="R376" s="136">
        <v>0.95</v>
      </c>
      <c r="S376" s="136">
        <v>0.95</v>
      </c>
      <c r="T376" s="136">
        <v>0.95</v>
      </c>
      <c r="U376" s="136">
        <v>0.95</v>
      </c>
    </row>
    <row r="377" spans="1:22" outlineLevel="1" x14ac:dyDescent="0.2">
      <c r="A377" s="525"/>
      <c r="B377" s="527"/>
      <c r="C377" s="527"/>
      <c r="D377" s="527"/>
      <c r="E377" s="529"/>
      <c r="F377" s="531"/>
      <c r="G377" s="3" t="s">
        <v>721</v>
      </c>
      <c r="H377" s="3"/>
      <c r="I377" s="109">
        <v>0.95</v>
      </c>
      <c r="J377" s="150">
        <v>1</v>
      </c>
      <c r="K377" s="150">
        <v>1</v>
      </c>
      <c r="L377" s="150">
        <v>1</v>
      </c>
      <c r="M377" s="145">
        <v>1</v>
      </c>
      <c r="N377" s="145">
        <v>1</v>
      </c>
      <c r="O377" s="145">
        <v>1</v>
      </c>
      <c r="P377" s="145">
        <v>1</v>
      </c>
      <c r="Q377" s="145">
        <v>1</v>
      </c>
      <c r="R377" s="145">
        <v>1</v>
      </c>
      <c r="S377" s="145">
        <v>1</v>
      </c>
      <c r="T377" s="101"/>
      <c r="U377" s="101"/>
      <c r="V377" s="128"/>
    </row>
    <row r="378" spans="1:22" outlineLevel="1" x14ac:dyDescent="0.2">
      <c r="A378" s="524">
        <v>24</v>
      </c>
      <c r="B378" s="526" t="s">
        <v>718</v>
      </c>
      <c r="C378" s="526" t="s">
        <v>673</v>
      </c>
      <c r="D378" s="526" t="s">
        <v>722</v>
      </c>
      <c r="E378" s="528" t="s">
        <v>674</v>
      </c>
      <c r="F378" s="530"/>
      <c r="G378" s="3" t="s">
        <v>720</v>
      </c>
      <c r="H378" s="3"/>
      <c r="I378" s="168" t="s">
        <v>510</v>
      </c>
      <c r="J378" s="137" t="s">
        <v>705</v>
      </c>
      <c r="K378" s="137" t="s">
        <v>705</v>
      </c>
      <c r="L378" s="137" t="s">
        <v>510</v>
      </c>
      <c r="M378" s="137" t="s">
        <v>510</v>
      </c>
      <c r="N378" s="137">
        <v>30</v>
      </c>
      <c r="O378" s="137">
        <v>30</v>
      </c>
      <c r="P378" s="137">
        <v>30</v>
      </c>
      <c r="Q378" s="137">
        <v>30</v>
      </c>
      <c r="R378" s="137">
        <v>30</v>
      </c>
      <c r="S378" s="137">
        <v>30</v>
      </c>
      <c r="T378" s="137" t="s">
        <v>510</v>
      </c>
      <c r="U378" s="137" t="s">
        <v>510</v>
      </c>
    </row>
    <row r="379" spans="1:22" outlineLevel="1" x14ac:dyDescent="0.2">
      <c r="A379" s="525"/>
      <c r="B379" s="527"/>
      <c r="C379" s="527"/>
      <c r="D379" s="527"/>
      <c r="E379" s="529"/>
      <c r="F379" s="531"/>
      <c r="G379" s="3" t="s">
        <v>721</v>
      </c>
      <c r="H379" s="3"/>
      <c r="I379" s="108" t="s">
        <v>510</v>
      </c>
      <c r="J379" s="146">
        <v>30</v>
      </c>
      <c r="K379" s="146">
        <v>30</v>
      </c>
      <c r="L379" s="146">
        <v>30</v>
      </c>
      <c r="M379" s="146">
        <v>30</v>
      </c>
      <c r="N379" s="146">
        <v>30</v>
      </c>
      <c r="O379" s="146">
        <v>30</v>
      </c>
      <c r="P379" s="146">
        <v>30</v>
      </c>
      <c r="Q379" s="146">
        <v>30</v>
      </c>
      <c r="R379" s="146">
        <v>30</v>
      </c>
      <c r="S379" s="146">
        <v>30</v>
      </c>
      <c r="T379" s="100"/>
      <c r="U379" s="100"/>
    </row>
    <row r="380" spans="1:22" outlineLevel="1" x14ac:dyDescent="0.2">
      <c r="A380" s="524">
        <v>25</v>
      </c>
      <c r="B380" s="526" t="s">
        <v>718</v>
      </c>
      <c r="C380" s="526" t="s">
        <v>673</v>
      </c>
      <c r="D380" s="526" t="s">
        <v>722</v>
      </c>
      <c r="E380" s="528" t="s">
        <v>676</v>
      </c>
      <c r="F380" s="530"/>
      <c r="G380" s="3" t="s">
        <v>720</v>
      </c>
      <c r="H380" s="3"/>
      <c r="I380" s="135">
        <v>0.1</v>
      </c>
      <c r="J380" s="135">
        <v>0.04</v>
      </c>
      <c r="K380" s="135">
        <v>0.04</v>
      </c>
      <c r="L380" s="135">
        <v>0.04</v>
      </c>
      <c r="M380" s="135">
        <v>0.06</v>
      </c>
      <c r="N380" s="135">
        <v>0.06</v>
      </c>
      <c r="O380" s="135">
        <v>0.06</v>
      </c>
      <c r="P380" s="135">
        <v>0.08</v>
      </c>
      <c r="Q380" s="135">
        <v>0.08</v>
      </c>
      <c r="R380" s="135">
        <v>0.08</v>
      </c>
      <c r="S380" s="135">
        <v>0.1</v>
      </c>
      <c r="T380" s="135">
        <v>0.1</v>
      </c>
      <c r="U380" s="135">
        <v>0.1</v>
      </c>
    </row>
    <row r="381" spans="1:22" outlineLevel="1" x14ac:dyDescent="0.2">
      <c r="A381" s="525"/>
      <c r="B381" s="527"/>
      <c r="C381" s="527"/>
      <c r="D381" s="527"/>
      <c r="E381" s="529"/>
      <c r="F381" s="531"/>
      <c r="G381" s="3" t="s">
        <v>721</v>
      </c>
      <c r="H381" s="3"/>
      <c r="I381" s="109">
        <v>0.1</v>
      </c>
      <c r="J381" s="101">
        <v>0.04</v>
      </c>
      <c r="K381" s="101">
        <v>0.04</v>
      </c>
      <c r="L381" s="101">
        <v>0.04</v>
      </c>
      <c r="M381" s="101">
        <v>0.04</v>
      </c>
      <c r="N381" s="339">
        <v>0.06</v>
      </c>
      <c r="O381" s="101"/>
      <c r="P381" s="101"/>
      <c r="Q381" s="101"/>
      <c r="R381" s="101"/>
      <c r="S381" s="101"/>
      <c r="T381" s="101"/>
      <c r="U381" s="101"/>
    </row>
    <row r="382" spans="1:22" outlineLevel="1" x14ac:dyDescent="0.2">
      <c r="A382" s="524">
        <v>26</v>
      </c>
      <c r="B382" s="526" t="s">
        <v>718</v>
      </c>
      <c r="C382" s="526" t="s">
        <v>673</v>
      </c>
      <c r="D382" s="526" t="s">
        <v>51</v>
      </c>
      <c r="E382" s="528" t="s">
        <v>679</v>
      </c>
      <c r="F382" s="530"/>
      <c r="G382" s="3" t="s">
        <v>720</v>
      </c>
      <c r="H382" s="3"/>
      <c r="I382" s="173">
        <v>1.8499999999999999E-2</v>
      </c>
      <c r="J382" s="174">
        <v>1.8499999999999999E-2</v>
      </c>
      <c r="K382" s="174">
        <v>1.8499999999999999E-2</v>
      </c>
      <c r="L382" s="174">
        <v>1.8499999999999999E-2</v>
      </c>
      <c r="M382" s="174">
        <v>1.8499999999999999E-2</v>
      </c>
      <c r="N382" s="174">
        <v>1.8499999999999999E-2</v>
      </c>
      <c r="O382" s="174">
        <v>1.8499999999999999E-2</v>
      </c>
      <c r="P382" s="174">
        <v>1.8499999999999999E-2</v>
      </c>
      <c r="Q382" s="174">
        <v>1.8499999999999999E-2</v>
      </c>
      <c r="R382" s="174">
        <v>1.8499999999999999E-2</v>
      </c>
      <c r="S382" s="174">
        <v>1.8499999999999999E-2</v>
      </c>
      <c r="T382" s="174">
        <v>1.8499999999999999E-2</v>
      </c>
      <c r="U382" s="174">
        <v>1.8499999999999999E-2</v>
      </c>
    </row>
    <row r="383" spans="1:22" outlineLevel="1" x14ac:dyDescent="0.2">
      <c r="A383" s="525"/>
      <c r="B383" s="527"/>
      <c r="C383" s="527"/>
      <c r="D383" s="527"/>
      <c r="E383" s="529"/>
      <c r="F383" s="531"/>
      <c r="G383" s="3" t="s">
        <v>721</v>
      </c>
      <c r="H383" s="3"/>
      <c r="I383" s="113">
        <v>1.8499999999999999E-2</v>
      </c>
      <c r="J383" s="340">
        <v>3.6299999999999999E-2</v>
      </c>
      <c r="K383" s="340">
        <v>2.1000000000000001E-2</v>
      </c>
      <c r="L383" s="340">
        <v>2.7E-2</v>
      </c>
      <c r="M383" s="341">
        <v>4.3E-3</v>
      </c>
      <c r="N383" s="341">
        <v>3.0000000000000001E-3</v>
      </c>
      <c r="O383" s="105"/>
      <c r="P383" s="105"/>
      <c r="Q383" s="105"/>
      <c r="R383" s="105"/>
      <c r="S383" s="105"/>
      <c r="T383" s="105"/>
      <c r="U383" s="105"/>
    </row>
    <row r="384" spans="1:22" outlineLevel="1" x14ac:dyDescent="0.2">
      <c r="A384" s="524">
        <v>27</v>
      </c>
      <c r="B384" s="526" t="s">
        <v>718</v>
      </c>
      <c r="C384" s="526" t="s">
        <v>673</v>
      </c>
      <c r="D384" s="526" t="s">
        <v>519</v>
      </c>
      <c r="E384" s="528" t="s">
        <v>638</v>
      </c>
      <c r="F384" s="530"/>
      <c r="G384" s="3" t="s">
        <v>720</v>
      </c>
      <c r="H384" s="3"/>
      <c r="I384" s="175" t="s">
        <v>625</v>
      </c>
      <c r="J384" s="176" t="s">
        <v>625</v>
      </c>
      <c r="K384" s="176" t="s">
        <v>625</v>
      </c>
      <c r="L384" s="176" t="s">
        <v>625</v>
      </c>
      <c r="M384" s="176" t="s">
        <v>625</v>
      </c>
      <c r="N384" s="176" t="s">
        <v>625</v>
      </c>
      <c r="O384" s="176" t="s">
        <v>625</v>
      </c>
      <c r="P384" s="176" t="s">
        <v>625</v>
      </c>
      <c r="Q384" s="176" t="s">
        <v>625</v>
      </c>
      <c r="R384" s="176" t="s">
        <v>625</v>
      </c>
      <c r="S384" s="176" t="s">
        <v>625</v>
      </c>
      <c r="T384" s="176" t="s">
        <v>625</v>
      </c>
      <c r="U384" s="176" t="s">
        <v>625</v>
      </c>
    </row>
    <row r="385" spans="1:21" outlineLevel="1" x14ac:dyDescent="0.2">
      <c r="A385" s="525"/>
      <c r="B385" s="527"/>
      <c r="C385" s="527"/>
      <c r="D385" s="527"/>
      <c r="E385" s="529"/>
      <c r="F385" s="531"/>
      <c r="G385" s="3" t="s">
        <v>721</v>
      </c>
      <c r="H385" s="3"/>
      <c r="I385" s="114" t="s">
        <v>625</v>
      </c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</row>
    <row r="386" spans="1:21" outlineLevel="1" x14ac:dyDescent="0.2">
      <c r="A386" s="524">
        <v>28</v>
      </c>
      <c r="B386" s="526" t="s">
        <v>718</v>
      </c>
      <c r="C386" s="526" t="s">
        <v>673</v>
      </c>
      <c r="D386" s="526" t="s">
        <v>722</v>
      </c>
      <c r="E386" s="528" t="s">
        <v>635</v>
      </c>
      <c r="F386" s="530"/>
      <c r="G386" s="3" t="s">
        <v>720</v>
      </c>
      <c r="H386" s="3"/>
      <c r="I386" s="342" t="s">
        <v>515</v>
      </c>
      <c r="J386" s="177" t="s">
        <v>514</v>
      </c>
      <c r="K386" s="177" t="s">
        <v>514</v>
      </c>
      <c r="L386" s="177" t="s">
        <v>514</v>
      </c>
      <c r="M386" s="177" t="s">
        <v>514</v>
      </c>
      <c r="N386" s="177" t="s">
        <v>515</v>
      </c>
      <c r="O386" s="177" t="s">
        <v>515</v>
      </c>
      <c r="P386" s="177" t="s">
        <v>515</v>
      </c>
      <c r="Q386" s="177" t="s">
        <v>515</v>
      </c>
      <c r="R386" s="177" t="s">
        <v>515</v>
      </c>
      <c r="S386" s="177" t="s">
        <v>515</v>
      </c>
      <c r="T386" s="177" t="s">
        <v>515</v>
      </c>
      <c r="U386" s="177" t="s">
        <v>515</v>
      </c>
    </row>
    <row r="387" spans="1:21" outlineLevel="1" x14ac:dyDescent="0.2">
      <c r="A387" s="525"/>
      <c r="B387" s="527"/>
      <c r="C387" s="527"/>
      <c r="D387" s="527"/>
      <c r="E387" s="529"/>
      <c r="F387" s="531"/>
      <c r="G387" s="3" t="s">
        <v>721</v>
      </c>
      <c r="H387" s="3"/>
      <c r="I387" s="113"/>
      <c r="J387" s="107"/>
      <c r="K387" s="107"/>
      <c r="L387" s="107"/>
      <c r="M387" s="107"/>
      <c r="N387" s="107" t="s">
        <v>764</v>
      </c>
      <c r="O387" s="107"/>
      <c r="P387" s="107"/>
      <c r="Q387" s="107"/>
      <c r="R387" s="107"/>
      <c r="S387" s="107"/>
      <c r="T387" s="107"/>
      <c r="U387" s="107"/>
    </row>
    <row r="388" spans="1:21" outlineLevel="1" x14ac:dyDescent="0.2">
      <c r="A388" s="524">
        <v>29</v>
      </c>
      <c r="B388" s="526" t="s">
        <v>718</v>
      </c>
      <c r="C388" s="526" t="s">
        <v>673</v>
      </c>
      <c r="D388" s="526" t="s">
        <v>722</v>
      </c>
      <c r="E388" s="528" t="s">
        <v>740</v>
      </c>
      <c r="F388" s="530"/>
      <c r="G388" s="3" t="s">
        <v>720</v>
      </c>
      <c r="H388" s="3"/>
      <c r="I388" s="173">
        <v>0</v>
      </c>
      <c r="J388" s="177" t="s">
        <v>741</v>
      </c>
      <c r="K388" s="268">
        <v>0</v>
      </c>
      <c r="L388" s="268">
        <v>0</v>
      </c>
      <c r="M388" s="268">
        <v>0</v>
      </c>
      <c r="N388" s="177" t="s">
        <v>741</v>
      </c>
      <c r="O388" s="268">
        <v>0</v>
      </c>
      <c r="P388" s="134">
        <v>0</v>
      </c>
      <c r="Q388" s="134">
        <v>0</v>
      </c>
      <c r="R388" s="134">
        <v>0</v>
      </c>
      <c r="S388" s="134">
        <v>0</v>
      </c>
      <c r="T388" s="134">
        <v>0</v>
      </c>
      <c r="U388" s="134">
        <v>0</v>
      </c>
    </row>
    <row r="389" spans="1:21" outlineLevel="1" x14ac:dyDescent="0.2">
      <c r="A389" s="525"/>
      <c r="B389" s="527"/>
      <c r="C389" s="527"/>
      <c r="D389" s="527"/>
      <c r="E389" s="529"/>
      <c r="F389" s="531"/>
      <c r="G389" s="3" t="s">
        <v>721</v>
      </c>
      <c r="H389" s="3"/>
      <c r="I389" s="113"/>
      <c r="J389" s="107"/>
      <c r="K389" s="107"/>
      <c r="L389" s="107"/>
      <c r="M389" s="107"/>
      <c r="N389" s="107" t="s">
        <v>741</v>
      </c>
      <c r="O389" s="107"/>
      <c r="P389" s="107"/>
      <c r="Q389" s="107"/>
      <c r="R389" s="107"/>
      <c r="S389" s="107"/>
      <c r="T389" s="107"/>
      <c r="U389" s="107"/>
    </row>
    <row r="390" spans="1:21" s="97" customFormat="1" outlineLevel="1" x14ac:dyDescent="0.2">
      <c r="A390" s="524">
        <v>30</v>
      </c>
      <c r="B390" s="526" t="s">
        <v>718</v>
      </c>
      <c r="C390" s="526" t="s">
        <v>673</v>
      </c>
      <c r="D390" s="526" t="s">
        <v>51</v>
      </c>
      <c r="E390" s="528" t="s">
        <v>742</v>
      </c>
      <c r="F390" s="530"/>
      <c r="G390" s="3" t="s">
        <v>720</v>
      </c>
      <c r="H390" s="3"/>
      <c r="I390" s="180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</row>
    <row r="391" spans="1:21" s="97" customFormat="1" outlineLevel="1" x14ac:dyDescent="0.2">
      <c r="A391" s="525"/>
      <c r="B391" s="527"/>
      <c r="C391" s="527"/>
      <c r="D391" s="527"/>
      <c r="E391" s="529"/>
      <c r="F391" s="531"/>
      <c r="G391" s="3" t="s">
        <v>721</v>
      </c>
      <c r="H391" s="3"/>
      <c r="I391" s="115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</row>
    <row r="392" spans="1:21" outlineLevel="1" x14ac:dyDescent="0.2">
      <c r="A392" s="524">
        <v>31</v>
      </c>
      <c r="B392" s="526" t="s">
        <v>718</v>
      </c>
      <c r="C392" s="526" t="s">
        <v>673</v>
      </c>
      <c r="D392" s="526" t="s">
        <v>51</v>
      </c>
      <c r="E392" s="528" t="s">
        <v>683</v>
      </c>
      <c r="F392" s="530"/>
      <c r="G392" s="3" t="s">
        <v>720</v>
      </c>
      <c r="H392" s="3"/>
      <c r="I392" s="343">
        <v>1.6E-2</v>
      </c>
      <c r="J392" s="177" t="s">
        <v>741</v>
      </c>
      <c r="K392" s="177" t="s">
        <v>741</v>
      </c>
      <c r="L392" s="177" t="s">
        <v>741</v>
      </c>
      <c r="M392" s="177" t="s">
        <v>741</v>
      </c>
      <c r="N392" s="177" t="s">
        <v>741</v>
      </c>
      <c r="O392" s="177" t="s">
        <v>810</v>
      </c>
      <c r="P392" s="177" t="s">
        <v>811</v>
      </c>
      <c r="Q392" s="177" t="s">
        <v>812</v>
      </c>
      <c r="R392" s="177" t="s">
        <v>813</v>
      </c>
      <c r="S392" s="177" t="s">
        <v>814</v>
      </c>
      <c r="T392" s="177" t="s">
        <v>815</v>
      </c>
      <c r="U392" s="177" t="s">
        <v>816</v>
      </c>
    </row>
    <row r="393" spans="1:21" outlineLevel="1" x14ac:dyDescent="0.2">
      <c r="A393" s="525"/>
      <c r="B393" s="527"/>
      <c r="C393" s="527"/>
      <c r="D393" s="527"/>
      <c r="E393" s="529"/>
      <c r="F393" s="531"/>
      <c r="G393" s="3" t="s">
        <v>721</v>
      </c>
      <c r="H393" s="3"/>
      <c r="I393" s="344">
        <v>1E-3</v>
      </c>
      <c r="J393" s="270" t="s">
        <v>741</v>
      </c>
      <c r="K393" s="270" t="s">
        <v>741</v>
      </c>
      <c r="L393" s="270" t="s">
        <v>741</v>
      </c>
      <c r="M393" s="270" t="s">
        <v>817</v>
      </c>
      <c r="N393" s="270" t="s">
        <v>817</v>
      </c>
      <c r="O393" s="107"/>
      <c r="P393" s="107"/>
      <c r="Q393" s="107"/>
      <c r="R393" s="107"/>
      <c r="S393" s="107"/>
      <c r="T393" s="107"/>
      <c r="U393" s="107"/>
    </row>
    <row r="394" spans="1:21" outlineLevel="1" x14ac:dyDescent="0.2">
      <c r="A394" s="524">
        <v>32</v>
      </c>
      <c r="B394" s="526"/>
      <c r="C394" s="526"/>
      <c r="D394" s="526"/>
      <c r="E394" s="528" t="s">
        <v>754</v>
      </c>
      <c r="F394" s="530"/>
      <c r="G394" s="3" t="s">
        <v>720</v>
      </c>
      <c r="H394" s="3"/>
      <c r="I394" s="173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</row>
    <row r="395" spans="1:21" outlineLevel="1" x14ac:dyDescent="0.2">
      <c r="A395" s="525"/>
      <c r="B395" s="527"/>
      <c r="C395" s="527"/>
      <c r="D395" s="527"/>
      <c r="E395" s="529"/>
      <c r="F395" s="531"/>
      <c r="G395" s="3" t="s">
        <v>721</v>
      </c>
      <c r="H395" s="3"/>
      <c r="I395" s="115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</row>
    <row r="398" spans="1:21" s="97" customFormat="1" ht="25.5" x14ac:dyDescent="0.2">
      <c r="A398" s="117" t="s">
        <v>818</v>
      </c>
      <c r="B398" s="96"/>
      <c r="D398" s="97" t="s">
        <v>819</v>
      </c>
      <c r="E398" s="511" t="s">
        <v>1003</v>
      </c>
      <c r="G398" s="96"/>
      <c r="H398" s="96"/>
      <c r="I398" s="120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</row>
    <row r="399" spans="1:21" s="63" customFormat="1" ht="39" outlineLevel="1" x14ac:dyDescent="0.2">
      <c r="A399" s="32" t="s">
        <v>710</v>
      </c>
      <c r="B399" s="32" t="s">
        <v>711</v>
      </c>
      <c r="C399" s="32" t="s">
        <v>712</v>
      </c>
      <c r="D399" s="119" t="s">
        <v>713</v>
      </c>
      <c r="E399" s="32" t="s">
        <v>714</v>
      </c>
      <c r="F399" s="32" t="s">
        <v>715</v>
      </c>
      <c r="G399" s="32"/>
      <c r="H399" s="32" t="s">
        <v>716</v>
      </c>
      <c r="I399" s="32" t="s">
        <v>630</v>
      </c>
      <c r="J399" s="32" t="s">
        <v>717</v>
      </c>
      <c r="K399" s="32" t="s">
        <v>486</v>
      </c>
      <c r="L399" s="32" t="s">
        <v>487</v>
      </c>
      <c r="M399" s="32" t="s">
        <v>488</v>
      </c>
      <c r="N399" s="32" t="s">
        <v>489</v>
      </c>
      <c r="O399" s="32" t="s">
        <v>490</v>
      </c>
      <c r="P399" s="32" t="s">
        <v>491</v>
      </c>
      <c r="Q399" s="32" t="s">
        <v>492</v>
      </c>
      <c r="R399" s="32" t="s">
        <v>493</v>
      </c>
      <c r="S399" s="32" t="s">
        <v>494</v>
      </c>
      <c r="T399" s="32" t="s">
        <v>495</v>
      </c>
      <c r="U399" s="32" t="s">
        <v>496</v>
      </c>
    </row>
    <row r="400" spans="1:21" outlineLevel="1" x14ac:dyDescent="0.2">
      <c r="A400" s="524">
        <v>1</v>
      </c>
      <c r="B400" s="526" t="s">
        <v>718</v>
      </c>
      <c r="C400" s="526" t="s">
        <v>644</v>
      </c>
      <c r="D400" s="526" t="s">
        <v>497</v>
      </c>
      <c r="E400" s="528" t="s">
        <v>645</v>
      </c>
      <c r="F400" s="530"/>
      <c r="G400" s="3" t="s">
        <v>720</v>
      </c>
      <c r="H400" s="168">
        <v>0</v>
      </c>
      <c r="I400" s="168">
        <v>0</v>
      </c>
      <c r="J400" s="134">
        <v>0</v>
      </c>
      <c r="K400" s="134">
        <v>0</v>
      </c>
      <c r="L400" s="134">
        <v>0</v>
      </c>
      <c r="M400" s="134">
        <v>0</v>
      </c>
      <c r="N400" s="134">
        <v>0</v>
      </c>
      <c r="O400" s="134">
        <v>0</v>
      </c>
      <c r="P400" s="134">
        <v>0</v>
      </c>
      <c r="Q400" s="134">
        <v>0</v>
      </c>
      <c r="R400" s="134">
        <v>0</v>
      </c>
      <c r="S400" s="134"/>
      <c r="T400" s="134"/>
      <c r="U400" s="134"/>
    </row>
    <row r="401" spans="1:21" outlineLevel="1" x14ac:dyDescent="0.2">
      <c r="A401" s="525"/>
      <c r="B401" s="527"/>
      <c r="C401" s="527"/>
      <c r="D401" s="527"/>
      <c r="E401" s="529"/>
      <c r="F401" s="531"/>
      <c r="G401" s="3" t="s">
        <v>721</v>
      </c>
      <c r="H401" s="108">
        <v>0</v>
      </c>
      <c r="I401" s="108">
        <v>0</v>
      </c>
      <c r="J401" s="144">
        <v>0</v>
      </c>
      <c r="K401" s="144">
        <v>0</v>
      </c>
      <c r="L401" s="144">
        <v>0</v>
      </c>
      <c r="M401" s="144">
        <v>0</v>
      </c>
      <c r="N401" s="144">
        <v>0</v>
      </c>
      <c r="O401" s="144">
        <v>0</v>
      </c>
      <c r="P401" s="144">
        <v>0</v>
      </c>
      <c r="Q401" s="144">
        <v>0</v>
      </c>
      <c r="R401" s="144">
        <v>0</v>
      </c>
      <c r="S401" s="3"/>
      <c r="T401" s="3"/>
      <c r="U401" s="3"/>
    </row>
    <row r="402" spans="1:21" outlineLevel="1" x14ac:dyDescent="0.2">
      <c r="A402" s="524">
        <v>2</v>
      </c>
      <c r="B402" s="526" t="s">
        <v>718</v>
      </c>
      <c r="C402" s="526" t="s">
        <v>644</v>
      </c>
      <c r="D402" s="526" t="s">
        <v>497</v>
      </c>
      <c r="E402" s="528" t="s">
        <v>646</v>
      </c>
      <c r="F402" s="530"/>
      <c r="G402" s="3" t="s">
        <v>720</v>
      </c>
      <c r="H402" s="168">
        <v>0</v>
      </c>
      <c r="I402" s="168">
        <v>0</v>
      </c>
      <c r="J402" s="134">
        <v>0</v>
      </c>
      <c r="K402" s="134">
        <v>0</v>
      </c>
      <c r="L402" s="134">
        <v>0</v>
      </c>
      <c r="M402" s="134">
        <v>0</v>
      </c>
      <c r="N402" s="134">
        <v>0</v>
      </c>
      <c r="O402" s="134">
        <v>0</v>
      </c>
      <c r="P402" s="134">
        <v>0</v>
      </c>
      <c r="Q402" s="134">
        <v>0</v>
      </c>
      <c r="R402" s="134">
        <v>0</v>
      </c>
      <c r="S402" s="134"/>
      <c r="T402" s="134"/>
      <c r="U402" s="134"/>
    </row>
    <row r="403" spans="1:21" outlineLevel="1" x14ac:dyDescent="0.2">
      <c r="A403" s="525"/>
      <c r="B403" s="527"/>
      <c r="C403" s="527"/>
      <c r="D403" s="527"/>
      <c r="E403" s="529"/>
      <c r="F403" s="531"/>
      <c r="G403" s="3" t="s">
        <v>721</v>
      </c>
      <c r="H403" s="108">
        <v>0</v>
      </c>
      <c r="I403" s="108">
        <v>0</v>
      </c>
      <c r="J403" s="144">
        <v>0</v>
      </c>
      <c r="K403" s="144">
        <v>0</v>
      </c>
      <c r="L403" s="144">
        <v>0</v>
      </c>
      <c r="M403" s="144">
        <v>0</v>
      </c>
      <c r="N403" s="144">
        <v>0</v>
      </c>
      <c r="O403" s="144">
        <v>0</v>
      </c>
      <c r="P403" s="144">
        <v>0</v>
      </c>
      <c r="Q403" s="144">
        <v>0</v>
      </c>
      <c r="R403" s="144">
        <v>0</v>
      </c>
      <c r="S403" s="3"/>
      <c r="T403" s="3"/>
      <c r="U403" s="3"/>
    </row>
    <row r="404" spans="1:21" outlineLevel="1" x14ac:dyDescent="0.2">
      <c r="A404" s="524">
        <v>3</v>
      </c>
      <c r="B404" s="526" t="s">
        <v>718</v>
      </c>
      <c r="C404" s="526" t="s">
        <v>644</v>
      </c>
      <c r="D404" s="526" t="s">
        <v>51</v>
      </c>
      <c r="E404" s="528" t="s">
        <v>647</v>
      </c>
      <c r="F404" s="530"/>
      <c r="G404" s="3" t="s">
        <v>720</v>
      </c>
      <c r="H404" s="169">
        <v>0.91</v>
      </c>
      <c r="I404" s="169">
        <v>0.9</v>
      </c>
      <c r="J404" s="135" t="s">
        <v>605</v>
      </c>
      <c r="K404" s="135" t="s">
        <v>605</v>
      </c>
      <c r="L404" s="135" t="s">
        <v>605</v>
      </c>
      <c r="M404" s="135" t="s">
        <v>605</v>
      </c>
      <c r="N404" s="135" t="s">
        <v>605</v>
      </c>
      <c r="O404" s="135" t="s">
        <v>605</v>
      </c>
      <c r="P404" s="135" t="s">
        <v>605</v>
      </c>
      <c r="Q404" s="135" t="s">
        <v>605</v>
      </c>
      <c r="R404" s="135" t="s">
        <v>605</v>
      </c>
      <c r="S404" s="135"/>
      <c r="T404" s="135"/>
      <c r="U404" s="135"/>
    </row>
    <row r="405" spans="1:21" outlineLevel="1" x14ac:dyDescent="0.2">
      <c r="A405" s="525"/>
      <c r="B405" s="527"/>
      <c r="C405" s="527"/>
      <c r="D405" s="527"/>
      <c r="E405" s="529"/>
      <c r="F405" s="531"/>
      <c r="G405" s="3" t="s">
        <v>721</v>
      </c>
      <c r="H405" s="109" t="s">
        <v>605</v>
      </c>
      <c r="I405" s="7" t="s">
        <v>605</v>
      </c>
      <c r="J405" s="7" t="s">
        <v>605</v>
      </c>
      <c r="K405" s="7" t="s">
        <v>605</v>
      </c>
      <c r="L405" s="7" t="s">
        <v>605</v>
      </c>
      <c r="M405" s="7" t="s">
        <v>605</v>
      </c>
      <c r="N405" s="7" t="s">
        <v>605</v>
      </c>
      <c r="O405" s="7" t="s">
        <v>605</v>
      </c>
      <c r="P405" s="7" t="s">
        <v>605</v>
      </c>
      <c r="Q405" s="7" t="s">
        <v>605</v>
      </c>
      <c r="R405" s="7" t="s">
        <v>605</v>
      </c>
      <c r="S405" s="7"/>
      <c r="T405" s="7"/>
      <c r="U405" s="7"/>
    </row>
    <row r="406" spans="1:21" outlineLevel="1" x14ac:dyDescent="0.2">
      <c r="A406" s="524">
        <v>4</v>
      </c>
      <c r="B406" s="526" t="s">
        <v>718</v>
      </c>
      <c r="C406" s="526" t="s">
        <v>644</v>
      </c>
      <c r="D406" s="526" t="s">
        <v>722</v>
      </c>
      <c r="E406" s="528" t="s">
        <v>723</v>
      </c>
      <c r="F406" s="530"/>
      <c r="G406" s="3" t="s">
        <v>720</v>
      </c>
      <c r="H406" s="169" t="s">
        <v>605</v>
      </c>
      <c r="I406" s="169">
        <v>0.5</v>
      </c>
      <c r="J406" s="135">
        <v>0.3</v>
      </c>
      <c r="K406" s="135">
        <v>0.3</v>
      </c>
      <c r="L406" s="135">
        <v>0.3</v>
      </c>
      <c r="M406" s="135">
        <v>0.4</v>
      </c>
      <c r="N406" s="135">
        <v>0.4</v>
      </c>
      <c r="O406" s="135">
        <v>0.4</v>
      </c>
      <c r="P406" s="135">
        <v>0.4</v>
      </c>
      <c r="Q406" s="135">
        <v>0.4</v>
      </c>
      <c r="R406" s="135">
        <v>0.4</v>
      </c>
      <c r="S406" s="135"/>
      <c r="T406" s="135"/>
      <c r="U406" s="135"/>
    </row>
    <row r="407" spans="1:21" outlineLevel="1" x14ac:dyDescent="0.2">
      <c r="A407" s="525"/>
      <c r="B407" s="527"/>
      <c r="C407" s="527"/>
      <c r="D407" s="527"/>
      <c r="E407" s="529"/>
      <c r="F407" s="531"/>
      <c r="G407" s="3" t="s">
        <v>721</v>
      </c>
      <c r="H407" s="109">
        <v>0.55000000000000004</v>
      </c>
      <c r="I407" s="109">
        <v>0.5</v>
      </c>
      <c r="J407" s="150">
        <v>0.46</v>
      </c>
      <c r="K407" s="150">
        <v>0.48</v>
      </c>
      <c r="L407" s="150">
        <v>0.49</v>
      </c>
      <c r="M407" s="150">
        <v>0.49</v>
      </c>
      <c r="N407" s="150">
        <v>0.49</v>
      </c>
      <c r="O407" s="150">
        <v>0.49</v>
      </c>
      <c r="P407" s="150">
        <v>0.49</v>
      </c>
      <c r="Q407" s="150">
        <v>0.49</v>
      </c>
      <c r="R407" s="150">
        <v>0.49</v>
      </c>
      <c r="S407" s="7"/>
      <c r="T407" s="7"/>
      <c r="U407" s="7"/>
    </row>
    <row r="408" spans="1:21" outlineLevel="1" x14ac:dyDescent="0.2">
      <c r="A408" s="524">
        <v>5</v>
      </c>
      <c r="B408" s="526" t="s">
        <v>718</v>
      </c>
      <c r="C408" s="526" t="s">
        <v>644</v>
      </c>
      <c r="D408" s="526" t="s">
        <v>519</v>
      </c>
      <c r="E408" s="528" t="s">
        <v>725</v>
      </c>
      <c r="F408" s="530"/>
      <c r="G408" s="3" t="s">
        <v>720</v>
      </c>
      <c r="H408" s="168">
        <v>1.9</v>
      </c>
      <c r="I408" s="170">
        <v>3.5</v>
      </c>
      <c r="J408" s="137">
        <v>3.3</v>
      </c>
      <c r="K408" s="137">
        <v>3.3</v>
      </c>
      <c r="L408" s="137">
        <v>3.3</v>
      </c>
      <c r="M408" s="137">
        <v>3.3</v>
      </c>
      <c r="N408" s="137">
        <v>3.3</v>
      </c>
      <c r="O408" s="137">
        <v>3.3</v>
      </c>
      <c r="P408" s="137">
        <v>3.3</v>
      </c>
      <c r="Q408" s="137">
        <v>3.3</v>
      </c>
      <c r="R408" s="137">
        <v>3.3</v>
      </c>
      <c r="S408" s="137"/>
      <c r="T408" s="137"/>
      <c r="U408" s="137"/>
    </row>
    <row r="409" spans="1:21" outlineLevel="1" x14ac:dyDescent="0.2">
      <c r="A409" s="525"/>
      <c r="B409" s="527"/>
      <c r="C409" s="527"/>
      <c r="D409" s="527"/>
      <c r="E409" s="529"/>
      <c r="F409" s="531"/>
      <c r="G409" s="3" t="s">
        <v>721</v>
      </c>
      <c r="H409" s="108">
        <v>2</v>
      </c>
      <c r="I409" s="110">
        <v>3.5</v>
      </c>
      <c r="J409" s="100"/>
      <c r="K409" s="100"/>
      <c r="L409" s="146">
        <v>3.37</v>
      </c>
      <c r="M409" s="100"/>
      <c r="N409" s="146">
        <v>3.4</v>
      </c>
      <c r="O409" s="100"/>
      <c r="P409" s="100"/>
      <c r="Q409" s="100"/>
      <c r="R409" s="100"/>
      <c r="S409" s="100"/>
      <c r="T409" s="100"/>
      <c r="U409" s="100"/>
    </row>
    <row r="410" spans="1:21" s="97" customFormat="1" outlineLevel="1" x14ac:dyDescent="0.2">
      <c r="A410" s="524">
        <v>6</v>
      </c>
      <c r="B410" s="526" t="s">
        <v>718</v>
      </c>
      <c r="C410" s="526" t="s">
        <v>644</v>
      </c>
      <c r="D410" s="526" t="s">
        <v>519</v>
      </c>
      <c r="E410" s="528" t="s">
        <v>727</v>
      </c>
      <c r="F410" s="530"/>
      <c r="G410" s="3" t="s">
        <v>720</v>
      </c>
      <c r="H410" s="169">
        <v>1</v>
      </c>
      <c r="I410" s="171">
        <v>1</v>
      </c>
      <c r="J410" s="136">
        <v>1</v>
      </c>
      <c r="K410" s="136">
        <v>1</v>
      </c>
      <c r="L410" s="136">
        <v>1</v>
      </c>
      <c r="M410" s="136">
        <v>1</v>
      </c>
      <c r="N410" s="136">
        <v>1</v>
      </c>
      <c r="O410" s="136"/>
      <c r="P410" s="136"/>
      <c r="Q410" s="136"/>
      <c r="R410" s="136"/>
      <c r="S410" s="136"/>
      <c r="T410" s="136"/>
      <c r="U410" s="136"/>
    </row>
    <row r="411" spans="1:21" s="97" customFormat="1" outlineLevel="1" x14ac:dyDescent="0.2">
      <c r="A411" s="525"/>
      <c r="B411" s="527"/>
      <c r="C411" s="527"/>
      <c r="D411" s="527"/>
      <c r="E411" s="529"/>
      <c r="F411" s="531"/>
      <c r="G411" s="3" t="s">
        <v>721</v>
      </c>
      <c r="H411" s="109">
        <v>1</v>
      </c>
      <c r="I411" s="111">
        <v>1</v>
      </c>
      <c r="J411" s="145">
        <v>1</v>
      </c>
      <c r="K411" s="145">
        <v>1</v>
      </c>
      <c r="L411" s="145">
        <v>1</v>
      </c>
      <c r="M411" s="145">
        <v>1</v>
      </c>
      <c r="N411" s="145">
        <v>1</v>
      </c>
      <c r="O411" s="145">
        <v>1</v>
      </c>
      <c r="P411" s="145">
        <v>1</v>
      </c>
      <c r="Q411" s="145">
        <v>1</v>
      </c>
      <c r="R411" s="145">
        <v>1</v>
      </c>
      <c r="S411" s="101"/>
      <c r="T411" s="101"/>
      <c r="U411" s="101"/>
    </row>
    <row r="412" spans="1:21" s="97" customFormat="1" outlineLevel="1" x14ac:dyDescent="0.2">
      <c r="A412" s="524">
        <v>7</v>
      </c>
      <c r="B412" s="526" t="s">
        <v>718</v>
      </c>
      <c r="C412" s="526" t="s">
        <v>644</v>
      </c>
      <c r="D412" s="526" t="s">
        <v>519</v>
      </c>
      <c r="E412" s="528" t="s">
        <v>729</v>
      </c>
      <c r="F412" s="530"/>
      <c r="G412" s="3" t="s">
        <v>720</v>
      </c>
      <c r="H412" s="169">
        <v>0.95</v>
      </c>
      <c r="I412" s="171">
        <v>0.95</v>
      </c>
      <c r="J412" s="207">
        <v>0.95</v>
      </c>
      <c r="K412" s="207">
        <v>0.95</v>
      </c>
      <c r="L412" s="207">
        <v>0.95</v>
      </c>
      <c r="M412" s="207">
        <v>0.95</v>
      </c>
      <c r="N412" s="136">
        <v>0.95</v>
      </c>
      <c r="O412" s="136"/>
      <c r="P412" s="136"/>
      <c r="Q412" s="136"/>
      <c r="R412" s="136"/>
      <c r="S412" s="136"/>
      <c r="T412" s="136"/>
      <c r="U412" s="136"/>
    </row>
    <row r="413" spans="1:21" s="97" customFormat="1" outlineLevel="1" x14ac:dyDescent="0.2">
      <c r="A413" s="525"/>
      <c r="B413" s="527"/>
      <c r="C413" s="527"/>
      <c r="D413" s="527"/>
      <c r="E413" s="529"/>
      <c r="F413" s="531"/>
      <c r="G413" s="3" t="s">
        <v>721</v>
      </c>
      <c r="H413" s="109">
        <v>0.95</v>
      </c>
      <c r="I413" s="111">
        <v>0.95</v>
      </c>
      <c r="J413" s="345">
        <v>1</v>
      </c>
      <c r="K413" s="345">
        <v>1</v>
      </c>
      <c r="L413" s="345">
        <v>1</v>
      </c>
      <c r="M413" s="345">
        <v>1</v>
      </c>
      <c r="N413" s="345">
        <v>1</v>
      </c>
      <c r="O413" s="345">
        <v>1</v>
      </c>
      <c r="P413" s="345">
        <v>1</v>
      </c>
      <c r="Q413" s="345">
        <v>1</v>
      </c>
      <c r="R413" s="345">
        <v>1</v>
      </c>
      <c r="S413" s="101"/>
      <c r="T413" s="101"/>
      <c r="U413" s="101"/>
    </row>
    <row r="414" spans="1:21" s="97" customFormat="1" outlineLevel="1" x14ac:dyDescent="0.2">
      <c r="A414" s="524">
        <v>8</v>
      </c>
      <c r="B414" s="526" t="s">
        <v>718</v>
      </c>
      <c r="C414" s="526" t="s">
        <v>644</v>
      </c>
      <c r="D414" s="526" t="s">
        <v>519</v>
      </c>
      <c r="E414" s="528" t="s">
        <v>730</v>
      </c>
      <c r="F414" s="530"/>
      <c r="G414" s="3" t="s">
        <v>720</v>
      </c>
      <c r="H414" s="168" t="s">
        <v>629</v>
      </c>
      <c r="I414" s="170" t="s">
        <v>629</v>
      </c>
      <c r="J414" s="137" t="s">
        <v>629</v>
      </c>
      <c r="K414" s="137" t="s">
        <v>629</v>
      </c>
      <c r="L414" s="137" t="s">
        <v>629</v>
      </c>
      <c r="M414" s="137" t="s">
        <v>629</v>
      </c>
      <c r="N414" s="137" t="s">
        <v>629</v>
      </c>
      <c r="O414" s="137"/>
      <c r="P414" s="137"/>
      <c r="Q414" s="137"/>
      <c r="R414" s="137"/>
      <c r="S414" s="137"/>
      <c r="T414" s="137"/>
      <c r="U414" s="137"/>
    </row>
    <row r="415" spans="1:21" s="97" customFormat="1" outlineLevel="1" x14ac:dyDescent="0.2">
      <c r="A415" s="525"/>
      <c r="B415" s="527"/>
      <c r="C415" s="527"/>
      <c r="D415" s="527"/>
      <c r="E415" s="529"/>
      <c r="F415" s="531"/>
      <c r="G415" s="3" t="s">
        <v>721</v>
      </c>
      <c r="H415" s="108" t="s">
        <v>605</v>
      </c>
      <c r="I415" s="110" t="s">
        <v>605</v>
      </c>
      <c r="J415" s="100" t="s">
        <v>605</v>
      </c>
      <c r="K415" s="100" t="s">
        <v>605</v>
      </c>
      <c r="L415" s="100" t="s">
        <v>605</v>
      </c>
      <c r="M415" s="100" t="s">
        <v>605</v>
      </c>
      <c r="N415" s="100" t="s">
        <v>605</v>
      </c>
      <c r="O415" s="100" t="s">
        <v>605</v>
      </c>
      <c r="P415" s="100" t="s">
        <v>605</v>
      </c>
      <c r="Q415" s="100" t="s">
        <v>605</v>
      </c>
      <c r="R415" s="100" t="s">
        <v>605</v>
      </c>
      <c r="S415" s="100"/>
      <c r="T415" s="100"/>
      <c r="U415" s="100"/>
    </row>
    <row r="416" spans="1:21" s="97" customFormat="1" outlineLevel="1" x14ac:dyDescent="0.2">
      <c r="A416" s="524">
        <v>9</v>
      </c>
      <c r="B416" s="526" t="s">
        <v>718</v>
      </c>
      <c r="C416" s="526" t="s">
        <v>644</v>
      </c>
      <c r="D416" s="526" t="s">
        <v>519</v>
      </c>
      <c r="E416" s="528" t="s">
        <v>731</v>
      </c>
      <c r="F416" s="530"/>
      <c r="G416" s="3" t="s">
        <v>720</v>
      </c>
      <c r="H416" s="168">
        <v>0</v>
      </c>
      <c r="I416" s="170">
        <v>0</v>
      </c>
      <c r="J416" s="137">
        <v>0</v>
      </c>
      <c r="K416" s="137">
        <v>0</v>
      </c>
      <c r="L416" s="137">
        <v>0</v>
      </c>
      <c r="M416" s="137">
        <v>0</v>
      </c>
      <c r="N416" s="137">
        <v>0</v>
      </c>
      <c r="O416" s="137"/>
      <c r="P416" s="137"/>
      <c r="Q416" s="137"/>
      <c r="R416" s="137"/>
      <c r="S416" s="137"/>
      <c r="T416" s="137"/>
      <c r="U416" s="137"/>
    </row>
    <row r="417" spans="1:22" s="97" customFormat="1" outlineLevel="1" x14ac:dyDescent="0.2">
      <c r="A417" s="525"/>
      <c r="B417" s="527"/>
      <c r="C417" s="527"/>
      <c r="D417" s="527"/>
      <c r="E417" s="529"/>
      <c r="F417" s="531"/>
      <c r="G417" s="3" t="s">
        <v>721</v>
      </c>
      <c r="H417" s="108">
        <v>0</v>
      </c>
      <c r="I417" s="110">
        <v>0</v>
      </c>
      <c r="J417" s="146">
        <v>0</v>
      </c>
      <c r="K417" s="146">
        <v>0</v>
      </c>
      <c r="L417" s="146">
        <v>0</v>
      </c>
      <c r="M417" s="146">
        <v>0</v>
      </c>
      <c r="N417" s="146">
        <v>0</v>
      </c>
      <c r="O417" s="146">
        <v>0</v>
      </c>
      <c r="P417" s="146">
        <v>0</v>
      </c>
      <c r="Q417" s="146">
        <v>0</v>
      </c>
      <c r="R417" s="146">
        <v>0</v>
      </c>
      <c r="S417" s="100"/>
      <c r="T417" s="100"/>
      <c r="U417" s="100"/>
    </row>
    <row r="418" spans="1:22" s="97" customFormat="1" outlineLevel="1" x14ac:dyDescent="0.2">
      <c r="A418" s="524">
        <v>10</v>
      </c>
      <c r="B418" s="526" t="s">
        <v>718</v>
      </c>
      <c r="C418" s="526" t="s">
        <v>644</v>
      </c>
      <c r="D418" s="526" t="s">
        <v>519</v>
      </c>
      <c r="E418" s="528" t="s">
        <v>762</v>
      </c>
      <c r="F418" s="530"/>
      <c r="G418" s="3" t="s">
        <v>720</v>
      </c>
      <c r="H418" s="168">
        <v>5</v>
      </c>
      <c r="I418" s="170">
        <v>5</v>
      </c>
      <c r="J418" s="137" t="s">
        <v>629</v>
      </c>
      <c r="K418" s="137" t="s">
        <v>629</v>
      </c>
      <c r="L418" s="137" t="s">
        <v>629</v>
      </c>
      <c r="M418" s="137" t="s">
        <v>629</v>
      </c>
      <c r="N418" s="137" t="s">
        <v>629</v>
      </c>
      <c r="O418" s="137"/>
      <c r="P418" s="137"/>
      <c r="Q418" s="137"/>
      <c r="R418" s="137"/>
      <c r="S418" s="137"/>
      <c r="T418" s="137"/>
      <c r="U418" s="137"/>
    </row>
    <row r="419" spans="1:22" s="97" customFormat="1" outlineLevel="1" x14ac:dyDescent="0.2">
      <c r="A419" s="525"/>
      <c r="B419" s="527"/>
      <c r="C419" s="527"/>
      <c r="D419" s="527"/>
      <c r="E419" s="529"/>
      <c r="F419" s="531"/>
      <c r="G419" s="3" t="s">
        <v>721</v>
      </c>
      <c r="H419" s="108">
        <v>5</v>
      </c>
      <c r="I419" s="110">
        <v>5</v>
      </c>
      <c r="J419" s="100" t="s">
        <v>605</v>
      </c>
      <c r="K419" s="100" t="s">
        <v>605</v>
      </c>
      <c r="L419" s="100" t="s">
        <v>605</v>
      </c>
      <c r="M419" s="100" t="s">
        <v>605</v>
      </c>
      <c r="N419" s="100" t="s">
        <v>605</v>
      </c>
      <c r="O419" s="100" t="s">
        <v>605</v>
      </c>
      <c r="P419" s="100" t="s">
        <v>605</v>
      </c>
      <c r="Q419" s="100" t="s">
        <v>605</v>
      </c>
      <c r="R419" s="100" t="s">
        <v>605</v>
      </c>
      <c r="S419" s="100"/>
      <c r="T419" s="100"/>
      <c r="U419" s="100"/>
    </row>
    <row r="420" spans="1:22" s="97" customFormat="1" outlineLevel="1" x14ac:dyDescent="0.2">
      <c r="A420" s="524">
        <v>11</v>
      </c>
      <c r="B420" s="526" t="s">
        <v>718</v>
      </c>
      <c r="C420" s="526" t="s">
        <v>644</v>
      </c>
      <c r="D420" s="526" t="s">
        <v>519</v>
      </c>
      <c r="E420" s="528" t="s">
        <v>733</v>
      </c>
      <c r="F420" s="530"/>
      <c r="G420" s="3" t="s">
        <v>720</v>
      </c>
      <c r="H420" s="169">
        <v>1</v>
      </c>
      <c r="I420" s="171">
        <v>1</v>
      </c>
      <c r="J420" s="136">
        <v>1</v>
      </c>
      <c r="K420" s="136">
        <v>1</v>
      </c>
      <c r="L420" s="136">
        <v>1</v>
      </c>
      <c r="M420" s="136">
        <v>1</v>
      </c>
      <c r="N420" s="136">
        <v>1</v>
      </c>
      <c r="O420" s="136"/>
      <c r="P420" s="136"/>
      <c r="Q420" s="136"/>
      <c r="R420" s="136"/>
      <c r="S420" s="136"/>
      <c r="T420" s="136"/>
      <c r="U420" s="136"/>
    </row>
    <row r="421" spans="1:22" s="97" customFormat="1" outlineLevel="1" x14ac:dyDescent="0.2">
      <c r="A421" s="525"/>
      <c r="B421" s="527"/>
      <c r="C421" s="527"/>
      <c r="D421" s="527"/>
      <c r="E421" s="529"/>
      <c r="F421" s="531"/>
      <c r="G421" s="3" t="s">
        <v>721</v>
      </c>
      <c r="H421" s="109">
        <v>1</v>
      </c>
      <c r="I421" s="111">
        <v>1</v>
      </c>
      <c r="J421" s="145">
        <v>1</v>
      </c>
      <c r="K421" s="145">
        <v>1</v>
      </c>
      <c r="L421" s="145">
        <v>1</v>
      </c>
      <c r="M421" s="145">
        <v>1</v>
      </c>
      <c r="N421" s="145">
        <v>1</v>
      </c>
      <c r="O421" s="145">
        <v>1</v>
      </c>
      <c r="P421" s="145">
        <v>1</v>
      </c>
      <c r="Q421" s="145">
        <v>1</v>
      </c>
      <c r="R421" s="145">
        <v>1</v>
      </c>
      <c r="S421" s="101"/>
      <c r="T421" s="101"/>
      <c r="U421" s="101"/>
    </row>
    <row r="422" spans="1:22" s="97" customFormat="1" outlineLevel="1" x14ac:dyDescent="0.2">
      <c r="A422" s="524">
        <v>12</v>
      </c>
      <c r="B422" s="526" t="s">
        <v>718</v>
      </c>
      <c r="C422" s="526" t="s">
        <v>644</v>
      </c>
      <c r="D422" s="526" t="s">
        <v>519</v>
      </c>
      <c r="E422" s="528" t="s">
        <v>734</v>
      </c>
      <c r="F422" s="530"/>
      <c r="G422" s="3" t="s">
        <v>720</v>
      </c>
      <c r="H422" s="168">
        <v>0</v>
      </c>
      <c r="I422" s="170">
        <v>0</v>
      </c>
      <c r="J422" s="137" t="s">
        <v>629</v>
      </c>
      <c r="K422" s="137" t="s">
        <v>629</v>
      </c>
      <c r="L422" s="137" t="s">
        <v>629</v>
      </c>
      <c r="M422" s="137" t="s">
        <v>629</v>
      </c>
      <c r="N422" s="137" t="s">
        <v>629</v>
      </c>
      <c r="O422" s="137"/>
      <c r="P422" s="137"/>
      <c r="Q422" s="137"/>
      <c r="R422" s="137"/>
      <c r="S422" s="137"/>
      <c r="T422" s="137"/>
      <c r="U422" s="137"/>
    </row>
    <row r="423" spans="1:22" s="97" customFormat="1" outlineLevel="1" x14ac:dyDescent="0.2">
      <c r="A423" s="525"/>
      <c r="B423" s="527"/>
      <c r="C423" s="527"/>
      <c r="D423" s="527"/>
      <c r="E423" s="529"/>
      <c r="F423" s="531"/>
      <c r="G423" s="3" t="s">
        <v>721</v>
      </c>
      <c r="H423" s="108">
        <v>0</v>
      </c>
      <c r="I423" s="110">
        <v>0</v>
      </c>
      <c r="J423" s="100" t="s">
        <v>605</v>
      </c>
      <c r="K423" s="100" t="s">
        <v>605</v>
      </c>
      <c r="L423" s="100" t="s">
        <v>605</v>
      </c>
      <c r="M423" s="100" t="s">
        <v>605</v>
      </c>
      <c r="N423" s="100" t="s">
        <v>605</v>
      </c>
      <c r="O423" s="100" t="s">
        <v>605</v>
      </c>
      <c r="P423" s="100" t="s">
        <v>605</v>
      </c>
      <c r="Q423" s="100" t="s">
        <v>605</v>
      </c>
      <c r="R423" s="100" t="s">
        <v>605</v>
      </c>
      <c r="S423" s="100"/>
      <c r="T423" s="100"/>
      <c r="U423" s="100"/>
    </row>
    <row r="424" spans="1:22" outlineLevel="1" x14ac:dyDescent="0.2">
      <c r="A424" s="524">
        <v>13</v>
      </c>
      <c r="B424" s="526" t="s">
        <v>718</v>
      </c>
      <c r="C424" s="526" t="s">
        <v>648</v>
      </c>
      <c r="D424" s="526" t="s">
        <v>722</v>
      </c>
      <c r="E424" s="528" t="s">
        <v>649</v>
      </c>
      <c r="F424" s="530"/>
      <c r="G424" s="3" t="s">
        <v>720</v>
      </c>
      <c r="H424" s="168">
        <v>2</v>
      </c>
      <c r="I424" s="168">
        <v>1</v>
      </c>
      <c r="J424" s="137">
        <v>2</v>
      </c>
      <c r="K424" s="137">
        <v>2</v>
      </c>
      <c r="L424" s="137">
        <v>2</v>
      </c>
      <c r="M424" s="137">
        <v>2</v>
      </c>
      <c r="N424" s="137">
        <v>2</v>
      </c>
      <c r="O424" s="137">
        <v>2</v>
      </c>
      <c r="P424" s="137">
        <v>1</v>
      </c>
      <c r="Q424" s="137">
        <v>1</v>
      </c>
      <c r="R424" s="137">
        <v>1</v>
      </c>
      <c r="S424" s="137">
        <v>1</v>
      </c>
      <c r="T424" s="137">
        <v>1</v>
      </c>
      <c r="U424" s="137">
        <v>1</v>
      </c>
    </row>
    <row r="425" spans="1:22" outlineLevel="1" x14ac:dyDescent="0.2">
      <c r="A425" s="525"/>
      <c r="B425" s="527"/>
      <c r="C425" s="527"/>
      <c r="D425" s="527"/>
      <c r="E425" s="529"/>
      <c r="F425" s="531"/>
      <c r="G425" s="3" t="s">
        <v>721</v>
      </c>
      <c r="H425" s="108">
        <v>1</v>
      </c>
      <c r="I425" s="108">
        <v>1</v>
      </c>
      <c r="J425" s="146">
        <v>1</v>
      </c>
      <c r="K425" s="146">
        <v>1</v>
      </c>
      <c r="L425" s="130">
        <v>4</v>
      </c>
      <c r="M425" s="146">
        <v>0</v>
      </c>
      <c r="N425" s="130">
        <v>3</v>
      </c>
      <c r="O425" s="146">
        <v>1</v>
      </c>
      <c r="P425" s="146">
        <v>1</v>
      </c>
      <c r="Q425" s="146">
        <v>1</v>
      </c>
      <c r="R425" s="146">
        <v>1</v>
      </c>
      <c r="S425" s="100"/>
      <c r="T425" s="100"/>
      <c r="U425" s="100"/>
      <c r="V425" s="128"/>
    </row>
    <row r="426" spans="1:22" outlineLevel="1" x14ac:dyDescent="0.2">
      <c r="A426" s="524">
        <v>14</v>
      </c>
      <c r="B426" s="526" t="s">
        <v>718</v>
      </c>
      <c r="C426" s="526" t="s">
        <v>648</v>
      </c>
      <c r="D426" s="526" t="s">
        <v>51</v>
      </c>
      <c r="E426" s="528" t="s">
        <v>735</v>
      </c>
      <c r="F426" s="530"/>
      <c r="G426" s="3" t="s">
        <v>720</v>
      </c>
      <c r="H426" s="169">
        <v>0.66</v>
      </c>
      <c r="I426" s="169">
        <v>0.66</v>
      </c>
      <c r="J426" s="136">
        <v>0.66</v>
      </c>
      <c r="K426" s="136">
        <v>0.66</v>
      </c>
      <c r="L426" s="136">
        <v>0.66</v>
      </c>
      <c r="M426" s="136">
        <v>0.66</v>
      </c>
      <c r="N426" s="136">
        <v>0.66</v>
      </c>
      <c r="O426" s="136"/>
      <c r="P426" s="136"/>
      <c r="Q426" s="136"/>
      <c r="R426" s="136"/>
      <c r="S426" s="136"/>
      <c r="T426" s="136"/>
      <c r="U426" s="136"/>
    </row>
    <row r="427" spans="1:22" outlineLevel="1" x14ac:dyDescent="0.2">
      <c r="A427" s="525"/>
      <c r="B427" s="527"/>
      <c r="C427" s="527"/>
      <c r="D427" s="527"/>
      <c r="E427" s="529"/>
      <c r="F427" s="531"/>
      <c r="G427" s="3" t="s">
        <v>721</v>
      </c>
      <c r="H427" s="109">
        <v>0.66</v>
      </c>
      <c r="I427" s="109">
        <v>0.66</v>
      </c>
      <c r="J427" s="145">
        <v>0.84499999999999997</v>
      </c>
      <c r="K427" s="145">
        <v>0.84</v>
      </c>
      <c r="L427" s="145">
        <v>0.83799999999999997</v>
      </c>
      <c r="M427" s="145">
        <v>0.83799999999999997</v>
      </c>
      <c r="N427" s="145">
        <v>0.83799999999999997</v>
      </c>
      <c r="O427" s="145">
        <v>0.83799999999999997</v>
      </c>
      <c r="P427" s="145">
        <v>0.83799999999999997</v>
      </c>
      <c r="Q427" s="145">
        <v>0.83799999999999997</v>
      </c>
      <c r="R427" s="145">
        <v>0.83799999999999997</v>
      </c>
      <c r="S427" s="101"/>
      <c r="T427" s="101"/>
      <c r="U427" s="101"/>
      <c r="V427" s="128"/>
    </row>
    <row r="428" spans="1:22" outlineLevel="1" x14ac:dyDescent="0.2">
      <c r="A428" s="524">
        <v>15</v>
      </c>
      <c r="B428" s="526" t="s">
        <v>718</v>
      </c>
      <c r="C428" s="526" t="s">
        <v>648</v>
      </c>
      <c r="D428" s="526" t="s">
        <v>722</v>
      </c>
      <c r="E428" s="528" t="s">
        <v>736</v>
      </c>
      <c r="F428" s="530"/>
      <c r="G428" s="3" t="s">
        <v>720</v>
      </c>
      <c r="H428" s="168">
        <v>2</v>
      </c>
      <c r="I428" s="168">
        <v>2</v>
      </c>
      <c r="J428" s="137">
        <v>6</v>
      </c>
      <c r="K428" s="137">
        <v>6</v>
      </c>
      <c r="L428" s="137">
        <v>6</v>
      </c>
      <c r="M428" s="137">
        <v>6</v>
      </c>
      <c r="N428" s="137">
        <v>4</v>
      </c>
      <c r="O428" s="137">
        <v>4</v>
      </c>
      <c r="P428" s="137">
        <v>3</v>
      </c>
      <c r="Q428" s="137">
        <v>3</v>
      </c>
      <c r="R428" s="137">
        <v>3</v>
      </c>
      <c r="S428" s="137">
        <v>3</v>
      </c>
      <c r="T428" s="137">
        <v>2</v>
      </c>
      <c r="U428" s="137">
        <v>2</v>
      </c>
    </row>
    <row r="429" spans="1:22" outlineLevel="1" x14ac:dyDescent="0.2">
      <c r="A429" s="525"/>
      <c r="B429" s="527"/>
      <c r="C429" s="527"/>
      <c r="D429" s="527"/>
      <c r="E429" s="529"/>
      <c r="F429" s="531"/>
      <c r="G429" s="3" t="s">
        <v>721</v>
      </c>
      <c r="H429" s="276">
        <v>4</v>
      </c>
      <c r="I429" s="110">
        <v>2</v>
      </c>
      <c r="J429" s="130">
        <v>7</v>
      </c>
      <c r="K429" s="188">
        <v>3</v>
      </c>
      <c r="L429" s="188">
        <v>4</v>
      </c>
      <c r="M429" s="188">
        <v>6</v>
      </c>
      <c r="N429" s="188">
        <v>1</v>
      </c>
      <c r="O429" s="188">
        <v>2</v>
      </c>
      <c r="P429" s="188">
        <v>5</v>
      </c>
      <c r="Q429" s="188">
        <v>1</v>
      </c>
      <c r="R429" s="188">
        <v>1</v>
      </c>
      <c r="S429" s="101"/>
      <c r="T429" s="101"/>
      <c r="U429" s="101"/>
    </row>
    <row r="430" spans="1:22" outlineLevel="1" x14ac:dyDescent="0.2">
      <c r="A430" s="524">
        <v>16</v>
      </c>
      <c r="B430" s="526" t="s">
        <v>718</v>
      </c>
      <c r="C430" s="526" t="s">
        <v>648</v>
      </c>
      <c r="D430" s="526" t="s">
        <v>51</v>
      </c>
      <c r="E430" s="528" t="s">
        <v>651</v>
      </c>
      <c r="F430" s="530"/>
      <c r="G430" s="3" t="s">
        <v>720</v>
      </c>
      <c r="H430" s="168">
        <v>0</v>
      </c>
      <c r="I430" s="168">
        <v>0</v>
      </c>
      <c r="J430" s="168">
        <v>0</v>
      </c>
      <c r="K430" s="168">
        <v>0</v>
      </c>
      <c r="L430" s="168">
        <v>0</v>
      </c>
      <c r="M430" s="168">
        <v>0</v>
      </c>
      <c r="N430" s="168">
        <v>0</v>
      </c>
      <c r="O430" s="137"/>
      <c r="P430" s="137"/>
      <c r="Q430" s="137"/>
      <c r="R430" s="137"/>
      <c r="S430" s="137"/>
      <c r="T430" s="137"/>
      <c r="U430" s="137"/>
    </row>
    <row r="431" spans="1:22" outlineLevel="1" x14ac:dyDescent="0.2">
      <c r="A431" s="525"/>
      <c r="B431" s="527"/>
      <c r="C431" s="527"/>
      <c r="D431" s="527"/>
      <c r="E431" s="529"/>
      <c r="F431" s="531"/>
      <c r="G431" s="3" t="s">
        <v>721</v>
      </c>
      <c r="H431" s="108">
        <v>0</v>
      </c>
      <c r="I431" s="126">
        <v>0</v>
      </c>
      <c r="J431" s="181">
        <v>0</v>
      </c>
      <c r="K431" s="181">
        <v>0</v>
      </c>
      <c r="L431" s="181">
        <v>0</v>
      </c>
      <c r="M431" s="181">
        <v>0</v>
      </c>
      <c r="N431" s="181">
        <v>0</v>
      </c>
      <c r="O431" s="181">
        <v>0</v>
      </c>
      <c r="P431" s="181">
        <v>0</v>
      </c>
      <c r="Q431" s="181">
        <v>0</v>
      </c>
      <c r="R431" s="181">
        <v>0</v>
      </c>
      <c r="S431" s="101"/>
      <c r="T431" s="101"/>
      <c r="U431" s="101"/>
    </row>
    <row r="432" spans="1:22" outlineLevel="1" x14ac:dyDescent="0.2">
      <c r="A432" s="524">
        <v>17</v>
      </c>
      <c r="B432" s="526" t="s">
        <v>718</v>
      </c>
      <c r="C432" s="526" t="s">
        <v>648</v>
      </c>
      <c r="D432" s="526" t="s">
        <v>722</v>
      </c>
      <c r="E432" s="528" t="s">
        <v>654</v>
      </c>
      <c r="F432" s="530"/>
      <c r="G432" s="3" t="s">
        <v>720</v>
      </c>
      <c r="H432" s="172">
        <v>0.95499999999999996</v>
      </c>
      <c r="I432" s="172">
        <v>0.95499999999999996</v>
      </c>
      <c r="J432" s="172">
        <v>0.95499999999999996</v>
      </c>
      <c r="K432" s="172">
        <v>0.95499999999999996</v>
      </c>
      <c r="L432" s="172">
        <v>0.95499999999999996</v>
      </c>
      <c r="M432" s="172">
        <v>0.95499999999999996</v>
      </c>
      <c r="N432" s="172">
        <v>0.95499999999999996</v>
      </c>
      <c r="O432" s="172">
        <v>0.95</v>
      </c>
      <c r="P432" s="172">
        <v>0.95</v>
      </c>
      <c r="Q432" s="172">
        <v>0.95</v>
      </c>
      <c r="R432" s="172">
        <v>0.95</v>
      </c>
      <c r="S432" s="172">
        <v>0.95</v>
      </c>
      <c r="T432" s="172">
        <v>0.95</v>
      </c>
      <c r="U432" s="172">
        <v>0.95</v>
      </c>
    </row>
    <row r="433" spans="1:22" outlineLevel="1" x14ac:dyDescent="0.2">
      <c r="A433" s="525"/>
      <c r="B433" s="527"/>
      <c r="C433" s="527"/>
      <c r="D433" s="527"/>
      <c r="E433" s="529"/>
      <c r="F433" s="531"/>
      <c r="G433" s="3" t="s">
        <v>721</v>
      </c>
      <c r="H433" s="286">
        <f>1-8/51</f>
        <v>0.84313725490196079</v>
      </c>
      <c r="I433" s="112">
        <v>0.95499999999999996</v>
      </c>
      <c r="J433" s="286">
        <f>1-20/59</f>
        <v>0.66101694915254239</v>
      </c>
      <c r="K433" s="286">
        <f>1-8/54</f>
        <v>0.85185185185185186</v>
      </c>
      <c r="L433" s="286">
        <f>1-16/68</f>
        <v>0.76470588235294112</v>
      </c>
      <c r="M433" s="286">
        <f>1-15/86</f>
        <v>0.82558139534883723</v>
      </c>
      <c r="N433" s="286">
        <f>1-9/70</f>
        <v>0.87142857142857144</v>
      </c>
      <c r="O433" s="286">
        <v>0.82140000000000002</v>
      </c>
      <c r="P433" s="286">
        <v>0.84199999999999997</v>
      </c>
      <c r="Q433" s="285">
        <v>0.98460000000000003</v>
      </c>
      <c r="R433" s="285">
        <v>0.96199999999999997</v>
      </c>
      <c r="S433" s="103"/>
      <c r="T433" s="103"/>
      <c r="U433" s="103"/>
    </row>
    <row r="434" spans="1:22" outlineLevel="1" x14ac:dyDescent="0.2">
      <c r="A434" s="524">
        <v>18</v>
      </c>
      <c r="B434" s="526" t="s">
        <v>718</v>
      </c>
      <c r="C434" s="526" t="s">
        <v>648</v>
      </c>
      <c r="D434" s="526" t="s">
        <v>722</v>
      </c>
      <c r="E434" s="528" t="s">
        <v>655</v>
      </c>
      <c r="F434" s="530"/>
      <c r="G434" s="3" t="s">
        <v>720</v>
      </c>
      <c r="H434" s="172" t="s">
        <v>605</v>
      </c>
      <c r="I434" s="172" t="s">
        <v>605</v>
      </c>
      <c r="J434" s="172" t="s">
        <v>605</v>
      </c>
      <c r="K434" s="172" t="s">
        <v>605</v>
      </c>
      <c r="L434" s="172" t="s">
        <v>605</v>
      </c>
      <c r="M434" s="172" t="s">
        <v>605</v>
      </c>
      <c r="N434" s="172" t="s">
        <v>605</v>
      </c>
      <c r="O434" s="172" t="s">
        <v>605</v>
      </c>
      <c r="P434" s="172" t="s">
        <v>605</v>
      </c>
      <c r="Q434" s="172" t="s">
        <v>605</v>
      </c>
      <c r="R434" s="172" t="s">
        <v>605</v>
      </c>
      <c r="S434" s="140"/>
      <c r="T434" s="140"/>
      <c r="U434" s="140"/>
    </row>
    <row r="435" spans="1:22" outlineLevel="1" x14ac:dyDescent="0.2">
      <c r="A435" s="525"/>
      <c r="B435" s="527"/>
      <c r="C435" s="527"/>
      <c r="D435" s="527"/>
      <c r="E435" s="529"/>
      <c r="F435" s="531"/>
      <c r="G435" s="3" t="s">
        <v>721</v>
      </c>
      <c r="H435" s="112" t="s">
        <v>605</v>
      </c>
      <c r="I435" s="112" t="s">
        <v>605</v>
      </c>
      <c r="J435" s="112" t="s">
        <v>605</v>
      </c>
      <c r="K435" s="112" t="s">
        <v>605</v>
      </c>
      <c r="L435" s="112" t="s">
        <v>605</v>
      </c>
      <c r="M435" s="112" t="s">
        <v>605</v>
      </c>
      <c r="N435" s="112" t="s">
        <v>605</v>
      </c>
      <c r="O435" s="112" t="s">
        <v>605</v>
      </c>
      <c r="P435" s="112" t="s">
        <v>605</v>
      </c>
      <c r="Q435" s="112" t="s">
        <v>605</v>
      </c>
      <c r="R435" s="112" t="s">
        <v>605</v>
      </c>
      <c r="S435" s="103"/>
      <c r="T435" s="103"/>
      <c r="U435" s="103"/>
    </row>
    <row r="436" spans="1:22" outlineLevel="1" x14ac:dyDescent="0.2">
      <c r="A436" s="524">
        <v>20</v>
      </c>
      <c r="B436" s="526" t="s">
        <v>718</v>
      </c>
      <c r="C436" s="526" t="s">
        <v>663</v>
      </c>
      <c r="D436" s="526" t="s">
        <v>51</v>
      </c>
      <c r="E436" s="528" t="s">
        <v>664</v>
      </c>
      <c r="F436" s="530"/>
      <c r="G436" s="3" t="s">
        <v>720</v>
      </c>
      <c r="H436" s="169">
        <v>0.99</v>
      </c>
      <c r="I436" s="169">
        <v>0.99</v>
      </c>
      <c r="J436" s="136">
        <v>0.99</v>
      </c>
      <c r="K436" s="136">
        <v>0.99</v>
      </c>
      <c r="L436" s="136">
        <v>0.99</v>
      </c>
      <c r="M436" s="136">
        <v>0.99</v>
      </c>
      <c r="N436" s="136">
        <v>0.99</v>
      </c>
      <c r="O436" s="136">
        <v>0.99</v>
      </c>
      <c r="P436" s="136">
        <v>0.99</v>
      </c>
      <c r="Q436" s="136">
        <v>0.99</v>
      </c>
      <c r="R436" s="136">
        <v>0.99</v>
      </c>
      <c r="S436" s="136"/>
      <c r="T436" s="136"/>
      <c r="U436" s="136"/>
    </row>
    <row r="437" spans="1:22" outlineLevel="1" x14ac:dyDescent="0.2">
      <c r="A437" s="525"/>
      <c r="B437" s="527"/>
      <c r="C437" s="527"/>
      <c r="D437" s="527"/>
      <c r="E437" s="529"/>
      <c r="F437" s="531"/>
      <c r="G437" s="3" t="s">
        <v>721</v>
      </c>
      <c r="H437" s="109">
        <v>1</v>
      </c>
      <c r="I437" s="109">
        <v>1</v>
      </c>
      <c r="J437" s="145">
        <v>1</v>
      </c>
      <c r="K437" s="145">
        <v>1</v>
      </c>
      <c r="L437" s="145">
        <v>1</v>
      </c>
      <c r="M437" s="145">
        <v>1</v>
      </c>
      <c r="N437" s="145">
        <v>1</v>
      </c>
      <c r="O437" s="145">
        <v>1</v>
      </c>
      <c r="P437" s="145">
        <v>1</v>
      </c>
      <c r="Q437" s="145">
        <v>1</v>
      </c>
      <c r="R437" s="145">
        <v>1</v>
      </c>
      <c r="S437" s="101"/>
      <c r="T437" s="101"/>
      <c r="U437" s="101"/>
    </row>
    <row r="438" spans="1:22" outlineLevel="1" x14ac:dyDescent="0.2">
      <c r="A438" s="524">
        <v>21</v>
      </c>
      <c r="B438" s="526" t="s">
        <v>718</v>
      </c>
      <c r="C438" s="526" t="s">
        <v>663</v>
      </c>
      <c r="D438" s="526" t="s">
        <v>51</v>
      </c>
      <c r="E438" s="528" t="s">
        <v>665</v>
      </c>
      <c r="F438" s="530"/>
      <c r="G438" s="3" t="s">
        <v>720</v>
      </c>
      <c r="H438" s="169">
        <v>0.99</v>
      </c>
      <c r="I438" s="169">
        <v>0.98</v>
      </c>
      <c r="J438" s="136">
        <v>0.98</v>
      </c>
      <c r="K438" s="136">
        <v>0.98</v>
      </c>
      <c r="L438" s="136">
        <v>0.98</v>
      </c>
      <c r="M438" s="136">
        <v>0.98</v>
      </c>
      <c r="N438" s="136">
        <v>0.98</v>
      </c>
      <c r="O438" s="136">
        <v>0.98</v>
      </c>
      <c r="P438" s="136">
        <v>0.98</v>
      </c>
      <c r="Q438" s="136">
        <v>0.98</v>
      </c>
      <c r="R438" s="136">
        <v>0.98</v>
      </c>
      <c r="S438" s="136"/>
      <c r="T438" s="136"/>
      <c r="U438" s="136"/>
    </row>
    <row r="439" spans="1:22" outlineLevel="1" x14ac:dyDescent="0.2">
      <c r="A439" s="525"/>
      <c r="B439" s="527"/>
      <c r="C439" s="527"/>
      <c r="D439" s="527"/>
      <c r="E439" s="529"/>
      <c r="F439" s="531"/>
      <c r="G439" s="3" t="s">
        <v>721</v>
      </c>
      <c r="H439" s="109">
        <v>1</v>
      </c>
      <c r="I439" s="109">
        <v>0.98</v>
      </c>
      <c r="J439" s="145">
        <v>1</v>
      </c>
      <c r="K439" s="145">
        <v>1</v>
      </c>
      <c r="L439" s="145">
        <v>1</v>
      </c>
      <c r="M439" s="145">
        <v>1</v>
      </c>
      <c r="N439" s="145">
        <v>1</v>
      </c>
      <c r="O439" s="145">
        <v>1</v>
      </c>
      <c r="P439" s="145">
        <v>1</v>
      </c>
      <c r="Q439" s="145">
        <v>1</v>
      </c>
      <c r="R439" s="145">
        <v>1</v>
      </c>
      <c r="S439" s="101"/>
      <c r="T439" s="101"/>
      <c r="U439" s="101"/>
    </row>
    <row r="440" spans="1:22" outlineLevel="1" x14ac:dyDescent="0.2">
      <c r="A440" s="524">
        <v>22</v>
      </c>
      <c r="B440" s="526" t="s">
        <v>718</v>
      </c>
      <c r="C440" s="526" t="s">
        <v>663</v>
      </c>
      <c r="D440" s="526" t="s">
        <v>51</v>
      </c>
      <c r="E440" s="528" t="s">
        <v>668</v>
      </c>
      <c r="F440" s="530"/>
      <c r="G440" s="3" t="s">
        <v>720</v>
      </c>
      <c r="H440" s="168">
        <v>20</v>
      </c>
      <c r="I440" s="168">
        <v>20</v>
      </c>
      <c r="J440" s="137">
        <v>20</v>
      </c>
      <c r="K440" s="137">
        <v>20</v>
      </c>
      <c r="L440" s="137">
        <v>20</v>
      </c>
      <c r="M440" s="137">
        <v>20</v>
      </c>
      <c r="N440" s="137">
        <v>20</v>
      </c>
      <c r="O440" s="137">
        <v>20</v>
      </c>
      <c r="P440" s="137">
        <v>20</v>
      </c>
      <c r="Q440" s="137">
        <v>20</v>
      </c>
      <c r="R440" s="137">
        <v>20</v>
      </c>
      <c r="S440" s="137">
        <v>20</v>
      </c>
      <c r="T440" s="137">
        <v>20</v>
      </c>
      <c r="U440" s="137">
        <v>20</v>
      </c>
    </row>
    <row r="441" spans="1:22" outlineLevel="1" x14ac:dyDescent="0.2">
      <c r="A441" s="525"/>
      <c r="B441" s="527"/>
      <c r="C441" s="527"/>
      <c r="D441" s="527"/>
      <c r="E441" s="529"/>
      <c r="F441" s="531"/>
      <c r="G441" s="3" t="s">
        <v>721</v>
      </c>
      <c r="H441" s="144">
        <v>0</v>
      </c>
      <c r="I441" s="108">
        <v>0</v>
      </c>
      <c r="J441" s="146">
        <v>0</v>
      </c>
      <c r="K441" s="146">
        <v>0</v>
      </c>
      <c r="L441" s="146">
        <v>1</v>
      </c>
      <c r="M441" s="130">
        <v>28.55</v>
      </c>
      <c r="N441" s="146">
        <v>11</v>
      </c>
      <c r="O441" s="130">
        <v>366</v>
      </c>
      <c r="P441" s="146">
        <v>14</v>
      </c>
      <c r="Q441" s="146">
        <v>0</v>
      </c>
      <c r="R441" s="100"/>
      <c r="S441" s="100"/>
      <c r="T441" s="100"/>
      <c r="U441" s="100"/>
    </row>
    <row r="442" spans="1:22" outlineLevel="1" x14ac:dyDescent="0.2">
      <c r="A442" s="524">
        <v>23</v>
      </c>
      <c r="B442" s="526" t="s">
        <v>718</v>
      </c>
      <c r="C442" s="526" t="s">
        <v>663</v>
      </c>
      <c r="D442" s="526" t="s">
        <v>51</v>
      </c>
      <c r="E442" s="528" t="s">
        <v>671</v>
      </c>
      <c r="F442" s="530"/>
      <c r="G442" s="3" t="s">
        <v>720</v>
      </c>
      <c r="H442" s="172" t="s">
        <v>605</v>
      </c>
      <c r="I442" s="172" t="s">
        <v>605</v>
      </c>
      <c r="J442" s="172" t="s">
        <v>605</v>
      </c>
      <c r="K442" s="172" t="s">
        <v>605</v>
      </c>
      <c r="L442" s="172" t="s">
        <v>605</v>
      </c>
      <c r="M442" s="172" t="s">
        <v>605</v>
      </c>
      <c r="N442" s="172" t="s">
        <v>605</v>
      </c>
      <c r="O442" s="172" t="s">
        <v>605</v>
      </c>
      <c r="P442" s="172" t="s">
        <v>605</v>
      </c>
      <c r="Q442" s="172" t="s">
        <v>605</v>
      </c>
      <c r="R442" s="172" t="s">
        <v>605</v>
      </c>
      <c r="S442" s="136"/>
      <c r="T442" s="136"/>
      <c r="U442" s="136"/>
    </row>
    <row r="443" spans="1:22" outlineLevel="1" x14ac:dyDescent="0.2">
      <c r="A443" s="525"/>
      <c r="B443" s="527"/>
      <c r="C443" s="527"/>
      <c r="D443" s="527"/>
      <c r="E443" s="529"/>
      <c r="F443" s="531"/>
      <c r="G443" s="3" t="s">
        <v>721</v>
      </c>
      <c r="H443" s="112" t="s">
        <v>605</v>
      </c>
      <c r="I443" s="112" t="s">
        <v>605</v>
      </c>
      <c r="J443" s="112" t="s">
        <v>605</v>
      </c>
      <c r="K443" s="112" t="s">
        <v>605</v>
      </c>
      <c r="L443" s="112" t="s">
        <v>605</v>
      </c>
      <c r="M443" s="112" t="s">
        <v>605</v>
      </c>
      <c r="N443" s="112" t="s">
        <v>605</v>
      </c>
      <c r="O443" s="112" t="s">
        <v>605</v>
      </c>
      <c r="P443" s="112" t="s">
        <v>605</v>
      </c>
      <c r="Q443" s="112" t="s">
        <v>605</v>
      </c>
      <c r="R443" s="112" t="s">
        <v>605</v>
      </c>
      <c r="S443" s="101"/>
      <c r="T443" s="101"/>
      <c r="U443" s="101"/>
      <c r="V443" s="128"/>
    </row>
    <row r="444" spans="1:22" outlineLevel="1" x14ac:dyDescent="0.2">
      <c r="A444" s="524">
        <v>24</v>
      </c>
      <c r="B444" s="526" t="s">
        <v>718</v>
      </c>
      <c r="C444" s="526" t="s">
        <v>673</v>
      </c>
      <c r="D444" s="526" t="s">
        <v>722</v>
      </c>
      <c r="E444" s="528" t="s">
        <v>674</v>
      </c>
      <c r="F444" s="530"/>
      <c r="G444" s="3" t="s">
        <v>720</v>
      </c>
      <c r="H444" s="168">
        <v>2.1</v>
      </c>
      <c r="I444" s="168">
        <v>5</v>
      </c>
      <c r="J444" s="137">
        <v>2.1</v>
      </c>
      <c r="K444" s="137">
        <v>2.1</v>
      </c>
      <c r="L444" s="137">
        <v>2.1</v>
      </c>
      <c r="M444" s="137">
        <v>3</v>
      </c>
      <c r="N444" s="137">
        <v>3</v>
      </c>
      <c r="O444" s="137">
        <v>3</v>
      </c>
      <c r="P444" s="137">
        <v>3</v>
      </c>
      <c r="Q444" s="137">
        <v>3</v>
      </c>
      <c r="R444" s="137">
        <v>3</v>
      </c>
      <c r="S444" s="137"/>
      <c r="T444" s="137"/>
      <c r="U444" s="137"/>
    </row>
    <row r="445" spans="1:22" outlineLevel="1" x14ac:dyDescent="0.2">
      <c r="A445" s="525"/>
      <c r="B445" s="527"/>
      <c r="C445" s="527"/>
      <c r="D445" s="527"/>
      <c r="E445" s="529"/>
      <c r="F445" s="531"/>
      <c r="G445" s="3" t="s">
        <v>721</v>
      </c>
      <c r="H445" s="108">
        <v>2.1</v>
      </c>
      <c r="I445" s="108">
        <v>3</v>
      </c>
      <c r="J445" s="146">
        <v>3</v>
      </c>
      <c r="K445" s="146">
        <v>2.1</v>
      </c>
      <c r="L445" s="146">
        <v>2.1</v>
      </c>
      <c r="M445" s="146">
        <v>3</v>
      </c>
      <c r="N445" s="146">
        <v>3</v>
      </c>
      <c r="O445" s="146">
        <v>3</v>
      </c>
      <c r="P445" s="146">
        <v>3</v>
      </c>
      <c r="Q445" s="146">
        <v>3</v>
      </c>
      <c r="R445" s="146">
        <v>3</v>
      </c>
      <c r="S445" s="100"/>
      <c r="T445" s="100"/>
      <c r="U445" s="100"/>
    </row>
    <row r="446" spans="1:22" outlineLevel="1" x14ac:dyDescent="0.2">
      <c r="A446" s="524">
        <v>25</v>
      </c>
      <c r="B446" s="526" t="s">
        <v>718</v>
      </c>
      <c r="C446" s="526" t="s">
        <v>673</v>
      </c>
      <c r="D446" s="526" t="s">
        <v>722</v>
      </c>
      <c r="E446" s="528" t="s">
        <v>676</v>
      </c>
      <c r="F446" s="530"/>
      <c r="G446" s="3" t="s">
        <v>720</v>
      </c>
      <c r="H446" s="169">
        <v>0.1</v>
      </c>
      <c r="I446" s="169">
        <v>0.1</v>
      </c>
      <c r="J446" s="135">
        <v>0</v>
      </c>
      <c r="K446" s="135">
        <v>0</v>
      </c>
      <c r="L446" s="135">
        <v>0.02</v>
      </c>
      <c r="M446" s="135">
        <v>0.02</v>
      </c>
      <c r="N446" s="135">
        <v>0.02</v>
      </c>
      <c r="O446" s="135">
        <v>0.02</v>
      </c>
      <c r="P446" s="135">
        <v>0.02</v>
      </c>
      <c r="Q446" s="135">
        <v>0.02</v>
      </c>
      <c r="R446" s="135">
        <v>0.02</v>
      </c>
      <c r="S446" s="136"/>
      <c r="T446" s="136"/>
      <c r="U446" s="136"/>
    </row>
    <row r="447" spans="1:22" outlineLevel="1" x14ac:dyDescent="0.2">
      <c r="A447" s="525"/>
      <c r="B447" s="527"/>
      <c r="C447" s="527"/>
      <c r="D447" s="527"/>
      <c r="E447" s="529"/>
      <c r="F447" s="531"/>
      <c r="G447" s="3" t="s">
        <v>721</v>
      </c>
      <c r="H447" s="109">
        <v>0.1</v>
      </c>
      <c r="I447" s="109">
        <v>0.02</v>
      </c>
      <c r="J447" s="145">
        <v>0.02</v>
      </c>
      <c r="K447" s="145">
        <v>0.02</v>
      </c>
      <c r="L447" s="145">
        <v>0.02</v>
      </c>
      <c r="M447" s="145">
        <v>0.02</v>
      </c>
      <c r="N447" s="145">
        <v>0.02</v>
      </c>
      <c r="O447" s="145">
        <v>0.02</v>
      </c>
      <c r="P447" s="145">
        <v>0.02</v>
      </c>
      <c r="Q447" s="145">
        <v>0.02</v>
      </c>
      <c r="R447" s="145">
        <v>0.02</v>
      </c>
      <c r="S447" s="101"/>
      <c r="T447" s="101"/>
      <c r="U447" s="101"/>
    </row>
    <row r="448" spans="1:22" outlineLevel="1" x14ac:dyDescent="0.2">
      <c r="A448" s="524">
        <v>26</v>
      </c>
      <c r="B448" s="526" t="s">
        <v>718</v>
      </c>
      <c r="C448" s="526" t="s">
        <v>673</v>
      </c>
      <c r="D448" s="526" t="s">
        <v>51</v>
      </c>
      <c r="E448" s="528" t="s">
        <v>679</v>
      </c>
      <c r="F448" s="530"/>
      <c r="G448" s="3" t="s">
        <v>720</v>
      </c>
      <c r="H448" s="173">
        <v>2.06E-2</v>
      </c>
      <c r="I448" s="173">
        <v>1.8499999999999999E-2</v>
      </c>
      <c r="J448" s="174">
        <v>1.9E-2</v>
      </c>
      <c r="K448" s="174">
        <v>1.9E-2</v>
      </c>
      <c r="L448" s="174">
        <v>1.9E-2</v>
      </c>
      <c r="M448" s="174">
        <v>1.9E-2</v>
      </c>
      <c r="N448" s="174">
        <v>1.9E-2</v>
      </c>
      <c r="O448" s="174">
        <v>1.9E-2</v>
      </c>
      <c r="P448" s="174">
        <v>1.9E-2</v>
      </c>
      <c r="Q448" s="174">
        <v>1.9E-2</v>
      </c>
      <c r="R448" s="174">
        <v>1.9E-2</v>
      </c>
      <c r="S448" s="174"/>
      <c r="T448" s="174"/>
      <c r="U448" s="174"/>
    </row>
    <row r="449" spans="1:21" outlineLevel="1" x14ac:dyDescent="0.2">
      <c r="A449" s="525"/>
      <c r="B449" s="527"/>
      <c r="C449" s="527"/>
      <c r="D449" s="527"/>
      <c r="E449" s="529"/>
      <c r="F449" s="531"/>
      <c r="G449" s="3" t="s">
        <v>721</v>
      </c>
      <c r="H449" s="113">
        <v>2.0999999999999999E-3</v>
      </c>
      <c r="I449" s="113">
        <v>1.8499999999999999E-2</v>
      </c>
      <c r="J449" s="182">
        <v>4.0000000000000002E-4</v>
      </c>
      <c r="K449" s="182">
        <v>8.0000000000000002E-3</v>
      </c>
      <c r="L449" s="182">
        <v>9.7000000000000003E-3</v>
      </c>
      <c r="M449" s="182">
        <v>3.8999999999999998E-3</v>
      </c>
      <c r="N449" s="182">
        <v>4.0000000000000002E-4</v>
      </c>
      <c r="O449" s="182">
        <v>4.0000000000000002E-4</v>
      </c>
      <c r="P449" s="182">
        <v>4.0000000000000002E-4</v>
      </c>
      <c r="Q449" s="182">
        <v>4.0000000000000002E-4</v>
      </c>
      <c r="R449" s="182">
        <v>4.0000000000000002E-4</v>
      </c>
      <c r="S449" s="105"/>
      <c r="T449" s="105"/>
      <c r="U449" s="105"/>
    </row>
    <row r="450" spans="1:21" outlineLevel="1" x14ac:dyDescent="0.2">
      <c r="A450" s="524">
        <v>27</v>
      </c>
      <c r="B450" s="526" t="s">
        <v>718</v>
      </c>
      <c r="C450" s="526" t="s">
        <v>673</v>
      </c>
      <c r="D450" s="526" t="s">
        <v>519</v>
      </c>
      <c r="E450" s="528" t="s">
        <v>638</v>
      </c>
      <c r="F450" s="530"/>
      <c r="G450" s="3" t="s">
        <v>720</v>
      </c>
      <c r="H450" s="175" t="s">
        <v>625</v>
      </c>
      <c r="I450" s="175" t="s">
        <v>625</v>
      </c>
      <c r="J450" s="176" t="s">
        <v>625</v>
      </c>
      <c r="K450" s="176" t="s">
        <v>625</v>
      </c>
      <c r="L450" s="176" t="s">
        <v>625</v>
      </c>
      <c r="M450" s="176" t="s">
        <v>625</v>
      </c>
      <c r="N450" s="176" t="s">
        <v>625</v>
      </c>
      <c r="O450" s="176" t="s">
        <v>625</v>
      </c>
      <c r="P450" s="176" t="s">
        <v>625</v>
      </c>
      <c r="Q450" s="176" t="s">
        <v>625</v>
      </c>
      <c r="R450" s="176" t="s">
        <v>625</v>
      </c>
      <c r="S450" s="176"/>
      <c r="T450" s="176"/>
      <c r="U450" s="176"/>
    </row>
    <row r="451" spans="1:21" outlineLevel="1" x14ac:dyDescent="0.2">
      <c r="A451" s="525"/>
      <c r="B451" s="527"/>
      <c r="C451" s="527"/>
      <c r="D451" s="527"/>
      <c r="E451" s="529"/>
      <c r="F451" s="531"/>
      <c r="G451" s="3" t="s">
        <v>721</v>
      </c>
      <c r="H451" s="114" t="s">
        <v>625</v>
      </c>
      <c r="I451" s="114" t="s">
        <v>625</v>
      </c>
      <c r="J451" s="183" t="s">
        <v>625</v>
      </c>
      <c r="K451" s="183" t="s">
        <v>625</v>
      </c>
      <c r="L451" s="183" t="s">
        <v>625</v>
      </c>
      <c r="M451" s="183" t="s">
        <v>625</v>
      </c>
      <c r="N451" s="183" t="s">
        <v>625</v>
      </c>
      <c r="O451" s="183" t="s">
        <v>625</v>
      </c>
      <c r="P451" s="183" t="s">
        <v>625</v>
      </c>
      <c r="Q451" s="183" t="s">
        <v>625</v>
      </c>
      <c r="R451" s="183" t="s">
        <v>625</v>
      </c>
      <c r="S451" s="106"/>
      <c r="T451" s="106"/>
      <c r="U451" s="106"/>
    </row>
    <row r="452" spans="1:21" outlineLevel="1" x14ac:dyDescent="0.2">
      <c r="A452" s="524">
        <v>28</v>
      </c>
      <c r="B452" s="526" t="s">
        <v>718</v>
      </c>
      <c r="C452" s="526" t="s">
        <v>673</v>
      </c>
      <c r="D452" s="526" t="s">
        <v>722</v>
      </c>
      <c r="E452" s="528" t="s">
        <v>635</v>
      </c>
      <c r="F452" s="530"/>
      <c r="G452" s="3" t="s">
        <v>720</v>
      </c>
      <c r="H452" s="267" t="s">
        <v>605</v>
      </c>
      <c r="I452" s="179" t="s">
        <v>513</v>
      </c>
      <c r="J452" s="177" t="s">
        <v>514</v>
      </c>
      <c r="K452" s="177" t="s">
        <v>514</v>
      </c>
      <c r="L452" s="177" t="s">
        <v>514</v>
      </c>
      <c r="M452" s="177" t="s">
        <v>514</v>
      </c>
      <c r="N452" s="177" t="s">
        <v>514</v>
      </c>
      <c r="O452" s="177"/>
      <c r="P452" s="177"/>
      <c r="Q452" s="177"/>
      <c r="R452" s="177"/>
      <c r="S452" s="177"/>
      <c r="T452" s="177"/>
      <c r="U452" s="177"/>
    </row>
    <row r="453" spans="1:21" outlineLevel="1" x14ac:dyDescent="0.2">
      <c r="A453" s="525"/>
      <c r="B453" s="527"/>
      <c r="C453" s="527"/>
      <c r="D453" s="527"/>
      <c r="E453" s="529"/>
      <c r="F453" s="531"/>
      <c r="G453" s="3" t="s">
        <v>721</v>
      </c>
      <c r="H453" s="3"/>
      <c r="I453" s="113"/>
      <c r="J453" s="107"/>
      <c r="K453" s="107"/>
      <c r="L453" s="107"/>
      <c r="M453" s="107"/>
      <c r="N453" s="107" t="s">
        <v>820</v>
      </c>
      <c r="O453" s="107"/>
      <c r="P453" s="107"/>
      <c r="Q453" s="107"/>
      <c r="R453" s="107"/>
      <c r="S453" s="107"/>
      <c r="T453" s="107"/>
      <c r="U453" s="107"/>
    </row>
    <row r="454" spans="1:21" outlineLevel="1" x14ac:dyDescent="0.2">
      <c r="A454" s="524">
        <v>29</v>
      </c>
      <c r="B454" s="526" t="s">
        <v>718</v>
      </c>
      <c r="C454" s="526" t="s">
        <v>673</v>
      </c>
      <c r="D454" s="526" t="s">
        <v>722</v>
      </c>
      <c r="E454" s="528" t="s">
        <v>740</v>
      </c>
      <c r="F454" s="530"/>
      <c r="G454" s="3" t="s">
        <v>720</v>
      </c>
      <c r="H454" s="3"/>
      <c r="I454" s="173"/>
      <c r="J454" s="177"/>
      <c r="K454" s="177"/>
      <c r="L454" s="177"/>
      <c r="M454" s="177"/>
      <c r="N454" s="177"/>
      <c r="O454" s="177"/>
      <c r="P454" s="134"/>
      <c r="Q454" s="134"/>
      <c r="R454" s="134"/>
      <c r="S454" s="134"/>
      <c r="T454" s="134"/>
      <c r="U454" s="134"/>
    </row>
    <row r="455" spans="1:21" outlineLevel="1" x14ac:dyDescent="0.2">
      <c r="A455" s="525"/>
      <c r="B455" s="527"/>
      <c r="C455" s="527"/>
      <c r="D455" s="527"/>
      <c r="E455" s="529"/>
      <c r="F455" s="531"/>
      <c r="G455" s="3" t="s">
        <v>721</v>
      </c>
      <c r="H455" s="112"/>
      <c r="I455" s="112"/>
      <c r="J455" s="346"/>
      <c r="K455" s="346"/>
      <c r="L455" s="346"/>
      <c r="M455" s="346"/>
      <c r="N455" s="107" t="s">
        <v>741</v>
      </c>
      <c r="O455" s="107"/>
      <c r="P455" s="107"/>
      <c r="Q455" s="107"/>
      <c r="R455" s="107"/>
      <c r="S455" s="107"/>
      <c r="T455" s="107"/>
      <c r="U455" s="107"/>
    </row>
    <row r="456" spans="1:21" s="97" customFormat="1" outlineLevel="1" x14ac:dyDescent="0.2">
      <c r="A456" s="524">
        <v>30</v>
      </c>
      <c r="B456" s="526" t="s">
        <v>718</v>
      </c>
      <c r="C456" s="526" t="s">
        <v>673</v>
      </c>
      <c r="D456" s="526" t="s">
        <v>51</v>
      </c>
      <c r="E456" s="528" t="s">
        <v>742</v>
      </c>
      <c r="F456" s="530"/>
      <c r="G456" s="3" t="s">
        <v>720</v>
      </c>
      <c r="H456" s="3"/>
      <c r="I456" s="180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</row>
    <row r="457" spans="1:21" s="97" customFormat="1" outlineLevel="1" x14ac:dyDescent="0.2">
      <c r="A457" s="525"/>
      <c r="B457" s="527"/>
      <c r="C457" s="527"/>
      <c r="D457" s="527"/>
      <c r="E457" s="529"/>
      <c r="F457" s="531"/>
      <c r="G457" s="3" t="s">
        <v>721</v>
      </c>
      <c r="H457" s="112"/>
      <c r="I457" s="112"/>
      <c r="J457" s="346"/>
      <c r="K457" s="346"/>
      <c r="L457" s="346"/>
      <c r="M457" s="346"/>
      <c r="N457" s="346"/>
      <c r="O457" s="107"/>
      <c r="P457" s="107"/>
      <c r="Q457" s="107"/>
      <c r="R457" s="107"/>
      <c r="S457" s="107"/>
      <c r="T457" s="107"/>
      <c r="U457" s="107"/>
    </row>
    <row r="458" spans="1:21" outlineLevel="1" x14ac:dyDescent="0.2">
      <c r="A458" s="524">
        <v>31</v>
      </c>
      <c r="B458" s="526" t="s">
        <v>718</v>
      </c>
      <c r="C458" s="526" t="s">
        <v>673</v>
      </c>
      <c r="D458" s="526" t="s">
        <v>51</v>
      </c>
      <c r="E458" s="528" t="s">
        <v>683</v>
      </c>
      <c r="F458" s="530"/>
      <c r="G458" s="3" t="s">
        <v>720</v>
      </c>
      <c r="H458" s="3"/>
      <c r="I458" s="180">
        <v>0.02</v>
      </c>
      <c r="J458" s="177" t="s">
        <v>821</v>
      </c>
      <c r="K458" s="177" t="s">
        <v>766</v>
      </c>
      <c r="L458" s="177" t="s">
        <v>822</v>
      </c>
      <c r="M458" s="177" t="s">
        <v>823</v>
      </c>
      <c r="N458" s="177" t="s">
        <v>824</v>
      </c>
      <c r="O458" s="177" t="s">
        <v>825</v>
      </c>
      <c r="P458" s="177" t="s">
        <v>826</v>
      </c>
      <c r="Q458" s="177" t="s">
        <v>827</v>
      </c>
      <c r="R458" s="177" t="s">
        <v>828</v>
      </c>
      <c r="S458" s="177" t="s">
        <v>829</v>
      </c>
      <c r="T458" s="177" t="s">
        <v>830</v>
      </c>
      <c r="U458" s="177" t="s">
        <v>774</v>
      </c>
    </row>
    <row r="459" spans="1:21" outlineLevel="1" x14ac:dyDescent="0.2">
      <c r="A459" s="525"/>
      <c r="B459" s="527"/>
      <c r="C459" s="527"/>
      <c r="D459" s="527"/>
      <c r="E459" s="529"/>
      <c r="F459" s="531"/>
      <c r="G459" s="3" t="s">
        <v>721</v>
      </c>
      <c r="H459" s="3"/>
      <c r="I459" s="344" t="s">
        <v>824</v>
      </c>
      <c r="J459" s="270" t="s">
        <v>821</v>
      </c>
      <c r="K459" s="270" t="s">
        <v>766</v>
      </c>
      <c r="L459" s="270" t="s">
        <v>822</v>
      </c>
      <c r="M459" s="270" t="s">
        <v>823</v>
      </c>
      <c r="N459" s="270" t="s">
        <v>824</v>
      </c>
      <c r="O459" s="107"/>
      <c r="P459" s="107"/>
      <c r="Q459" s="107"/>
      <c r="R459" s="107"/>
      <c r="S459" s="107"/>
      <c r="T459" s="107"/>
      <c r="U459" s="107"/>
    </row>
    <row r="460" spans="1:21" outlineLevel="1" x14ac:dyDescent="0.2">
      <c r="A460" s="524">
        <v>32</v>
      </c>
      <c r="B460" s="526"/>
      <c r="C460" s="526"/>
      <c r="D460" s="526"/>
      <c r="E460" s="528" t="s">
        <v>754</v>
      </c>
      <c r="F460" s="530"/>
      <c r="G460" s="3" t="s">
        <v>720</v>
      </c>
      <c r="H460" s="3"/>
      <c r="I460" s="173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</row>
    <row r="461" spans="1:21" outlineLevel="1" x14ac:dyDescent="0.2">
      <c r="A461" s="525"/>
      <c r="B461" s="527"/>
      <c r="C461" s="527"/>
      <c r="D461" s="527"/>
      <c r="E461" s="529"/>
      <c r="F461" s="531"/>
      <c r="G461" s="3" t="s">
        <v>721</v>
      </c>
      <c r="H461" s="3"/>
      <c r="I461" s="115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</row>
    <row r="464" spans="1:21" s="97" customFormat="1" ht="25.5" x14ac:dyDescent="0.2">
      <c r="A464" s="117" t="s">
        <v>831</v>
      </c>
      <c r="B464" s="96"/>
      <c r="D464" s="97" t="s">
        <v>832</v>
      </c>
      <c r="E464" s="511" t="s">
        <v>1004</v>
      </c>
      <c r="G464" s="96"/>
      <c r="H464" s="96"/>
      <c r="I464" s="120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</row>
    <row r="465" spans="1:21" s="63" customFormat="1" ht="39" outlineLevel="1" x14ac:dyDescent="0.2">
      <c r="A465" s="32" t="s">
        <v>710</v>
      </c>
      <c r="B465" s="32" t="s">
        <v>711</v>
      </c>
      <c r="C465" s="32" t="s">
        <v>712</v>
      </c>
      <c r="D465" s="119" t="s">
        <v>713</v>
      </c>
      <c r="E465" s="32" t="s">
        <v>714</v>
      </c>
      <c r="F465" s="32" t="s">
        <v>715</v>
      </c>
      <c r="G465" s="32"/>
      <c r="H465" s="32" t="s">
        <v>716</v>
      </c>
      <c r="I465" s="32" t="s">
        <v>630</v>
      </c>
      <c r="J465" s="32" t="s">
        <v>717</v>
      </c>
      <c r="K465" s="32" t="s">
        <v>486</v>
      </c>
      <c r="L465" s="32" t="s">
        <v>487</v>
      </c>
      <c r="M465" s="32" t="s">
        <v>488</v>
      </c>
      <c r="N465" s="32" t="s">
        <v>489</v>
      </c>
      <c r="O465" s="32" t="s">
        <v>490</v>
      </c>
      <c r="P465" s="32" t="s">
        <v>491</v>
      </c>
      <c r="Q465" s="32" t="s">
        <v>492</v>
      </c>
      <c r="R465" s="32" t="s">
        <v>493</v>
      </c>
      <c r="S465" s="32" t="s">
        <v>494</v>
      </c>
      <c r="T465" s="32" t="s">
        <v>495</v>
      </c>
      <c r="U465" s="32" t="s">
        <v>496</v>
      </c>
    </row>
    <row r="466" spans="1:21" outlineLevel="1" x14ac:dyDescent="0.2">
      <c r="A466" s="524">
        <v>1</v>
      </c>
      <c r="B466" s="526" t="s">
        <v>718</v>
      </c>
      <c r="C466" s="526" t="s">
        <v>644</v>
      </c>
      <c r="D466" s="526" t="s">
        <v>497</v>
      </c>
      <c r="E466" s="528" t="s">
        <v>645</v>
      </c>
      <c r="F466" s="530"/>
      <c r="G466" s="3" t="s">
        <v>720</v>
      </c>
      <c r="H466" s="168">
        <v>0</v>
      </c>
      <c r="I466" s="168">
        <v>0</v>
      </c>
      <c r="J466" s="134">
        <v>0</v>
      </c>
      <c r="K466" s="134">
        <v>0</v>
      </c>
      <c r="L466" s="134">
        <v>0</v>
      </c>
      <c r="M466" s="134">
        <v>0</v>
      </c>
      <c r="N466" s="134">
        <v>0</v>
      </c>
      <c r="O466" s="134">
        <v>0</v>
      </c>
      <c r="P466" s="134">
        <v>0</v>
      </c>
      <c r="Q466" s="134">
        <v>0</v>
      </c>
      <c r="R466" s="134">
        <v>0</v>
      </c>
      <c r="S466" s="134">
        <v>0</v>
      </c>
      <c r="T466" s="134">
        <v>0</v>
      </c>
      <c r="U466" s="134">
        <v>0</v>
      </c>
    </row>
    <row r="467" spans="1:21" outlineLevel="1" x14ac:dyDescent="0.2">
      <c r="A467" s="525"/>
      <c r="B467" s="527"/>
      <c r="C467" s="527"/>
      <c r="D467" s="527"/>
      <c r="E467" s="529"/>
      <c r="F467" s="531"/>
      <c r="G467" s="3" t="s">
        <v>721</v>
      </c>
      <c r="H467" s="108">
        <v>0</v>
      </c>
      <c r="I467" s="108">
        <v>0</v>
      </c>
      <c r="J467" s="144">
        <v>0</v>
      </c>
      <c r="K467" s="144">
        <v>0</v>
      </c>
      <c r="L467" s="144">
        <v>0</v>
      </c>
      <c r="M467" s="144">
        <v>0</v>
      </c>
      <c r="N467" s="144">
        <v>0</v>
      </c>
      <c r="O467" s="3"/>
      <c r="P467" s="3"/>
      <c r="Q467" s="3"/>
      <c r="R467" s="3"/>
      <c r="S467" s="3"/>
      <c r="T467" s="3"/>
      <c r="U467" s="3"/>
    </row>
    <row r="468" spans="1:21" outlineLevel="1" x14ac:dyDescent="0.2">
      <c r="A468" s="524">
        <v>2</v>
      </c>
      <c r="B468" s="526" t="s">
        <v>718</v>
      </c>
      <c r="C468" s="526" t="s">
        <v>644</v>
      </c>
      <c r="D468" s="526" t="s">
        <v>497</v>
      </c>
      <c r="E468" s="528" t="s">
        <v>646</v>
      </c>
      <c r="F468" s="530"/>
      <c r="G468" s="3" t="s">
        <v>720</v>
      </c>
      <c r="H468" s="168">
        <v>0</v>
      </c>
      <c r="I468" s="168">
        <v>0</v>
      </c>
      <c r="J468" s="134">
        <v>0</v>
      </c>
      <c r="K468" s="134">
        <v>0</v>
      </c>
      <c r="L468" s="134">
        <v>0</v>
      </c>
      <c r="M468" s="134">
        <v>0</v>
      </c>
      <c r="N468" s="134">
        <v>0</v>
      </c>
      <c r="O468" s="134">
        <v>0</v>
      </c>
      <c r="P468" s="134">
        <v>0</v>
      </c>
      <c r="Q468" s="134">
        <v>0</v>
      </c>
      <c r="R468" s="134">
        <v>0</v>
      </c>
      <c r="S468" s="134">
        <v>0</v>
      </c>
      <c r="T468" s="134">
        <v>0</v>
      </c>
      <c r="U468" s="134">
        <v>0</v>
      </c>
    </row>
    <row r="469" spans="1:21" outlineLevel="1" x14ac:dyDescent="0.2">
      <c r="A469" s="525"/>
      <c r="B469" s="527"/>
      <c r="C469" s="527"/>
      <c r="D469" s="527"/>
      <c r="E469" s="529"/>
      <c r="F469" s="531"/>
      <c r="G469" s="3" t="s">
        <v>721</v>
      </c>
      <c r="H469" s="108">
        <v>0</v>
      </c>
      <c r="I469" s="108">
        <v>0</v>
      </c>
      <c r="J469" s="144">
        <v>0</v>
      </c>
      <c r="K469" s="144">
        <v>0</v>
      </c>
      <c r="L469" s="144">
        <v>0</v>
      </c>
      <c r="M469" s="144">
        <v>0</v>
      </c>
      <c r="N469" s="144">
        <v>0</v>
      </c>
      <c r="O469" s="3"/>
      <c r="P469" s="3"/>
      <c r="Q469" s="3"/>
      <c r="R469" s="3"/>
      <c r="S469" s="3"/>
      <c r="T469" s="3"/>
      <c r="U469" s="3"/>
    </row>
    <row r="470" spans="1:21" outlineLevel="1" x14ac:dyDescent="0.2">
      <c r="A470" s="524">
        <v>3</v>
      </c>
      <c r="B470" s="526" t="s">
        <v>718</v>
      </c>
      <c r="C470" s="526" t="s">
        <v>644</v>
      </c>
      <c r="D470" s="526" t="s">
        <v>51</v>
      </c>
      <c r="E470" s="528" t="s">
        <v>647</v>
      </c>
      <c r="F470" s="530"/>
      <c r="G470" s="3" t="s">
        <v>720</v>
      </c>
      <c r="H470" s="169">
        <v>0.91</v>
      </c>
      <c r="I470" s="169">
        <v>0.9</v>
      </c>
      <c r="J470" s="135" t="s">
        <v>605</v>
      </c>
      <c r="K470" s="135" t="s">
        <v>605</v>
      </c>
      <c r="L470" s="135" t="s">
        <v>605</v>
      </c>
      <c r="M470" s="135" t="s">
        <v>605</v>
      </c>
      <c r="N470" s="135" t="s">
        <v>605</v>
      </c>
      <c r="O470" s="135" t="s">
        <v>605</v>
      </c>
      <c r="P470" s="135" t="s">
        <v>605</v>
      </c>
      <c r="Q470" s="135" t="s">
        <v>605</v>
      </c>
      <c r="R470" s="135" t="s">
        <v>605</v>
      </c>
      <c r="S470" s="135" t="s">
        <v>605</v>
      </c>
      <c r="T470" s="135" t="s">
        <v>605</v>
      </c>
      <c r="U470" s="135">
        <v>0.9</v>
      </c>
    </row>
    <row r="471" spans="1:21" outlineLevel="1" x14ac:dyDescent="0.2">
      <c r="A471" s="525"/>
      <c r="B471" s="527"/>
      <c r="C471" s="527"/>
      <c r="D471" s="527"/>
      <c r="E471" s="529"/>
      <c r="F471" s="531"/>
      <c r="G471" s="3" t="s">
        <v>721</v>
      </c>
      <c r="H471" s="109" t="s">
        <v>605</v>
      </c>
      <c r="I471" s="7" t="s">
        <v>605</v>
      </c>
      <c r="J471" s="7" t="s">
        <v>605</v>
      </c>
      <c r="K471" s="7" t="s">
        <v>605</v>
      </c>
      <c r="L471" s="7" t="s">
        <v>605</v>
      </c>
      <c r="M471" s="7" t="s">
        <v>605</v>
      </c>
      <c r="N471" s="7" t="s">
        <v>605</v>
      </c>
      <c r="O471" s="7"/>
      <c r="P471" s="7"/>
      <c r="Q471" s="7"/>
      <c r="R471" s="7"/>
      <c r="S471" s="7"/>
      <c r="T471" s="7"/>
      <c r="U471" s="7"/>
    </row>
    <row r="472" spans="1:21" outlineLevel="1" x14ac:dyDescent="0.2">
      <c r="A472" s="524">
        <v>4</v>
      </c>
      <c r="B472" s="526" t="s">
        <v>718</v>
      </c>
      <c r="C472" s="526" t="s">
        <v>644</v>
      </c>
      <c r="D472" s="526" t="s">
        <v>722</v>
      </c>
      <c r="E472" s="528" t="s">
        <v>723</v>
      </c>
      <c r="F472" s="530"/>
      <c r="G472" s="3" t="s">
        <v>720</v>
      </c>
      <c r="H472" s="169" t="s">
        <v>605</v>
      </c>
      <c r="I472" s="169">
        <v>0.5</v>
      </c>
      <c r="J472" s="135">
        <v>0.3</v>
      </c>
      <c r="K472" s="135">
        <v>0.3</v>
      </c>
      <c r="L472" s="135">
        <v>0.3</v>
      </c>
      <c r="M472" s="135">
        <v>0.4</v>
      </c>
      <c r="N472" s="135">
        <v>0.4</v>
      </c>
      <c r="O472" s="135">
        <v>0.4</v>
      </c>
      <c r="P472" s="135">
        <v>0.45</v>
      </c>
      <c r="Q472" s="135">
        <v>0.45</v>
      </c>
      <c r="R472" s="135">
        <v>0.45</v>
      </c>
      <c r="S472" s="135">
        <v>0.5</v>
      </c>
      <c r="T472" s="135">
        <v>0.5</v>
      </c>
      <c r="U472" s="135">
        <v>0.5</v>
      </c>
    </row>
    <row r="473" spans="1:21" outlineLevel="1" x14ac:dyDescent="0.2">
      <c r="A473" s="525"/>
      <c r="B473" s="527"/>
      <c r="C473" s="527"/>
      <c r="D473" s="527"/>
      <c r="E473" s="529"/>
      <c r="F473" s="531"/>
      <c r="G473" s="3" t="s">
        <v>721</v>
      </c>
      <c r="H473" s="109">
        <v>0.55000000000000004</v>
      </c>
      <c r="I473" s="109">
        <v>0.5</v>
      </c>
      <c r="J473" s="150">
        <v>0.46</v>
      </c>
      <c r="K473" s="150">
        <v>0.48</v>
      </c>
      <c r="L473" s="150">
        <v>0.49</v>
      </c>
      <c r="M473" s="150">
        <v>0.49</v>
      </c>
      <c r="N473" s="150">
        <v>0.49</v>
      </c>
      <c r="O473" s="7"/>
      <c r="P473" s="7"/>
      <c r="Q473" s="7"/>
      <c r="R473" s="7"/>
      <c r="S473" s="7"/>
      <c r="T473" s="7"/>
      <c r="U473" s="7"/>
    </row>
    <row r="474" spans="1:21" outlineLevel="1" x14ac:dyDescent="0.2">
      <c r="A474" s="524">
        <v>5</v>
      </c>
      <c r="B474" s="526" t="s">
        <v>718</v>
      </c>
      <c r="C474" s="526" t="s">
        <v>644</v>
      </c>
      <c r="D474" s="526" t="s">
        <v>519</v>
      </c>
      <c r="E474" s="528" t="s">
        <v>725</v>
      </c>
      <c r="F474" s="530"/>
      <c r="G474" s="3" t="s">
        <v>720</v>
      </c>
      <c r="H474" s="168">
        <v>1.9</v>
      </c>
      <c r="I474" s="170">
        <v>3.5</v>
      </c>
      <c r="J474" s="137">
        <v>3.3</v>
      </c>
      <c r="K474" s="137">
        <v>3.3</v>
      </c>
      <c r="L474" s="137">
        <v>3.3</v>
      </c>
      <c r="M474" s="137">
        <v>3.3</v>
      </c>
      <c r="N474" s="137">
        <v>3.3</v>
      </c>
      <c r="O474" s="137">
        <v>3.3</v>
      </c>
      <c r="P474" s="137">
        <v>3.5</v>
      </c>
      <c r="Q474" s="137">
        <v>3.5</v>
      </c>
      <c r="R474" s="137">
        <v>3.5</v>
      </c>
      <c r="S474" s="137">
        <v>3.5</v>
      </c>
      <c r="T474" s="137">
        <v>3.5</v>
      </c>
      <c r="U474" s="137">
        <v>3.5</v>
      </c>
    </row>
    <row r="475" spans="1:21" outlineLevel="1" x14ac:dyDescent="0.2">
      <c r="A475" s="525"/>
      <c r="B475" s="527"/>
      <c r="C475" s="527"/>
      <c r="D475" s="527"/>
      <c r="E475" s="529"/>
      <c r="F475" s="531"/>
      <c r="G475" s="3" t="s">
        <v>721</v>
      </c>
      <c r="H475" s="108">
        <v>2</v>
      </c>
      <c r="I475" s="110">
        <v>3.5</v>
      </c>
      <c r="J475" s="100"/>
      <c r="K475" s="100"/>
      <c r="L475" s="146">
        <v>3.37</v>
      </c>
      <c r="M475" s="100"/>
      <c r="N475" s="146">
        <v>3.4</v>
      </c>
      <c r="O475" s="100"/>
      <c r="P475" s="100"/>
      <c r="Q475" s="100"/>
      <c r="R475" s="100"/>
      <c r="S475" s="100"/>
      <c r="T475" s="100"/>
      <c r="U475" s="100"/>
    </row>
    <row r="476" spans="1:21" s="97" customFormat="1" outlineLevel="1" x14ac:dyDescent="0.2">
      <c r="A476" s="524">
        <v>6</v>
      </c>
      <c r="B476" s="526" t="s">
        <v>718</v>
      </c>
      <c r="C476" s="526" t="s">
        <v>644</v>
      </c>
      <c r="D476" s="526" t="s">
        <v>519</v>
      </c>
      <c r="E476" s="528" t="s">
        <v>727</v>
      </c>
      <c r="F476" s="530"/>
      <c r="G476" s="3" t="s">
        <v>720</v>
      </c>
      <c r="H476" s="169">
        <v>1</v>
      </c>
      <c r="I476" s="171">
        <v>1</v>
      </c>
      <c r="J476" s="136">
        <v>1</v>
      </c>
      <c r="K476" s="136">
        <v>1</v>
      </c>
      <c r="L476" s="136">
        <v>1</v>
      </c>
      <c r="M476" s="136">
        <v>1</v>
      </c>
      <c r="N476" s="136">
        <v>1</v>
      </c>
      <c r="O476" s="136">
        <v>1</v>
      </c>
      <c r="P476" s="136">
        <v>1</v>
      </c>
      <c r="Q476" s="136">
        <v>1</v>
      </c>
      <c r="R476" s="136">
        <v>1</v>
      </c>
      <c r="S476" s="136">
        <v>1</v>
      </c>
      <c r="T476" s="136">
        <v>1</v>
      </c>
      <c r="U476" s="136">
        <v>1</v>
      </c>
    </row>
    <row r="477" spans="1:21" s="97" customFormat="1" outlineLevel="1" x14ac:dyDescent="0.2">
      <c r="A477" s="525"/>
      <c r="B477" s="527"/>
      <c r="C477" s="527"/>
      <c r="D477" s="527"/>
      <c r="E477" s="529"/>
      <c r="F477" s="531"/>
      <c r="G477" s="3" t="s">
        <v>721</v>
      </c>
      <c r="H477" s="109">
        <v>1</v>
      </c>
      <c r="I477" s="111">
        <v>1</v>
      </c>
      <c r="J477" s="145">
        <v>1</v>
      </c>
      <c r="K477" s="145">
        <v>1</v>
      </c>
      <c r="L477" s="145">
        <v>1</v>
      </c>
      <c r="M477" s="145">
        <v>1</v>
      </c>
      <c r="N477" s="145">
        <v>1</v>
      </c>
      <c r="O477" s="101"/>
      <c r="P477" s="101"/>
      <c r="Q477" s="101"/>
      <c r="R477" s="101"/>
      <c r="S477" s="101"/>
      <c r="T477" s="101"/>
      <c r="U477" s="101"/>
    </row>
    <row r="478" spans="1:21" s="97" customFormat="1" outlineLevel="1" x14ac:dyDescent="0.2">
      <c r="A478" s="524">
        <v>7</v>
      </c>
      <c r="B478" s="526" t="s">
        <v>718</v>
      </c>
      <c r="C478" s="526" t="s">
        <v>644</v>
      </c>
      <c r="D478" s="526" t="s">
        <v>519</v>
      </c>
      <c r="E478" s="528" t="s">
        <v>729</v>
      </c>
      <c r="F478" s="530"/>
      <c r="G478" s="3" t="s">
        <v>720</v>
      </c>
      <c r="H478" s="169">
        <v>0.95</v>
      </c>
      <c r="I478" s="171">
        <v>0.95</v>
      </c>
      <c r="J478" s="207">
        <v>0.95</v>
      </c>
      <c r="K478" s="207">
        <v>0.95</v>
      </c>
      <c r="L478" s="207">
        <v>0.95</v>
      </c>
      <c r="M478" s="207">
        <v>0.95</v>
      </c>
      <c r="N478" s="136">
        <v>0.95</v>
      </c>
      <c r="O478" s="136">
        <v>0.95</v>
      </c>
      <c r="P478" s="136">
        <v>0.95</v>
      </c>
      <c r="Q478" s="136">
        <v>0.95</v>
      </c>
      <c r="R478" s="136">
        <v>0.95</v>
      </c>
      <c r="S478" s="136">
        <v>0.95</v>
      </c>
      <c r="T478" s="136">
        <v>0.95</v>
      </c>
      <c r="U478" s="136">
        <v>0.95</v>
      </c>
    </row>
    <row r="479" spans="1:21" s="97" customFormat="1" outlineLevel="1" x14ac:dyDescent="0.2">
      <c r="A479" s="525"/>
      <c r="B479" s="527"/>
      <c r="C479" s="527"/>
      <c r="D479" s="527"/>
      <c r="E479" s="529"/>
      <c r="F479" s="531"/>
      <c r="G479" s="3" t="s">
        <v>721</v>
      </c>
      <c r="H479" s="109">
        <v>0.95</v>
      </c>
      <c r="I479" s="111">
        <v>0.95</v>
      </c>
      <c r="J479" s="345">
        <v>1</v>
      </c>
      <c r="K479" s="345">
        <v>1</v>
      </c>
      <c r="L479" s="345">
        <v>1</v>
      </c>
      <c r="M479" s="345">
        <v>1</v>
      </c>
      <c r="N479" s="345">
        <v>1</v>
      </c>
      <c r="O479" s="101"/>
      <c r="P479" s="101"/>
      <c r="Q479" s="101"/>
      <c r="R479" s="101"/>
      <c r="S479" s="101"/>
      <c r="T479" s="101"/>
      <c r="U479" s="101"/>
    </row>
    <row r="480" spans="1:21" s="97" customFormat="1" outlineLevel="1" x14ac:dyDescent="0.2">
      <c r="A480" s="524">
        <v>8</v>
      </c>
      <c r="B480" s="526" t="s">
        <v>718</v>
      </c>
      <c r="C480" s="526" t="s">
        <v>644</v>
      </c>
      <c r="D480" s="526" t="s">
        <v>519</v>
      </c>
      <c r="E480" s="528" t="s">
        <v>730</v>
      </c>
      <c r="F480" s="530"/>
      <c r="G480" s="3" t="s">
        <v>720</v>
      </c>
      <c r="H480" s="168" t="s">
        <v>629</v>
      </c>
      <c r="I480" s="170" t="s">
        <v>629</v>
      </c>
      <c r="J480" s="137" t="s">
        <v>629</v>
      </c>
      <c r="K480" s="137" t="s">
        <v>629</v>
      </c>
      <c r="L480" s="137" t="s">
        <v>629</v>
      </c>
      <c r="M480" s="137" t="s">
        <v>629</v>
      </c>
      <c r="N480" s="137" t="s">
        <v>629</v>
      </c>
      <c r="O480" s="137" t="s">
        <v>629</v>
      </c>
      <c r="P480" s="137" t="s">
        <v>629</v>
      </c>
      <c r="Q480" s="137" t="s">
        <v>629</v>
      </c>
      <c r="R480" s="137" t="s">
        <v>629</v>
      </c>
      <c r="S480" s="137" t="s">
        <v>629</v>
      </c>
      <c r="T480" s="137" t="s">
        <v>629</v>
      </c>
      <c r="U480" s="137" t="s">
        <v>629</v>
      </c>
    </row>
    <row r="481" spans="1:22" s="97" customFormat="1" outlineLevel="1" x14ac:dyDescent="0.2">
      <c r="A481" s="525"/>
      <c r="B481" s="527"/>
      <c r="C481" s="527"/>
      <c r="D481" s="527"/>
      <c r="E481" s="529"/>
      <c r="F481" s="531"/>
      <c r="G481" s="3" t="s">
        <v>721</v>
      </c>
      <c r="H481" s="108" t="s">
        <v>605</v>
      </c>
      <c r="I481" s="110" t="s">
        <v>605</v>
      </c>
      <c r="J481" s="100" t="s">
        <v>605</v>
      </c>
      <c r="K481" s="100" t="s">
        <v>605</v>
      </c>
      <c r="L481" s="100" t="s">
        <v>605</v>
      </c>
      <c r="M481" s="100" t="s">
        <v>605</v>
      </c>
      <c r="N481" s="100" t="s">
        <v>605</v>
      </c>
      <c r="O481" s="100"/>
      <c r="P481" s="100"/>
      <c r="Q481" s="100"/>
      <c r="R481" s="100"/>
      <c r="S481" s="100"/>
      <c r="T481" s="100"/>
      <c r="U481" s="100"/>
    </row>
    <row r="482" spans="1:22" s="97" customFormat="1" outlineLevel="1" x14ac:dyDescent="0.2">
      <c r="A482" s="524">
        <v>9</v>
      </c>
      <c r="B482" s="526" t="s">
        <v>718</v>
      </c>
      <c r="C482" s="526" t="s">
        <v>644</v>
      </c>
      <c r="D482" s="526" t="s">
        <v>519</v>
      </c>
      <c r="E482" s="528" t="s">
        <v>731</v>
      </c>
      <c r="F482" s="530"/>
      <c r="G482" s="3" t="s">
        <v>720</v>
      </c>
      <c r="H482" s="168">
        <v>0</v>
      </c>
      <c r="I482" s="170">
        <v>0</v>
      </c>
      <c r="J482" s="137">
        <v>0</v>
      </c>
      <c r="K482" s="137">
        <v>0</v>
      </c>
      <c r="L482" s="137">
        <v>0</v>
      </c>
      <c r="M482" s="137">
        <v>0</v>
      </c>
      <c r="N482" s="137">
        <v>0</v>
      </c>
      <c r="O482" s="137">
        <v>0</v>
      </c>
      <c r="P482" s="137">
        <v>0</v>
      </c>
      <c r="Q482" s="137">
        <v>0</v>
      </c>
      <c r="R482" s="137">
        <v>0</v>
      </c>
      <c r="S482" s="137">
        <v>0</v>
      </c>
      <c r="T482" s="137">
        <v>0</v>
      </c>
      <c r="U482" s="137">
        <v>0</v>
      </c>
    </row>
    <row r="483" spans="1:22" s="97" customFormat="1" outlineLevel="1" x14ac:dyDescent="0.2">
      <c r="A483" s="525"/>
      <c r="B483" s="527"/>
      <c r="C483" s="527"/>
      <c r="D483" s="527"/>
      <c r="E483" s="529"/>
      <c r="F483" s="531"/>
      <c r="G483" s="3" t="s">
        <v>721</v>
      </c>
      <c r="H483" s="108">
        <v>0</v>
      </c>
      <c r="I483" s="110">
        <v>0</v>
      </c>
      <c r="J483" s="146">
        <v>0</v>
      </c>
      <c r="K483" s="146">
        <v>0</v>
      </c>
      <c r="L483" s="146">
        <v>0</v>
      </c>
      <c r="M483" s="146">
        <v>0</v>
      </c>
      <c r="N483" s="146">
        <v>0</v>
      </c>
      <c r="O483" s="100"/>
      <c r="P483" s="100"/>
      <c r="Q483" s="100"/>
      <c r="R483" s="100"/>
      <c r="S483" s="100"/>
      <c r="T483" s="100"/>
      <c r="U483" s="100"/>
    </row>
    <row r="484" spans="1:22" s="97" customFormat="1" outlineLevel="1" x14ac:dyDescent="0.2">
      <c r="A484" s="524">
        <v>10</v>
      </c>
      <c r="B484" s="526" t="s">
        <v>718</v>
      </c>
      <c r="C484" s="526" t="s">
        <v>644</v>
      </c>
      <c r="D484" s="526" t="s">
        <v>519</v>
      </c>
      <c r="E484" s="528" t="s">
        <v>762</v>
      </c>
      <c r="F484" s="530"/>
      <c r="G484" s="3" t="s">
        <v>720</v>
      </c>
      <c r="H484" s="168">
        <v>5</v>
      </c>
      <c r="I484" s="170">
        <v>5</v>
      </c>
      <c r="J484" s="137" t="s">
        <v>629</v>
      </c>
      <c r="K484" s="137" t="s">
        <v>629</v>
      </c>
      <c r="L484" s="137" t="s">
        <v>629</v>
      </c>
      <c r="M484" s="137" t="s">
        <v>629</v>
      </c>
      <c r="N484" s="137" t="s">
        <v>629</v>
      </c>
      <c r="O484" s="137" t="s">
        <v>629</v>
      </c>
      <c r="P484" s="137" t="s">
        <v>629</v>
      </c>
      <c r="Q484" s="137" t="s">
        <v>629</v>
      </c>
      <c r="R484" s="137" t="s">
        <v>629</v>
      </c>
      <c r="S484" s="137" t="s">
        <v>629</v>
      </c>
      <c r="T484" s="137" t="s">
        <v>629</v>
      </c>
      <c r="U484" s="137" t="s">
        <v>629</v>
      </c>
    </row>
    <row r="485" spans="1:22" s="97" customFormat="1" outlineLevel="1" x14ac:dyDescent="0.2">
      <c r="A485" s="525"/>
      <c r="B485" s="527"/>
      <c r="C485" s="527"/>
      <c r="D485" s="527"/>
      <c r="E485" s="529"/>
      <c r="F485" s="531"/>
      <c r="G485" s="3" t="s">
        <v>721</v>
      </c>
      <c r="H485" s="108">
        <v>5</v>
      </c>
      <c r="I485" s="110">
        <v>5</v>
      </c>
      <c r="J485" s="100" t="s">
        <v>605</v>
      </c>
      <c r="K485" s="100" t="s">
        <v>605</v>
      </c>
      <c r="L485" s="100" t="s">
        <v>605</v>
      </c>
      <c r="M485" s="100" t="s">
        <v>605</v>
      </c>
      <c r="N485" s="100" t="s">
        <v>605</v>
      </c>
      <c r="O485" s="100"/>
      <c r="P485" s="100"/>
      <c r="Q485" s="100"/>
      <c r="R485" s="100"/>
      <c r="S485" s="100"/>
      <c r="T485" s="100"/>
      <c r="U485" s="100"/>
    </row>
    <row r="486" spans="1:22" s="97" customFormat="1" outlineLevel="1" x14ac:dyDescent="0.2">
      <c r="A486" s="524">
        <v>11</v>
      </c>
      <c r="B486" s="526" t="s">
        <v>718</v>
      </c>
      <c r="C486" s="526" t="s">
        <v>644</v>
      </c>
      <c r="D486" s="526" t="s">
        <v>519</v>
      </c>
      <c r="E486" s="528" t="s">
        <v>733</v>
      </c>
      <c r="F486" s="530"/>
      <c r="G486" s="3" t="s">
        <v>720</v>
      </c>
      <c r="H486" s="169">
        <v>1</v>
      </c>
      <c r="I486" s="171">
        <v>1</v>
      </c>
      <c r="J486" s="136">
        <v>1</v>
      </c>
      <c r="K486" s="136">
        <v>1</v>
      </c>
      <c r="L486" s="136">
        <v>1</v>
      </c>
      <c r="M486" s="136">
        <v>1</v>
      </c>
      <c r="N486" s="136">
        <v>1</v>
      </c>
      <c r="O486" s="136">
        <v>1</v>
      </c>
      <c r="P486" s="136">
        <v>1</v>
      </c>
      <c r="Q486" s="136">
        <v>1</v>
      </c>
      <c r="R486" s="136">
        <v>1</v>
      </c>
      <c r="S486" s="136">
        <v>1</v>
      </c>
      <c r="T486" s="136">
        <v>1</v>
      </c>
      <c r="U486" s="136">
        <v>1</v>
      </c>
    </row>
    <row r="487" spans="1:22" s="97" customFormat="1" outlineLevel="1" x14ac:dyDescent="0.2">
      <c r="A487" s="525"/>
      <c r="B487" s="527"/>
      <c r="C487" s="527"/>
      <c r="D487" s="527"/>
      <c r="E487" s="529"/>
      <c r="F487" s="531"/>
      <c r="G487" s="3" t="s">
        <v>721</v>
      </c>
      <c r="H487" s="109">
        <v>1</v>
      </c>
      <c r="I487" s="111">
        <v>1</v>
      </c>
      <c r="J487" s="145">
        <v>1</v>
      </c>
      <c r="K487" s="145">
        <v>1</v>
      </c>
      <c r="L487" s="145">
        <v>1</v>
      </c>
      <c r="M487" s="145">
        <v>1</v>
      </c>
      <c r="N487" s="145">
        <v>1</v>
      </c>
      <c r="O487" s="101"/>
      <c r="P487" s="101"/>
      <c r="Q487" s="101"/>
      <c r="R487" s="101"/>
      <c r="S487" s="101"/>
      <c r="T487" s="101"/>
      <c r="U487" s="101"/>
    </row>
    <row r="488" spans="1:22" s="97" customFormat="1" outlineLevel="1" x14ac:dyDescent="0.2">
      <c r="A488" s="524">
        <v>12</v>
      </c>
      <c r="B488" s="526" t="s">
        <v>718</v>
      </c>
      <c r="C488" s="526" t="s">
        <v>644</v>
      </c>
      <c r="D488" s="526" t="s">
        <v>519</v>
      </c>
      <c r="E488" s="528" t="s">
        <v>734</v>
      </c>
      <c r="F488" s="530"/>
      <c r="G488" s="3" t="s">
        <v>720</v>
      </c>
      <c r="H488" s="168">
        <v>0</v>
      </c>
      <c r="I488" s="170">
        <v>0</v>
      </c>
      <c r="J488" s="137" t="s">
        <v>629</v>
      </c>
      <c r="K488" s="137" t="s">
        <v>629</v>
      </c>
      <c r="L488" s="137" t="s">
        <v>629</v>
      </c>
      <c r="M488" s="137" t="s">
        <v>629</v>
      </c>
      <c r="N488" s="137" t="s">
        <v>629</v>
      </c>
      <c r="O488" s="137" t="s">
        <v>629</v>
      </c>
      <c r="P488" s="137" t="s">
        <v>629</v>
      </c>
      <c r="Q488" s="137" t="s">
        <v>629</v>
      </c>
      <c r="R488" s="137" t="s">
        <v>629</v>
      </c>
      <c r="S488" s="137" t="s">
        <v>629</v>
      </c>
      <c r="T488" s="137" t="s">
        <v>629</v>
      </c>
      <c r="U488" s="137" t="s">
        <v>629</v>
      </c>
    </row>
    <row r="489" spans="1:22" s="97" customFormat="1" outlineLevel="1" x14ac:dyDescent="0.2">
      <c r="A489" s="525"/>
      <c r="B489" s="527"/>
      <c r="C489" s="527"/>
      <c r="D489" s="527"/>
      <c r="E489" s="529"/>
      <c r="F489" s="531"/>
      <c r="G489" s="3" t="s">
        <v>721</v>
      </c>
      <c r="H489" s="108">
        <v>0</v>
      </c>
      <c r="I489" s="110">
        <v>0</v>
      </c>
      <c r="J489" s="100" t="s">
        <v>605</v>
      </c>
      <c r="K489" s="100" t="s">
        <v>605</v>
      </c>
      <c r="L489" s="100" t="s">
        <v>605</v>
      </c>
      <c r="M489" s="100" t="s">
        <v>605</v>
      </c>
      <c r="N489" s="100" t="s">
        <v>605</v>
      </c>
      <c r="O489" s="100"/>
      <c r="P489" s="100"/>
      <c r="Q489" s="100"/>
      <c r="R489" s="100"/>
      <c r="S489" s="100"/>
      <c r="T489" s="100"/>
      <c r="U489" s="100"/>
    </row>
    <row r="490" spans="1:22" outlineLevel="1" x14ac:dyDescent="0.2">
      <c r="A490" s="524">
        <v>13</v>
      </c>
      <c r="B490" s="526" t="s">
        <v>718</v>
      </c>
      <c r="C490" s="526" t="s">
        <v>648</v>
      </c>
      <c r="D490" s="526" t="s">
        <v>722</v>
      </c>
      <c r="E490" s="528" t="s">
        <v>649</v>
      </c>
      <c r="F490" s="530"/>
      <c r="G490" s="3" t="s">
        <v>720</v>
      </c>
      <c r="H490" s="168">
        <v>2</v>
      </c>
      <c r="I490" s="168">
        <v>0</v>
      </c>
      <c r="J490" s="137">
        <v>0</v>
      </c>
      <c r="K490" s="137">
        <v>0</v>
      </c>
      <c r="L490" s="137">
        <v>0</v>
      </c>
      <c r="M490" s="137">
        <v>0</v>
      </c>
      <c r="N490" s="137">
        <v>0</v>
      </c>
      <c r="O490" s="137">
        <v>0</v>
      </c>
      <c r="P490" s="137">
        <v>0</v>
      </c>
      <c r="Q490" s="137">
        <v>0</v>
      </c>
      <c r="R490" s="137">
        <v>0</v>
      </c>
      <c r="S490" s="137">
        <v>0</v>
      </c>
      <c r="T490" s="137">
        <v>0</v>
      </c>
      <c r="U490" s="137">
        <v>0</v>
      </c>
    </row>
    <row r="491" spans="1:22" outlineLevel="1" x14ac:dyDescent="0.2">
      <c r="A491" s="525"/>
      <c r="B491" s="527"/>
      <c r="C491" s="527"/>
      <c r="D491" s="527"/>
      <c r="E491" s="529"/>
      <c r="F491" s="531"/>
      <c r="G491" s="3" t="s">
        <v>721</v>
      </c>
      <c r="H491" s="108">
        <v>1</v>
      </c>
      <c r="I491" s="108">
        <v>1</v>
      </c>
      <c r="J491" s="146">
        <v>0</v>
      </c>
      <c r="K491" s="146">
        <v>0</v>
      </c>
      <c r="L491" s="146">
        <v>0</v>
      </c>
      <c r="M491" s="146">
        <v>0</v>
      </c>
      <c r="N491" s="130">
        <v>1</v>
      </c>
      <c r="O491" s="100"/>
      <c r="P491" s="100"/>
      <c r="Q491" s="100"/>
      <c r="R491" s="100"/>
      <c r="S491" s="100"/>
      <c r="T491" s="100"/>
      <c r="U491" s="100"/>
      <c r="V491" s="128"/>
    </row>
    <row r="492" spans="1:22" outlineLevel="1" x14ac:dyDescent="0.2">
      <c r="A492" s="524">
        <v>14</v>
      </c>
      <c r="B492" s="526" t="s">
        <v>718</v>
      </c>
      <c r="C492" s="526" t="s">
        <v>648</v>
      </c>
      <c r="D492" s="526" t="s">
        <v>51</v>
      </c>
      <c r="E492" s="528" t="s">
        <v>735</v>
      </c>
      <c r="F492" s="530"/>
      <c r="G492" s="3" t="s">
        <v>720</v>
      </c>
      <c r="H492" s="169">
        <v>0.66</v>
      </c>
      <c r="I492" s="169">
        <v>0.66</v>
      </c>
      <c r="J492" s="136">
        <v>0.66</v>
      </c>
      <c r="K492" s="136">
        <v>0.66</v>
      </c>
      <c r="L492" s="136">
        <v>0.66</v>
      </c>
      <c r="M492" s="136">
        <v>0.66</v>
      </c>
      <c r="N492" s="136">
        <v>0.66</v>
      </c>
      <c r="O492" s="136">
        <v>0.66</v>
      </c>
      <c r="P492" s="136">
        <v>0.66</v>
      </c>
      <c r="Q492" s="136">
        <v>0.66</v>
      </c>
      <c r="R492" s="136">
        <v>0.66</v>
      </c>
      <c r="S492" s="136">
        <v>0.66</v>
      </c>
      <c r="T492" s="136">
        <v>0.66</v>
      </c>
      <c r="U492" s="136">
        <v>0.66</v>
      </c>
    </row>
    <row r="493" spans="1:22" outlineLevel="1" x14ac:dyDescent="0.2">
      <c r="A493" s="525"/>
      <c r="B493" s="527"/>
      <c r="C493" s="527"/>
      <c r="D493" s="527"/>
      <c r="E493" s="529"/>
      <c r="F493" s="531"/>
      <c r="G493" s="3" t="s">
        <v>721</v>
      </c>
      <c r="H493" s="109">
        <v>0.66</v>
      </c>
      <c r="I493" s="109">
        <v>0.66</v>
      </c>
      <c r="J493" s="145">
        <v>0.84499999999999997</v>
      </c>
      <c r="K493" s="145">
        <v>0.84</v>
      </c>
      <c r="L493" s="145">
        <v>0.83799999999999997</v>
      </c>
      <c r="M493" s="145">
        <v>0.83799999999999997</v>
      </c>
      <c r="N493" s="145">
        <v>0.83799999999999997</v>
      </c>
      <c r="O493" s="145">
        <v>0.83799999999999997</v>
      </c>
      <c r="P493" s="145">
        <v>0.83799999999999997</v>
      </c>
      <c r="Q493" s="145">
        <v>0.83799999999999997</v>
      </c>
      <c r="R493" s="145">
        <v>0.83799999999999997</v>
      </c>
      <c r="S493" s="145">
        <v>0.83799999999999997</v>
      </c>
      <c r="T493" s="101"/>
      <c r="U493" s="101"/>
      <c r="V493" s="128"/>
    </row>
    <row r="494" spans="1:22" outlineLevel="1" x14ac:dyDescent="0.2">
      <c r="A494" s="524">
        <v>15</v>
      </c>
      <c r="B494" s="526" t="s">
        <v>718</v>
      </c>
      <c r="C494" s="526" t="s">
        <v>648</v>
      </c>
      <c r="D494" s="526" t="s">
        <v>722</v>
      </c>
      <c r="E494" s="528" t="s">
        <v>736</v>
      </c>
      <c r="F494" s="530"/>
      <c r="G494" s="3" t="s">
        <v>720</v>
      </c>
      <c r="H494" s="168">
        <v>0</v>
      </c>
      <c r="I494" s="168">
        <v>0</v>
      </c>
      <c r="J494" s="137">
        <v>0</v>
      </c>
      <c r="K494" s="137">
        <v>0</v>
      </c>
      <c r="L494" s="137">
        <v>0</v>
      </c>
      <c r="M494" s="137">
        <v>0</v>
      </c>
      <c r="N494" s="137">
        <v>0</v>
      </c>
      <c r="O494" s="137">
        <v>0</v>
      </c>
      <c r="P494" s="137">
        <v>0</v>
      </c>
      <c r="Q494" s="137">
        <v>0</v>
      </c>
      <c r="R494" s="137">
        <v>0</v>
      </c>
      <c r="S494" s="137">
        <v>0</v>
      </c>
      <c r="T494" s="137">
        <v>0</v>
      </c>
      <c r="U494" s="137">
        <v>0</v>
      </c>
    </row>
    <row r="495" spans="1:22" outlineLevel="1" x14ac:dyDescent="0.2">
      <c r="A495" s="525"/>
      <c r="B495" s="527"/>
      <c r="C495" s="527"/>
      <c r="D495" s="527"/>
      <c r="E495" s="529"/>
      <c r="F495" s="531"/>
      <c r="G495" s="3" t="s">
        <v>721</v>
      </c>
      <c r="H495" s="276">
        <v>1</v>
      </c>
      <c r="I495" s="110">
        <v>2</v>
      </c>
      <c r="J495" s="146">
        <v>0</v>
      </c>
      <c r="K495" s="188">
        <v>0</v>
      </c>
      <c r="L495" s="265">
        <v>1</v>
      </c>
      <c r="M495" s="265">
        <v>1</v>
      </c>
      <c r="N495" s="188">
        <v>0</v>
      </c>
      <c r="O495" s="188">
        <v>0</v>
      </c>
      <c r="P495" s="188">
        <v>0</v>
      </c>
      <c r="Q495" s="188">
        <v>0</v>
      </c>
      <c r="R495" s="188">
        <v>0</v>
      </c>
      <c r="S495" s="101"/>
      <c r="T495" s="101"/>
      <c r="U495" s="101"/>
    </row>
    <row r="496" spans="1:22" outlineLevel="1" x14ac:dyDescent="0.2">
      <c r="A496" s="524">
        <v>16</v>
      </c>
      <c r="B496" s="526" t="s">
        <v>718</v>
      </c>
      <c r="C496" s="526" t="s">
        <v>648</v>
      </c>
      <c r="D496" s="526" t="s">
        <v>51</v>
      </c>
      <c r="E496" s="528" t="s">
        <v>651</v>
      </c>
      <c r="F496" s="530"/>
      <c r="G496" s="3" t="s">
        <v>720</v>
      </c>
      <c r="H496" s="168">
        <v>0</v>
      </c>
      <c r="I496" s="168">
        <v>0</v>
      </c>
      <c r="J496" s="168">
        <v>0</v>
      </c>
      <c r="K496" s="168">
        <v>0</v>
      </c>
      <c r="L496" s="168">
        <v>0</v>
      </c>
      <c r="M496" s="168">
        <v>0</v>
      </c>
      <c r="N496" s="168">
        <v>0</v>
      </c>
      <c r="O496" s="168">
        <v>0</v>
      </c>
      <c r="P496" s="168">
        <v>0</v>
      </c>
      <c r="Q496" s="168">
        <v>0</v>
      </c>
      <c r="R496" s="168">
        <v>0</v>
      </c>
      <c r="S496" s="168">
        <v>0</v>
      </c>
      <c r="T496" s="168">
        <v>0</v>
      </c>
      <c r="U496" s="168">
        <v>0</v>
      </c>
    </row>
    <row r="497" spans="1:22" outlineLevel="1" x14ac:dyDescent="0.2">
      <c r="A497" s="525"/>
      <c r="B497" s="527"/>
      <c r="C497" s="527"/>
      <c r="D497" s="527"/>
      <c r="E497" s="529"/>
      <c r="F497" s="531"/>
      <c r="G497" s="3" t="s">
        <v>721</v>
      </c>
      <c r="H497" s="108">
        <v>0</v>
      </c>
      <c r="I497" s="126">
        <v>0</v>
      </c>
      <c r="J497" s="181">
        <v>0</v>
      </c>
      <c r="K497" s="181">
        <v>0</v>
      </c>
      <c r="L497" s="181">
        <v>0</v>
      </c>
      <c r="M497" s="181">
        <v>0</v>
      </c>
      <c r="N497" s="181">
        <v>0</v>
      </c>
      <c r="O497" s="101"/>
      <c r="P497" s="101"/>
      <c r="Q497" s="101"/>
      <c r="R497" s="101"/>
      <c r="S497" s="101"/>
      <c r="T497" s="101"/>
      <c r="U497" s="101"/>
    </row>
    <row r="498" spans="1:22" outlineLevel="1" x14ac:dyDescent="0.2">
      <c r="A498" s="524">
        <v>17</v>
      </c>
      <c r="B498" s="526" t="s">
        <v>718</v>
      </c>
      <c r="C498" s="526" t="s">
        <v>648</v>
      </c>
      <c r="D498" s="526" t="s">
        <v>722</v>
      </c>
      <c r="E498" s="528" t="s">
        <v>654</v>
      </c>
      <c r="F498" s="530"/>
      <c r="G498" s="3" t="s">
        <v>720</v>
      </c>
      <c r="H498" s="172" t="s">
        <v>605</v>
      </c>
      <c r="I498" s="172" t="s">
        <v>605</v>
      </c>
      <c r="J498" s="172" t="s">
        <v>605</v>
      </c>
      <c r="K498" s="172" t="s">
        <v>605</v>
      </c>
      <c r="L498" s="172" t="s">
        <v>605</v>
      </c>
      <c r="M498" s="172" t="s">
        <v>605</v>
      </c>
      <c r="N498" s="172" t="s">
        <v>605</v>
      </c>
      <c r="O498" s="172" t="s">
        <v>605</v>
      </c>
      <c r="P498" s="172" t="s">
        <v>605</v>
      </c>
      <c r="Q498" s="172" t="s">
        <v>605</v>
      </c>
      <c r="R498" s="172" t="s">
        <v>605</v>
      </c>
      <c r="S498" s="172" t="s">
        <v>605</v>
      </c>
      <c r="T498" s="172" t="s">
        <v>605</v>
      </c>
      <c r="U498" s="172" t="s">
        <v>605</v>
      </c>
    </row>
    <row r="499" spans="1:22" outlineLevel="1" x14ac:dyDescent="0.2">
      <c r="A499" s="525"/>
      <c r="B499" s="527"/>
      <c r="C499" s="527"/>
      <c r="D499" s="527"/>
      <c r="E499" s="529"/>
      <c r="F499" s="531"/>
      <c r="G499" s="3" t="s">
        <v>721</v>
      </c>
      <c r="H499" s="112" t="s">
        <v>605</v>
      </c>
      <c r="I499" s="112" t="s">
        <v>605</v>
      </c>
      <c r="J499" s="112" t="s">
        <v>605</v>
      </c>
      <c r="K499" s="112" t="s">
        <v>605</v>
      </c>
      <c r="L499" s="112" t="s">
        <v>605</v>
      </c>
      <c r="M499" s="112" t="s">
        <v>605</v>
      </c>
      <c r="N499" s="112" t="s">
        <v>605</v>
      </c>
      <c r="O499" s="112" t="s">
        <v>605</v>
      </c>
      <c r="P499" s="112" t="s">
        <v>605</v>
      </c>
      <c r="Q499" s="112" t="s">
        <v>605</v>
      </c>
      <c r="R499" s="112" t="s">
        <v>605</v>
      </c>
      <c r="S499" s="112" t="s">
        <v>605</v>
      </c>
      <c r="T499" s="112" t="s">
        <v>605</v>
      </c>
      <c r="U499" s="112" t="s">
        <v>605</v>
      </c>
    </row>
    <row r="500" spans="1:22" outlineLevel="1" x14ac:dyDescent="0.2">
      <c r="A500" s="524">
        <v>18</v>
      </c>
      <c r="B500" s="526" t="s">
        <v>718</v>
      </c>
      <c r="C500" s="526" t="s">
        <v>648</v>
      </c>
      <c r="D500" s="526" t="s">
        <v>722</v>
      </c>
      <c r="E500" s="528" t="s">
        <v>655</v>
      </c>
      <c r="F500" s="530"/>
      <c r="G500" s="3" t="s">
        <v>720</v>
      </c>
      <c r="H500" s="172" t="s">
        <v>605</v>
      </c>
      <c r="I500" s="172">
        <v>0.95499999999999996</v>
      </c>
      <c r="J500" s="140">
        <v>0.95499999999999996</v>
      </c>
      <c r="K500" s="140">
        <v>0.95499999999999996</v>
      </c>
      <c r="L500" s="140">
        <v>0.95499999999999996</v>
      </c>
      <c r="M500" s="140">
        <v>0.95499999999999996</v>
      </c>
      <c r="N500" s="140">
        <v>0.95499999999999996</v>
      </c>
      <c r="O500" s="140">
        <v>0.95499999999999996</v>
      </c>
      <c r="P500" s="140">
        <v>0.95499999999999996</v>
      </c>
      <c r="Q500" s="140">
        <v>0.95499999999999996</v>
      </c>
      <c r="R500" s="140">
        <v>0.95499999999999996</v>
      </c>
      <c r="S500" s="140">
        <v>0.95499999999999996</v>
      </c>
      <c r="T500" s="140">
        <v>0.95499999999999996</v>
      </c>
      <c r="U500" s="140">
        <v>0.95499999999999996</v>
      </c>
    </row>
    <row r="501" spans="1:22" outlineLevel="1" x14ac:dyDescent="0.2">
      <c r="A501" s="525"/>
      <c r="B501" s="527"/>
      <c r="C501" s="527"/>
      <c r="D501" s="527"/>
      <c r="E501" s="529"/>
      <c r="F501" s="531"/>
      <c r="G501" s="3" t="s">
        <v>721</v>
      </c>
      <c r="H501" s="112" t="s">
        <v>605</v>
      </c>
      <c r="I501" s="112">
        <v>0.95499999999999996</v>
      </c>
      <c r="J501" s="285">
        <v>0.96</v>
      </c>
      <c r="K501" s="285">
        <v>0.96</v>
      </c>
      <c r="L501" s="285">
        <v>0.96</v>
      </c>
      <c r="M501" s="285">
        <v>0.96</v>
      </c>
      <c r="N501" s="285">
        <v>0.96</v>
      </c>
      <c r="O501" s="285">
        <v>0.96</v>
      </c>
      <c r="P501" s="285">
        <v>0.96</v>
      </c>
      <c r="Q501" s="285">
        <v>0.96</v>
      </c>
      <c r="R501" s="285">
        <v>0.96</v>
      </c>
      <c r="S501" s="285">
        <v>0.96</v>
      </c>
      <c r="T501" s="103"/>
      <c r="U501" s="103"/>
    </row>
    <row r="502" spans="1:22" outlineLevel="1" x14ac:dyDescent="0.2">
      <c r="A502" s="524">
        <v>20</v>
      </c>
      <c r="B502" s="526" t="s">
        <v>718</v>
      </c>
      <c r="C502" s="526" t="s">
        <v>663</v>
      </c>
      <c r="D502" s="526" t="s">
        <v>51</v>
      </c>
      <c r="E502" s="528" t="s">
        <v>664</v>
      </c>
      <c r="F502" s="530"/>
      <c r="G502" s="3" t="s">
        <v>720</v>
      </c>
      <c r="H502" s="169">
        <v>0.99</v>
      </c>
      <c r="I502" s="169">
        <v>0.99</v>
      </c>
      <c r="J502" s="136">
        <v>0.99</v>
      </c>
      <c r="K502" s="136">
        <v>0.99</v>
      </c>
      <c r="L502" s="136">
        <v>0.99</v>
      </c>
      <c r="M502" s="136">
        <v>0.99</v>
      </c>
      <c r="N502" s="136">
        <v>0.99</v>
      </c>
      <c r="O502" s="136">
        <v>0.99</v>
      </c>
      <c r="P502" s="136">
        <v>0.99</v>
      </c>
      <c r="Q502" s="136">
        <v>0.99</v>
      </c>
      <c r="R502" s="136">
        <v>0.99</v>
      </c>
      <c r="S502" s="136">
        <v>0.99</v>
      </c>
      <c r="T502" s="136">
        <v>0.99</v>
      </c>
      <c r="U502" s="136">
        <v>0.99</v>
      </c>
    </row>
    <row r="503" spans="1:22" outlineLevel="1" x14ac:dyDescent="0.2">
      <c r="A503" s="525"/>
      <c r="B503" s="527"/>
      <c r="C503" s="527"/>
      <c r="D503" s="527"/>
      <c r="E503" s="529"/>
      <c r="F503" s="531"/>
      <c r="G503" s="3" t="s">
        <v>721</v>
      </c>
      <c r="H503" s="109">
        <v>1</v>
      </c>
      <c r="I503" s="109">
        <v>1</v>
      </c>
      <c r="J503" s="145">
        <v>1</v>
      </c>
      <c r="K503" s="145">
        <v>1</v>
      </c>
      <c r="L503" s="145">
        <v>1</v>
      </c>
      <c r="M503" s="145">
        <v>1</v>
      </c>
      <c r="N503" s="145">
        <v>1</v>
      </c>
      <c r="O503" s="145">
        <v>1</v>
      </c>
      <c r="P503" s="145">
        <v>1</v>
      </c>
      <c r="Q503" s="145">
        <v>1</v>
      </c>
      <c r="R503" s="145">
        <v>1</v>
      </c>
      <c r="S503" s="145">
        <v>1</v>
      </c>
      <c r="T503" s="101"/>
      <c r="U503" s="101"/>
    </row>
    <row r="504" spans="1:22" outlineLevel="1" x14ac:dyDescent="0.2">
      <c r="A504" s="524">
        <v>21</v>
      </c>
      <c r="B504" s="526" t="s">
        <v>718</v>
      </c>
      <c r="C504" s="526" t="s">
        <v>663</v>
      </c>
      <c r="D504" s="526" t="s">
        <v>51</v>
      </c>
      <c r="E504" s="528" t="s">
        <v>665</v>
      </c>
      <c r="F504" s="530"/>
      <c r="G504" s="3" t="s">
        <v>720</v>
      </c>
      <c r="H504" s="169">
        <v>0.99</v>
      </c>
      <c r="I504" s="169">
        <v>0.98</v>
      </c>
      <c r="J504" s="136">
        <v>0.98</v>
      </c>
      <c r="K504" s="136">
        <v>0.98</v>
      </c>
      <c r="L504" s="136">
        <v>0.98</v>
      </c>
      <c r="M504" s="136">
        <v>0.98</v>
      </c>
      <c r="N504" s="136">
        <v>0.98</v>
      </c>
      <c r="O504" s="136">
        <v>0.98</v>
      </c>
      <c r="P504" s="136">
        <v>0.98</v>
      </c>
      <c r="Q504" s="136">
        <v>0.98</v>
      </c>
      <c r="R504" s="136">
        <v>0.98</v>
      </c>
      <c r="S504" s="136">
        <v>0.98</v>
      </c>
      <c r="T504" s="136">
        <v>0.98</v>
      </c>
      <c r="U504" s="136">
        <v>0.98</v>
      </c>
    </row>
    <row r="505" spans="1:22" outlineLevel="1" x14ac:dyDescent="0.2">
      <c r="A505" s="525"/>
      <c r="B505" s="527"/>
      <c r="C505" s="527"/>
      <c r="D505" s="527"/>
      <c r="E505" s="529"/>
      <c r="F505" s="531"/>
      <c r="G505" s="3" t="s">
        <v>721</v>
      </c>
      <c r="H505" s="109">
        <v>1</v>
      </c>
      <c r="I505" s="109">
        <v>0.98</v>
      </c>
      <c r="J505" s="145">
        <v>1</v>
      </c>
      <c r="K505" s="145">
        <v>1</v>
      </c>
      <c r="L505" s="145">
        <v>1</v>
      </c>
      <c r="M505" s="145">
        <v>1</v>
      </c>
      <c r="N505" s="145">
        <v>1</v>
      </c>
      <c r="O505" s="145">
        <v>1</v>
      </c>
      <c r="P505" s="145">
        <v>1</v>
      </c>
      <c r="Q505" s="145">
        <v>1</v>
      </c>
      <c r="R505" s="145">
        <v>1</v>
      </c>
      <c r="S505" s="145">
        <v>1</v>
      </c>
      <c r="T505" s="101"/>
      <c r="U505" s="101"/>
    </row>
    <row r="506" spans="1:22" outlineLevel="1" x14ac:dyDescent="0.2">
      <c r="A506" s="524">
        <v>22</v>
      </c>
      <c r="B506" s="526" t="s">
        <v>718</v>
      </c>
      <c r="C506" s="526" t="s">
        <v>663</v>
      </c>
      <c r="D506" s="526" t="s">
        <v>51</v>
      </c>
      <c r="E506" s="528" t="s">
        <v>668</v>
      </c>
      <c r="F506" s="530"/>
      <c r="G506" s="3" t="s">
        <v>720</v>
      </c>
      <c r="H506" s="168">
        <v>20</v>
      </c>
      <c r="I506" s="168">
        <v>20</v>
      </c>
      <c r="J506" s="137">
        <v>20</v>
      </c>
      <c r="K506" s="137">
        <v>20</v>
      </c>
      <c r="L506" s="137">
        <v>20</v>
      </c>
      <c r="M506" s="137">
        <v>20</v>
      </c>
      <c r="N506" s="137">
        <v>20</v>
      </c>
      <c r="O506" s="137">
        <v>20</v>
      </c>
      <c r="P506" s="137">
        <v>20</v>
      </c>
      <c r="Q506" s="137">
        <v>20</v>
      </c>
      <c r="R506" s="137">
        <v>20</v>
      </c>
      <c r="S506" s="137">
        <v>20</v>
      </c>
      <c r="T506" s="137">
        <v>20</v>
      </c>
      <c r="U506" s="137">
        <v>20</v>
      </c>
    </row>
    <row r="507" spans="1:22" outlineLevel="1" x14ac:dyDescent="0.2">
      <c r="A507" s="525"/>
      <c r="B507" s="527"/>
      <c r="C507" s="527"/>
      <c r="D507" s="527"/>
      <c r="E507" s="529"/>
      <c r="F507" s="531"/>
      <c r="G507" s="3" t="s">
        <v>721</v>
      </c>
      <c r="H507" s="144">
        <v>0</v>
      </c>
      <c r="I507" s="108">
        <v>0</v>
      </c>
      <c r="J507" s="146">
        <v>0</v>
      </c>
      <c r="K507" s="146">
        <v>0</v>
      </c>
      <c r="L507" s="146">
        <v>0</v>
      </c>
      <c r="M507" s="146">
        <v>0</v>
      </c>
      <c r="N507" s="146">
        <v>0</v>
      </c>
      <c r="O507" s="146">
        <v>0</v>
      </c>
      <c r="P507" s="146">
        <v>0</v>
      </c>
      <c r="Q507" s="146">
        <v>0</v>
      </c>
      <c r="R507" s="146">
        <v>0</v>
      </c>
      <c r="S507" s="146">
        <v>0</v>
      </c>
      <c r="T507" s="100"/>
      <c r="U507" s="100"/>
    </row>
    <row r="508" spans="1:22" outlineLevel="1" x14ac:dyDescent="0.2">
      <c r="A508" s="524">
        <v>23</v>
      </c>
      <c r="B508" s="526" t="s">
        <v>718</v>
      </c>
      <c r="C508" s="526" t="s">
        <v>663</v>
      </c>
      <c r="D508" s="526" t="s">
        <v>51</v>
      </c>
      <c r="E508" s="528" t="s">
        <v>671</v>
      </c>
      <c r="F508" s="530"/>
      <c r="G508" s="3" t="s">
        <v>720</v>
      </c>
      <c r="H508" s="169">
        <v>0.95</v>
      </c>
      <c r="I508" s="169">
        <v>0.95</v>
      </c>
      <c r="J508" s="136">
        <v>0.95</v>
      </c>
      <c r="K508" s="136">
        <v>0.95</v>
      </c>
      <c r="L508" s="136">
        <v>0.95</v>
      </c>
      <c r="M508" s="136">
        <v>0.95</v>
      </c>
      <c r="N508" s="136">
        <v>0.95</v>
      </c>
      <c r="O508" s="136">
        <v>0.95</v>
      </c>
      <c r="P508" s="136">
        <v>0.95</v>
      </c>
      <c r="Q508" s="136">
        <v>0.95</v>
      </c>
      <c r="R508" s="136">
        <v>0.95</v>
      </c>
      <c r="S508" s="136">
        <v>0.95</v>
      </c>
      <c r="T508" s="136">
        <v>0.95</v>
      </c>
      <c r="U508" s="136">
        <v>0.95</v>
      </c>
    </row>
    <row r="509" spans="1:22" outlineLevel="1" x14ac:dyDescent="0.2">
      <c r="A509" s="525"/>
      <c r="B509" s="527"/>
      <c r="C509" s="527"/>
      <c r="D509" s="527"/>
      <c r="E509" s="529"/>
      <c r="F509" s="531"/>
      <c r="G509" s="3" t="s">
        <v>721</v>
      </c>
      <c r="H509" s="109">
        <v>0.95</v>
      </c>
      <c r="I509" s="109">
        <v>0.95</v>
      </c>
      <c r="J509" s="150">
        <v>1</v>
      </c>
      <c r="K509" s="150">
        <v>1</v>
      </c>
      <c r="L509" s="150">
        <v>1</v>
      </c>
      <c r="M509" s="145">
        <v>1</v>
      </c>
      <c r="N509" s="145">
        <v>1</v>
      </c>
      <c r="O509" s="101"/>
      <c r="P509" s="101"/>
      <c r="Q509" s="101"/>
      <c r="R509" s="101"/>
      <c r="S509" s="101"/>
      <c r="T509" s="101"/>
      <c r="U509" s="101"/>
      <c r="V509" s="128"/>
    </row>
    <row r="510" spans="1:22" outlineLevel="1" x14ac:dyDescent="0.2">
      <c r="A510" s="524">
        <v>24</v>
      </c>
      <c r="B510" s="526" t="s">
        <v>718</v>
      </c>
      <c r="C510" s="526" t="s">
        <v>673</v>
      </c>
      <c r="D510" s="526" t="s">
        <v>722</v>
      </c>
      <c r="E510" s="528" t="s">
        <v>674</v>
      </c>
      <c r="F510" s="530"/>
      <c r="G510" s="3" t="s">
        <v>720</v>
      </c>
      <c r="H510" s="168">
        <v>2.1</v>
      </c>
      <c r="I510" s="168">
        <v>5</v>
      </c>
      <c r="J510" s="137">
        <v>2.1</v>
      </c>
      <c r="K510" s="137">
        <v>2.1</v>
      </c>
      <c r="L510" s="137">
        <v>2.1</v>
      </c>
      <c r="M510" s="137">
        <v>3</v>
      </c>
      <c r="N510" s="137">
        <v>3</v>
      </c>
      <c r="O510" s="137" t="s">
        <v>705</v>
      </c>
      <c r="P510" s="137" t="s">
        <v>705</v>
      </c>
      <c r="Q510" s="137" t="s">
        <v>510</v>
      </c>
      <c r="R510" s="137" t="s">
        <v>510</v>
      </c>
      <c r="S510" s="137" t="s">
        <v>510</v>
      </c>
      <c r="T510" s="137" t="s">
        <v>510</v>
      </c>
      <c r="U510" s="137" t="s">
        <v>510</v>
      </c>
    </row>
    <row r="511" spans="1:22" outlineLevel="1" x14ac:dyDescent="0.2">
      <c r="A511" s="525"/>
      <c r="B511" s="527"/>
      <c r="C511" s="527"/>
      <c r="D511" s="527"/>
      <c r="E511" s="529"/>
      <c r="F511" s="531"/>
      <c r="G511" s="3" t="s">
        <v>721</v>
      </c>
      <c r="H511" s="108">
        <v>2.1</v>
      </c>
      <c r="I511" s="108">
        <v>3</v>
      </c>
      <c r="J511" s="146">
        <v>3</v>
      </c>
      <c r="K511" s="146">
        <v>2.1</v>
      </c>
      <c r="L511" s="146">
        <v>2.1</v>
      </c>
      <c r="M511" s="146">
        <v>3</v>
      </c>
      <c r="N511" s="146">
        <v>3</v>
      </c>
      <c r="O511" s="100"/>
      <c r="P511" s="100"/>
      <c r="Q511" s="100"/>
      <c r="R511" s="100"/>
      <c r="S511" s="100"/>
      <c r="T511" s="100"/>
      <c r="U511" s="100"/>
    </row>
    <row r="512" spans="1:22" outlineLevel="1" x14ac:dyDescent="0.2">
      <c r="A512" s="524">
        <v>25</v>
      </c>
      <c r="B512" s="526" t="s">
        <v>718</v>
      </c>
      <c r="C512" s="526" t="s">
        <v>673</v>
      </c>
      <c r="D512" s="526" t="s">
        <v>722</v>
      </c>
      <c r="E512" s="528" t="s">
        <v>676</v>
      </c>
      <c r="F512" s="530"/>
      <c r="G512" s="3" t="s">
        <v>720</v>
      </c>
      <c r="H512" s="169">
        <v>0.1</v>
      </c>
      <c r="I512" s="169">
        <v>0.1</v>
      </c>
      <c r="J512" s="135">
        <v>0</v>
      </c>
      <c r="K512" s="135">
        <v>0</v>
      </c>
      <c r="L512" s="135">
        <v>0.02</v>
      </c>
      <c r="M512" s="135">
        <v>0.02</v>
      </c>
      <c r="N512" s="135">
        <v>0.02</v>
      </c>
      <c r="O512" s="135">
        <v>0.04</v>
      </c>
      <c r="P512" s="135">
        <v>0.04</v>
      </c>
      <c r="Q512" s="135">
        <v>0.04</v>
      </c>
      <c r="R512" s="135">
        <v>0.06</v>
      </c>
      <c r="S512" s="135">
        <v>0.08</v>
      </c>
      <c r="T512" s="135">
        <v>0.08</v>
      </c>
      <c r="U512" s="135">
        <v>0.1</v>
      </c>
    </row>
    <row r="513" spans="1:21" outlineLevel="1" x14ac:dyDescent="0.2">
      <c r="A513" s="525"/>
      <c r="B513" s="527"/>
      <c r="C513" s="527"/>
      <c r="D513" s="527"/>
      <c r="E513" s="529"/>
      <c r="F513" s="531"/>
      <c r="G513" s="3" t="s">
        <v>721</v>
      </c>
      <c r="H513" s="109">
        <v>0.1</v>
      </c>
      <c r="I513" s="109">
        <v>0.02</v>
      </c>
      <c r="J513" s="145">
        <v>0.02</v>
      </c>
      <c r="K513" s="145">
        <v>0.02</v>
      </c>
      <c r="L513" s="145">
        <v>0.02</v>
      </c>
      <c r="M513" s="145">
        <v>0.02</v>
      </c>
      <c r="N513" s="145">
        <v>0.02</v>
      </c>
      <c r="O513" s="101"/>
      <c r="P513" s="101"/>
      <c r="Q513" s="101"/>
      <c r="R513" s="101"/>
      <c r="S513" s="101"/>
      <c r="T513" s="101"/>
      <c r="U513" s="101"/>
    </row>
    <row r="514" spans="1:21" outlineLevel="1" x14ac:dyDescent="0.2">
      <c r="A514" s="524">
        <v>26</v>
      </c>
      <c r="B514" s="526" t="s">
        <v>718</v>
      </c>
      <c r="C514" s="526" t="s">
        <v>673</v>
      </c>
      <c r="D514" s="526" t="s">
        <v>51</v>
      </c>
      <c r="E514" s="528" t="s">
        <v>679</v>
      </c>
      <c r="F514" s="530"/>
      <c r="G514" s="3" t="s">
        <v>720</v>
      </c>
      <c r="H514" s="173">
        <v>2.06E-2</v>
      </c>
      <c r="I514" s="173">
        <v>1.8499999999999999E-2</v>
      </c>
      <c r="J514" s="174">
        <v>1.9E-2</v>
      </c>
      <c r="K514" s="174">
        <v>1.9E-2</v>
      </c>
      <c r="L514" s="174">
        <v>1.9E-2</v>
      </c>
      <c r="M514" s="174">
        <v>1.9E-2</v>
      </c>
      <c r="N514" s="174">
        <v>1.9E-2</v>
      </c>
      <c r="O514" s="174">
        <v>1.8499999999999999E-2</v>
      </c>
      <c r="P514" s="174">
        <v>1.8499999999999999E-2</v>
      </c>
      <c r="Q514" s="174">
        <v>1.8499999999999999E-2</v>
      </c>
      <c r="R514" s="174">
        <v>1.8499999999999999E-2</v>
      </c>
      <c r="S514" s="174">
        <v>1.8499999999999999E-2</v>
      </c>
      <c r="T514" s="174">
        <v>1.8499999999999999E-2</v>
      </c>
      <c r="U514" s="174">
        <v>1.8499999999999999E-2</v>
      </c>
    </row>
    <row r="515" spans="1:21" outlineLevel="1" x14ac:dyDescent="0.2">
      <c r="A515" s="525"/>
      <c r="B515" s="527"/>
      <c r="C515" s="527"/>
      <c r="D515" s="527"/>
      <c r="E515" s="529"/>
      <c r="F515" s="531"/>
      <c r="G515" s="3" t="s">
        <v>721</v>
      </c>
      <c r="H515" s="113">
        <v>2.0999999999999999E-3</v>
      </c>
      <c r="I515" s="113">
        <v>1.8499999999999999E-2</v>
      </c>
      <c r="J515" s="182">
        <v>2.3E-3</v>
      </c>
      <c r="K515" s="133">
        <v>2.5999999999999999E-2</v>
      </c>
      <c r="L515" s="182">
        <v>0</v>
      </c>
      <c r="M515" s="182">
        <v>1E-3</v>
      </c>
      <c r="N515" s="182">
        <v>0</v>
      </c>
      <c r="O515" s="105"/>
      <c r="P515" s="105"/>
      <c r="Q515" s="105"/>
      <c r="R515" s="105"/>
      <c r="S515" s="105"/>
      <c r="T515" s="105"/>
      <c r="U515" s="105"/>
    </row>
    <row r="516" spans="1:21" outlineLevel="1" x14ac:dyDescent="0.2">
      <c r="A516" s="524">
        <v>27</v>
      </c>
      <c r="B516" s="526" t="s">
        <v>718</v>
      </c>
      <c r="C516" s="526" t="s">
        <v>673</v>
      </c>
      <c r="D516" s="526" t="s">
        <v>519</v>
      </c>
      <c r="E516" s="528" t="s">
        <v>638</v>
      </c>
      <c r="F516" s="530"/>
      <c r="G516" s="3" t="s">
        <v>720</v>
      </c>
      <c r="H516" s="175" t="s">
        <v>625</v>
      </c>
      <c r="I516" s="175" t="s">
        <v>625</v>
      </c>
      <c r="J516" s="176" t="s">
        <v>625</v>
      </c>
      <c r="K516" s="176" t="s">
        <v>625</v>
      </c>
      <c r="L516" s="176" t="s">
        <v>625</v>
      </c>
      <c r="M516" s="176" t="s">
        <v>625</v>
      </c>
      <c r="N516" s="176" t="s">
        <v>625</v>
      </c>
      <c r="O516" s="176" t="s">
        <v>625</v>
      </c>
      <c r="P516" s="176" t="s">
        <v>625</v>
      </c>
      <c r="Q516" s="176" t="s">
        <v>625</v>
      </c>
      <c r="R516" s="176" t="s">
        <v>625</v>
      </c>
      <c r="S516" s="176" t="s">
        <v>625</v>
      </c>
      <c r="T516" s="176" t="s">
        <v>625</v>
      </c>
      <c r="U516" s="176" t="s">
        <v>625</v>
      </c>
    </row>
    <row r="517" spans="1:21" outlineLevel="1" x14ac:dyDescent="0.2">
      <c r="A517" s="525"/>
      <c r="B517" s="527"/>
      <c r="C517" s="527"/>
      <c r="D517" s="527"/>
      <c r="E517" s="529"/>
      <c r="F517" s="531"/>
      <c r="G517" s="3" t="s">
        <v>721</v>
      </c>
      <c r="H517" s="114" t="s">
        <v>625</v>
      </c>
      <c r="I517" s="114" t="s">
        <v>625</v>
      </c>
      <c r="J517" s="183" t="s">
        <v>625</v>
      </c>
      <c r="K517" s="183" t="s">
        <v>625</v>
      </c>
      <c r="L517" s="183" t="s">
        <v>625</v>
      </c>
      <c r="M517" s="183" t="s">
        <v>625</v>
      </c>
      <c r="N517" s="183" t="s">
        <v>625</v>
      </c>
      <c r="O517" s="106"/>
      <c r="P517" s="106"/>
      <c r="Q517" s="106"/>
      <c r="R517" s="106"/>
      <c r="S517" s="106"/>
      <c r="T517" s="106"/>
      <c r="U517" s="106"/>
    </row>
    <row r="518" spans="1:21" outlineLevel="1" x14ac:dyDescent="0.2">
      <c r="A518" s="524">
        <v>28</v>
      </c>
      <c r="B518" s="526" t="s">
        <v>718</v>
      </c>
      <c r="C518" s="526" t="s">
        <v>673</v>
      </c>
      <c r="D518" s="526" t="s">
        <v>722</v>
      </c>
      <c r="E518" s="528" t="s">
        <v>635</v>
      </c>
      <c r="F518" s="530"/>
      <c r="G518" s="3" t="s">
        <v>720</v>
      </c>
      <c r="H518" s="267" t="s">
        <v>605</v>
      </c>
      <c r="I518" s="179" t="s">
        <v>513</v>
      </c>
      <c r="J518" s="177" t="s">
        <v>514</v>
      </c>
      <c r="K518" s="177" t="s">
        <v>514</v>
      </c>
      <c r="L518" s="177" t="s">
        <v>514</v>
      </c>
      <c r="M518" s="177" t="s">
        <v>514</v>
      </c>
      <c r="N518" s="177" t="s">
        <v>514</v>
      </c>
      <c r="O518" s="177" t="s">
        <v>514</v>
      </c>
      <c r="P518" s="177" t="s">
        <v>515</v>
      </c>
      <c r="Q518" s="177" t="s">
        <v>515</v>
      </c>
      <c r="R518" s="177" t="s">
        <v>515</v>
      </c>
      <c r="S518" s="177" t="s">
        <v>515</v>
      </c>
      <c r="T518" s="177" t="s">
        <v>515</v>
      </c>
      <c r="U518" s="177" t="s">
        <v>515</v>
      </c>
    </row>
    <row r="519" spans="1:21" outlineLevel="1" x14ac:dyDescent="0.2">
      <c r="A519" s="525"/>
      <c r="B519" s="527"/>
      <c r="C519" s="527"/>
      <c r="D519" s="527"/>
      <c r="E519" s="529"/>
      <c r="F519" s="531"/>
      <c r="G519" s="3" t="s">
        <v>721</v>
      </c>
      <c r="H519" s="108" t="s">
        <v>605</v>
      </c>
      <c r="I519" s="113"/>
      <c r="J519" s="107"/>
      <c r="K519" s="107"/>
      <c r="L519" s="107"/>
      <c r="M519" s="107"/>
      <c r="N519" s="107" t="s">
        <v>820</v>
      </c>
      <c r="O519" s="107"/>
      <c r="P519" s="107"/>
      <c r="Q519" s="107"/>
      <c r="R519" s="107"/>
      <c r="S519" s="107"/>
      <c r="T519" s="107"/>
      <c r="U519" s="107"/>
    </row>
    <row r="520" spans="1:21" outlineLevel="1" x14ac:dyDescent="0.2">
      <c r="A520" s="524">
        <v>29</v>
      </c>
      <c r="B520" s="526" t="s">
        <v>718</v>
      </c>
      <c r="C520" s="526" t="s">
        <v>673</v>
      </c>
      <c r="D520" s="526" t="s">
        <v>722</v>
      </c>
      <c r="E520" s="528" t="s">
        <v>740</v>
      </c>
      <c r="F520" s="530"/>
      <c r="G520" s="3" t="s">
        <v>720</v>
      </c>
      <c r="H520" s="3"/>
      <c r="I520" s="173"/>
      <c r="J520" s="177"/>
      <c r="K520" s="177"/>
      <c r="L520" s="177"/>
      <c r="M520" s="177"/>
      <c r="N520" s="177"/>
      <c r="O520" s="177"/>
      <c r="P520" s="134">
        <v>0</v>
      </c>
      <c r="Q520" s="134">
        <v>0</v>
      </c>
      <c r="R520" s="134">
        <v>0</v>
      </c>
      <c r="S520" s="134">
        <v>0</v>
      </c>
      <c r="T520" s="134">
        <v>0</v>
      </c>
      <c r="U520" s="134">
        <v>0</v>
      </c>
    </row>
    <row r="521" spans="1:21" outlineLevel="1" x14ac:dyDescent="0.2">
      <c r="A521" s="525"/>
      <c r="B521" s="527"/>
      <c r="C521" s="527"/>
      <c r="D521" s="527"/>
      <c r="E521" s="529"/>
      <c r="F521" s="531"/>
      <c r="G521" s="3" t="s">
        <v>721</v>
      </c>
      <c r="H521" s="3"/>
      <c r="I521" s="113"/>
      <c r="J521" s="107"/>
      <c r="K521" s="107"/>
      <c r="L521" s="107"/>
      <c r="M521" s="107"/>
      <c r="N521" s="107" t="s">
        <v>741</v>
      </c>
      <c r="O521" s="107"/>
      <c r="P521" s="107"/>
      <c r="Q521" s="107"/>
      <c r="R521" s="107"/>
      <c r="S521" s="107"/>
      <c r="T521" s="107"/>
      <c r="U521" s="107"/>
    </row>
    <row r="522" spans="1:21" s="97" customFormat="1" outlineLevel="1" x14ac:dyDescent="0.2">
      <c r="A522" s="524">
        <v>30</v>
      </c>
      <c r="B522" s="526" t="s">
        <v>718</v>
      </c>
      <c r="C522" s="526" t="s">
        <v>673</v>
      </c>
      <c r="D522" s="526" t="s">
        <v>51</v>
      </c>
      <c r="E522" s="528" t="s">
        <v>742</v>
      </c>
      <c r="F522" s="530"/>
      <c r="G522" s="3" t="s">
        <v>720</v>
      </c>
      <c r="H522" s="3"/>
      <c r="I522" s="180">
        <v>61.66</v>
      </c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</row>
    <row r="523" spans="1:21" s="97" customFormat="1" outlineLevel="1" x14ac:dyDescent="0.2">
      <c r="A523" s="525"/>
      <c r="B523" s="527"/>
      <c r="C523" s="527"/>
      <c r="D523" s="527"/>
      <c r="E523" s="529"/>
      <c r="F523" s="531"/>
      <c r="G523" s="3" t="s">
        <v>721</v>
      </c>
      <c r="H523" s="3"/>
      <c r="I523" s="115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</row>
    <row r="524" spans="1:21" outlineLevel="1" x14ac:dyDescent="0.2">
      <c r="A524" s="524">
        <v>31</v>
      </c>
      <c r="B524" s="526" t="s">
        <v>718</v>
      </c>
      <c r="C524" s="526" t="s">
        <v>673</v>
      </c>
      <c r="D524" s="526" t="s">
        <v>51</v>
      </c>
      <c r="E524" s="528" t="s">
        <v>683</v>
      </c>
      <c r="F524" s="530"/>
      <c r="G524" s="3" t="s">
        <v>720</v>
      </c>
      <c r="H524" s="3"/>
      <c r="I524" s="180">
        <v>0.61</v>
      </c>
      <c r="J524" s="177" t="s">
        <v>833</v>
      </c>
      <c r="K524" s="177" t="s">
        <v>834</v>
      </c>
      <c r="L524" s="177" t="s">
        <v>774</v>
      </c>
      <c r="M524" s="177" t="s">
        <v>835</v>
      </c>
      <c r="N524" s="177" t="s">
        <v>836</v>
      </c>
      <c r="O524" s="177" t="s">
        <v>837</v>
      </c>
      <c r="P524" s="177" t="s">
        <v>838</v>
      </c>
      <c r="Q524" s="177" t="s">
        <v>839</v>
      </c>
      <c r="R524" s="177" t="s">
        <v>840</v>
      </c>
      <c r="S524" s="177" t="s">
        <v>841</v>
      </c>
      <c r="T524" s="177" t="s">
        <v>842</v>
      </c>
      <c r="U524" s="177" t="s">
        <v>843</v>
      </c>
    </row>
    <row r="525" spans="1:21" outlineLevel="1" x14ac:dyDescent="0.2">
      <c r="A525" s="525"/>
      <c r="B525" s="527"/>
      <c r="C525" s="527"/>
      <c r="D525" s="527"/>
      <c r="E525" s="529"/>
      <c r="F525" s="531"/>
      <c r="G525" s="3" t="s">
        <v>721</v>
      </c>
      <c r="H525" s="3"/>
      <c r="I525" s="115" t="s">
        <v>836</v>
      </c>
      <c r="J525" s="270" t="s">
        <v>833</v>
      </c>
      <c r="K525" s="270" t="s">
        <v>834</v>
      </c>
      <c r="L525" s="270" t="s">
        <v>774</v>
      </c>
      <c r="M525" s="270" t="s">
        <v>835</v>
      </c>
      <c r="N525" s="270" t="s">
        <v>836</v>
      </c>
      <c r="O525" s="107"/>
      <c r="P525" s="107"/>
      <c r="Q525" s="107"/>
      <c r="R525" s="107"/>
      <c r="S525" s="107"/>
      <c r="T525" s="107"/>
      <c r="U525" s="107"/>
    </row>
    <row r="526" spans="1:21" outlineLevel="1" x14ac:dyDescent="0.2">
      <c r="A526" s="524">
        <v>32</v>
      </c>
      <c r="B526" s="526"/>
      <c r="C526" s="526"/>
      <c r="D526" s="526"/>
      <c r="E526" s="528" t="s">
        <v>754</v>
      </c>
      <c r="F526" s="530"/>
      <c r="G526" s="3" t="s">
        <v>720</v>
      </c>
      <c r="H526" s="3"/>
      <c r="I526" s="173" t="s">
        <v>755</v>
      </c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</row>
    <row r="527" spans="1:21" outlineLevel="1" x14ac:dyDescent="0.2">
      <c r="A527" s="525"/>
      <c r="B527" s="527"/>
      <c r="C527" s="527"/>
      <c r="D527" s="527"/>
      <c r="E527" s="529"/>
      <c r="F527" s="531"/>
      <c r="G527" s="3" t="s">
        <v>721</v>
      </c>
      <c r="H527" s="3"/>
      <c r="I527" s="115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</row>
  </sheetData>
  <autoFilter ref="B3:E65" xr:uid="{834120F5-A52E-45DB-AABD-1F9E832B0C8C}">
    <sortState xmlns:xlrd2="http://schemas.microsoft.com/office/spreadsheetml/2017/richdata2" ref="B15:E65">
      <sortCondition ref="C28:C46"/>
      <sortCondition ref="E28:E46"/>
      <sortCondition ref="B28:B46"/>
    </sortState>
  </autoFilter>
  <customSheetViews>
    <customSheetView guid="{6A7AAB9C-A126-4DF0-9347-A361EE58A931}" scale="70" showAutoFilter="1" topLeftCell="A85">
      <selection activeCell="F102" sqref="F102:F103"/>
      <pageMargins left="0.7" right="0.7" top="0.75" bottom="0.75" header="0.3" footer="0.3"/>
      <pageSetup orientation="portrait" horizontalDpi="90" verticalDpi="90" r:id="rId1"/>
      <headerFooter>
        <oddFooter>&amp;L&amp;1#&amp;"Calibri"&amp;10&amp;K737373Caterpillar: Confidential Yellow</oddFooter>
      </headerFooter>
      <autoFilter ref="B3:E65" xr:uid="{834120F5-A52E-45DB-AABD-1F9E832B0C8C}">
        <sortState xmlns:xlrd2="http://schemas.microsoft.com/office/spreadsheetml/2017/richdata2" ref="B15:E65">
          <sortCondition ref="C28:C46"/>
          <sortCondition ref="E28:E46"/>
          <sortCondition ref="B28:B46"/>
        </sortState>
      </autoFilter>
    </customSheetView>
    <customSheetView guid="{210C6D5F-A5BC-4655-BAB1-77DB2BB8D29A}" scale="70" showPageBreaks="1" showAutoFilter="1" hiddenRows="1" topLeftCell="A31">
      <selection activeCell="L49" sqref="L49"/>
      <pageMargins left="0.7" right="0.7" top="0.75" bottom="0.75" header="0.3" footer="0.3"/>
      <pageSetup orientation="portrait" horizontalDpi="90" verticalDpi="90" r:id="rId2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15:E65">
          <sortCondition ref="C28:C46"/>
          <sortCondition ref="E28:E46"/>
          <sortCondition ref="B28:B46"/>
        </sortState>
      </autoFilter>
    </customSheetView>
    <customSheetView guid="{58086D2C-0808-471A-994C-68225B27E35C}" scale="70" showAutoFilter="1">
      <selection activeCell="Q19" sqref="Q19"/>
      <pageMargins left="0.7" right="0.7" top="0.75" bottom="0.75" header="0.3" footer="0.3"/>
      <pageSetup orientation="portrait" horizontalDpi="90" verticalDpi="90" r:id="rId3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15:E65">
          <sortCondition ref="C28:C46"/>
          <sortCondition ref="E28:E46"/>
          <sortCondition ref="B28:B46"/>
        </sortState>
      </autoFilter>
    </customSheetView>
    <customSheetView guid="{74570308-A672-4BC4-9403-64111598E432}" scale="70" showPageBreaks="1" showAutoFilter="1">
      <selection activeCell="Q19" sqref="Q19"/>
      <pageMargins left="0.7" right="0.7" top="0.75" bottom="0.75" header="0.3" footer="0.3"/>
      <pageSetup orientation="portrait" horizontalDpi="90" verticalDpi="90" r:id="rId4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15:E65">
          <sortCondition ref="C28:C46"/>
          <sortCondition ref="E28:E46"/>
          <sortCondition ref="B28:B46"/>
        </sortState>
      </autoFilter>
    </customSheetView>
    <customSheetView guid="{C2947E8F-BEDB-4516-827D-5114DB5B2399}" scale="55" showAutoFilter="1" topLeftCell="D1">
      <pane xSplit="5" ySplit="3" topLeftCell="I103" activePane="bottomRight" state="frozen"/>
      <selection pane="bottomRight" activeCell="R25" sqref="R25"/>
      <pageMargins left="0.7" right="0.7" top="0.75" bottom="0.75" header="0.3" footer="0.3"/>
      <pageSetup orientation="portrait" horizontalDpi="90" verticalDpi="90" r:id="rId5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13B24115-CCC7-4B63-A474-0B0FCE6F0367}" scale="70" showPageBreaks="1" showAutoFilter="1">
      <selection activeCell="H50" sqref="H50"/>
      <pageMargins left="0.7" right="0.7" top="0.75" bottom="0.75" header="0.3" footer="0.3"/>
      <pageSetup orientation="portrait" horizontalDpi="90" verticalDpi="90" r:id="rId6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6E6E73FE-A7EC-40AC-A747-A84F414A2E1B}" scale="70" showPageBreaks="1" showAutoFilter="1" hiddenRows="1">
      <selection activeCell="L49" sqref="L49"/>
      <pageMargins left="0.7" right="0.7" top="0.75" bottom="0.75" header="0.3" footer="0.3"/>
      <pageSetup orientation="portrait" horizontalDpi="90" verticalDpi="90" r:id="rId7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1765A541-0A4E-4554-9CF3-A1CBC420B3BA}" scale="70" showAutoFilter="1">
      <selection activeCell="Q19" sqref="Q19"/>
      <pageMargins left="0.7" right="0.7" top="0.75" bottom="0.75" header="0.3" footer="0.3"/>
      <pageSetup orientation="portrait" horizontalDpi="90" verticalDpi="90" r:id="rId8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70B8DA15-6CD9-466C-9555-5EAA02CFD8B2}" scale="70" showPageBreaks="1" showAutoFilter="1">
      <selection activeCell="H40" sqref="H40:L43"/>
      <pageMargins left="0.7" right="0.7" top="0.75" bottom="0.75" header="0.3" footer="0.3"/>
      <pageSetup orientation="portrait" horizontalDpi="90" verticalDpi="90" r:id="rId9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3119A7A6-5E97-4316-9084-C291E2235F74}" scale="70" showAutoFilter="1" topLeftCell="A307">
      <selection activeCell="F320" sqref="F320:F321"/>
      <pageMargins left="0.7" right="0.7" top="0.75" bottom="0.75" header="0.3" footer="0.3"/>
      <pageSetup orientation="portrait" horizontalDpi="90" verticalDpi="90" r:id="rId10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9A245F26-5E7F-459E-AC8A-075E9F0E76E6}" scale="70" showAutoFilter="1" hiddenRows="1" topLeftCell="A47">
      <selection activeCell="L49" sqref="L49"/>
      <pageMargins left="0.7" right="0.7" top="0.75" bottom="0.75" header="0.3" footer="0.3"/>
      <pageSetup orientation="portrait" horizontalDpi="90" verticalDpi="90" r:id="rId11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0BE705ED-3E94-4BE3-A90A-B7BAEBC827CE}" scale="85" showAutoFilter="1" topLeftCell="D1">
      <pane xSplit="5" ySplit="3" topLeftCell="I52" activePane="bottomRight" state="frozen"/>
      <selection pane="bottomRight" activeCell="M49" sqref="M49"/>
      <pageMargins left="0.7" right="0.7" top="0.75" bottom="0.75" header="0.3" footer="0.3"/>
      <pageSetup orientation="portrait" horizontalDpi="90" verticalDpi="90" r:id="rId12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29FAAB1D-1EC7-46B7-B4E3-917B9EB6FECB}" scale="70" showAutoFilter="1" topLeftCell="A37">
      <selection activeCell="A30" sqref="A30:T63"/>
      <pageMargins left="0.7" right="0.7" top="0.75" bottom="0.75" header="0.3" footer="0.3"/>
      <pageSetup orientation="portrait" horizontalDpi="90" verticalDpi="90" r:id="rId13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D7FB215B-3378-4430-B00A-8CC12308F02F}" scale="55" showAutoFilter="1" topLeftCell="D1">
      <pane xSplit="4" ySplit="2" topLeftCell="H30" activePane="bottomRight" state="frozen"/>
      <selection pane="bottomRight" activeCell="F28" sqref="F28:F29"/>
      <pageMargins left="0.7" right="0.7" top="0.75" bottom="0.75" header="0.3" footer="0.3"/>
      <pageSetup orientation="portrait" horizontalDpi="90" verticalDpi="90" r:id="rId14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F127543B-90C7-4BF4-A11B-2BCBC3C27C5A}" scale="70" showAutoFilter="1" topLeftCell="D1">
      <pane xSplit="5" ySplit="3" topLeftCell="I13" activePane="bottomRight" state="frozen"/>
      <selection pane="bottomRight" activeCell="F14" sqref="F14:F15"/>
      <pageMargins left="0.7" right="0.7" top="0.75" bottom="0.75" header="0.3" footer="0.3"/>
      <pageSetup orientation="portrait" horizontalDpi="90" verticalDpi="90" r:id="rId15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89DC64D0-10D1-4697-B761-2DAAD7BC1F66}" scale="70" showAutoFilter="1" topLeftCell="D1">
      <pane xSplit="5" ySplit="3" topLeftCell="I13" activePane="bottomRight" state="frozen"/>
      <selection pane="bottomRight" activeCell="F14" sqref="F14:F15"/>
      <pageMargins left="0.7" right="0.7" top="0.75" bottom="0.75" header="0.3" footer="0.3"/>
      <pageSetup orientation="portrait" horizontalDpi="90" verticalDpi="90" r:id="rId16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110C6A9D-CB90-4C2E-96F9-9E2CE12AFA7E}" scale="39" showAutoFilter="1" topLeftCell="L1">
      <selection activeCell="AP29" sqref="AP29"/>
      <pageMargins left="0.7" right="0.7" top="0.75" bottom="0.75" header="0.3" footer="0.3"/>
      <pageSetup orientation="portrait" horizontalDpi="90" verticalDpi="90" r:id="rId17"/>
      <headerFooter>
        <oddFooter>&amp;L&amp;1#&amp;"Calibri"&amp;10&amp;K737373Caterpillar: Confidential Green</oddFooter>
      </headerFooter>
      <autoFilter ref="B3:H34" xr:uid="{00000000-0000-0000-0000-000000000000}">
        <sortState xmlns:xlrd2="http://schemas.microsoft.com/office/spreadsheetml/2017/richdata2" ref="B67:H67">
          <sortCondition ref="C8:C18"/>
          <sortCondition ref="F8:F18"/>
          <sortCondition ref="B8:B18"/>
        </sortState>
      </autoFilter>
    </customSheetView>
    <customSheetView guid="{8656451B-DD84-4D58-B77E-3A2C0D90CD9E}" scale="85" showAutoFilter="1" topLeftCell="D1">
      <pane xSplit="5" ySplit="3" topLeftCell="I28" activePane="bottomRight" state="frozen"/>
      <selection pane="bottomRight" activeCell="I18" sqref="I18:T19"/>
      <pageMargins left="0.7" right="0.7" top="0.75" bottom="0.75" header="0.3" footer="0.3"/>
      <pageSetup orientation="portrait" horizontalDpi="90" verticalDpi="90" r:id="rId18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D172773C-4701-4D13-AC8D-BCB254586C8A}" scale="55" showAutoFilter="1" topLeftCell="D1">
      <pane xSplit="5" ySplit="3" topLeftCell="I22" activePane="bottomRight" state="frozen"/>
      <selection pane="bottomRight" activeCell="V35" sqref="V35"/>
      <pageMargins left="0.7" right="0.7" top="0.75" bottom="0.75" header="0.3" footer="0.3"/>
      <pageSetup orientation="portrait" horizontalDpi="90" verticalDpi="90" r:id="rId19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4EF8B34F-6104-40CF-8833-751DED295FF9}" scale="70" showAutoFilter="1" topLeftCell="A49">
      <selection activeCell="I61" sqref="I61"/>
      <pageMargins left="0.7" right="0.7" top="0.75" bottom="0.75" header="0.3" footer="0.3"/>
      <pageSetup orientation="portrait" horizontalDpi="90" verticalDpi="90" r:id="rId20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53EE8AB9-5BA0-4AED-9C38-21E30182A28E}" scale="70" showAutoFilter="1" topLeftCell="D1">
      <pane xSplit="5" ySplit="3" topLeftCell="I31" activePane="bottomRight" state="frozen"/>
      <selection pane="bottomRight" activeCell="F14" sqref="F14:F15"/>
      <pageMargins left="0.7" right="0.7" top="0.75" bottom="0.75" header="0.3" footer="0.3"/>
      <pageSetup orientation="portrait" horizontalDpi="90" verticalDpi="90" r:id="rId21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1DFF5026-B394-41BB-98EF-F010E2881517}" scale="85" showAutoFilter="1" topLeftCell="D1">
      <pane xSplit="6" ySplit="3" topLeftCell="J4" activePane="bottomRight" state="frozen"/>
      <selection pane="bottomRight" activeCell="H9" sqref="H9"/>
      <pageMargins left="0.7" right="0.7" top="0.75" bottom="0.75" header="0.3" footer="0.3"/>
      <pageSetup orientation="portrait" horizontalDpi="90" verticalDpi="90" r:id="rId22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025BE910-DA78-4480-8826-F7F1E7118AED}" scale="70" showAutoFilter="1" topLeftCell="A46">
      <selection activeCell="H40" sqref="H40:L43"/>
      <pageMargins left="0.7" right="0.7" top="0.75" bottom="0.75" header="0.3" footer="0.3"/>
      <pageSetup orientation="portrait" horizontalDpi="90" verticalDpi="90" r:id="rId23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F5E625BF-8244-45D2-89A3-B015401C5F6C}" scale="70" showAutoFilter="1" topLeftCell="A37">
      <selection activeCell="I46" sqref="I46:U47"/>
      <pageMargins left="0.7" right="0.7" top="0.75" bottom="0.75" header="0.3" footer="0.3"/>
      <pageSetup orientation="portrait" horizontalDpi="90" verticalDpi="90" r:id="rId24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CB16D607-912D-4547-BA28-6D4D620472D7}" scale="70" showPageBreaks="1" showAutoFilter="1" topLeftCell="A37">
      <selection activeCell="H63" sqref="H63"/>
      <pageMargins left="0.7" right="0.7" top="0.75" bottom="0.75" header="0.3" footer="0.3"/>
      <pageSetup orientation="portrait" horizontalDpi="90" verticalDpi="90" r:id="rId25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385D4878-F58C-47DB-B7CC-7218EE39B84A}" scale="70" showPageBreaks="1" showAutoFilter="1" topLeftCell="A307">
      <selection activeCell="F320" sqref="F320:F321"/>
      <pageMargins left="0.7" right="0.7" top="0.75" bottom="0.75" header="0.3" footer="0.3"/>
      <pageSetup orientation="portrait" horizontalDpi="90" verticalDpi="90" r:id="rId26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DD5C2D15-95C0-4A96-AA5B-92E4D0DAF9CA}" scale="70" showAutoFilter="1" hiddenRows="1">
      <selection activeCell="L49" sqref="L49"/>
      <pageMargins left="0.7" right="0.7" top="0.75" bottom="0.75" header="0.3" footer="0.3"/>
      <pageSetup orientation="portrait" horizontalDpi="90" verticalDpi="90" r:id="rId27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C2487257-A846-48C8-8753-F552D17BEC0F}" scale="55" showPageBreaks="1" showAutoFilter="1" topLeftCell="D1">
      <pane xSplit="4.8289473684210531" ySplit="1.5555555555555556" topLeftCell="H30" activePane="bottomRight" state="frozen"/>
      <selection pane="bottomRight" activeCell="F28" sqref="F28:F29"/>
      <pageMargins left="0.7" right="0.7" top="0.75" bottom="0.75" header="0.3" footer="0.3"/>
      <pageSetup orientation="portrait" horizontalDpi="90" verticalDpi="90" r:id="rId28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BA400C7C-46A6-490E-A221-F389469378D8}" scale="70" showPageBreaks="1" showAutoFilter="1" topLeftCell="A31">
      <selection activeCell="I40" sqref="I40:Q41"/>
      <pageMargins left="0.7" right="0.7" top="0.75" bottom="0.75" header="0.3" footer="0.3"/>
      <pageSetup orientation="portrait" horizontalDpi="90" verticalDpi="90" r:id="rId29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7AE21D59-CE93-418B-B8C7-FBE04780DED0}" scale="70" showAutoFilter="1" hiddenRows="1">
      <selection activeCell="L49" sqref="L49"/>
      <pageMargins left="0.7" right="0.7" top="0.75" bottom="0.75" header="0.3" footer="0.3"/>
      <pageSetup orientation="portrait" horizontalDpi="90" verticalDpi="90" r:id="rId30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8EA840C8-1763-41CE-92D7-455B955C0F46}" scale="85" showPageBreaks="1" showAutoFilter="1" topLeftCell="D1">
      <pane xSplit="5" ySplit="2" topLeftCell="I4" activePane="bottomRight" state="frozen"/>
      <selection pane="bottomRight" activeCell="I29" sqref="I29:K29"/>
      <pageMargins left="0.7" right="0.7" top="0.75" bottom="0.75" header="0.3" footer="0.3"/>
      <pageSetup orientation="portrait" horizontalDpi="90" verticalDpi="90" r:id="rId31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0C75E96E-FB34-4C3A-AC72-11835C518E2D}" scale="55" showAutoFilter="1" topLeftCell="D1">
      <pane xSplit="5" ySplit="3" topLeftCell="I76" activePane="bottomRight" state="frozen"/>
      <selection pane="bottomRight" activeCell="Q97" sqref="Q97"/>
      <pageMargins left="0.7" right="0.7" top="0.75" bottom="0.75" header="0.3" footer="0.3"/>
      <pageSetup orientation="portrait" horizontalDpi="90" verticalDpi="90" r:id="rId32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1CFF6483-1E77-4838-AA8E-7F3475D8F1A5}" scale="55" showAutoFilter="1" topLeftCell="D1">
      <pane xSplit="5" ySplit="3" topLeftCell="I291" activePane="bottomRight" state="frozen"/>
      <selection pane="bottomRight" activeCell="W297" sqref="W297"/>
      <pageMargins left="0.7" right="0.7" top="0.75" bottom="0.75" header="0.3" footer="0.3"/>
      <pageSetup orientation="portrait" horizontalDpi="90" verticalDpi="90" r:id="rId33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0853731C-2757-4F52-A39E-DB103DD7E231}" scale="55" showPageBreaks="1" showAutoFilter="1" topLeftCell="D1">
      <pane xSplit="4" ySplit="2" topLeftCell="K24" activePane="bottomRight" state="frozen"/>
      <selection pane="bottomRight" activeCell="AA38" sqref="AA38"/>
      <pageMargins left="0.7" right="0.7" top="0.75" bottom="0.75" header="0.3" footer="0.3"/>
      <pageSetup orientation="portrait" horizontalDpi="90" verticalDpi="90" r:id="rId34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67:E67">
          <sortCondition ref="C28:C46"/>
          <sortCondition ref="E28:E46"/>
          <sortCondition ref="B28:B46"/>
        </sortState>
      </autoFilter>
    </customSheetView>
    <customSheetView guid="{90EC9BF3-F664-42B2-B432-5C40C36EC55A}" scale="55" showPageBreaks="1" showAutoFilter="1" topLeftCell="D1">
      <pane xSplit="5" ySplit="3" topLeftCell="I4" activePane="bottomRight" state="frozen"/>
      <selection pane="bottomRight" activeCell="V33" sqref="V33"/>
      <pageMargins left="0.7" right="0.7" top="0.75" bottom="0.75" header="0.3" footer="0.3"/>
      <pageSetup orientation="portrait" horizontalDpi="90" verticalDpi="90" r:id="rId35"/>
      <headerFooter>
        <oddFooter>&amp;L&amp;1#&amp;"Calibri"&amp;10&amp;K737373Caterpillar: Confidential Yellow</oddFooter>
      </headerFooter>
      <autoFilter ref="B3:E65" xr:uid="{00000000-0000-0000-0000-000000000000}">
        <sortState xmlns:xlrd2="http://schemas.microsoft.com/office/spreadsheetml/2017/richdata2" ref="B15:E65">
          <sortCondition ref="C28:C46"/>
          <sortCondition ref="E28:E46"/>
          <sortCondition ref="B28:B46"/>
        </sortState>
      </autoFilter>
    </customSheetView>
    <customSheetView guid="{4600E450-C350-4A26-A269-C4C2D907B5E1}" scale="85" showAutoFilter="1" topLeftCell="D1">
      <pane xSplit="5" ySplit="3" topLeftCell="I4" activePane="bottomRight" state="frozen"/>
      <selection pane="bottomRight" activeCell="I29" sqref="I29:K29"/>
      <pageMargins left="0.7" right="0.7" top="0.75" bottom="0.75" header="0.3" footer="0.3"/>
      <pageSetup orientation="portrait" horizontalDpi="90" verticalDpi="90" r:id="rId36"/>
      <headerFooter>
        <oddFooter>&amp;L&amp;1#&amp;"Calibri"&amp;10&amp;K737373Caterpillar: Confidential Green</oddFooter>
      </headerFooter>
      <autoFilter ref="B3:E65" xr:uid="{00000000-0000-0000-0000-000000000000}">
        <sortState xmlns:xlrd2="http://schemas.microsoft.com/office/spreadsheetml/2017/richdata2" ref="B15:E65">
          <sortCondition ref="C28:C46"/>
          <sortCondition ref="E28:E46"/>
          <sortCondition ref="B28:B46"/>
        </sortState>
      </autoFilter>
    </customSheetView>
  </customSheetViews>
  <mergeCells count="1486">
    <mergeCell ref="D4:D5"/>
    <mergeCell ref="C4:C5"/>
    <mergeCell ref="B4:B5"/>
    <mergeCell ref="A4:A5"/>
    <mergeCell ref="E8:E9"/>
    <mergeCell ref="E12:E13"/>
    <mergeCell ref="E4:E5"/>
    <mergeCell ref="A8:A9"/>
    <mergeCell ref="B8:B9"/>
    <mergeCell ref="C8:C9"/>
    <mergeCell ref="D8:D9"/>
    <mergeCell ref="A6:A7"/>
    <mergeCell ref="B6:B7"/>
    <mergeCell ref="C6:C7"/>
    <mergeCell ref="D6:D7"/>
    <mergeCell ref="E6:E7"/>
    <mergeCell ref="A12:A13"/>
    <mergeCell ref="B12:B13"/>
    <mergeCell ref="C12:C13"/>
    <mergeCell ref="D12:D13"/>
    <mergeCell ref="F18:F19"/>
    <mergeCell ref="A20:A21"/>
    <mergeCell ref="B20:B21"/>
    <mergeCell ref="C20:C21"/>
    <mergeCell ref="D20:D21"/>
    <mergeCell ref="E20:E21"/>
    <mergeCell ref="F20:F21"/>
    <mergeCell ref="A18:A19"/>
    <mergeCell ref="B18:B19"/>
    <mergeCell ref="C18:C19"/>
    <mergeCell ref="D18:D19"/>
    <mergeCell ref="E18:E19"/>
    <mergeCell ref="A10:A11"/>
    <mergeCell ref="B10:B11"/>
    <mergeCell ref="C10:C11"/>
    <mergeCell ref="D10:D11"/>
    <mergeCell ref="E10:E11"/>
    <mergeCell ref="F14:F15"/>
    <mergeCell ref="A16:A17"/>
    <mergeCell ref="B16:B17"/>
    <mergeCell ref="C16:C17"/>
    <mergeCell ref="D16:D17"/>
    <mergeCell ref="E16:E17"/>
    <mergeCell ref="F16:F17"/>
    <mergeCell ref="A14:A15"/>
    <mergeCell ref="B14:B15"/>
    <mergeCell ref="C14:C15"/>
    <mergeCell ref="D14:D15"/>
    <mergeCell ref="E14:E15"/>
    <mergeCell ref="F26:F27"/>
    <mergeCell ref="A28:A29"/>
    <mergeCell ref="B28:B29"/>
    <mergeCell ref="C28:C29"/>
    <mergeCell ref="D28:D29"/>
    <mergeCell ref="E28:E29"/>
    <mergeCell ref="F28:F29"/>
    <mergeCell ref="A26:A27"/>
    <mergeCell ref="B26:B27"/>
    <mergeCell ref="C26:C27"/>
    <mergeCell ref="D26:D27"/>
    <mergeCell ref="E26:E27"/>
    <mergeCell ref="F22:F23"/>
    <mergeCell ref="A24:A25"/>
    <mergeCell ref="B24:B25"/>
    <mergeCell ref="C24:C25"/>
    <mergeCell ref="D24:D25"/>
    <mergeCell ref="E24:E25"/>
    <mergeCell ref="F24:F25"/>
    <mergeCell ref="A22:A23"/>
    <mergeCell ref="B22:B23"/>
    <mergeCell ref="C22:C23"/>
    <mergeCell ref="D22:D23"/>
    <mergeCell ref="E22:E23"/>
    <mergeCell ref="F34:F35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F30:F31"/>
    <mergeCell ref="A32:A33"/>
    <mergeCell ref="B32:B33"/>
    <mergeCell ref="C32:C33"/>
    <mergeCell ref="D32:D33"/>
    <mergeCell ref="E32:E33"/>
    <mergeCell ref="F32:F33"/>
    <mergeCell ref="A30:A31"/>
    <mergeCell ref="B30:B31"/>
    <mergeCell ref="C30:C31"/>
    <mergeCell ref="D30:D31"/>
    <mergeCell ref="E30:E31"/>
    <mergeCell ref="F44:F45"/>
    <mergeCell ref="A46:A47"/>
    <mergeCell ref="B46:B47"/>
    <mergeCell ref="C46:C47"/>
    <mergeCell ref="D46:D47"/>
    <mergeCell ref="E46:E47"/>
    <mergeCell ref="F46:F47"/>
    <mergeCell ref="A44:A45"/>
    <mergeCell ref="B44:B45"/>
    <mergeCell ref="C44:C45"/>
    <mergeCell ref="D44:D45"/>
    <mergeCell ref="E44:E45"/>
    <mergeCell ref="F38:F39"/>
    <mergeCell ref="A38:A39"/>
    <mergeCell ref="B38:B39"/>
    <mergeCell ref="C38:C39"/>
    <mergeCell ref="D38:D39"/>
    <mergeCell ref="E38:E39"/>
    <mergeCell ref="F40:F41"/>
    <mergeCell ref="A42:A43"/>
    <mergeCell ref="B42:B43"/>
    <mergeCell ref="C42:C43"/>
    <mergeCell ref="D42:D43"/>
    <mergeCell ref="E42:E43"/>
    <mergeCell ref="F42:F43"/>
    <mergeCell ref="A40:A41"/>
    <mergeCell ref="B40:B41"/>
    <mergeCell ref="C40:C41"/>
    <mergeCell ref="D40:D41"/>
    <mergeCell ref="E40:E41"/>
    <mergeCell ref="F52:F53"/>
    <mergeCell ref="A54:A55"/>
    <mergeCell ref="B54:B55"/>
    <mergeCell ref="C54:C55"/>
    <mergeCell ref="D54:D55"/>
    <mergeCell ref="E54:E55"/>
    <mergeCell ref="F54:F55"/>
    <mergeCell ref="A52:A53"/>
    <mergeCell ref="B52:B53"/>
    <mergeCell ref="C52:C53"/>
    <mergeCell ref="D52:D53"/>
    <mergeCell ref="E52:E53"/>
    <mergeCell ref="F48:F49"/>
    <mergeCell ref="A50:A51"/>
    <mergeCell ref="B50:B51"/>
    <mergeCell ref="C50:C51"/>
    <mergeCell ref="D50:D51"/>
    <mergeCell ref="E50:E51"/>
    <mergeCell ref="F50:F51"/>
    <mergeCell ref="A48:A49"/>
    <mergeCell ref="B48:B49"/>
    <mergeCell ref="C48:C49"/>
    <mergeCell ref="D48:D49"/>
    <mergeCell ref="E48:E49"/>
    <mergeCell ref="F56:F57"/>
    <mergeCell ref="A60:A61"/>
    <mergeCell ref="B60:B61"/>
    <mergeCell ref="C60:C61"/>
    <mergeCell ref="D60:D61"/>
    <mergeCell ref="E60:E61"/>
    <mergeCell ref="F60:F61"/>
    <mergeCell ref="A56:A57"/>
    <mergeCell ref="B56:B57"/>
    <mergeCell ref="C56:C57"/>
    <mergeCell ref="D56:D57"/>
    <mergeCell ref="E56:E57"/>
    <mergeCell ref="A58:A59"/>
    <mergeCell ref="B58:B59"/>
    <mergeCell ref="C58:C59"/>
    <mergeCell ref="D58:D59"/>
    <mergeCell ref="E58:E59"/>
    <mergeCell ref="F58:F59"/>
    <mergeCell ref="A70:A71"/>
    <mergeCell ref="B70:B71"/>
    <mergeCell ref="C70:C71"/>
    <mergeCell ref="D70:D71"/>
    <mergeCell ref="E70:E71"/>
    <mergeCell ref="A72:A73"/>
    <mergeCell ref="B72:B73"/>
    <mergeCell ref="C72:C73"/>
    <mergeCell ref="D72:D73"/>
    <mergeCell ref="E72:E73"/>
    <mergeCell ref="F62:F63"/>
    <mergeCell ref="A64:A65"/>
    <mergeCell ref="B64:B65"/>
    <mergeCell ref="C64:C65"/>
    <mergeCell ref="D64:D65"/>
    <mergeCell ref="E64:E65"/>
    <mergeCell ref="F64:F65"/>
    <mergeCell ref="A62:A63"/>
    <mergeCell ref="B62:B63"/>
    <mergeCell ref="C62:C63"/>
    <mergeCell ref="D62:D63"/>
    <mergeCell ref="E62:E63"/>
    <mergeCell ref="A78:A79"/>
    <mergeCell ref="B78:B79"/>
    <mergeCell ref="C78:C79"/>
    <mergeCell ref="D78:D79"/>
    <mergeCell ref="E78:E79"/>
    <mergeCell ref="F78:F79"/>
    <mergeCell ref="A80:A81"/>
    <mergeCell ref="B80:B81"/>
    <mergeCell ref="C80:C81"/>
    <mergeCell ref="D80:D81"/>
    <mergeCell ref="E80:E81"/>
    <mergeCell ref="F80:F81"/>
    <mergeCell ref="A74:A75"/>
    <mergeCell ref="B74:B75"/>
    <mergeCell ref="C74:C75"/>
    <mergeCell ref="D74:D75"/>
    <mergeCell ref="E74:E75"/>
    <mergeCell ref="A76:A77"/>
    <mergeCell ref="B76:B77"/>
    <mergeCell ref="C76:C77"/>
    <mergeCell ref="D76:D77"/>
    <mergeCell ref="E76:E77"/>
    <mergeCell ref="A86:A87"/>
    <mergeCell ref="B86:B87"/>
    <mergeCell ref="C86:C87"/>
    <mergeCell ref="D86:D87"/>
    <mergeCell ref="E86:E87"/>
    <mergeCell ref="F86:F87"/>
    <mergeCell ref="A88:A89"/>
    <mergeCell ref="B88:B89"/>
    <mergeCell ref="C88:C89"/>
    <mergeCell ref="D88:D89"/>
    <mergeCell ref="E88:E89"/>
    <mergeCell ref="F88:F89"/>
    <mergeCell ref="A82:A83"/>
    <mergeCell ref="B82:B83"/>
    <mergeCell ref="C82:C83"/>
    <mergeCell ref="D82:D83"/>
    <mergeCell ref="E82:E83"/>
    <mergeCell ref="F82:F83"/>
    <mergeCell ref="A84:A85"/>
    <mergeCell ref="B84:B85"/>
    <mergeCell ref="C84:C85"/>
    <mergeCell ref="D84:D85"/>
    <mergeCell ref="E84:E85"/>
    <mergeCell ref="F84:F85"/>
    <mergeCell ref="A94:A95"/>
    <mergeCell ref="B94:B95"/>
    <mergeCell ref="C94:C95"/>
    <mergeCell ref="D94:D95"/>
    <mergeCell ref="E94:E95"/>
    <mergeCell ref="F94:F95"/>
    <mergeCell ref="A96:A97"/>
    <mergeCell ref="B96:B97"/>
    <mergeCell ref="C96:C97"/>
    <mergeCell ref="D96:D97"/>
    <mergeCell ref="E96:E97"/>
    <mergeCell ref="F96:F97"/>
    <mergeCell ref="A90:A91"/>
    <mergeCell ref="B90:B91"/>
    <mergeCell ref="C90:C91"/>
    <mergeCell ref="D90:D91"/>
    <mergeCell ref="E90:E91"/>
    <mergeCell ref="F90:F91"/>
    <mergeCell ref="A92:A93"/>
    <mergeCell ref="B92:B93"/>
    <mergeCell ref="C92:C93"/>
    <mergeCell ref="D92:D93"/>
    <mergeCell ref="E92:E93"/>
    <mergeCell ref="F92:F93"/>
    <mergeCell ref="A102:A103"/>
    <mergeCell ref="B102:B103"/>
    <mergeCell ref="C102:C103"/>
    <mergeCell ref="D102:D103"/>
    <mergeCell ref="E102:E103"/>
    <mergeCell ref="F102:F103"/>
    <mergeCell ref="A104:A105"/>
    <mergeCell ref="B104:B105"/>
    <mergeCell ref="C104:C105"/>
    <mergeCell ref="D104:D105"/>
    <mergeCell ref="E104:E105"/>
    <mergeCell ref="F104:F105"/>
    <mergeCell ref="A98:A99"/>
    <mergeCell ref="B98:B99"/>
    <mergeCell ref="C98:C99"/>
    <mergeCell ref="D98:D99"/>
    <mergeCell ref="E98:E99"/>
    <mergeCell ref="F98:F99"/>
    <mergeCell ref="A100:A101"/>
    <mergeCell ref="B100:B101"/>
    <mergeCell ref="C100:C101"/>
    <mergeCell ref="D100:D101"/>
    <mergeCell ref="E100:E101"/>
    <mergeCell ref="F100:F101"/>
    <mergeCell ref="A110:A111"/>
    <mergeCell ref="B110:B111"/>
    <mergeCell ref="C110:C111"/>
    <mergeCell ref="D110:D111"/>
    <mergeCell ref="E110:E111"/>
    <mergeCell ref="F110:F111"/>
    <mergeCell ref="A112:A113"/>
    <mergeCell ref="B112:B113"/>
    <mergeCell ref="C112:C113"/>
    <mergeCell ref="D112:D113"/>
    <mergeCell ref="E112:E113"/>
    <mergeCell ref="F112:F113"/>
    <mergeCell ref="A106:A107"/>
    <mergeCell ref="B106:B107"/>
    <mergeCell ref="C106:C107"/>
    <mergeCell ref="D106:D107"/>
    <mergeCell ref="E106:E107"/>
    <mergeCell ref="F106:F107"/>
    <mergeCell ref="A108:A109"/>
    <mergeCell ref="B108:B109"/>
    <mergeCell ref="C108:C109"/>
    <mergeCell ref="D108:D109"/>
    <mergeCell ref="E108:E109"/>
    <mergeCell ref="F108:F109"/>
    <mergeCell ref="A118:A119"/>
    <mergeCell ref="B118:B119"/>
    <mergeCell ref="C118:C119"/>
    <mergeCell ref="D118:D119"/>
    <mergeCell ref="E118:E119"/>
    <mergeCell ref="F118:F119"/>
    <mergeCell ref="A120:A121"/>
    <mergeCell ref="B120:B121"/>
    <mergeCell ref="C120:C121"/>
    <mergeCell ref="D120:D121"/>
    <mergeCell ref="E120:E121"/>
    <mergeCell ref="F120:F121"/>
    <mergeCell ref="A114:A115"/>
    <mergeCell ref="B114:B115"/>
    <mergeCell ref="C114:C115"/>
    <mergeCell ref="D114:D115"/>
    <mergeCell ref="E114:E115"/>
    <mergeCell ref="F114:F115"/>
    <mergeCell ref="A116:A117"/>
    <mergeCell ref="B116:B117"/>
    <mergeCell ref="C116:C117"/>
    <mergeCell ref="D116:D117"/>
    <mergeCell ref="E116:E117"/>
    <mergeCell ref="F116:F117"/>
    <mergeCell ref="A126:A127"/>
    <mergeCell ref="B126:B127"/>
    <mergeCell ref="C126:C127"/>
    <mergeCell ref="D126:D127"/>
    <mergeCell ref="E126:E127"/>
    <mergeCell ref="F126:F127"/>
    <mergeCell ref="A128:A129"/>
    <mergeCell ref="B128:B129"/>
    <mergeCell ref="C128:C129"/>
    <mergeCell ref="D128:D129"/>
    <mergeCell ref="E128:E129"/>
    <mergeCell ref="F128:F129"/>
    <mergeCell ref="A122:A123"/>
    <mergeCell ref="B122:B123"/>
    <mergeCell ref="C122:C123"/>
    <mergeCell ref="D122:D123"/>
    <mergeCell ref="E122:E123"/>
    <mergeCell ref="F122:F123"/>
    <mergeCell ref="A124:A125"/>
    <mergeCell ref="B124:B125"/>
    <mergeCell ref="C124:C125"/>
    <mergeCell ref="D124:D125"/>
    <mergeCell ref="E124:E125"/>
    <mergeCell ref="F124:F125"/>
    <mergeCell ref="A138:A139"/>
    <mergeCell ref="B138:B139"/>
    <mergeCell ref="C138:C139"/>
    <mergeCell ref="D138:D139"/>
    <mergeCell ref="E138:E139"/>
    <mergeCell ref="F138:F139"/>
    <mergeCell ref="A140:A141"/>
    <mergeCell ref="B140:B141"/>
    <mergeCell ref="C140:C141"/>
    <mergeCell ref="D140:D141"/>
    <mergeCell ref="E140:E141"/>
    <mergeCell ref="F140:F141"/>
    <mergeCell ref="F4:F5"/>
    <mergeCell ref="F6:F7"/>
    <mergeCell ref="F8:F9"/>
    <mergeCell ref="F10:F11"/>
    <mergeCell ref="A136:A137"/>
    <mergeCell ref="B136:B137"/>
    <mergeCell ref="C136:C137"/>
    <mergeCell ref="D136:D137"/>
    <mergeCell ref="E136:E137"/>
    <mergeCell ref="F136:F137"/>
    <mergeCell ref="A130:A131"/>
    <mergeCell ref="B130:B131"/>
    <mergeCell ref="C130:C131"/>
    <mergeCell ref="D130:D131"/>
    <mergeCell ref="E130:E131"/>
    <mergeCell ref="F130:F131"/>
    <mergeCell ref="F70:F71"/>
    <mergeCell ref="F72:F73"/>
    <mergeCell ref="F74:F75"/>
    <mergeCell ref="F76:F77"/>
    <mergeCell ref="A146:A147"/>
    <mergeCell ref="B146:B147"/>
    <mergeCell ref="C146:C147"/>
    <mergeCell ref="D146:D147"/>
    <mergeCell ref="E146:E147"/>
    <mergeCell ref="F146:F147"/>
    <mergeCell ref="A148:A149"/>
    <mergeCell ref="B148:B149"/>
    <mergeCell ref="C148:C149"/>
    <mergeCell ref="D148:D149"/>
    <mergeCell ref="E148:E149"/>
    <mergeCell ref="F148:F149"/>
    <mergeCell ref="A142:A143"/>
    <mergeCell ref="B142:B143"/>
    <mergeCell ref="C142:C143"/>
    <mergeCell ref="D142:D143"/>
    <mergeCell ref="E142:E143"/>
    <mergeCell ref="F142:F143"/>
    <mergeCell ref="A144:A145"/>
    <mergeCell ref="B144:B145"/>
    <mergeCell ref="C144:C145"/>
    <mergeCell ref="D144:D145"/>
    <mergeCell ref="E144:E145"/>
    <mergeCell ref="F144:F145"/>
    <mergeCell ref="A154:A155"/>
    <mergeCell ref="B154:B155"/>
    <mergeCell ref="C154:C155"/>
    <mergeCell ref="D154:D155"/>
    <mergeCell ref="E154:E155"/>
    <mergeCell ref="F154:F155"/>
    <mergeCell ref="A156:A157"/>
    <mergeCell ref="B156:B157"/>
    <mergeCell ref="C156:C157"/>
    <mergeCell ref="D156:D157"/>
    <mergeCell ref="E156:E157"/>
    <mergeCell ref="F156:F157"/>
    <mergeCell ref="A150:A151"/>
    <mergeCell ref="B150:B151"/>
    <mergeCell ref="C150:C151"/>
    <mergeCell ref="D150:D151"/>
    <mergeCell ref="E150:E151"/>
    <mergeCell ref="F150:F151"/>
    <mergeCell ref="A152:A153"/>
    <mergeCell ref="B152:B153"/>
    <mergeCell ref="C152:C153"/>
    <mergeCell ref="D152:D153"/>
    <mergeCell ref="E152:E153"/>
    <mergeCell ref="F152:F153"/>
    <mergeCell ref="A162:A163"/>
    <mergeCell ref="B162:B163"/>
    <mergeCell ref="C162:C163"/>
    <mergeCell ref="D162:D163"/>
    <mergeCell ref="E162:E163"/>
    <mergeCell ref="F162:F163"/>
    <mergeCell ref="A164:A165"/>
    <mergeCell ref="B164:B165"/>
    <mergeCell ref="C164:C165"/>
    <mergeCell ref="D164:D165"/>
    <mergeCell ref="E164:E165"/>
    <mergeCell ref="F164:F165"/>
    <mergeCell ref="A158:A159"/>
    <mergeCell ref="B158:B159"/>
    <mergeCell ref="C158:C159"/>
    <mergeCell ref="D158:D159"/>
    <mergeCell ref="E158:E159"/>
    <mergeCell ref="F158:F159"/>
    <mergeCell ref="A160:A161"/>
    <mergeCell ref="B160:B161"/>
    <mergeCell ref="C160:C161"/>
    <mergeCell ref="D160:D161"/>
    <mergeCell ref="E160:E161"/>
    <mergeCell ref="F160:F161"/>
    <mergeCell ref="A170:A171"/>
    <mergeCell ref="B170:B171"/>
    <mergeCell ref="C170:C171"/>
    <mergeCell ref="D170:D171"/>
    <mergeCell ref="E170:E171"/>
    <mergeCell ref="F170:F171"/>
    <mergeCell ref="A172:A173"/>
    <mergeCell ref="B172:B173"/>
    <mergeCell ref="C172:C173"/>
    <mergeCell ref="D172:D173"/>
    <mergeCell ref="E172:E173"/>
    <mergeCell ref="F172:F173"/>
    <mergeCell ref="A166:A167"/>
    <mergeCell ref="B166:B167"/>
    <mergeCell ref="C166:C167"/>
    <mergeCell ref="D166:D167"/>
    <mergeCell ref="E166:E167"/>
    <mergeCell ref="F166:F167"/>
    <mergeCell ref="A168:A169"/>
    <mergeCell ref="B168:B169"/>
    <mergeCell ref="C168:C169"/>
    <mergeCell ref="D168:D169"/>
    <mergeCell ref="E168:E169"/>
    <mergeCell ref="F168:F169"/>
    <mergeCell ref="A178:A179"/>
    <mergeCell ref="B178:B179"/>
    <mergeCell ref="C178:C179"/>
    <mergeCell ref="D178:D179"/>
    <mergeCell ref="E178:E179"/>
    <mergeCell ref="F178:F179"/>
    <mergeCell ref="A180:A181"/>
    <mergeCell ref="B180:B181"/>
    <mergeCell ref="C180:C181"/>
    <mergeCell ref="D180:D181"/>
    <mergeCell ref="E180:E181"/>
    <mergeCell ref="F180:F181"/>
    <mergeCell ref="A174:A175"/>
    <mergeCell ref="B174:B175"/>
    <mergeCell ref="C174:C175"/>
    <mergeCell ref="D174:D175"/>
    <mergeCell ref="E174:E175"/>
    <mergeCell ref="F174:F175"/>
    <mergeCell ref="A176:A177"/>
    <mergeCell ref="B176:B177"/>
    <mergeCell ref="C176:C177"/>
    <mergeCell ref="D176:D177"/>
    <mergeCell ref="E176:E177"/>
    <mergeCell ref="F176:F177"/>
    <mergeCell ref="A186:A187"/>
    <mergeCell ref="B186:B187"/>
    <mergeCell ref="C186:C187"/>
    <mergeCell ref="D186:D187"/>
    <mergeCell ref="E186:E187"/>
    <mergeCell ref="F186:F187"/>
    <mergeCell ref="A188:A189"/>
    <mergeCell ref="B188:B189"/>
    <mergeCell ref="C188:C189"/>
    <mergeCell ref="D188:D189"/>
    <mergeCell ref="E188:E189"/>
    <mergeCell ref="F188:F189"/>
    <mergeCell ref="A182:A183"/>
    <mergeCell ref="B182:B183"/>
    <mergeCell ref="C182:C183"/>
    <mergeCell ref="D182:D183"/>
    <mergeCell ref="E182:E183"/>
    <mergeCell ref="F182:F183"/>
    <mergeCell ref="A184:A185"/>
    <mergeCell ref="B184:B185"/>
    <mergeCell ref="C184:C185"/>
    <mergeCell ref="D184:D185"/>
    <mergeCell ref="E184:E185"/>
    <mergeCell ref="F184:F185"/>
    <mergeCell ref="A194:A195"/>
    <mergeCell ref="B194:B195"/>
    <mergeCell ref="C194:C195"/>
    <mergeCell ref="D194:D195"/>
    <mergeCell ref="E194:E195"/>
    <mergeCell ref="F194:F195"/>
    <mergeCell ref="A196:A197"/>
    <mergeCell ref="B196:B197"/>
    <mergeCell ref="C196:C197"/>
    <mergeCell ref="D196:D197"/>
    <mergeCell ref="E196:E197"/>
    <mergeCell ref="F196:F197"/>
    <mergeCell ref="A190:A191"/>
    <mergeCell ref="B190:B191"/>
    <mergeCell ref="C190:C191"/>
    <mergeCell ref="D190:D191"/>
    <mergeCell ref="E190:E191"/>
    <mergeCell ref="F190:F191"/>
    <mergeCell ref="A192:A193"/>
    <mergeCell ref="B192:B193"/>
    <mergeCell ref="C192:C193"/>
    <mergeCell ref="D192:D193"/>
    <mergeCell ref="E192:E193"/>
    <mergeCell ref="F192:F193"/>
    <mergeCell ref="A206:A207"/>
    <mergeCell ref="B206:B207"/>
    <mergeCell ref="C206:C207"/>
    <mergeCell ref="D206:D207"/>
    <mergeCell ref="E206:E207"/>
    <mergeCell ref="F206:F207"/>
    <mergeCell ref="A208:A209"/>
    <mergeCell ref="B208:B209"/>
    <mergeCell ref="C208:C209"/>
    <mergeCell ref="D208:D209"/>
    <mergeCell ref="E208:E209"/>
    <mergeCell ref="F208:F209"/>
    <mergeCell ref="A202:A203"/>
    <mergeCell ref="B202:B203"/>
    <mergeCell ref="C202:C203"/>
    <mergeCell ref="D202:D203"/>
    <mergeCell ref="E202:E203"/>
    <mergeCell ref="F202:F203"/>
    <mergeCell ref="A204:A205"/>
    <mergeCell ref="B204:B205"/>
    <mergeCell ref="C204:C205"/>
    <mergeCell ref="D204:D205"/>
    <mergeCell ref="E204:E205"/>
    <mergeCell ref="F204:F205"/>
    <mergeCell ref="A214:A215"/>
    <mergeCell ref="B214:B215"/>
    <mergeCell ref="C214:C215"/>
    <mergeCell ref="D214:D215"/>
    <mergeCell ref="E214:E215"/>
    <mergeCell ref="F214:F215"/>
    <mergeCell ref="A216:A217"/>
    <mergeCell ref="B216:B217"/>
    <mergeCell ref="C216:C217"/>
    <mergeCell ref="D216:D217"/>
    <mergeCell ref="E216:E217"/>
    <mergeCell ref="F216:F217"/>
    <mergeCell ref="A210:A211"/>
    <mergeCell ref="B210:B211"/>
    <mergeCell ref="C210:C211"/>
    <mergeCell ref="D210:D211"/>
    <mergeCell ref="E210:E211"/>
    <mergeCell ref="F210:F211"/>
    <mergeCell ref="A212:A213"/>
    <mergeCell ref="B212:B213"/>
    <mergeCell ref="C212:C213"/>
    <mergeCell ref="D212:D213"/>
    <mergeCell ref="E212:E213"/>
    <mergeCell ref="F212:F213"/>
    <mergeCell ref="A222:A223"/>
    <mergeCell ref="B222:B223"/>
    <mergeCell ref="C222:C223"/>
    <mergeCell ref="D222:D223"/>
    <mergeCell ref="E222:E223"/>
    <mergeCell ref="F222:F223"/>
    <mergeCell ref="A224:A225"/>
    <mergeCell ref="B224:B225"/>
    <mergeCell ref="C224:C225"/>
    <mergeCell ref="D224:D225"/>
    <mergeCell ref="E224:E225"/>
    <mergeCell ref="F224:F225"/>
    <mergeCell ref="A218:A219"/>
    <mergeCell ref="B218:B219"/>
    <mergeCell ref="C218:C219"/>
    <mergeCell ref="D218:D219"/>
    <mergeCell ref="E218:E219"/>
    <mergeCell ref="F218:F219"/>
    <mergeCell ref="A220:A221"/>
    <mergeCell ref="B220:B221"/>
    <mergeCell ref="C220:C221"/>
    <mergeCell ref="D220:D221"/>
    <mergeCell ref="E220:E221"/>
    <mergeCell ref="F220:F221"/>
    <mergeCell ref="A230:A231"/>
    <mergeCell ref="B230:B231"/>
    <mergeCell ref="C230:C231"/>
    <mergeCell ref="D230:D231"/>
    <mergeCell ref="E230:E231"/>
    <mergeCell ref="F230:F231"/>
    <mergeCell ref="A232:A233"/>
    <mergeCell ref="B232:B233"/>
    <mergeCell ref="C232:C233"/>
    <mergeCell ref="D232:D233"/>
    <mergeCell ref="E232:E233"/>
    <mergeCell ref="F232:F233"/>
    <mergeCell ref="A226:A227"/>
    <mergeCell ref="B226:B227"/>
    <mergeCell ref="C226:C227"/>
    <mergeCell ref="D226:D227"/>
    <mergeCell ref="E226:E227"/>
    <mergeCell ref="F226:F227"/>
    <mergeCell ref="A228:A229"/>
    <mergeCell ref="B228:B229"/>
    <mergeCell ref="C228:C229"/>
    <mergeCell ref="D228:D229"/>
    <mergeCell ref="E228:E229"/>
    <mergeCell ref="F228:F229"/>
    <mergeCell ref="A238:A239"/>
    <mergeCell ref="B238:B239"/>
    <mergeCell ref="C238:C239"/>
    <mergeCell ref="D238:D239"/>
    <mergeCell ref="E238:E239"/>
    <mergeCell ref="F238:F239"/>
    <mergeCell ref="A240:A241"/>
    <mergeCell ref="B240:B241"/>
    <mergeCell ref="C240:C241"/>
    <mergeCell ref="D240:D241"/>
    <mergeCell ref="E240:E241"/>
    <mergeCell ref="F240:F241"/>
    <mergeCell ref="A234:A235"/>
    <mergeCell ref="B234:B235"/>
    <mergeCell ref="C234:C235"/>
    <mergeCell ref="D234:D235"/>
    <mergeCell ref="E234:E235"/>
    <mergeCell ref="F234:F235"/>
    <mergeCell ref="A236:A237"/>
    <mergeCell ref="B236:B237"/>
    <mergeCell ref="C236:C237"/>
    <mergeCell ref="D236:D237"/>
    <mergeCell ref="E236:E237"/>
    <mergeCell ref="F236:F237"/>
    <mergeCell ref="A246:A247"/>
    <mergeCell ref="B246:B247"/>
    <mergeCell ref="C246:C247"/>
    <mergeCell ref="D246:D247"/>
    <mergeCell ref="E246:E247"/>
    <mergeCell ref="F246:F247"/>
    <mergeCell ref="A248:A249"/>
    <mergeCell ref="B248:B249"/>
    <mergeCell ref="C248:C249"/>
    <mergeCell ref="D248:D249"/>
    <mergeCell ref="E248:E249"/>
    <mergeCell ref="F248:F249"/>
    <mergeCell ref="A242:A243"/>
    <mergeCell ref="B242:B243"/>
    <mergeCell ref="C242:C243"/>
    <mergeCell ref="D242:D243"/>
    <mergeCell ref="E242:E243"/>
    <mergeCell ref="F242:F243"/>
    <mergeCell ref="A244:A245"/>
    <mergeCell ref="B244:B245"/>
    <mergeCell ref="C244:C245"/>
    <mergeCell ref="D244:D245"/>
    <mergeCell ref="E244:E245"/>
    <mergeCell ref="F244:F245"/>
    <mergeCell ref="A254:A255"/>
    <mergeCell ref="B254:B255"/>
    <mergeCell ref="C254:C255"/>
    <mergeCell ref="D254:D255"/>
    <mergeCell ref="E254:E255"/>
    <mergeCell ref="F254:F255"/>
    <mergeCell ref="A256:A257"/>
    <mergeCell ref="B256:B257"/>
    <mergeCell ref="C256:C257"/>
    <mergeCell ref="D256:D257"/>
    <mergeCell ref="E256:E257"/>
    <mergeCell ref="F256:F257"/>
    <mergeCell ref="A250:A251"/>
    <mergeCell ref="B250:B251"/>
    <mergeCell ref="C250:C251"/>
    <mergeCell ref="D250:D251"/>
    <mergeCell ref="E250:E251"/>
    <mergeCell ref="F250:F251"/>
    <mergeCell ref="A252:A253"/>
    <mergeCell ref="B252:B253"/>
    <mergeCell ref="C252:C253"/>
    <mergeCell ref="D252:D253"/>
    <mergeCell ref="E252:E253"/>
    <mergeCell ref="F252:F253"/>
    <mergeCell ref="A262:A263"/>
    <mergeCell ref="B262:B263"/>
    <mergeCell ref="C262:C263"/>
    <mergeCell ref="D262:D263"/>
    <mergeCell ref="E262:E263"/>
    <mergeCell ref="F262:F263"/>
    <mergeCell ref="A268:A269"/>
    <mergeCell ref="B268:B269"/>
    <mergeCell ref="C268:C269"/>
    <mergeCell ref="D268:D269"/>
    <mergeCell ref="E268:E269"/>
    <mergeCell ref="F268:F269"/>
    <mergeCell ref="A258:A259"/>
    <mergeCell ref="B258:B259"/>
    <mergeCell ref="C258:C259"/>
    <mergeCell ref="D258:D259"/>
    <mergeCell ref="E258:E259"/>
    <mergeCell ref="F258:F259"/>
    <mergeCell ref="A260:A261"/>
    <mergeCell ref="B260:B261"/>
    <mergeCell ref="C260:C261"/>
    <mergeCell ref="D260:D261"/>
    <mergeCell ref="E260:E261"/>
    <mergeCell ref="F260:F261"/>
    <mergeCell ref="A274:A275"/>
    <mergeCell ref="B274:B275"/>
    <mergeCell ref="C274:C275"/>
    <mergeCell ref="D274:D275"/>
    <mergeCell ref="E274:E275"/>
    <mergeCell ref="F274:F275"/>
    <mergeCell ref="A276:A277"/>
    <mergeCell ref="B276:B277"/>
    <mergeCell ref="C276:C277"/>
    <mergeCell ref="D276:D277"/>
    <mergeCell ref="E276:E277"/>
    <mergeCell ref="F276:F277"/>
    <mergeCell ref="A270:A271"/>
    <mergeCell ref="B270:B271"/>
    <mergeCell ref="C270:C271"/>
    <mergeCell ref="D270:D271"/>
    <mergeCell ref="E270:E271"/>
    <mergeCell ref="F270:F271"/>
    <mergeCell ref="A272:A273"/>
    <mergeCell ref="B272:B273"/>
    <mergeCell ref="C272:C273"/>
    <mergeCell ref="D272:D273"/>
    <mergeCell ref="E272:E273"/>
    <mergeCell ref="F272:F273"/>
    <mergeCell ref="A282:A283"/>
    <mergeCell ref="B282:B283"/>
    <mergeCell ref="C282:C283"/>
    <mergeCell ref="D282:D283"/>
    <mergeCell ref="E282:E283"/>
    <mergeCell ref="F282:F283"/>
    <mergeCell ref="A284:A285"/>
    <mergeCell ref="B284:B285"/>
    <mergeCell ref="C284:C285"/>
    <mergeCell ref="D284:D285"/>
    <mergeCell ref="E284:E285"/>
    <mergeCell ref="F284:F285"/>
    <mergeCell ref="A278:A279"/>
    <mergeCell ref="B278:B279"/>
    <mergeCell ref="C278:C279"/>
    <mergeCell ref="D278:D279"/>
    <mergeCell ref="E278:E279"/>
    <mergeCell ref="F278:F279"/>
    <mergeCell ref="A280:A281"/>
    <mergeCell ref="B280:B281"/>
    <mergeCell ref="C280:C281"/>
    <mergeCell ref="D280:D281"/>
    <mergeCell ref="E280:E281"/>
    <mergeCell ref="F280:F281"/>
    <mergeCell ref="A290:A291"/>
    <mergeCell ref="B290:B291"/>
    <mergeCell ref="C290:C291"/>
    <mergeCell ref="D290:D291"/>
    <mergeCell ref="E290:E291"/>
    <mergeCell ref="F290:F291"/>
    <mergeCell ref="A292:A293"/>
    <mergeCell ref="B292:B293"/>
    <mergeCell ref="C292:C293"/>
    <mergeCell ref="D292:D293"/>
    <mergeCell ref="E292:E293"/>
    <mergeCell ref="F292:F293"/>
    <mergeCell ref="A286:A287"/>
    <mergeCell ref="B286:B287"/>
    <mergeCell ref="C286:C287"/>
    <mergeCell ref="D286:D287"/>
    <mergeCell ref="E286:E287"/>
    <mergeCell ref="F286:F287"/>
    <mergeCell ref="A288:A289"/>
    <mergeCell ref="B288:B289"/>
    <mergeCell ref="C288:C289"/>
    <mergeCell ref="D288:D289"/>
    <mergeCell ref="E288:E289"/>
    <mergeCell ref="F288:F289"/>
    <mergeCell ref="A298:A299"/>
    <mergeCell ref="B298:B299"/>
    <mergeCell ref="C298:C299"/>
    <mergeCell ref="D298:D299"/>
    <mergeCell ref="E298:E299"/>
    <mergeCell ref="F298:F299"/>
    <mergeCell ref="A300:A301"/>
    <mergeCell ref="B300:B301"/>
    <mergeCell ref="C300:C301"/>
    <mergeCell ref="D300:D301"/>
    <mergeCell ref="E300:E301"/>
    <mergeCell ref="F300:F301"/>
    <mergeCell ref="A294:A295"/>
    <mergeCell ref="B294:B295"/>
    <mergeCell ref="C294:C295"/>
    <mergeCell ref="D294:D295"/>
    <mergeCell ref="E294:E295"/>
    <mergeCell ref="F294:F295"/>
    <mergeCell ref="A296:A297"/>
    <mergeCell ref="B296:B297"/>
    <mergeCell ref="C296:C297"/>
    <mergeCell ref="D296:D297"/>
    <mergeCell ref="E296:E297"/>
    <mergeCell ref="F296:F297"/>
    <mergeCell ref="A306:A307"/>
    <mergeCell ref="B306:B307"/>
    <mergeCell ref="C306:C307"/>
    <mergeCell ref="D306:D307"/>
    <mergeCell ref="E306:E307"/>
    <mergeCell ref="F306:F307"/>
    <mergeCell ref="A308:A309"/>
    <mergeCell ref="B308:B309"/>
    <mergeCell ref="C308:C309"/>
    <mergeCell ref="D308:D309"/>
    <mergeCell ref="E308:E309"/>
    <mergeCell ref="F308:F309"/>
    <mergeCell ref="A302:A303"/>
    <mergeCell ref="B302:B303"/>
    <mergeCell ref="C302:C303"/>
    <mergeCell ref="D302:D303"/>
    <mergeCell ref="E302:E303"/>
    <mergeCell ref="F302:F303"/>
    <mergeCell ref="A304:A305"/>
    <mergeCell ref="B304:B305"/>
    <mergeCell ref="C304:C305"/>
    <mergeCell ref="D304:D305"/>
    <mergeCell ref="E304:E305"/>
    <mergeCell ref="F304:F305"/>
    <mergeCell ref="A314:A315"/>
    <mergeCell ref="B314:B315"/>
    <mergeCell ref="C314:C315"/>
    <mergeCell ref="D314:D315"/>
    <mergeCell ref="E314:E315"/>
    <mergeCell ref="F314:F315"/>
    <mergeCell ref="A316:A317"/>
    <mergeCell ref="B316:B317"/>
    <mergeCell ref="C316:C317"/>
    <mergeCell ref="D316:D317"/>
    <mergeCell ref="E316:E317"/>
    <mergeCell ref="F316:F317"/>
    <mergeCell ref="A310:A311"/>
    <mergeCell ref="B310:B311"/>
    <mergeCell ref="C310:C311"/>
    <mergeCell ref="D310:D311"/>
    <mergeCell ref="E310:E311"/>
    <mergeCell ref="F310:F311"/>
    <mergeCell ref="A312:A313"/>
    <mergeCell ref="B312:B313"/>
    <mergeCell ref="C312:C313"/>
    <mergeCell ref="D312:D313"/>
    <mergeCell ref="E312:E313"/>
    <mergeCell ref="F312:F313"/>
    <mergeCell ref="A322:A323"/>
    <mergeCell ref="B322:B323"/>
    <mergeCell ref="C322:C323"/>
    <mergeCell ref="D322:D323"/>
    <mergeCell ref="E322:E323"/>
    <mergeCell ref="F322:F323"/>
    <mergeCell ref="A324:A325"/>
    <mergeCell ref="B324:B325"/>
    <mergeCell ref="C324:C325"/>
    <mergeCell ref="D324:D325"/>
    <mergeCell ref="E324:E325"/>
    <mergeCell ref="F324:F325"/>
    <mergeCell ref="A318:A319"/>
    <mergeCell ref="B318:B319"/>
    <mergeCell ref="C318:C319"/>
    <mergeCell ref="D318:D319"/>
    <mergeCell ref="E318:E319"/>
    <mergeCell ref="F318:F319"/>
    <mergeCell ref="A320:A321"/>
    <mergeCell ref="B320:B321"/>
    <mergeCell ref="C320:C321"/>
    <mergeCell ref="D320:D321"/>
    <mergeCell ref="E320:E321"/>
    <mergeCell ref="F320:F321"/>
    <mergeCell ref="A334:A335"/>
    <mergeCell ref="B334:B335"/>
    <mergeCell ref="C334:C335"/>
    <mergeCell ref="D334:D335"/>
    <mergeCell ref="E334:E335"/>
    <mergeCell ref="F334:F335"/>
    <mergeCell ref="A336:A337"/>
    <mergeCell ref="B336:B337"/>
    <mergeCell ref="C336:C337"/>
    <mergeCell ref="D336:D337"/>
    <mergeCell ref="E336:E337"/>
    <mergeCell ref="F336:F337"/>
    <mergeCell ref="A326:A327"/>
    <mergeCell ref="B326:B327"/>
    <mergeCell ref="C326:C327"/>
    <mergeCell ref="D326:D327"/>
    <mergeCell ref="E326:E327"/>
    <mergeCell ref="F326:F327"/>
    <mergeCell ref="A328:A329"/>
    <mergeCell ref="B328:B329"/>
    <mergeCell ref="C328:C329"/>
    <mergeCell ref="D328:D329"/>
    <mergeCell ref="E328:E329"/>
    <mergeCell ref="F328:F329"/>
    <mergeCell ref="A342:A343"/>
    <mergeCell ref="B342:B343"/>
    <mergeCell ref="C342:C343"/>
    <mergeCell ref="D342:D343"/>
    <mergeCell ref="E342:E343"/>
    <mergeCell ref="F342:F343"/>
    <mergeCell ref="A344:A345"/>
    <mergeCell ref="B344:B345"/>
    <mergeCell ref="C344:C345"/>
    <mergeCell ref="D344:D345"/>
    <mergeCell ref="E344:E345"/>
    <mergeCell ref="F344:F345"/>
    <mergeCell ref="A338:A339"/>
    <mergeCell ref="B338:B339"/>
    <mergeCell ref="C338:C339"/>
    <mergeCell ref="D338:D339"/>
    <mergeCell ref="E338:E339"/>
    <mergeCell ref="F338:F339"/>
    <mergeCell ref="A340:A341"/>
    <mergeCell ref="B340:B341"/>
    <mergeCell ref="C340:C341"/>
    <mergeCell ref="D340:D341"/>
    <mergeCell ref="E340:E341"/>
    <mergeCell ref="F340:F341"/>
    <mergeCell ref="A350:A351"/>
    <mergeCell ref="B350:B351"/>
    <mergeCell ref="C350:C351"/>
    <mergeCell ref="D350:D351"/>
    <mergeCell ref="E350:E351"/>
    <mergeCell ref="F350:F351"/>
    <mergeCell ref="A352:A353"/>
    <mergeCell ref="B352:B353"/>
    <mergeCell ref="C352:C353"/>
    <mergeCell ref="D352:D353"/>
    <mergeCell ref="E352:E353"/>
    <mergeCell ref="F352:F353"/>
    <mergeCell ref="A346:A347"/>
    <mergeCell ref="B346:B347"/>
    <mergeCell ref="C346:C347"/>
    <mergeCell ref="D346:D347"/>
    <mergeCell ref="E346:E347"/>
    <mergeCell ref="F346:F347"/>
    <mergeCell ref="A348:A349"/>
    <mergeCell ref="B348:B349"/>
    <mergeCell ref="C348:C349"/>
    <mergeCell ref="D348:D349"/>
    <mergeCell ref="E348:E349"/>
    <mergeCell ref="F348:F349"/>
    <mergeCell ref="A358:A359"/>
    <mergeCell ref="B358:B359"/>
    <mergeCell ref="C358:C359"/>
    <mergeCell ref="D358:D359"/>
    <mergeCell ref="E358:E359"/>
    <mergeCell ref="F358:F359"/>
    <mergeCell ref="A360:A361"/>
    <mergeCell ref="B360:B361"/>
    <mergeCell ref="C360:C361"/>
    <mergeCell ref="D360:D361"/>
    <mergeCell ref="E360:E361"/>
    <mergeCell ref="F360:F361"/>
    <mergeCell ref="A354:A355"/>
    <mergeCell ref="B354:B355"/>
    <mergeCell ref="C354:C355"/>
    <mergeCell ref="D354:D355"/>
    <mergeCell ref="E354:E355"/>
    <mergeCell ref="F354:F355"/>
    <mergeCell ref="A356:A357"/>
    <mergeCell ref="B356:B357"/>
    <mergeCell ref="C356:C357"/>
    <mergeCell ref="D356:D357"/>
    <mergeCell ref="E356:E357"/>
    <mergeCell ref="F356:F357"/>
    <mergeCell ref="A366:A367"/>
    <mergeCell ref="B366:B367"/>
    <mergeCell ref="C366:C367"/>
    <mergeCell ref="D366:D367"/>
    <mergeCell ref="E366:E367"/>
    <mergeCell ref="F366:F367"/>
    <mergeCell ref="A368:A369"/>
    <mergeCell ref="B368:B369"/>
    <mergeCell ref="C368:C369"/>
    <mergeCell ref="D368:D369"/>
    <mergeCell ref="E368:E369"/>
    <mergeCell ref="F368:F369"/>
    <mergeCell ref="A362:A363"/>
    <mergeCell ref="B362:B363"/>
    <mergeCell ref="C362:C363"/>
    <mergeCell ref="D362:D363"/>
    <mergeCell ref="E362:E363"/>
    <mergeCell ref="F362:F363"/>
    <mergeCell ref="A364:A365"/>
    <mergeCell ref="B364:B365"/>
    <mergeCell ref="C364:C365"/>
    <mergeCell ref="D364:D365"/>
    <mergeCell ref="E364:E365"/>
    <mergeCell ref="F364:F365"/>
    <mergeCell ref="A374:A375"/>
    <mergeCell ref="B374:B375"/>
    <mergeCell ref="C374:C375"/>
    <mergeCell ref="D374:D375"/>
    <mergeCell ref="E374:E375"/>
    <mergeCell ref="F374:F375"/>
    <mergeCell ref="A376:A377"/>
    <mergeCell ref="B376:B377"/>
    <mergeCell ref="C376:C377"/>
    <mergeCell ref="D376:D377"/>
    <mergeCell ref="E376:E377"/>
    <mergeCell ref="F376:F377"/>
    <mergeCell ref="A370:A371"/>
    <mergeCell ref="B370:B371"/>
    <mergeCell ref="C370:C371"/>
    <mergeCell ref="D370:D371"/>
    <mergeCell ref="E370:E371"/>
    <mergeCell ref="F370:F371"/>
    <mergeCell ref="A372:A373"/>
    <mergeCell ref="B372:B373"/>
    <mergeCell ref="C372:C373"/>
    <mergeCell ref="D372:D373"/>
    <mergeCell ref="E372:E373"/>
    <mergeCell ref="F372:F373"/>
    <mergeCell ref="A382:A383"/>
    <mergeCell ref="B382:B383"/>
    <mergeCell ref="C382:C383"/>
    <mergeCell ref="D382:D383"/>
    <mergeCell ref="E382:E383"/>
    <mergeCell ref="F382:F383"/>
    <mergeCell ref="A384:A385"/>
    <mergeCell ref="B384:B385"/>
    <mergeCell ref="C384:C385"/>
    <mergeCell ref="D384:D385"/>
    <mergeCell ref="E384:E385"/>
    <mergeCell ref="F384:F385"/>
    <mergeCell ref="A378:A379"/>
    <mergeCell ref="B378:B379"/>
    <mergeCell ref="C378:C379"/>
    <mergeCell ref="D378:D379"/>
    <mergeCell ref="E378:E379"/>
    <mergeCell ref="F378:F379"/>
    <mergeCell ref="A380:A381"/>
    <mergeCell ref="B380:B381"/>
    <mergeCell ref="C380:C381"/>
    <mergeCell ref="D380:D381"/>
    <mergeCell ref="E380:E381"/>
    <mergeCell ref="F380:F381"/>
    <mergeCell ref="A390:A391"/>
    <mergeCell ref="B390:B391"/>
    <mergeCell ref="C390:C391"/>
    <mergeCell ref="D390:D391"/>
    <mergeCell ref="E390:E391"/>
    <mergeCell ref="F390:F391"/>
    <mergeCell ref="A392:A393"/>
    <mergeCell ref="B392:B393"/>
    <mergeCell ref="C392:C393"/>
    <mergeCell ref="D392:D393"/>
    <mergeCell ref="E392:E393"/>
    <mergeCell ref="F392:F393"/>
    <mergeCell ref="A386:A387"/>
    <mergeCell ref="B386:B387"/>
    <mergeCell ref="C386:C387"/>
    <mergeCell ref="D386:D387"/>
    <mergeCell ref="E386:E387"/>
    <mergeCell ref="F386:F387"/>
    <mergeCell ref="A388:A389"/>
    <mergeCell ref="B388:B389"/>
    <mergeCell ref="C388:C389"/>
    <mergeCell ref="D388:D389"/>
    <mergeCell ref="E388:E389"/>
    <mergeCell ref="F388:F389"/>
    <mergeCell ref="A402:A403"/>
    <mergeCell ref="B402:B403"/>
    <mergeCell ref="C402:C403"/>
    <mergeCell ref="D402:D403"/>
    <mergeCell ref="E402:E403"/>
    <mergeCell ref="F402:F403"/>
    <mergeCell ref="A404:A405"/>
    <mergeCell ref="B404:B405"/>
    <mergeCell ref="C404:C405"/>
    <mergeCell ref="D404:D405"/>
    <mergeCell ref="E404:E405"/>
    <mergeCell ref="F404:F405"/>
    <mergeCell ref="A394:A395"/>
    <mergeCell ref="B394:B395"/>
    <mergeCell ref="C394:C395"/>
    <mergeCell ref="D394:D395"/>
    <mergeCell ref="E394:E395"/>
    <mergeCell ref="F394:F395"/>
    <mergeCell ref="A400:A401"/>
    <mergeCell ref="B400:B401"/>
    <mergeCell ref="C400:C401"/>
    <mergeCell ref="D400:D401"/>
    <mergeCell ref="E400:E401"/>
    <mergeCell ref="F400:F401"/>
    <mergeCell ref="A410:A411"/>
    <mergeCell ref="B410:B411"/>
    <mergeCell ref="C410:C411"/>
    <mergeCell ref="D410:D411"/>
    <mergeCell ref="E410:E411"/>
    <mergeCell ref="F410:F411"/>
    <mergeCell ref="A412:A413"/>
    <mergeCell ref="B412:B413"/>
    <mergeCell ref="C412:C413"/>
    <mergeCell ref="D412:D413"/>
    <mergeCell ref="E412:E413"/>
    <mergeCell ref="F412:F413"/>
    <mergeCell ref="A406:A407"/>
    <mergeCell ref="B406:B407"/>
    <mergeCell ref="C406:C407"/>
    <mergeCell ref="D406:D407"/>
    <mergeCell ref="E406:E407"/>
    <mergeCell ref="F406:F407"/>
    <mergeCell ref="A408:A409"/>
    <mergeCell ref="B408:B409"/>
    <mergeCell ref="C408:C409"/>
    <mergeCell ref="D408:D409"/>
    <mergeCell ref="E408:E409"/>
    <mergeCell ref="F408:F409"/>
    <mergeCell ref="A418:A419"/>
    <mergeCell ref="B418:B419"/>
    <mergeCell ref="C418:C419"/>
    <mergeCell ref="D418:D419"/>
    <mergeCell ref="E418:E419"/>
    <mergeCell ref="F418:F419"/>
    <mergeCell ref="A420:A421"/>
    <mergeCell ref="B420:B421"/>
    <mergeCell ref="C420:C421"/>
    <mergeCell ref="D420:D421"/>
    <mergeCell ref="E420:E421"/>
    <mergeCell ref="F420:F421"/>
    <mergeCell ref="A414:A415"/>
    <mergeCell ref="B414:B415"/>
    <mergeCell ref="C414:C415"/>
    <mergeCell ref="D414:D415"/>
    <mergeCell ref="E414:E415"/>
    <mergeCell ref="F414:F415"/>
    <mergeCell ref="A416:A417"/>
    <mergeCell ref="B416:B417"/>
    <mergeCell ref="C416:C417"/>
    <mergeCell ref="D416:D417"/>
    <mergeCell ref="E416:E417"/>
    <mergeCell ref="F416:F417"/>
    <mergeCell ref="A426:A427"/>
    <mergeCell ref="B426:B427"/>
    <mergeCell ref="C426:C427"/>
    <mergeCell ref="D426:D427"/>
    <mergeCell ref="E426:E427"/>
    <mergeCell ref="F426:F427"/>
    <mergeCell ref="A428:A429"/>
    <mergeCell ref="B428:B429"/>
    <mergeCell ref="C428:C429"/>
    <mergeCell ref="D428:D429"/>
    <mergeCell ref="E428:E429"/>
    <mergeCell ref="F428:F429"/>
    <mergeCell ref="A422:A423"/>
    <mergeCell ref="B422:B423"/>
    <mergeCell ref="C422:C423"/>
    <mergeCell ref="D422:D423"/>
    <mergeCell ref="E422:E423"/>
    <mergeCell ref="F422:F423"/>
    <mergeCell ref="A424:A425"/>
    <mergeCell ref="B424:B425"/>
    <mergeCell ref="C424:C425"/>
    <mergeCell ref="D424:D425"/>
    <mergeCell ref="E424:E425"/>
    <mergeCell ref="F424:F425"/>
    <mergeCell ref="A434:A435"/>
    <mergeCell ref="B434:B435"/>
    <mergeCell ref="C434:C435"/>
    <mergeCell ref="D434:D435"/>
    <mergeCell ref="E434:E435"/>
    <mergeCell ref="F434:F435"/>
    <mergeCell ref="A436:A437"/>
    <mergeCell ref="B436:B437"/>
    <mergeCell ref="C436:C437"/>
    <mergeCell ref="D436:D437"/>
    <mergeCell ref="E436:E437"/>
    <mergeCell ref="F436:F437"/>
    <mergeCell ref="A430:A431"/>
    <mergeCell ref="B430:B431"/>
    <mergeCell ref="C430:C431"/>
    <mergeCell ref="D430:D431"/>
    <mergeCell ref="E430:E431"/>
    <mergeCell ref="F430:F431"/>
    <mergeCell ref="A432:A433"/>
    <mergeCell ref="B432:B433"/>
    <mergeCell ref="C432:C433"/>
    <mergeCell ref="D432:D433"/>
    <mergeCell ref="E432:E433"/>
    <mergeCell ref="F432:F433"/>
    <mergeCell ref="A442:A443"/>
    <mergeCell ref="B442:B443"/>
    <mergeCell ref="C442:C443"/>
    <mergeCell ref="D442:D443"/>
    <mergeCell ref="E442:E443"/>
    <mergeCell ref="F442:F443"/>
    <mergeCell ref="A444:A445"/>
    <mergeCell ref="B444:B445"/>
    <mergeCell ref="C444:C445"/>
    <mergeCell ref="D444:D445"/>
    <mergeCell ref="E444:E445"/>
    <mergeCell ref="F444:F445"/>
    <mergeCell ref="A438:A439"/>
    <mergeCell ref="B438:B439"/>
    <mergeCell ref="C438:C439"/>
    <mergeCell ref="D438:D439"/>
    <mergeCell ref="E438:E439"/>
    <mergeCell ref="F438:F439"/>
    <mergeCell ref="A440:A441"/>
    <mergeCell ref="B440:B441"/>
    <mergeCell ref="C440:C441"/>
    <mergeCell ref="D440:D441"/>
    <mergeCell ref="E440:E441"/>
    <mergeCell ref="F440:F441"/>
    <mergeCell ref="A450:A451"/>
    <mergeCell ref="B450:B451"/>
    <mergeCell ref="C450:C451"/>
    <mergeCell ref="D450:D451"/>
    <mergeCell ref="E450:E451"/>
    <mergeCell ref="F450:F451"/>
    <mergeCell ref="A452:A453"/>
    <mergeCell ref="B452:B453"/>
    <mergeCell ref="C452:C453"/>
    <mergeCell ref="D452:D453"/>
    <mergeCell ref="E452:E453"/>
    <mergeCell ref="F452:F453"/>
    <mergeCell ref="A446:A447"/>
    <mergeCell ref="B446:B447"/>
    <mergeCell ref="C446:C447"/>
    <mergeCell ref="D446:D447"/>
    <mergeCell ref="E446:E447"/>
    <mergeCell ref="F446:F447"/>
    <mergeCell ref="A448:A449"/>
    <mergeCell ref="B448:B449"/>
    <mergeCell ref="C448:C449"/>
    <mergeCell ref="D448:D449"/>
    <mergeCell ref="E448:E449"/>
    <mergeCell ref="F448:F449"/>
    <mergeCell ref="A458:A459"/>
    <mergeCell ref="B458:B459"/>
    <mergeCell ref="C458:C459"/>
    <mergeCell ref="D458:D459"/>
    <mergeCell ref="E458:E459"/>
    <mergeCell ref="F458:F459"/>
    <mergeCell ref="A460:A461"/>
    <mergeCell ref="B460:B461"/>
    <mergeCell ref="C460:C461"/>
    <mergeCell ref="D460:D461"/>
    <mergeCell ref="E460:E461"/>
    <mergeCell ref="F460:F461"/>
    <mergeCell ref="A454:A455"/>
    <mergeCell ref="B454:B455"/>
    <mergeCell ref="C454:C455"/>
    <mergeCell ref="D454:D455"/>
    <mergeCell ref="E454:E455"/>
    <mergeCell ref="F454:F455"/>
    <mergeCell ref="A456:A457"/>
    <mergeCell ref="B456:B457"/>
    <mergeCell ref="C456:C457"/>
    <mergeCell ref="D456:D457"/>
    <mergeCell ref="E456:E457"/>
    <mergeCell ref="F456:F457"/>
    <mergeCell ref="A470:A471"/>
    <mergeCell ref="B470:B471"/>
    <mergeCell ref="C470:C471"/>
    <mergeCell ref="D470:D471"/>
    <mergeCell ref="E470:E471"/>
    <mergeCell ref="F470:F471"/>
    <mergeCell ref="A472:A473"/>
    <mergeCell ref="B472:B473"/>
    <mergeCell ref="C472:C473"/>
    <mergeCell ref="D472:D473"/>
    <mergeCell ref="E472:E473"/>
    <mergeCell ref="F472:F473"/>
    <mergeCell ref="A466:A467"/>
    <mergeCell ref="B466:B467"/>
    <mergeCell ref="C466:C467"/>
    <mergeCell ref="D466:D467"/>
    <mergeCell ref="E466:E467"/>
    <mergeCell ref="F466:F467"/>
    <mergeCell ref="A468:A469"/>
    <mergeCell ref="B468:B469"/>
    <mergeCell ref="C468:C469"/>
    <mergeCell ref="D468:D469"/>
    <mergeCell ref="E468:E469"/>
    <mergeCell ref="F468:F469"/>
    <mergeCell ref="A478:A479"/>
    <mergeCell ref="B478:B479"/>
    <mergeCell ref="C478:C479"/>
    <mergeCell ref="D478:D479"/>
    <mergeCell ref="E478:E479"/>
    <mergeCell ref="F478:F479"/>
    <mergeCell ref="A480:A481"/>
    <mergeCell ref="B480:B481"/>
    <mergeCell ref="C480:C481"/>
    <mergeCell ref="D480:D481"/>
    <mergeCell ref="E480:E481"/>
    <mergeCell ref="F480:F481"/>
    <mergeCell ref="A474:A475"/>
    <mergeCell ref="B474:B475"/>
    <mergeCell ref="C474:C475"/>
    <mergeCell ref="D474:D475"/>
    <mergeCell ref="E474:E475"/>
    <mergeCell ref="F474:F475"/>
    <mergeCell ref="A476:A477"/>
    <mergeCell ref="B476:B477"/>
    <mergeCell ref="C476:C477"/>
    <mergeCell ref="D476:D477"/>
    <mergeCell ref="E476:E477"/>
    <mergeCell ref="F476:F477"/>
    <mergeCell ref="A486:A487"/>
    <mergeCell ref="B486:B487"/>
    <mergeCell ref="C486:C487"/>
    <mergeCell ref="D486:D487"/>
    <mergeCell ref="E486:E487"/>
    <mergeCell ref="F486:F487"/>
    <mergeCell ref="A488:A489"/>
    <mergeCell ref="B488:B489"/>
    <mergeCell ref="C488:C489"/>
    <mergeCell ref="D488:D489"/>
    <mergeCell ref="E488:E489"/>
    <mergeCell ref="F488:F489"/>
    <mergeCell ref="A482:A483"/>
    <mergeCell ref="B482:B483"/>
    <mergeCell ref="C482:C483"/>
    <mergeCell ref="D482:D483"/>
    <mergeCell ref="E482:E483"/>
    <mergeCell ref="F482:F483"/>
    <mergeCell ref="A484:A485"/>
    <mergeCell ref="B484:B485"/>
    <mergeCell ref="C484:C485"/>
    <mergeCell ref="D484:D485"/>
    <mergeCell ref="E484:E485"/>
    <mergeCell ref="F484:F485"/>
    <mergeCell ref="A494:A495"/>
    <mergeCell ref="B494:B495"/>
    <mergeCell ref="C494:C495"/>
    <mergeCell ref="D494:D495"/>
    <mergeCell ref="E494:E495"/>
    <mergeCell ref="F494:F495"/>
    <mergeCell ref="A496:A497"/>
    <mergeCell ref="B496:B497"/>
    <mergeCell ref="C496:C497"/>
    <mergeCell ref="D496:D497"/>
    <mergeCell ref="E496:E497"/>
    <mergeCell ref="F496:F497"/>
    <mergeCell ref="A490:A491"/>
    <mergeCell ref="B490:B491"/>
    <mergeCell ref="C490:C491"/>
    <mergeCell ref="D490:D491"/>
    <mergeCell ref="E490:E491"/>
    <mergeCell ref="F490:F491"/>
    <mergeCell ref="A492:A493"/>
    <mergeCell ref="B492:B493"/>
    <mergeCell ref="C492:C493"/>
    <mergeCell ref="D492:D493"/>
    <mergeCell ref="E492:E493"/>
    <mergeCell ref="F492:F493"/>
    <mergeCell ref="A502:A503"/>
    <mergeCell ref="B502:B503"/>
    <mergeCell ref="C502:C503"/>
    <mergeCell ref="D502:D503"/>
    <mergeCell ref="E502:E503"/>
    <mergeCell ref="F502:F503"/>
    <mergeCell ref="A504:A505"/>
    <mergeCell ref="B504:B505"/>
    <mergeCell ref="C504:C505"/>
    <mergeCell ref="D504:D505"/>
    <mergeCell ref="E504:E505"/>
    <mergeCell ref="F504:F505"/>
    <mergeCell ref="A498:A499"/>
    <mergeCell ref="B498:B499"/>
    <mergeCell ref="C498:C499"/>
    <mergeCell ref="D498:D499"/>
    <mergeCell ref="E498:E499"/>
    <mergeCell ref="F498:F499"/>
    <mergeCell ref="A500:A501"/>
    <mergeCell ref="B500:B501"/>
    <mergeCell ref="C500:C501"/>
    <mergeCell ref="D500:D501"/>
    <mergeCell ref="E500:E501"/>
    <mergeCell ref="F500:F501"/>
    <mergeCell ref="A510:A511"/>
    <mergeCell ref="B510:B511"/>
    <mergeCell ref="C510:C511"/>
    <mergeCell ref="D510:D511"/>
    <mergeCell ref="E510:E511"/>
    <mergeCell ref="F510:F511"/>
    <mergeCell ref="A512:A513"/>
    <mergeCell ref="B512:B513"/>
    <mergeCell ref="C512:C513"/>
    <mergeCell ref="D512:D513"/>
    <mergeCell ref="E512:E513"/>
    <mergeCell ref="F512:F513"/>
    <mergeCell ref="A506:A507"/>
    <mergeCell ref="B506:B507"/>
    <mergeCell ref="C506:C507"/>
    <mergeCell ref="D506:D507"/>
    <mergeCell ref="E506:E507"/>
    <mergeCell ref="F506:F507"/>
    <mergeCell ref="A508:A509"/>
    <mergeCell ref="B508:B509"/>
    <mergeCell ref="C508:C509"/>
    <mergeCell ref="D508:D509"/>
    <mergeCell ref="E508:E509"/>
    <mergeCell ref="F508:F509"/>
    <mergeCell ref="A518:A519"/>
    <mergeCell ref="B518:B519"/>
    <mergeCell ref="C518:C519"/>
    <mergeCell ref="D518:D519"/>
    <mergeCell ref="E518:E519"/>
    <mergeCell ref="F518:F519"/>
    <mergeCell ref="A520:A521"/>
    <mergeCell ref="B520:B521"/>
    <mergeCell ref="C520:C521"/>
    <mergeCell ref="D520:D521"/>
    <mergeCell ref="E520:E521"/>
    <mergeCell ref="F520:F521"/>
    <mergeCell ref="A514:A515"/>
    <mergeCell ref="B514:B515"/>
    <mergeCell ref="C514:C515"/>
    <mergeCell ref="D514:D515"/>
    <mergeCell ref="E514:E515"/>
    <mergeCell ref="F514:F515"/>
    <mergeCell ref="A516:A517"/>
    <mergeCell ref="B516:B517"/>
    <mergeCell ref="C516:C517"/>
    <mergeCell ref="D516:D517"/>
    <mergeCell ref="E516:E517"/>
    <mergeCell ref="F516:F517"/>
    <mergeCell ref="A526:A527"/>
    <mergeCell ref="B526:B527"/>
    <mergeCell ref="C526:C527"/>
    <mergeCell ref="D526:D527"/>
    <mergeCell ref="E526:E527"/>
    <mergeCell ref="F526:F527"/>
    <mergeCell ref="A522:A523"/>
    <mergeCell ref="B522:B523"/>
    <mergeCell ref="C522:C523"/>
    <mergeCell ref="D522:D523"/>
    <mergeCell ref="E522:E523"/>
    <mergeCell ref="F522:F523"/>
    <mergeCell ref="A524:A525"/>
    <mergeCell ref="B524:B525"/>
    <mergeCell ref="C524:C525"/>
    <mergeCell ref="D524:D525"/>
    <mergeCell ref="E524:E525"/>
    <mergeCell ref="F524:F525"/>
  </mergeCells>
  <phoneticPr fontId="3" type="noConversion"/>
  <dataValidations count="1">
    <dataValidation type="list" allowBlank="1" showInputMessage="1" showErrorMessage="1" sqref="D65 D6:D27 D34 D4 D48:D63 D131 D72:D93 D100 D70 D114:D129 D197 D138:D159 D166 D136 D180:D195 D263 D204:D225 D232 D202 D246:D261 D329 D270:D291 D298 D268 D312:D327 D395 D336:D357 D364 D334 D378:D393 D461 D402:D423 D430 D400 D444:D459 D527 D468:D489 D496 D466 D510:D525" xr:uid="{D3AB3813-0E36-4310-8661-3404C8ADA50B}">
      <formula1>"基础性指标,突破性指标"</formula1>
    </dataValidation>
  </dataValidations>
  <pageMargins left="0.7" right="0.7" top="0.75" bottom="0.75" header="0.3" footer="0.3"/>
  <pageSetup orientation="portrait" horizontalDpi="90" verticalDpi="90" r:id="rId37"/>
  <headerFooter>
    <oddFooter>&amp;L&amp;1#&amp;"Calibri"&amp;10&amp;K737373Caterpillar: Confidential Yellow</oddFooter>
  </headerFooter>
  <legacyDrawing r:id="rId3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3AB9-8AF5-4618-BF13-F8592247C666}">
  <dimension ref="A1:Y419"/>
  <sheetViews>
    <sheetView zoomScale="80" zoomScaleNormal="55" workbookViewId="0">
      <pane ySplit="3" topLeftCell="A52" activePane="bottomLeft" state="frozen"/>
      <selection pane="bottomLeft" activeCell="N67" sqref="N67"/>
    </sheetView>
  </sheetViews>
  <sheetFormatPr defaultColWidth="8.75" defaultRowHeight="19.5" outlineLevelRow="2" x14ac:dyDescent="0.2"/>
  <cols>
    <col min="1" max="1" width="6" style="69" customWidth="1"/>
    <col min="2" max="2" width="6" style="69" bestFit="1" customWidth="1"/>
    <col min="3" max="3" width="15.25" style="62" bestFit="1" customWidth="1"/>
    <col min="4" max="4" width="17.375" style="62" bestFit="1" customWidth="1"/>
    <col min="5" max="5" width="35.375" style="63" customWidth="1"/>
    <col min="6" max="6" width="19.375" style="63" customWidth="1"/>
    <col min="7" max="7" width="7.375" style="63" bestFit="1" customWidth="1"/>
    <col min="8" max="8" width="13.375" style="69" bestFit="1" customWidth="1"/>
    <col min="9" max="9" width="7.75" style="96" bestFit="1" customWidth="1"/>
    <col min="10" max="16" width="7.75" style="97" bestFit="1" customWidth="1"/>
    <col min="17" max="17" width="8.375" style="97" customWidth="1"/>
    <col min="18" max="18" width="7.75" style="97" bestFit="1" customWidth="1"/>
    <col min="19" max="19" width="7.75" style="97" customWidth="1"/>
    <col min="20" max="20" width="7.75" style="97" bestFit="1" customWidth="1"/>
    <col min="21" max="16384" width="8.75" style="62"/>
  </cols>
  <sheetData>
    <row r="1" spans="1:25" ht="25.5" x14ac:dyDescent="0.2">
      <c r="A1" s="117" t="s">
        <v>559</v>
      </c>
      <c r="H1" s="62"/>
      <c r="I1" s="62"/>
      <c r="J1" s="62"/>
      <c r="K1" s="62"/>
      <c r="L1" s="62"/>
      <c r="M1" s="62"/>
      <c r="N1" s="62"/>
      <c r="O1" s="62"/>
      <c r="P1" s="62"/>
      <c r="Q1" s="124" t="s">
        <v>587</v>
      </c>
      <c r="R1" s="122"/>
      <c r="S1" s="122" t="s">
        <v>216</v>
      </c>
      <c r="U1" s="122"/>
    </row>
    <row r="2" spans="1:25" ht="16.5" x14ac:dyDescent="0.2"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s="63" customFormat="1" outlineLevel="1" x14ac:dyDescent="0.2">
      <c r="A3" s="32" t="s">
        <v>0</v>
      </c>
      <c r="B3" s="32" t="s">
        <v>59</v>
      </c>
      <c r="C3" s="32" t="s">
        <v>62</v>
      </c>
      <c r="D3" s="119" t="s">
        <v>584</v>
      </c>
      <c r="E3" s="32" t="s">
        <v>49</v>
      </c>
      <c r="F3" s="32" t="s">
        <v>545</v>
      </c>
      <c r="G3" s="32"/>
      <c r="H3" s="32" t="s">
        <v>627</v>
      </c>
      <c r="I3" s="32" t="s">
        <v>485</v>
      </c>
      <c r="J3" s="32" t="s">
        <v>486</v>
      </c>
      <c r="K3" s="32" t="s">
        <v>487</v>
      </c>
      <c r="L3" s="32" t="s">
        <v>488</v>
      </c>
      <c r="M3" s="32" t="s">
        <v>489</v>
      </c>
      <c r="N3" s="32" t="s">
        <v>490</v>
      </c>
      <c r="O3" s="32" t="s">
        <v>491</v>
      </c>
      <c r="P3" s="32" t="s">
        <v>492</v>
      </c>
      <c r="Q3" s="32" t="s">
        <v>493</v>
      </c>
      <c r="R3" s="32" t="s">
        <v>494</v>
      </c>
      <c r="S3" s="32" t="s">
        <v>495</v>
      </c>
      <c r="T3" s="32" t="s">
        <v>496</v>
      </c>
    </row>
    <row r="4" spans="1:25" outlineLevel="1" x14ac:dyDescent="0.2">
      <c r="A4" s="536">
        <v>1</v>
      </c>
      <c r="B4" s="538" t="s">
        <v>48</v>
      </c>
      <c r="C4" s="538" t="s">
        <v>63</v>
      </c>
      <c r="D4" s="538" t="s">
        <v>497</v>
      </c>
      <c r="E4" s="540" t="s">
        <v>78</v>
      </c>
      <c r="F4" s="542" t="s">
        <v>595</v>
      </c>
      <c r="G4" s="229" t="s">
        <v>542</v>
      </c>
      <c r="H4" s="134">
        <v>0</v>
      </c>
      <c r="I4" s="134">
        <v>0</v>
      </c>
      <c r="J4" s="134">
        <v>0</v>
      </c>
      <c r="K4" s="134">
        <v>0</v>
      </c>
      <c r="L4" s="134">
        <v>0</v>
      </c>
      <c r="M4" s="134">
        <v>0</v>
      </c>
      <c r="N4" s="134">
        <v>0</v>
      </c>
      <c r="O4" s="134">
        <v>0</v>
      </c>
      <c r="P4" s="134">
        <v>0</v>
      </c>
      <c r="Q4" s="134">
        <v>0</v>
      </c>
      <c r="R4" s="134">
        <v>0</v>
      </c>
      <c r="S4" s="134">
        <v>0</v>
      </c>
      <c r="T4" s="134">
        <v>0</v>
      </c>
    </row>
    <row r="5" spans="1:25" outlineLevel="1" x14ac:dyDescent="0.2">
      <c r="A5" s="537"/>
      <c r="B5" s="539"/>
      <c r="C5" s="539"/>
      <c r="D5" s="539"/>
      <c r="E5" s="541"/>
      <c r="F5" s="543"/>
      <c r="G5" s="229" t="s">
        <v>543</v>
      </c>
      <c r="H5" s="144">
        <v>0</v>
      </c>
      <c r="I5" s="144">
        <v>0</v>
      </c>
      <c r="J5" s="144">
        <v>0</v>
      </c>
      <c r="K5" s="144">
        <v>0</v>
      </c>
      <c r="L5" s="144">
        <v>0</v>
      </c>
      <c r="M5" s="144">
        <v>0</v>
      </c>
      <c r="N5" s="144">
        <v>0</v>
      </c>
      <c r="O5" s="229"/>
      <c r="P5" s="229"/>
      <c r="Q5" s="229"/>
      <c r="R5" s="229"/>
      <c r="S5" s="229"/>
      <c r="T5" s="229"/>
    </row>
    <row r="6" spans="1:25" outlineLevel="1" x14ac:dyDescent="0.2">
      <c r="A6" s="536">
        <f>A4+1</f>
        <v>2</v>
      </c>
      <c r="B6" s="538" t="s">
        <v>48</v>
      </c>
      <c r="C6" s="538" t="s">
        <v>63</v>
      </c>
      <c r="D6" s="538" t="s">
        <v>497</v>
      </c>
      <c r="E6" s="540" t="s">
        <v>79</v>
      </c>
      <c r="F6" s="542" t="s">
        <v>595</v>
      </c>
      <c r="G6" s="229" t="s">
        <v>542</v>
      </c>
      <c r="H6" s="134">
        <v>0</v>
      </c>
      <c r="I6" s="134">
        <v>0</v>
      </c>
      <c r="J6" s="134">
        <v>0</v>
      </c>
      <c r="K6" s="134">
        <v>0</v>
      </c>
      <c r="L6" s="134">
        <v>0</v>
      </c>
      <c r="M6" s="134">
        <v>0</v>
      </c>
      <c r="N6" s="134">
        <v>0</v>
      </c>
      <c r="O6" s="134">
        <v>0</v>
      </c>
      <c r="P6" s="134">
        <v>0</v>
      </c>
      <c r="Q6" s="134">
        <v>0</v>
      </c>
      <c r="R6" s="134">
        <v>0</v>
      </c>
      <c r="S6" s="134">
        <v>0</v>
      </c>
      <c r="T6" s="134">
        <v>0</v>
      </c>
    </row>
    <row r="7" spans="1:25" outlineLevel="1" x14ac:dyDescent="0.2">
      <c r="A7" s="537"/>
      <c r="B7" s="539"/>
      <c r="C7" s="539"/>
      <c r="D7" s="539"/>
      <c r="E7" s="541"/>
      <c r="F7" s="543"/>
      <c r="G7" s="229" t="s">
        <v>543</v>
      </c>
      <c r="H7" s="144">
        <v>0</v>
      </c>
      <c r="I7" s="144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229"/>
      <c r="P7" s="229"/>
      <c r="Q7" s="229"/>
      <c r="R7" s="229"/>
      <c r="S7" s="229"/>
      <c r="T7" s="229"/>
    </row>
    <row r="8" spans="1:25" outlineLevel="1" x14ac:dyDescent="0.2">
      <c r="A8" s="536">
        <v>3</v>
      </c>
      <c r="B8" s="538" t="s">
        <v>48</v>
      </c>
      <c r="C8" s="538" t="s">
        <v>63</v>
      </c>
      <c r="D8" s="538" t="s">
        <v>50</v>
      </c>
      <c r="E8" s="540" t="s">
        <v>498</v>
      </c>
      <c r="F8" s="542" t="s">
        <v>597</v>
      </c>
      <c r="G8" s="229" t="s">
        <v>542</v>
      </c>
      <c r="H8" s="135">
        <v>0.95</v>
      </c>
      <c r="I8" s="135" t="s">
        <v>499</v>
      </c>
      <c r="J8" s="135" t="s">
        <v>499</v>
      </c>
      <c r="K8" s="135" t="s">
        <v>499</v>
      </c>
      <c r="L8" s="135" t="s">
        <v>499</v>
      </c>
      <c r="M8" s="135" t="s">
        <v>499</v>
      </c>
      <c r="N8" s="135" t="s">
        <v>499</v>
      </c>
      <c r="O8" s="135" t="s">
        <v>499</v>
      </c>
      <c r="P8" s="135" t="s">
        <v>499</v>
      </c>
      <c r="Q8" s="135" t="s">
        <v>499</v>
      </c>
      <c r="R8" s="135" t="s">
        <v>499</v>
      </c>
      <c r="S8" s="135" t="s">
        <v>499</v>
      </c>
      <c r="T8" s="135">
        <v>0.95</v>
      </c>
    </row>
    <row r="9" spans="1:25" outlineLevel="1" x14ac:dyDescent="0.2">
      <c r="A9" s="537"/>
      <c r="B9" s="539"/>
      <c r="C9" s="539"/>
      <c r="D9" s="539"/>
      <c r="E9" s="541"/>
      <c r="F9" s="543"/>
      <c r="G9" s="229" t="s">
        <v>543</v>
      </c>
      <c r="H9" s="150" t="s">
        <v>605</v>
      </c>
      <c r="I9" s="150" t="s">
        <v>594</v>
      </c>
      <c r="J9" s="150" t="s">
        <v>594</v>
      </c>
      <c r="K9" s="150" t="s">
        <v>594</v>
      </c>
      <c r="L9" s="150" t="s">
        <v>594</v>
      </c>
      <c r="M9" s="150" t="s">
        <v>594</v>
      </c>
      <c r="N9" s="150" t="s">
        <v>594</v>
      </c>
      <c r="O9" s="230"/>
      <c r="P9" s="230"/>
      <c r="Q9" s="230"/>
      <c r="R9" s="230"/>
      <c r="S9" s="230"/>
      <c r="T9" s="230"/>
    </row>
    <row r="10" spans="1:25" outlineLevel="1" x14ac:dyDescent="0.2">
      <c r="A10" s="536">
        <v>4</v>
      </c>
      <c r="B10" s="538" t="s">
        <v>48</v>
      </c>
      <c r="C10" s="538" t="s">
        <v>63</v>
      </c>
      <c r="D10" s="538" t="s">
        <v>53</v>
      </c>
      <c r="E10" s="540" t="s">
        <v>517</v>
      </c>
      <c r="F10" s="542" t="s">
        <v>596</v>
      </c>
      <c r="G10" s="229" t="s">
        <v>542</v>
      </c>
      <c r="H10" s="135">
        <v>0.3</v>
      </c>
      <c r="I10" s="136">
        <v>0.3</v>
      </c>
      <c r="J10" s="136">
        <v>0.3</v>
      </c>
      <c r="K10" s="136">
        <v>0.3</v>
      </c>
      <c r="L10" s="136">
        <v>0.3</v>
      </c>
      <c r="M10" s="136">
        <v>0.3</v>
      </c>
      <c r="N10" s="136">
        <v>0.3</v>
      </c>
      <c r="O10" s="136">
        <v>0.3</v>
      </c>
      <c r="P10" s="136">
        <v>0.3</v>
      </c>
      <c r="Q10" s="136">
        <v>0.3</v>
      </c>
      <c r="R10" s="136">
        <v>0.3</v>
      </c>
      <c r="S10" s="136">
        <v>0.3</v>
      </c>
      <c r="T10" s="136">
        <v>0.3</v>
      </c>
    </row>
    <row r="11" spans="1:25" outlineLevel="1" x14ac:dyDescent="0.2">
      <c r="A11" s="537"/>
      <c r="B11" s="539"/>
      <c r="C11" s="539"/>
      <c r="D11" s="539"/>
      <c r="E11" s="541"/>
      <c r="F11" s="543"/>
      <c r="G11" s="229" t="s">
        <v>543</v>
      </c>
      <c r="H11" s="150">
        <v>0.3</v>
      </c>
      <c r="I11" s="145">
        <v>0.3</v>
      </c>
      <c r="J11" s="145">
        <v>0.3</v>
      </c>
      <c r="K11" s="145">
        <v>0.3</v>
      </c>
      <c r="L11" s="145">
        <v>0.3</v>
      </c>
      <c r="M11" s="145">
        <v>0.3</v>
      </c>
      <c r="N11" s="145">
        <v>0.3</v>
      </c>
      <c r="O11" s="235"/>
      <c r="P11" s="235"/>
      <c r="Q11" s="235"/>
      <c r="R11" s="235"/>
      <c r="S11" s="235"/>
      <c r="T11" s="235"/>
    </row>
    <row r="12" spans="1:25" outlineLevel="1" x14ac:dyDescent="0.2">
      <c r="A12" s="536">
        <v>5</v>
      </c>
      <c r="B12" s="538" t="s">
        <v>48</v>
      </c>
      <c r="C12" s="538" t="s">
        <v>63</v>
      </c>
      <c r="D12" s="538" t="s">
        <v>512</v>
      </c>
      <c r="E12" s="540" t="s">
        <v>546</v>
      </c>
      <c r="F12" s="542" t="s">
        <v>595</v>
      </c>
      <c r="G12" s="229" t="s">
        <v>542</v>
      </c>
      <c r="H12" s="137">
        <v>3.5</v>
      </c>
      <c r="I12" s="137">
        <v>3.5</v>
      </c>
      <c r="J12" s="137">
        <v>3.5</v>
      </c>
      <c r="K12" s="137">
        <v>3.5</v>
      </c>
      <c r="L12" s="137">
        <v>3.5</v>
      </c>
      <c r="M12" s="137">
        <v>3.5</v>
      </c>
      <c r="N12" s="137">
        <v>3.5</v>
      </c>
      <c r="O12" s="137">
        <v>3.5</v>
      </c>
      <c r="P12" s="137">
        <v>3.5</v>
      </c>
      <c r="Q12" s="137">
        <v>3.5</v>
      </c>
      <c r="R12" s="137">
        <v>3.5</v>
      </c>
      <c r="S12" s="137">
        <v>3.5</v>
      </c>
      <c r="T12" s="137">
        <v>3.5</v>
      </c>
    </row>
    <row r="13" spans="1:25" outlineLevel="1" x14ac:dyDescent="0.2">
      <c r="A13" s="537"/>
      <c r="B13" s="539"/>
      <c r="C13" s="539"/>
      <c r="D13" s="539"/>
      <c r="E13" s="541"/>
      <c r="F13" s="543"/>
      <c r="G13" s="229" t="s">
        <v>543</v>
      </c>
      <c r="H13" s="146" t="s">
        <v>594</v>
      </c>
      <c r="I13" s="146" t="s">
        <v>594</v>
      </c>
      <c r="J13" s="146" t="s">
        <v>594</v>
      </c>
      <c r="K13" s="130">
        <v>3.39</v>
      </c>
      <c r="L13" s="146" t="s">
        <v>594</v>
      </c>
      <c r="M13" s="146" t="s">
        <v>594</v>
      </c>
      <c r="N13" s="146" t="s">
        <v>594</v>
      </c>
      <c r="O13" s="98"/>
      <c r="P13" s="98"/>
      <c r="Q13" s="98"/>
      <c r="R13" s="98"/>
      <c r="S13" s="98"/>
      <c r="T13" s="98"/>
    </row>
    <row r="14" spans="1:25" outlineLevel="1" x14ac:dyDescent="0.2">
      <c r="A14" s="536">
        <v>6</v>
      </c>
      <c r="B14" s="538" t="s">
        <v>48</v>
      </c>
      <c r="C14" s="538" t="s">
        <v>63</v>
      </c>
      <c r="D14" s="538" t="s">
        <v>512</v>
      </c>
      <c r="E14" s="540" t="s">
        <v>547</v>
      </c>
      <c r="F14" s="542" t="s">
        <v>595</v>
      </c>
      <c r="G14" s="229" t="s">
        <v>542</v>
      </c>
      <c r="H14" s="136">
        <v>1</v>
      </c>
      <c r="I14" s="136">
        <v>1</v>
      </c>
      <c r="J14" s="136">
        <v>1</v>
      </c>
      <c r="K14" s="136">
        <v>1</v>
      </c>
      <c r="L14" s="136">
        <v>1</v>
      </c>
      <c r="M14" s="136">
        <v>1</v>
      </c>
      <c r="N14" s="136">
        <v>1</v>
      </c>
      <c r="O14" s="136">
        <v>1</v>
      </c>
      <c r="P14" s="136">
        <v>1</v>
      </c>
      <c r="Q14" s="136">
        <v>1</v>
      </c>
      <c r="R14" s="136">
        <v>1</v>
      </c>
      <c r="S14" s="136">
        <v>1</v>
      </c>
      <c r="T14" s="136">
        <v>1</v>
      </c>
    </row>
    <row r="15" spans="1:25" outlineLevel="1" x14ac:dyDescent="0.2">
      <c r="A15" s="537"/>
      <c r="B15" s="539"/>
      <c r="C15" s="539"/>
      <c r="D15" s="539"/>
      <c r="E15" s="541"/>
      <c r="F15" s="543"/>
      <c r="G15" s="229" t="s">
        <v>543</v>
      </c>
      <c r="H15" s="145">
        <v>1</v>
      </c>
      <c r="I15" s="145">
        <v>1</v>
      </c>
      <c r="J15" s="145">
        <v>1</v>
      </c>
      <c r="K15" s="145">
        <v>1</v>
      </c>
      <c r="L15" s="145">
        <v>1</v>
      </c>
      <c r="M15" s="145">
        <v>1</v>
      </c>
      <c r="N15" s="145">
        <v>1</v>
      </c>
      <c r="O15" s="235"/>
      <c r="P15" s="235"/>
      <c r="Q15" s="235"/>
      <c r="R15" s="235"/>
      <c r="S15" s="235"/>
      <c r="T15" s="235"/>
    </row>
    <row r="16" spans="1:25" outlineLevel="1" x14ac:dyDescent="0.2">
      <c r="A16" s="536">
        <v>7</v>
      </c>
      <c r="B16" s="538" t="s">
        <v>48</v>
      </c>
      <c r="C16" s="538" t="s">
        <v>63</v>
      </c>
      <c r="D16" s="538" t="s">
        <v>512</v>
      </c>
      <c r="E16" s="540" t="s">
        <v>548</v>
      </c>
      <c r="F16" s="542" t="s">
        <v>595</v>
      </c>
      <c r="G16" s="229" t="s">
        <v>542</v>
      </c>
      <c r="H16" s="136">
        <v>0.95</v>
      </c>
      <c r="I16" s="136">
        <v>0.95</v>
      </c>
      <c r="J16" s="136">
        <v>0.95</v>
      </c>
      <c r="K16" s="136">
        <v>0.95</v>
      </c>
      <c r="L16" s="136">
        <v>0.95</v>
      </c>
      <c r="M16" s="136">
        <v>0.95</v>
      </c>
      <c r="N16" s="136">
        <v>0.95</v>
      </c>
      <c r="O16" s="136">
        <v>0.95</v>
      </c>
      <c r="P16" s="136">
        <v>0.95</v>
      </c>
      <c r="Q16" s="136">
        <v>0.95</v>
      </c>
      <c r="R16" s="136">
        <v>0.95</v>
      </c>
      <c r="S16" s="136">
        <v>0.95</v>
      </c>
      <c r="T16" s="136">
        <v>0.95</v>
      </c>
    </row>
    <row r="17" spans="1:20" outlineLevel="1" x14ac:dyDescent="0.2">
      <c r="A17" s="537"/>
      <c r="B17" s="539"/>
      <c r="C17" s="539"/>
      <c r="D17" s="539"/>
      <c r="E17" s="541"/>
      <c r="F17" s="543"/>
      <c r="G17" s="229" t="s">
        <v>543</v>
      </c>
      <c r="H17" s="145">
        <v>0.96</v>
      </c>
      <c r="I17" s="145">
        <v>0.98</v>
      </c>
      <c r="J17" s="145">
        <v>0.97</v>
      </c>
      <c r="K17" s="145">
        <v>0.98</v>
      </c>
      <c r="L17" s="145">
        <v>0.98</v>
      </c>
      <c r="M17" s="145">
        <v>0.98</v>
      </c>
      <c r="N17" s="145">
        <v>0.98</v>
      </c>
      <c r="O17" s="235"/>
      <c r="P17" s="235"/>
      <c r="Q17" s="235"/>
      <c r="R17" s="235"/>
      <c r="S17" s="235"/>
      <c r="T17" s="235"/>
    </row>
    <row r="18" spans="1:20" outlineLevel="1" x14ac:dyDescent="0.2">
      <c r="A18" s="536">
        <v>8</v>
      </c>
      <c r="B18" s="538" t="s">
        <v>48</v>
      </c>
      <c r="C18" s="538" t="s">
        <v>63</v>
      </c>
      <c r="D18" s="538" t="s">
        <v>512</v>
      </c>
      <c r="E18" s="540" t="s">
        <v>560</v>
      </c>
      <c r="F18" s="542" t="s">
        <v>595</v>
      </c>
      <c r="G18" s="229" t="s">
        <v>542</v>
      </c>
      <c r="H18" s="137" t="s">
        <v>133</v>
      </c>
      <c r="I18" s="137" t="s">
        <v>133</v>
      </c>
      <c r="J18" s="137" t="s">
        <v>133</v>
      </c>
      <c r="K18" s="137" t="s">
        <v>133</v>
      </c>
      <c r="L18" s="137" t="s">
        <v>133</v>
      </c>
      <c r="M18" s="137" t="s">
        <v>133</v>
      </c>
      <c r="N18" s="137" t="s">
        <v>133</v>
      </c>
      <c r="O18" s="137" t="s">
        <v>133</v>
      </c>
      <c r="P18" s="137" t="s">
        <v>133</v>
      </c>
      <c r="Q18" s="137" t="s">
        <v>133</v>
      </c>
      <c r="R18" s="137" t="s">
        <v>133</v>
      </c>
      <c r="S18" s="137" t="s">
        <v>133</v>
      </c>
      <c r="T18" s="137" t="s">
        <v>133</v>
      </c>
    </row>
    <row r="19" spans="1:20" outlineLevel="1" x14ac:dyDescent="0.2">
      <c r="A19" s="537"/>
      <c r="B19" s="539"/>
      <c r="C19" s="539"/>
      <c r="D19" s="539"/>
      <c r="E19" s="541"/>
      <c r="F19" s="543"/>
      <c r="G19" s="229" t="s">
        <v>543</v>
      </c>
      <c r="H19" s="146" t="s">
        <v>133</v>
      </c>
      <c r="I19" s="146" t="s">
        <v>133</v>
      </c>
      <c r="J19" s="146" t="s">
        <v>133</v>
      </c>
      <c r="K19" s="146" t="s">
        <v>133</v>
      </c>
      <c r="L19" s="146" t="s">
        <v>133</v>
      </c>
      <c r="M19" s="146" t="s">
        <v>133</v>
      </c>
      <c r="N19" s="146" t="s">
        <v>133</v>
      </c>
      <c r="O19" s="98"/>
      <c r="P19" s="98"/>
      <c r="Q19" s="98"/>
      <c r="R19" s="98"/>
      <c r="S19" s="98"/>
      <c r="T19" s="98"/>
    </row>
    <row r="20" spans="1:20" outlineLevel="1" x14ac:dyDescent="0.2">
      <c r="A20" s="536">
        <v>9</v>
      </c>
      <c r="B20" s="538" t="s">
        <v>48</v>
      </c>
      <c r="C20" s="538" t="s">
        <v>63</v>
      </c>
      <c r="D20" s="538" t="s">
        <v>512</v>
      </c>
      <c r="E20" s="540" t="s">
        <v>549</v>
      </c>
      <c r="F20" s="542" t="s">
        <v>595</v>
      </c>
      <c r="G20" s="229" t="s">
        <v>542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</row>
    <row r="21" spans="1:20" outlineLevel="1" x14ac:dyDescent="0.2">
      <c r="A21" s="537"/>
      <c r="B21" s="539"/>
      <c r="C21" s="539"/>
      <c r="D21" s="539"/>
      <c r="E21" s="541"/>
      <c r="F21" s="543"/>
      <c r="G21" s="229" t="s">
        <v>543</v>
      </c>
      <c r="H21" s="146">
        <f>SUM(I21:T21)</f>
        <v>0</v>
      </c>
      <c r="I21" s="146">
        <v>0</v>
      </c>
      <c r="J21" s="146">
        <v>0</v>
      </c>
      <c r="K21" s="146">
        <v>0</v>
      </c>
      <c r="L21" s="146">
        <v>0</v>
      </c>
      <c r="M21" s="146">
        <v>0</v>
      </c>
      <c r="N21" s="146">
        <v>0</v>
      </c>
      <c r="O21" s="98"/>
      <c r="P21" s="98"/>
      <c r="Q21" s="98"/>
      <c r="R21" s="98"/>
      <c r="S21" s="98"/>
      <c r="T21" s="98"/>
    </row>
    <row r="22" spans="1:20" outlineLevel="1" x14ac:dyDescent="0.2">
      <c r="A22" s="536">
        <v>10</v>
      </c>
      <c r="B22" s="538" t="s">
        <v>48</v>
      </c>
      <c r="C22" s="538" t="s">
        <v>63</v>
      </c>
      <c r="D22" s="538" t="s">
        <v>512</v>
      </c>
      <c r="E22" s="540" t="s">
        <v>550</v>
      </c>
      <c r="F22" s="542" t="s">
        <v>595</v>
      </c>
      <c r="G22" s="229" t="s">
        <v>542</v>
      </c>
      <c r="H22" s="137">
        <v>5</v>
      </c>
      <c r="I22" s="137" t="s">
        <v>133</v>
      </c>
      <c r="J22" s="137" t="s">
        <v>133</v>
      </c>
      <c r="K22" s="137" t="s">
        <v>133</v>
      </c>
      <c r="L22" s="137" t="s">
        <v>133</v>
      </c>
      <c r="M22" s="137" t="s">
        <v>133</v>
      </c>
      <c r="N22" s="137" t="s">
        <v>133</v>
      </c>
      <c r="O22" s="137" t="s">
        <v>133</v>
      </c>
      <c r="P22" s="137" t="s">
        <v>133</v>
      </c>
      <c r="Q22" s="137" t="s">
        <v>133</v>
      </c>
      <c r="R22" s="137" t="s">
        <v>133</v>
      </c>
      <c r="S22" s="137" t="s">
        <v>133</v>
      </c>
      <c r="T22" s="137" t="s">
        <v>133</v>
      </c>
    </row>
    <row r="23" spans="1:20" outlineLevel="1" x14ac:dyDescent="0.2">
      <c r="A23" s="537"/>
      <c r="B23" s="539"/>
      <c r="C23" s="539"/>
      <c r="D23" s="539"/>
      <c r="E23" s="541"/>
      <c r="F23" s="543"/>
      <c r="G23" s="229" t="s">
        <v>543</v>
      </c>
      <c r="H23" s="146">
        <v>0</v>
      </c>
      <c r="I23" s="146">
        <v>0</v>
      </c>
      <c r="J23" s="146">
        <v>0</v>
      </c>
      <c r="K23" s="146">
        <v>0</v>
      </c>
      <c r="L23" s="146">
        <v>0</v>
      </c>
      <c r="M23" s="146">
        <v>0</v>
      </c>
      <c r="N23" s="146">
        <v>0</v>
      </c>
      <c r="O23" s="98"/>
      <c r="P23" s="98"/>
      <c r="Q23" s="98"/>
      <c r="R23" s="98"/>
      <c r="S23" s="98"/>
      <c r="T23" s="98"/>
    </row>
    <row r="24" spans="1:20" outlineLevel="1" x14ac:dyDescent="0.2">
      <c r="A24" s="536">
        <v>11</v>
      </c>
      <c r="B24" s="538" t="s">
        <v>48</v>
      </c>
      <c r="C24" s="538" t="s">
        <v>63</v>
      </c>
      <c r="D24" s="538" t="s">
        <v>65</v>
      </c>
      <c r="E24" s="540" t="s">
        <v>585</v>
      </c>
      <c r="F24" s="542" t="s">
        <v>595</v>
      </c>
      <c r="G24" s="229" t="s">
        <v>542</v>
      </c>
      <c r="H24" s="154">
        <v>2</v>
      </c>
      <c r="I24" s="154">
        <v>2</v>
      </c>
      <c r="J24" s="154">
        <v>2</v>
      </c>
      <c r="K24" s="154">
        <v>2</v>
      </c>
      <c r="L24" s="154">
        <v>2</v>
      </c>
      <c r="M24" s="154">
        <v>2</v>
      </c>
      <c r="N24" s="154">
        <v>2</v>
      </c>
      <c r="O24" s="154">
        <v>2</v>
      </c>
      <c r="P24" s="154">
        <v>2</v>
      </c>
      <c r="Q24" s="154">
        <v>2</v>
      </c>
      <c r="R24" s="154">
        <v>2</v>
      </c>
      <c r="S24" s="154">
        <v>2</v>
      </c>
      <c r="T24" s="154">
        <v>2</v>
      </c>
    </row>
    <row r="25" spans="1:20" outlineLevel="1" x14ac:dyDescent="0.2">
      <c r="A25" s="537"/>
      <c r="B25" s="539"/>
      <c r="C25" s="539"/>
      <c r="D25" s="539"/>
      <c r="E25" s="541"/>
      <c r="F25" s="543"/>
      <c r="G25" s="229" t="s">
        <v>543</v>
      </c>
      <c r="H25" s="159">
        <v>0</v>
      </c>
      <c r="I25" s="159">
        <v>0</v>
      </c>
      <c r="J25" s="159">
        <v>0</v>
      </c>
      <c r="K25" s="159">
        <v>0</v>
      </c>
      <c r="L25" s="159">
        <v>0</v>
      </c>
      <c r="M25" s="159">
        <v>0</v>
      </c>
      <c r="N25" s="159">
        <v>0</v>
      </c>
      <c r="O25" s="236"/>
      <c r="P25" s="236"/>
      <c r="Q25" s="236"/>
      <c r="R25" s="236"/>
      <c r="S25" s="236"/>
      <c r="T25" s="236"/>
    </row>
    <row r="26" spans="1:20" outlineLevel="1" x14ac:dyDescent="0.2">
      <c r="A26" s="536">
        <v>12</v>
      </c>
      <c r="B26" s="538" t="s">
        <v>48</v>
      </c>
      <c r="C26" s="538" t="s">
        <v>63</v>
      </c>
      <c r="D26" s="538" t="s">
        <v>512</v>
      </c>
      <c r="E26" s="540" t="s">
        <v>551</v>
      </c>
      <c r="F26" s="542" t="s">
        <v>595</v>
      </c>
      <c r="G26" s="229" t="s">
        <v>542</v>
      </c>
      <c r="H26" s="136">
        <v>1</v>
      </c>
      <c r="I26" s="136">
        <v>1</v>
      </c>
      <c r="J26" s="136">
        <v>1</v>
      </c>
      <c r="K26" s="136">
        <v>1</v>
      </c>
      <c r="L26" s="136">
        <v>1</v>
      </c>
      <c r="M26" s="136">
        <v>1</v>
      </c>
      <c r="N26" s="136">
        <v>1</v>
      </c>
      <c r="O26" s="136">
        <v>1</v>
      </c>
      <c r="P26" s="136">
        <v>1</v>
      </c>
      <c r="Q26" s="136">
        <v>1</v>
      </c>
      <c r="R26" s="136">
        <v>1</v>
      </c>
      <c r="S26" s="136">
        <v>1</v>
      </c>
      <c r="T26" s="136">
        <v>1</v>
      </c>
    </row>
    <row r="27" spans="1:20" outlineLevel="1" x14ac:dyDescent="0.2">
      <c r="A27" s="537"/>
      <c r="B27" s="539"/>
      <c r="C27" s="539"/>
      <c r="D27" s="539"/>
      <c r="E27" s="541"/>
      <c r="F27" s="543"/>
      <c r="G27" s="229" t="s">
        <v>543</v>
      </c>
      <c r="H27" s="145">
        <v>1</v>
      </c>
      <c r="I27" s="145">
        <v>1</v>
      </c>
      <c r="J27" s="145">
        <v>1</v>
      </c>
      <c r="K27" s="145">
        <v>1</v>
      </c>
      <c r="L27" s="145">
        <v>1</v>
      </c>
      <c r="M27" s="145">
        <v>1</v>
      </c>
      <c r="N27" s="145">
        <v>1</v>
      </c>
      <c r="O27" s="235"/>
      <c r="P27" s="235"/>
      <c r="Q27" s="235"/>
      <c r="R27" s="235"/>
      <c r="S27" s="235"/>
      <c r="T27" s="235"/>
    </row>
    <row r="28" spans="1:20" outlineLevel="1" x14ac:dyDescent="0.2">
      <c r="A28" s="536">
        <v>13</v>
      </c>
      <c r="B28" s="538" t="s">
        <v>48</v>
      </c>
      <c r="C28" s="538" t="s">
        <v>63</v>
      </c>
      <c r="D28" s="538" t="s">
        <v>512</v>
      </c>
      <c r="E28" s="540" t="s">
        <v>552</v>
      </c>
      <c r="F28" s="542" t="s">
        <v>595</v>
      </c>
      <c r="G28" s="229" t="s">
        <v>542</v>
      </c>
      <c r="H28" s="137">
        <v>0</v>
      </c>
      <c r="I28" s="137" t="s">
        <v>133</v>
      </c>
      <c r="J28" s="137" t="s">
        <v>133</v>
      </c>
      <c r="K28" s="137" t="s">
        <v>133</v>
      </c>
      <c r="L28" s="137" t="s">
        <v>133</v>
      </c>
      <c r="M28" s="137" t="s">
        <v>133</v>
      </c>
      <c r="N28" s="137" t="s">
        <v>133</v>
      </c>
      <c r="O28" s="137" t="s">
        <v>133</v>
      </c>
      <c r="P28" s="137" t="s">
        <v>133</v>
      </c>
      <c r="Q28" s="137" t="s">
        <v>133</v>
      </c>
      <c r="R28" s="137" t="s">
        <v>133</v>
      </c>
      <c r="S28" s="137" t="s">
        <v>133</v>
      </c>
      <c r="T28" s="137" t="s">
        <v>133</v>
      </c>
    </row>
    <row r="29" spans="1:20" outlineLevel="1" x14ac:dyDescent="0.2">
      <c r="A29" s="537"/>
      <c r="B29" s="539"/>
      <c r="C29" s="539"/>
      <c r="D29" s="539"/>
      <c r="E29" s="541"/>
      <c r="F29" s="543"/>
      <c r="G29" s="229" t="s">
        <v>543</v>
      </c>
      <c r="H29" s="146">
        <v>0</v>
      </c>
      <c r="I29" s="146">
        <v>0</v>
      </c>
      <c r="J29" s="146">
        <v>0</v>
      </c>
      <c r="K29" s="146">
        <v>0</v>
      </c>
      <c r="L29" s="146">
        <v>0</v>
      </c>
      <c r="M29" s="146">
        <v>0</v>
      </c>
      <c r="N29" s="146">
        <v>0</v>
      </c>
      <c r="O29" s="98"/>
      <c r="P29" s="98"/>
      <c r="Q29" s="98"/>
      <c r="R29" s="98"/>
      <c r="S29" s="98"/>
      <c r="T29" s="98"/>
    </row>
    <row r="30" spans="1:20" outlineLevel="1" x14ac:dyDescent="0.2">
      <c r="A30" s="536">
        <v>14</v>
      </c>
      <c r="B30" s="538" t="s">
        <v>48</v>
      </c>
      <c r="C30" s="538" t="s">
        <v>63</v>
      </c>
      <c r="D30" s="538" t="s">
        <v>65</v>
      </c>
      <c r="E30" s="540" t="s">
        <v>561</v>
      </c>
      <c r="F30" s="542" t="s">
        <v>623</v>
      </c>
      <c r="G30" s="229" t="s">
        <v>542</v>
      </c>
      <c r="H30" s="155">
        <v>17.7</v>
      </c>
      <c r="I30" s="155">
        <v>17.7</v>
      </c>
      <c r="J30" s="155">
        <v>17.7</v>
      </c>
      <c r="K30" s="155">
        <v>17.7</v>
      </c>
      <c r="L30" s="155">
        <v>17.7</v>
      </c>
      <c r="M30" s="155">
        <v>17.7</v>
      </c>
      <c r="N30" s="155">
        <v>16.7</v>
      </c>
      <c r="O30" s="155">
        <v>16.7</v>
      </c>
      <c r="P30" s="155">
        <v>16.7</v>
      </c>
      <c r="Q30" s="155">
        <v>14.7</v>
      </c>
      <c r="R30" s="155">
        <v>14.7</v>
      </c>
      <c r="S30" s="155">
        <v>12.4</v>
      </c>
      <c r="T30" s="155">
        <v>12.4</v>
      </c>
    </row>
    <row r="31" spans="1:20" outlineLevel="1" x14ac:dyDescent="0.2">
      <c r="A31" s="537"/>
      <c r="B31" s="539"/>
      <c r="C31" s="539"/>
      <c r="D31" s="539"/>
      <c r="E31" s="541"/>
      <c r="F31" s="543"/>
      <c r="G31" s="229" t="s">
        <v>543</v>
      </c>
      <c r="H31" s="146">
        <v>16.7</v>
      </c>
      <c r="I31" s="146">
        <v>15.6</v>
      </c>
      <c r="J31" s="146">
        <v>16.899999999999999</v>
      </c>
      <c r="K31" s="146">
        <v>16.8</v>
      </c>
      <c r="L31" s="146">
        <v>17.399999999999999</v>
      </c>
      <c r="M31" s="146">
        <v>16.899999999999999</v>
      </c>
      <c r="N31" s="237"/>
      <c r="O31" s="237"/>
      <c r="P31" s="237"/>
      <c r="Q31" s="237"/>
      <c r="R31" s="237"/>
      <c r="S31" s="237"/>
      <c r="T31" s="237"/>
    </row>
    <row r="32" spans="1:20" outlineLevel="1" x14ac:dyDescent="0.2">
      <c r="A32" s="536">
        <v>15</v>
      </c>
      <c r="B32" s="538" t="s">
        <v>48</v>
      </c>
      <c r="C32" s="538" t="s">
        <v>63</v>
      </c>
      <c r="D32" s="538" t="s">
        <v>512</v>
      </c>
      <c r="E32" s="540" t="s">
        <v>562</v>
      </c>
      <c r="F32" s="542" t="s">
        <v>623</v>
      </c>
      <c r="G32" s="229" t="s">
        <v>542</v>
      </c>
      <c r="H32" s="155">
        <v>7</v>
      </c>
      <c r="I32" s="155">
        <v>7</v>
      </c>
      <c r="J32" s="155">
        <v>7</v>
      </c>
      <c r="K32" s="155">
        <v>7</v>
      </c>
      <c r="L32" s="155">
        <v>7</v>
      </c>
      <c r="M32" s="155">
        <v>7</v>
      </c>
      <c r="N32" s="155">
        <f t="shared" ref="N32:T32" si="0">10*0.7</f>
        <v>7</v>
      </c>
      <c r="O32" s="155">
        <f t="shared" si="0"/>
        <v>7</v>
      </c>
      <c r="P32" s="155">
        <f t="shared" si="0"/>
        <v>7</v>
      </c>
      <c r="Q32" s="155">
        <f t="shared" si="0"/>
        <v>7</v>
      </c>
      <c r="R32" s="155">
        <f t="shared" si="0"/>
        <v>7</v>
      </c>
      <c r="S32" s="155">
        <f t="shared" si="0"/>
        <v>7</v>
      </c>
      <c r="T32" s="155">
        <f t="shared" si="0"/>
        <v>7</v>
      </c>
    </row>
    <row r="33" spans="1:20" outlineLevel="1" x14ac:dyDescent="0.2">
      <c r="A33" s="537"/>
      <c r="B33" s="539"/>
      <c r="C33" s="539"/>
      <c r="D33" s="539"/>
      <c r="E33" s="541"/>
      <c r="F33" s="543"/>
      <c r="G33" s="229" t="s">
        <v>543</v>
      </c>
      <c r="H33" s="195">
        <v>5</v>
      </c>
      <c r="I33" s="195">
        <v>4.460093896713615</v>
      </c>
      <c r="J33" s="195">
        <v>4.5655375552282766</v>
      </c>
      <c r="K33" s="195">
        <v>5</v>
      </c>
      <c r="L33" s="195">
        <v>5</v>
      </c>
      <c r="M33" s="195">
        <v>7</v>
      </c>
      <c r="N33" s="237"/>
      <c r="O33" s="237"/>
      <c r="P33" s="237"/>
      <c r="Q33" s="237"/>
      <c r="R33" s="237"/>
      <c r="S33" s="237"/>
      <c r="T33" s="237"/>
    </row>
    <row r="34" spans="1:20" outlineLevel="1" x14ac:dyDescent="0.2">
      <c r="A34" s="536">
        <v>16</v>
      </c>
      <c r="B34" s="538" t="s">
        <v>48</v>
      </c>
      <c r="C34" s="538" t="s">
        <v>67</v>
      </c>
      <c r="D34" s="538" t="s">
        <v>54</v>
      </c>
      <c r="E34" s="540" t="s">
        <v>563</v>
      </c>
      <c r="F34" s="542" t="s">
        <v>596</v>
      </c>
      <c r="G34" s="229" t="s">
        <v>542</v>
      </c>
      <c r="H34" s="134">
        <v>12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  <c r="P34" s="137">
        <v>1</v>
      </c>
      <c r="Q34" s="137">
        <v>1</v>
      </c>
      <c r="R34" s="137">
        <v>1</v>
      </c>
      <c r="S34" s="137">
        <v>1</v>
      </c>
      <c r="T34" s="137">
        <v>1</v>
      </c>
    </row>
    <row r="35" spans="1:20" outlineLevel="1" x14ac:dyDescent="0.2">
      <c r="A35" s="537"/>
      <c r="B35" s="539"/>
      <c r="C35" s="539"/>
      <c r="D35" s="539"/>
      <c r="E35" s="541"/>
      <c r="F35" s="543"/>
      <c r="G35" s="229" t="s">
        <v>543</v>
      </c>
      <c r="H35" s="130">
        <f>SUM(I35:T35)</f>
        <v>17</v>
      </c>
      <c r="I35" s="130">
        <v>2</v>
      </c>
      <c r="J35" s="130">
        <v>4</v>
      </c>
      <c r="K35" s="130">
        <v>2</v>
      </c>
      <c r="L35" s="130">
        <v>5</v>
      </c>
      <c r="M35" s="130">
        <v>4</v>
      </c>
      <c r="N35" s="98"/>
      <c r="O35" s="98"/>
      <c r="P35" s="98"/>
      <c r="Q35" s="98"/>
      <c r="R35" s="98"/>
      <c r="S35" s="98"/>
      <c r="T35" s="98"/>
    </row>
    <row r="36" spans="1:20" outlineLevel="1" x14ac:dyDescent="0.2">
      <c r="A36" s="536">
        <v>17</v>
      </c>
      <c r="B36" s="538" t="s">
        <v>48</v>
      </c>
      <c r="C36" s="538" t="s">
        <v>67</v>
      </c>
      <c r="D36" s="538" t="s">
        <v>50</v>
      </c>
      <c r="E36" s="540" t="s">
        <v>564</v>
      </c>
      <c r="F36" s="542" t="s">
        <v>596</v>
      </c>
      <c r="G36" s="229" t="s">
        <v>542</v>
      </c>
      <c r="H36" s="135">
        <v>0.92</v>
      </c>
      <c r="I36" s="140">
        <v>0.89</v>
      </c>
      <c r="J36" s="140">
        <v>0.89</v>
      </c>
      <c r="K36" s="140">
        <v>0.89</v>
      </c>
      <c r="L36" s="140">
        <v>0.9</v>
      </c>
      <c r="M36" s="140">
        <v>0.9</v>
      </c>
      <c r="N36" s="140">
        <v>0.9</v>
      </c>
      <c r="O36" s="140">
        <v>0.91</v>
      </c>
      <c r="P36" s="140">
        <v>0.91</v>
      </c>
      <c r="Q36" s="140">
        <v>0.91</v>
      </c>
      <c r="R36" s="140">
        <v>0.92</v>
      </c>
      <c r="S36" s="140">
        <v>0.92</v>
      </c>
      <c r="T36" s="140">
        <v>0.92</v>
      </c>
    </row>
    <row r="37" spans="1:20" outlineLevel="1" x14ac:dyDescent="0.2">
      <c r="A37" s="537"/>
      <c r="B37" s="539"/>
      <c r="C37" s="539"/>
      <c r="D37" s="539"/>
      <c r="E37" s="541"/>
      <c r="F37" s="543"/>
      <c r="G37" s="229" t="s">
        <v>543</v>
      </c>
      <c r="H37" s="160">
        <v>0.89100000000000001</v>
      </c>
      <c r="I37" s="148">
        <v>0.88500000000000001</v>
      </c>
      <c r="J37" s="148">
        <v>0.89600000000000002</v>
      </c>
      <c r="K37" s="148">
        <v>0.89359999999999995</v>
      </c>
      <c r="L37" s="148">
        <v>0.90129999999999999</v>
      </c>
      <c r="M37" s="148">
        <v>0.90090000000000003</v>
      </c>
      <c r="N37" s="238"/>
      <c r="O37" s="238"/>
      <c r="P37" s="238"/>
      <c r="Q37" s="238"/>
      <c r="R37" s="238"/>
      <c r="S37" s="238"/>
      <c r="T37" s="238"/>
    </row>
    <row r="38" spans="1:20" outlineLevel="1" x14ac:dyDescent="0.2">
      <c r="A38" s="536">
        <v>18</v>
      </c>
      <c r="B38" s="538" t="s">
        <v>48</v>
      </c>
      <c r="C38" s="538" t="s">
        <v>67</v>
      </c>
      <c r="D38" s="538" t="s">
        <v>50</v>
      </c>
      <c r="E38" s="540" t="s">
        <v>565</v>
      </c>
      <c r="F38" s="542" t="s">
        <v>596</v>
      </c>
      <c r="G38" s="229" t="s">
        <v>542</v>
      </c>
      <c r="H38" s="139">
        <v>0.94499999999999995</v>
      </c>
      <c r="I38" s="140">
        <v>0.91500000000000004</v>
      </c>
      <c r="J38" s="140">
        <v>0.91500000000000004</v>
      </c>
      <c r="K38" s="140">
        <v>0.91500000000000004</v>
      </c>
      <c r="L38" s="140">
        <v>0.92500000000000004</v>
      </c>
      <c r="M38" s="140">
        <v>0.92500000000000004</v>
      </c>
      <c r="N38" s="140">
        <v>0.92500000000000004</v>
      </c>
      <c r="O38" s="140">
        <v>0.93500000000000005</v>
      </c>
      <c r="P38" s="140">
        <v>0.93500000000000005</v>
      </c>
      <c r="Q38" s="140">
        <v>0.93500000000000005</v>
      </c>
      <c r="R38" s="140">
        <v>0.94499999999999995</v>
      </c>
      <c r="S38" s="140">
        <v>0.94499999999999995</v>
      </c>
      <c r="T38" s="140">
        <v>0.94499999999999995</v>
      </c>
    </row>
    <row r="39" spans="1:20" outlineLevel="1" x14ac:dyDescent="0.2">
      <c r="A39" s="537"/>
      <c r="B39" s="539"/>
      <c r="C39" s="539"/>
      <c r="D39" s="539"/>
      <c r="E39" s="541"/>
      <c r="F39" s="543"/>
      <c r="G39" s="229" t="s">
        <v>543</v>
      </c>
      <c r="H39" s="161">
        <v>0.91339999999999999</v>
      </c>
      <c r="I39" s="132">
        <v>0.91220000000000001</v>
      </c>
      <c r="J39" s="148">
        <v>0.92159999999999997</v>
      </c>
      <c r="K39" s="148">
        <v>0.92179999999999995</v>
      </c>
      <c r="L39" s="132">
        <v>0.91890000000000005</v>
      </c>
      <c r="M39" s="132">
        <v>0.91339999999999999</v>
      </c>
      <c r="N39" s="238"/>
      <c r="O39" s="238"/>
      <c r="P39" s="238"/>
      <c r="Q39" s="238"/>
      <c r="R39" s="238"/>
      <c r="S39" s="238"/>
      <c r="T39" s="238"/>
    </row>
    <row r="40" spans="1:20" outlineLevel="1" x14ac:dyDescent="0.2">
      <c r="A40" s="536">
        <v>19</v>
      </c>
      <c r="B40" s="538" t="s">
        <v>48</v>
      </c>
      <c r="C40" s="538" t="s">
        <v>67</v>
      </c>
      <c r="D40" s="538" t="s">
        <v>54</v>
      </c>
      <c r="E40" s="540" t="s">
        <v>234</v>
      </c>
      <c r="F40" s="542" t="s">
        <v>596</v>
      </c>
      <c r="G40" s="229" t="s">
        <v>542</v>
      </c>
      <c r="H40" s="135">
        <v>0.7</v>
      </c>
      <c r="I40" s="136">
        <v>0.7</v>
      </c>
      <c r="J40" s="136">
        <v>0.7</v>
      </c>
      <c r="K40" s="136">
        <v>0.7</v>
      </c>
      <c r="L40" s="136">
        <v>0.7</v>
      </c>
      <c r="M40" s="136">
        <v>0.7</v>
      </c>
      <c r="N40" s="136">
        <v>0.7</v>
      </c>
      <c r="O40" s="136">
        <v>0.7</v>
      </c>
      <c r="P40" s="136">
        <v>0.7</v>
      </c>
      <c r="Q40" s="136">
        <v>0.7</v>
      </c>
      <c r="R40" s="136">
        <v>0.7</v>
      </c>
      <c r="S40" s="136">
        <v>0.7</v>
      </c>
      <c r="T40" s="136">
        <v>0.7</v>
      </c>
    </row>
    <row r="41" spans="1:20" outlineLevel="1" x14ac:dyDescent="0.2">
      <c r="A41" s="537"/>
      <c r="B41" s="539"/>
      <c r="C41" s="539"/>
      <c r="D41" s="539"/>
      <c r="E41" s="541"/>
      <c r="F41" s="543"/>
      <c r="G41" s="229" t="s">
        <v>543</v>
      </c>
      <c r="H41" s="160">
        <v>0.3896</v>
      </c>
      <c r="I41" s="131">
        <v>0.35</v>
      </c>
      <c r="J41" s="131">
        <v>0.39</v>
      </c>
      <c r="K41" s="131">
        <v>0.39</v>
      </c>
      <c r="L41" s="131">
        <v>0.44840000000000002</v>
      </c>
      <c r="M41" s="131">
        <v>0.3896</v>
      </c>
      <c r="N41" s="235"/>
      <c r="O41" s="235"/>
      <c r="P41" s="235"/>
      <c r="Q41" s="235"/>
      <c r="R41" s="235"/>
      <c r="S41" s="235"/>
      <c r="T41" s="235"/>
    </row>
    <row r="42" spans="1:20" outlineLevel="1" x14ac:dyDescent="0.2">
      <c r="A42" s="536">
        <v>20</v>
      </c>
      <c r="B42" s="538" t="s">
        <v>48</v>
      </c>
      <c r="C42" s="538" t="s">
        <v>67</v>
      </c>
      <c r="D42" s="538" t="s">
        <v>54</v>
      </c>
      <c r="E42" s="540" t="s">
        <v>235</v>
      </c>
      <c r="F42" s="542" t="s">
        <v>596</v>
      </c>
      <c r="G42" s="229" t="s">
        <v>542</v>
      </c>
      <c r="H42" s="135">
        <v>0.8</v>
      </c>
      <c r="I42" s="136">
        <v>0.65</v>
      </c>
      <c r="J42" s="136">
        <v>0.65</v>
      </c>
      <c r="K42" s="136">
        <v>0.65</v>
      </c>
      <c r="L42" s="136">
        <v>0.7</v>
      </c>
      <c r="M42" s="136">
        <v>0.7</v>
      </c>
      <c r="N42" s="136">
        <v>0.7</v>
      </c>
      <c r="O42" s="136">
        <v>0.75</v>
      </c>
      <c r="P42" s="136">
        <v>0.75</v>
      </c>
      <c r="Q42" s="136">
        <v>0.75</v>
      </c>
      <c r="R42" s="136">
        <v>0.8</v>
      </c>
      <c r="S42" s="136">
        <v>0.8</v>
      </c>
      <c r="T42" s="136">
        <v>0.8</v>
      </c>
    </row>
    <row r="43" spans="1:20" outlineLevel="1" x14ac:dyDescent="0.2">
      <c r="A43" s="537"/>
      <c r="B43" s="539"/>
      <c r="C43" s="539"/>
      <c r="D43" s="539"/>
      <c r="E43" s="541"/>
      <c r="F43" s="543"/>
      <c r="G43" s="229" t="s">
        <v>543</v>
      </c>
      <c r="H43" s="150">
        <v>0.81089999999999995</v>
      </c>
      <c r="I43" s="145">
        <v>0.71640000000000004</v>
      </c>
      <c r="J43" s="145">
        <v>0.65090000000000003</v>
      </c>
      <c r="K43" s="145">
        <v>0.72109999999999996</v>
      </c>
      <c r="L43" s="145">
        <v>0.78469999999999995</v>
      </c>
      <c r="M43" s="145">
        <v>0.81089999999999995</v>
      </c>
      <c r="N43" s="235"/>
      <c r="O43" s="235"/>
      <c r="P43" s="235"/>
      <c r="Q43" s="235"/>
      <c r="R43" s="235"/>
      <c r="S43" s="235"/>
      <c r="T43" s="235"/>
    </row>
    <row r="44" spans="1:20" outlineLevel="1" x14ac:dyDescent="0.2">
      <c r="A44" s="536">
        <v>21</v>
      </c>
      <c r="B44" s="538" t="s">
        <v>48</v>
      </c>
      <c r="C44" s="538" t="s">
        <v>67</v>
      </c>
      <c r="D44" s="538" t="s">
        <v>54</v>
      </c>
      <c r="E44" s="540" t="s">
        <v>566</v>
      </c>
      <c r="F44" s="542" t="s">
        <v>596</v>
      </c>
      <c r="G44" s="229" t="s">
        <v>542</v>
      </c>
      <c r="H44" s="135">
        <v>0.8</v>
      </c>
      <c r="I44" s="136">
        <v>0.5</v>
      </c>
      <c r="J44" s="136">
        <v>0.5</v>
      </c>
      <c r="K44" s="136">
        <v>0.5</v>
      </c>
      <c r="L44" s="136">
        <v>0.6</v>
      </c>
      <c r="M44" s="136">
        <v>0.6</v>
      </c>
      <c r="N44" s="136">
        <v>0.6</v>
      </c>
      <c r="O44" s="136">
        <v>0.7</v>
      </c>
      <c r="P44" s="136">
        <v>0.7</v>
      </c>
      <c r="Q44" s="136">
        <v>0.7</v>
      </c>
      <c r="R44" s="136">
        <v>0.8</v>
      </c>
      <c r="S44" s="136">
        <v>0.8</v>
      </c>
      <c r="T44" s="136">
        <v>0.8</v>
      </c>
    </row>
    <row r="45" spans="1:20" outlineLevel="1" x14ac:dyDescent="0.2">
      <c r="A45" s="537"/>
      <c r="B45" s="539"/>
      <c r="C45" s="539"/>
      <c r="D45" s="539"/>
      <c r="E45" s="541"/>
      <c r="F45" s="543"/>
      <c r="G45" s="229" t="s">
        <v>543</v>
      </c>
      <c r="H45" s="150">
        <v>0.68089999999999995</v>
      </c>
      <c r="I45" s="145">
        <v>0.54</v>
      </c>
      <c r="J45" s="145">
        <v>0.54</v>
      </c>
      <c r="K45" s="145">
        <v>0.64</v>
      </c>
      <c r="L45" s="145">
        <v>0.6966</v>
      </c>
      <c r="M45" s="145">
        <v>0.68089999999999995</v>
      </c>
      <c r="N45" s="235"/>
      <c r="O45" s="235"/>
      <c r="P45" s="235"/>
      <c r="Q45" s="235"/>
      <c r="R45" s="235"/>
      <c r="S45" s="235"/>
      <c r="T45" s="235"/>
    </row>
    <row r="46" spans="1:20" outlineLevel="1" x14ac:dyDescent="0.2">
      <c r="A46" s="536">
        <v>22</v>
      </c>
      <c r="B46" s="538" t="s">
        <v>48</v>
      </c>
      <c r="C46" s="538" t="s">
        <v>67</v>
      </c>
      <c r="D46" s="538" t="s">
        <v>54</v>
      </c>
      <c r="E46" s="540" t="s">
        <v>567</v>
      </c>
      <c r="F46" s="542" t="s">
        <v>596</v>
      </c>
      <c r="G46" s="229" t="s">
        <v>542</v>
      </c>
      <c r="H46" s="135">
        <v>0.6</v>
      </c>
      <c r="I46" s="136">
        <v>0.3</v>
      </c>
      <c r="J46" s="136">
        <v>0.3</v>
      </c>
      <c r="K46" s="136">
        <v>0.3</v>
      </c>
      <c r="L46" s="136">
        <v>0.4</v>
      </c>
      <c r="M46" s="136">
        <v>0.4</v>
      </c>
      <c r="N46" s="136">
        <v>0.4</v>
      </c>
      <c r="O46" s="136">
        <v>0.5</v>
      </c>
      <c r="P46" s="136">
        <v>0.5</v>
      </c>
      <c r="Q46" s="136">
        <v>0.5</v>
      </c>
      <c r="R46" s="136">
        <v>0.6</v>
      </c>
      <c r="S46" s="136">
        <v>0.6</v>
      </c>
      <c r="T46" s="136">
        <v>0.6</v>
      </c>
    </row>
    <row r="47" spans="1:20" outlineLevel="1" x14ac:dyDescent="0.2">
      <c r="A47" s="537"/>
      <c r="B47" s="539"/>
      <c r="C47" s="539"/>
      <c r="D47" s="539"/>
      <c r="E47" s="541"/>
      <c r="F47" s="543"/>
      <c r="G47" s="229" t="s">
        <v>543</v>
      </c>
      <c r="H47" s="160">
        <v>9.8699999999999996E-2</v>
      </c>
      <c r="I47" s="131">
        <v>0.11269999999999999</v>
      </c>
      <c r="J47" s="131">
        <v>6.4500000000000002E-2</v>
      </c>
      <c r="K47" s="131">
        <v>0.1111</v>
      </c>
      <c r="L47" s="131">
        <v>4.9500000000000002E-2</v>
      </c>
      <c r="M47" s="131">
        <v>7.0599999999999996E-2</v>
      </c>
      <c r="N47" s="235"/>
      <c r="O47" s="235"/>
      <c r="P47" s="235"/>
      <c r="Q47" s="235"/>
      <c r="R47" s="235"/>
      <c r="S47" s="235"/>
      <c r="T47" s="235"/>
    </row>
    <row r="48" spans="1:20" outlineLevel="1" x14ac:dyDescent="0.2">
      <c r="A48" s="536">
        <v>23</v>
      </c>
      <c r="B48" s="538" t="s">
        <v>48</v>
      </c>
      <c r="C48" s="538" t="s">
        <v>67</v>
      </c>
      <c r="D48" s="538" t="s">
        <v>54</v>
      </c>
      <c r="E48" s="540" t="s">
        <v>568</v>
      </c>
      <c r="F48" s="542" t="s">
        <v>596</v>
      </c>
      <c r="G48" s="229" t="s">
        <v>542</v>
      </c>
      <c r="H48" s="135">
        <v>0.8</v>
      </c>
      <c r="I48" s="136">
        <v>0.5</v>
      </c>
      <c r="J48" s="136">
        <v>0.5</v>
      </c>
      <c r="K48" s="136">
        <v>0.5</v>
      </c>
      <c r="L48" s="136">
        <v>0.6</v>
      </c>
      <c r="M48" s="136">
        <v>0.6</v>
      </c>
      <c r="N48" s="136">
        <v>0.6</v>
      </c>
      <c r="O48" s="136">
        <v>0.7</v>
      </c>
      <c r="P48" s="136">
        <v>0.7</v>
      </c>
      <c r="Q48" s="136">
        <v>0.7</v>
      </c>
      <c r="R48" s="136">
        <v>0.8</v>
      </c>
      <c r="S48" s="136">
        <v>0.8</v>
      </c>
      <c r="T48" s="136">
        <v>0.8</v>
      </c>
    </row>
    <row r="49" spans="1:20" outlineLevel="1" x14ac:dyDescent="0.2">
      <c r="A49" s="537"/>
      <c r="B49" s="539"/>
      <c r="C49" s="539"/>
      <c r="D49" s="539"/>
      <c r="E49" s="541"/>
      <c r="F49" s="543"/>
      <c r="G49" s="229" t="s">
        <v>543</v>
      </c>
      <c r="H49" s="150">
        <f>M49</f>
        <v>0.6593</v>
      </c>
      <c r="I49" s="131">
        <v>0.27689999999999998</v>
      </c>
      <c r="J49" s="131">
        <v>0.3256</v>
      </c>
      <c r="K49" s="145">
        <v>0.51719999999999999</v>
      </c>
      <c r="L49" s="145">
        <v>0.60419999999999996</v>
      </c>
      <c r="M49" s="145">
        <v>0.6593</v>
      </c>
      <c r="N49" s="235"/>
      <c r="O49" s="235"/>
      <c r="P49" s="235"/>
      <c r="Q49" s="235"/>
      <c r="R49" s="235"/>
      <c r="S49" s="235"/>
      <c r="T49" s="235"/>
    </row>
    <row r="50" spans="1:20" outlineLevel="1" x14ac:dyDescent="0.2">
      <c r="A50" s="536">
        <v>24</v>
      </c>
      <c r="B50" s="538" t="s">
        <v>48</v>
      </c>
      <c r="C50" s="538" t="s">
        <v>67</v>
      </c>
      <c r="D50" s="538" t="s">
        <v>54</v>
      </c>
      <c r="E50" s="540" t="s">
        <v>518</v>
      </c>
      <c r="F50" s="542" t="s">
        <v>596</v>
      </c>
      <c r="G50" s="229" t="s">
        <v>542</v>
      </c>
      <c r="H50" s="137">
        <v>26</v>
      </c>
      <c r="I50" s="137">
        <v>44</v>
      </c>
      <c r="J50" s="137">
        <v>44</v>
      </c>
      <c r="K50" s="137">
        <v>44</v>
      </c>
      <c r="L50" s="137">
        <v>36</v>
      </c>
      <c r="M50" s="137">
        <v>36</v>
      </c>
      <c r="N50" s="137">
        <v>36</v>
      </c>
      <c r="O50" s="137">
        <v>31</v>
      </c>
      <c r="P50" s="137">
        <v>31</v>
      </c>
      <c r="Q50" s="137">
        <v>31</v>
      </c>
      <c r="R50" s="137">
        <v>26</v>
      </c>
      <c r="S50" s="137">
        <v>26</v>
      </c>
      <c r="T50" s="137">
        <v>26</v>
      </c>
    </row>
    <row r="51" spans="1:20" outlineLevel="1" x14ac:dyDescent="0.2">
      <c r="A51" s="537"/>
      <c r="B51" s="539"/>
      <c r="C51" s="539"/>
      <c r="D51" s="539"/>
      <c r="E51" s="541"/>
      <c r="F51" s="543"/>
      <c r="G51" s="229" t="s">
        <v>543</v>
      </c>
      <c r="H51" s="130">
        <f>M51</f>
        <v>88</v>
      </c>
      <c r="I51" s="162">
        <f>[3]summary!$F$3</f>
        <v>49</v>
      </c>
      <c r="J51" s="163">
        <f>[3]summary!$G$3</f>
        <v>35</v>
      </c>
      <c r="K51" s="162">
        <f>[3]summary!$H$3</f>
        <v>48</v>
      </c>
      <c r="L51" s="130">
        <v>102</v>
      </c>
      <c r="M51" s="130">
        <v>88</v>
      </c>
      <c r="N51" s="98"/>
      <c r="O51" s="98"/>
      <c r="P51" s="98"/>
      <c r="Q51" s="98"/>
      <c r="R51" s="98"/>
      <c r="S51" s="98"/>
      <c r="T51" s="98"/>
    </row>
    <row r="52" spans="1:20" outlineLevel="1" x14ac:dyDescent="0.2">
      <c r="A52" s="536">
        <v>25</v>
      </c>
      <c r="B52" s="538" t="s">
        <v>48</v>
      </c>
      <c r="C52" s="538" t="s">
        <v>67</v>
      </c>
      <c r="D52" s="538" t="s">
        <v>54</v>
      </c>
      <c r="E52" s="540" t="s">
        <v>569</v>
      </c>
      <c r="F52" s="542" t="s">
        <v>596</v>
      </c>
      <c r="G52" s="229" t="s">
        <v>542</v>
      </c>
      <c r="H52" s="134">
        <v>10</v>
      </c>
      <c r="I52" s="137">
        <v>16</v>
      </c>
      <c r="J52" s="137">
        <v>16</v>
      </c>
      <c r="K52" s="137">
        <v>16</v>
      </c>
      <c r="L52" s="137">
        <v>14</v>
      </c>
      <c r="M52" s="137">
        <v>14</v>
      </c>
      <c r="N52" s="137">
        <v>14</v>
      </c>
      <c r="O52" s="137">
        <v>12</v>
      </c>
      <c r="P52" s="137">
        <v>12</v>
      </c>
      <c r="Q52" s="137">
        <v>12</v>
      </c>
      <c r="R52" s="137">
        <v>10</v>
      </c>
      <c r="S52" s="137">
        <v>10</v>
      </c>
      <c r="T52" s="137">
        <v>10</v>
      </c>
    </row>
    <row r="53" spans="1:20" outlineLevel="1" x14ac:dyDescent="0.2">
      <c r="A53" s="537"/>
      <c r="B53" s="539"/>
      <c r="C53" s="539"/>
      <c r="D53" s="539"/>
      <c r="E53" s="541"/>
      <c r="F53" s="543"/>
      <c r="G53" s="229" t="s">
        <v>543</v>
      </c>
      <c r="H53" s="164">
        <f>M53</f>
        <v>10.5</v>
      </c>
      <c r="I53" s="163">
        <f>[3]summary!$F$8</f>
        <v>8.6999999999999993</v>
      </c>
      <c r="J53" s="163">
        <f>[3]summary!$G$8</f>
        <v>3.5</v>
      </c>
      <c r="K53" s="163">
        <f>[3]summary!$H$8</f>
        <v>4.9000000000000004</v>
      </c>
      <c r="L53" s="146">
        <v>8.6</v>
      </c>
      <c r="M53" s="146">
        <v>10.5</v>
      </c>
      <c r="N53" s="98"/>
      <c r="O53" s="98"/>
      <c r="P53" s="98"/>
      <c r="Q53" s="98"/>
      <c r="R53" s="98"/>
      <c r="S53" s="98"/>
      <c r="T53" s="98"/>
    </row>
    <row r="54" spans="1:20" outlineLevel="1" x14ac:dyDescent="0.2">
      <c r="A54" s="536">
        <v>26</v>
      </c>
      <c r="B54" s="538" t="s">
        <v>48</v>
      </c>
      <c r="C54" s="538" t="s">
        <v>67</v>
      </c>
      <c r="D54" s="538" t="s">
        <v>519</v>
      </c>
      <c r="E54" s="540" t="s">
        <v>570</v>
      </c>
      <c r="F54" s="542" t="s">
        <v>596</v>
      </c>
      <c r="G54" s="229" t="s">
        <v>542</v>
      </c>
      <c r="H54" s="135">
        <v>0.9</v>
      </c>
      <c r="I54" s="135">
        <v>0.9</v>
      </c>
      <c r="J54" s="135">
        <v>0.9</v>
      </c>
      <c r="K54" s="135">
        <v>0.9</v>
      </c>
      <c r="L54" s="135">
        <v>0.9</v>
      </c>
      <c r="M54" s="135">
        <v>0.9</v>
      </c>
      <c r="N54" s="135">
        <v>0.9</v>
      </c>
      <c r="O54" s="135">
        <v>0.9</v>
      </c>
      <c r="P54" s="135">
        <v>0.9</v>
      </c>
      <c r="Q54" s="135">
        <v>0.9</v>
      </c>
      <c r="R54" s="135">
        <v>0.9</v>
      </c>
      <c r="S54" s="135">
        <v>0.9</v>
      </c>
      <c r="T54" s="135">
        <v>0.9</v>
      </c>
    </row>
    <row r="55" spans="1:20" outlineLevel="1" x14ac:dyDescent="0.2">
      <c r="A55" s="537"/>
      <c r="B55" s="539"/>
      <c r="C55" s="539"/>
      <c r="D55" s="539"/>
      <c r="E55" s="541"/>
      <c r="F55" s="543"/>
      <c r="G55" s="229" t="s">
        <v>543</v>
      </c>
      <c r="H55" s="150">
        <v>0.92</v>
      </c>
      <c r="I55" s="150">
        <v>0.92</v>
      </c>
      <c r="J55" s="150">
        <v>0.92</v>
      </c>
      <c r="K55" s="150">
        <v>0.92</v>
      </c>
      <c r="L55" s="150">
        <v>0.92</v>
      </c>
      <c r="M55" s="150" t="s">
        <v>499</v>
      </c>
      <c r="N55" s="230"/>
      <c r="O55" s="230"/>
      <c r="P55" s="230"/>
      <c r="Q55" s="230"/>
      <c r="R55" s="230"/>
      <c r="S55" s="230"/>
      <c r="T55" s="230"/>
    </row>
    <row r="56" spans="1:20" outlineLevel="1" x14ac:dyDescent="0.2">
      <c r="A56" s="536">
        <v>27</v>
      </c>
      <c r="B56" s="538" t="s">
        <v>48</v>
      </c>
      <c r="C56" s="538" t="s">
        <v>67</v>
      </c>
      <c r="D56" s="538" t="s">
        <v>519</v>
      </c>
      <c r="E56" s="540" t="s">
        <v>99</v>
      </c>
      <c r="F56" s="542" t="s">
        <v>598</v>
      </c>
      <c r="G56" s="229" t="s">
        <v>542</v>
      </c>
      <c r="H56" s="135">
        <v>0.95</v>
      </c>
      <c r="I56" s="135">
        <v>0.95</v>
      </c>
      <c r="J56" s="135">
        <v>0.95</v>
      </c>
      <c r="K56" s="135">
        <v>0.95</v>
      </c>
      <c r="L56" s="135">
        <v>0.95</v>
      </c>
      <c r="M56" s="135">
        <v>0.95</v>
      </c>
      <c r="N56" s="135">
        <v>0.95</v>
      </c>
      <c r="O56" s="135">
        <v>0.95</v>
      </c>
      <c r="P56" s="135">
        <v>0.95</v>
      </c>
      <c r="Q56" s="135">
        <v>0.95</v>
      </c>
      <c r="R56" s="135">
        <v>0.95</v>
      </c>
      <c r="S56" s="135">
        <v>0.95</v>
      </c>
      <c r="T56" s="135">
        <v>0.95</v>
      </c>
    </row>
    <row r="57" spans="1:20" outlineLevel="1" x14ac:dyDescent="0.2">
      <c r="A57" s="537"/>
      <c r="B57" s="539"/>
      <c r="C57" s="539"/>
      <c r="D57" s="539"/>
      <c r="E57" s="541"/>
      <c r="F57" s="543"/>
      <c r="G57" s="229" t="s">
        <v>543</v>
      </c>
      <c r="H57" s="150">
        <v>1</v>
      </c>
      <c r="I57" s="150" t="s">
        <v>594</v>
      </c>
      <c r="J57" s="150">
        <v>1</v>
      </c>
      <c r="K57" s="150" t="s">
        <v>594</v>
      </c>
      <c r="L57" s="150" t="s">
        <v>594</v>
      </c>
      <c r="M57" s="150" t="s">
        <v>594</v>
      </c>
      <c r="N57" s="230"/>
      <c r="O57" s="230"/>
      <c r="P57" s="230"/>
      <c r="Q57" s="230"/>
      <c r="R57" s="230"/>
      <c r="S57" s="230"/>
      <c r="T57" s="230"/>
    </row>
    <row r="58" spans="1:20" outlineLevel="1" x14ac:dyDescent="0.2">
      <c r="A58" s="536">
        <v>29</v>
      </c>
      <c r="B58" s="538" t="s">
        <v>48</v>
      </c>
      <c r="C58" s="538" t="s">
        <v>64</v>
      </c>
      <c r="D58" s="538" t="s">
        <v>66</v>
      </c>
      <c r="E58" s="540" t="s">
        <v>520</v>
      </c>
      <c r="F58" s="542" t="s">
        <v>596</v>
      </c>
      <c r="G58" s="229" t="s">
        <v>542</v>
      </c>
      <c r="H58" s="135">
        <v>0.99</v>
      </c>
      <c r="I58" s="135">
        <v>0.99</v>
      </c>
      <c r="J58" s="135">
        <v>0.99</v>
      </c>
      <c r="K58" s="135">
        <v>0.99</v>
      </c>
      <c r="L58" s="135">
        <v>0.99</v>
      </c>
      <c r="M58" s="135">
        <v>0.99</v>
      </c>
      <c r="N58" s="135">
        <v>0.99</v>
      </c>
      <c r="O58" s="135">
        <v>0.99</v>
      </c>
      <c r="P58" s="135">
        <v>0.99</v>
      </c>
      <c r="Q58" s="135">
        <v>0.99</v>
      </c>
      <c r="R58" s="135">
        <v>0.99</v>
      </c>
      <c r="S58" s="135">
        <v>0.99</v>
      </c>
      <c r="T58" s="135">
        <v>0.99</v>
      </c>
    </row>
    <row r="59" spans="1:20" outlineLevel="1" x14ac:dyDescent="0.2">
      <c r="A59" s="537"/>
      <c r="B59" s="539"/>
      <c r="C59" s="539"/>
      <c r="D59" s="539"/>
      <c r="E59" s="541"/>
      <c r="F59" s="543"/>
      <c r="G59" s="229" t="s">
        <v>543</v>
      </c>
      <c r="H59" s="150">
        <v>1</v>
      </c>
      <c r="I59" s="150">
        <v>1</v>
      </c>
      <c r="J59" s="150">
        <v>1</v>
      </c>
      <c r="K59" s="150">
        <v>1</v>
      </c>
      <c r="L59" s="150">
        <v>1</v>
      </c>
      <c r="M59" s="150">
        <v>1</v>
      </c>
      <c r="N59" s="230"/>
      <c r="O59" s="230"/>
      <c r="P59" s="230"/>
      <c r="Q59" s="230"/>
      <c r="R59" s="230"/>
      <c r="S59" s="230"/>
      <c r="T59" s="230"/>
    </row>
    <row r="60" spans="1:20" outlineLevel="1" x14ac:dyDescent="0.2">
      <c r="A60" s="536">
        <v>30</v>
      </c>
      <c r="B60" s="538" t="s">
        <v>48</v>
      </c>
      <c r="C60" s="538" t="s">
        <v>64</v>
      </c>
      <c r="D60" s="538" t="s">
        <v>66</v>
      </c>
      <c r="E60" s="540" t="s">
        <v>521</v>
      </c>
      <c r="F60" s="542" t="s">
        <v>596</v>
      </c>
      <c r="G60" s="229" t="s">
        <v>542</v>
      </c>
      <c r="H60" s="135">
        <v>0.98</v>
      </c>
      <c r="I60" s="135">
        <v>0.98</v>
      </c>
      <c r="J60" s="135">
        <v>0.98</v>
      </c>
      <c r="K60" s="135">
        <v>0.98</v>
      </c>
      <c r="L60" s="135">
        <v>0.98</v>
      </c>
      <c r="M60" s="135">
        <v>0.98</v>
      </c>
      <c r="N60" s="135">
        <v>0.98</v>
      </c>
      <c r="O60" s="135">
        <v>0.98</v>
      </c>
      <c r="P60" s="135">
        <v>0.98</v>
      </c>
      <c r="Q60" s="135">
        <v>0.98</v>
      </c>
      <c r="R60" s="135">
        <v>0.98</v>
      </c>
      <c r="S60" s="135">
        <v>0.98</v>
      </c>
      <c r="T60" s="135">
        <v>0.98</v>
      </c>
    </row>
    <row r="61" spans="1:20" outlineLevel="1" x14ac:dyDescent="0.2">
      <c r="A61" s="537"/>
      <c r="B61" s="539"/>
      <c r="C61" s="539"/>
      <c r="D61" s="539"/>
      <c r="E61" s="541"/>
      <c r="F61" s="543"/>
      <c r="G61" s="229" t="s">
        <v>543</v>
      </c>
      <c r="H61" s="150">
        <v>0.99</v>
      </c>
      <c r="I61" s="150">
        <v>0.99</v>
      </c>
      <c r="J61" s="150">
        <v>0.99</v>
      </c>
      <c r="K61" s="150">
        <v>1</v>
      </c>
      <c r="L61" s="150">
        <v>1</v>
      </c>
      <c r="M61" s="150">
        <v>1</v>
      </c>
      <c r="N61" s="230"/>
      <c r="O61" s="230"/>
      <c r="P61" s="230"/>
      <c r="Q61" s="230"/>
      <c r="R61" s="230"/>
      <c r="S61" s="230"/>
      <c r="T61" s="230"/>
    </row>
    <row r="62" spans="1:20" outlineLevel="1" x14ac:dyDescent="0.2">
      <c r="A62" s="536">
        <v>32</v>
      </c>
      <c r="B62" s="538" t="s">
        <v>48</v>
      </c>
      <c r="C62" s="538" t="s">
        <v>64</v>
      </c>
      <c r="D62" s="538" t="s">
        <v>519</v>
      </c>
      <c r="E62" s="540" t="s">
        <v>522</v>
      </c>
      <c r="F62" s="542" t="s">
        <v>596</v>
      </c>
      <c r="G62" s="229" t="s">
        <v>542</v>
      </c>
      <c r="H62" s="134">
        <v>354</v>
      </c>
      <c r="I62" s="137">
        <v>354</v>
      </c>
      <c r="J62" s="137">
        <v>354</v>
      </c>
      <c r="K62" s="137">
        <v>354</v>
      </c>
      <c r="L62" s="137">
        <v>354</v>
      </c>
      <c r="M62" s="137">
        <v>354</v>
      </c>
      <c r="N62" s="137">
        <v>354</v>
      </c>
      <c r="O62" s="137">
        <v>354</v>
      </c>
      <c r="P62" s="137">
        <v>354</v>
      </c>
      <c r="Q62" s="137">
        <v>354</v>
      </c>
      <c r="R62" s="137">
        <v>354</v>
      </c>
      <c r="S62" s="137">
        <v>354</v>
      </c>
      <c r="T62" s="137">
        <v>354</v>
      </c>
    </row>
    <row r="63" spans="1:20" outlineLevel="1" x14ac:dyDescent="0.2">
      <c r="A63" s="537"/>
      <c r="B63" s="539"/>
      <c r="C63" s="539"/>
      <c r="D63" s="539"/>
      <c r="E63" s="541"/>
      <c r="F63" s="543"/>
      <c r="G63" s="229" t="s">
        <v>543</v>
      </c>
      <c r="H63" s="144">
        <v>248</v>
      </c>
      <c r="I63" s="162">
        <f>[3]summary!$F$11</f>
        <v>528</v>
      </c>
      <c r="J63" s="163">
        <f>[3]summary!$G$11</f>
        <v>296</v>
      </c>
      <c r="K63" s="163">
        <f>[3]summary!$H$11</f>
        <v>248</v>
      </c>
      <c r="L63" s="146">
        <v>307</v>
      </c>
      <c r="M63" s="146">
        <v>266</v>
      </c>
      <c r="N63" s="98"/>
      <c r="O63" s="98"/>
      <c r="P63" s="98"/>
      <c r="Q63" s="98"/>
      <c r="R63" s="98"/>
      <c r="S63" s="98"/>
      <c r="T63" s="98"/>
    </row>
    <row r="64" spans="1:20" outlineLevel="1" x14ac:dyDescent="0.2">
      <c r="A64" s="536">
        <v>33</v>
      </c>
      <c r="B64" s="538" t="s">
        <v>48</v>
      </c>
      <c r="C64" s="538" t="s">
        <v>64</v>
      </c>
      <c r="D64" s="538" t="s">
        <v>519</v>
      </c>
      <c r="E64" s="540" t="s">
        <v>247</v>
      </c>
      <c r="F64" s="542" t="s">
        <v>596</v>
      </c>
      <c r="G64" s="229" t="s">
        <v>542</v>
      </c>
      <c r="H64" s="135">
        <v>0.85</v>
      </c>
      <c r="I64" s="135">
        <v>0.85</v>
      </c>
      <c r="J64" s="135">
        <v>0.85</v>
      </c>
      <c r="K64" s="135">
        <v>0.85</v>
      </c>
      <c r="L64" s="135">
        <v>0.85</v>
      </c>
      <c r="M64" s="135">
        <v>0.85</v>
      </c>
      <c r="N64" s="135">
        <v>0.85</v>
      </c>
      <c r="O64" s="135">
        <v>0.85</v>
      </c>
      <c r="P64" s="135">
        <v>0.85</v>
      </c>
      <c r="Q64" s="135">
        <v>0.85</v>
      </c>
      <c r="R64" s="135">
        <v>0.85</v>
      </c>
      <c r="S64" s="135">
        <v>0.85</v>
      </c>
      <c r="T64" s="135">
        <v>0.85</v>
      </c>
    </row>
    <row r="65" spans="1:20" outlineLevel="1" x14ac:dyDescent="0.2">
      <c r="A65" s="537"/>
      <c r="B65" s="539"/>
      <c r="C65" s="539"/>
      <c r="D65" s="539"/>
      <c r="E65" s="541"/>
      <c r="F65" s="543"/>
      <c r="G65" s="229" t="s">
        <v>543</v>
      </c>
      <c r="H65" s="150">
        <v>0.91</v>
      </c>
      <c r="I65" s="150">
        <f>[3]summary!$F$63</f>
        <v>0.88</v>
      </c>
      <c r="J65" s="150">
        <f>[3]summary!$G$63</f>
        <v>0.92500000000000004</v>
      </c>
      <c r="K65" s="150">
        <f>[3]summary!$H$63</f>
        <v>0.92500000000000004</v>
      </c>
      <c r="L65" s="150">
        <v>0.91830000000000001</v>
      </c>
      <c r="M65" s="150">
        <v>0.879</v>
      </c>
      <c r="N65" s="230"/>
      <c r="O65" s="230"/>
      <c r="P65" s="230"/>
      <c r="Q65" s="230"/>
      <c r="R65" s="230"/>
      <c r="S65" s="230"/>
      <c r="T65" s="230"/>
    </row>
    <row r="66" spans="1:20" outlineLevel="1" x14ac:dyDescent="0.2">
      <c r="A66" s="536">
        <v>34</v>
      </c>
      <c r="B66" s="538" t="s">
        <v>48</v>
      </c>
      <c r="C66" s="538" t="s">
        <v>64</v>
      </c>
      <c r="D66" s="538" t="s">
        <v>50</v>
      </c>
      <c r="E66" s="540" t="s">
        <v>523</v>
      </c>
      <c r="F66" s="542" t="s">
        <v>620</v>
      </c>
      <c r="G66" s="229" t="s">
        <v>542</v>
      </c>
      <c r="H66" s="134">
        <v>4</v>
      </c>
      <c r="I66" s="134">
        <v>4</v>
      </c>
      <c r="J66" s="134">
        <v>4</v>
      </c>
      <c r="K66" s="134">
        <v>4</v>
      </c>
      <c r="L66" s="134">
        <v>4</v>
      </c>
      <c r="M66" s="134">
        <v>4</v>
      </c>
      <c r="N66" s="134">
        <v>4</v>
      </c>
      <c r="O66" s="134">
        <v>4</v>
      </c>
      <c r="P66" s="134">
        <v>4</v>
      </c>
      <c r="Q66" s="134">
        <v>4</v>
      </c>
      <c r="R66" s="134">
        <v>4</v>
      </c>
      <c r="S66" s="134">
        <v>4</v>
      </c>
      <c r="T66" s="134">
        <v>4</v>
      </c>
    </row>
    <row r="67" spans="1:20" outlineLevel="1" x14ac:dyDescent="0.2">
      <c r="A67" s="537"/>
      <c r="B67" s="539"/>
      <c r="C67" s="539"/>
      <c r="D67" s="539"/>
      <c r="E67" s="541"/>
      <c r="F67" s="543"/>
      <c r="G67" s="229" t="s">
        <v>543</v>
      </c>
      <c r="H67" s="165">
        <f>AVERAGE(I67:T67)</f>
        <v>4.04</v>
      </c>
      <c r="I67" s="144">
        <v>4</v>
      </c>
      <c r="J67" s="144">
        <v>4</v>
      </c>
      <c r="K67" s="144">
        <v>4.2</v>
      </c>
      <c r="L67" s="144">
        <v>4</v>
      </c>
      <c r="M67" s="144">
        <v>4</v>
      </c>
      <c r="N67" s="229"/>
      <c r="O67" s="229"/>
      <c r="P67" s="229"/>
      <c r="Q67" s="229"/>
      <c r="R67" s="229"/>
      <c r="S67" s="229"/>
      <c r="T67" s="229"/>
    </row>
    <row r="68" spans="1:20" outlineLevel="1" x14ac:dyDescent="0.2">
      <c r="A68" s="536">
        <v>35</v>
      </c>
      <c r="B68" s="538" t="s">
        <v>48</v>
      </c>
      <c r="C68" s="538" t="s">
        <v>64</v>
      </c>
      <c r="D68" s="538" t="s">
        <v>519</v>
      </c>
      <c r="E68" s="540" t="s">
        <v>91</v>
      </c>
      <c r="F68" s="542" t="s">
        <v>596</v>
      </c>
      <c r="G68" s="229" t="s">
        <v>542</v>
      </c>
      <c r="H68" s="135">
        <v>0.9</v>
      </c>
      <c r="I68" s="136">
        <v>0.9</v>
      </c>
      <c r="J68" s="136">
        <v>0.9</v>
      </c>
      <c r="K68" s="136">
        <v>0.9</v>
      </c>
      <c r="L68" s="136">
        <v>0.9</v>
      </c>
      <c r="M68" s="136">
        <v>0.9</v>
      </c>
      <c r="N68" s="136">
        <v>0.9</v>
      </c>
      <c r="O68" s="136">
        <v>0.9</v>
      </c>
      <c r="P68" s="136">
        <v>0.9</v>
      </c>
      <c r="Q68" s="136">
        <v>0.9</v>
      </c>
      <c r="R68" s="136">
        <v>0.9</v>
      </c>
      <c r="S68" s="136">
        <v>0.9</v>
      </c>
      <c r="T68" s="136">
        <v>0.9</v>
      </c>
    </row>
    <row r="69" spans="1:20" outlineLevel="1" x14ac:dyDescent="0.2">
      <c r="A69" s="537"/>
      <c r="B69" s="539"/>
      <c r="C69" s="539"/>
      <c r="D69" s="539"/>
      <c r="E69" s="541"/>
      <c r="F69" s="543"/>
      <c r="G69" s="229" t="s">
        <v>543</v>
      </c>
      <c r="H69" s="150">
        <v>0.9</v>
      </c>
      <c r="I69" s="145">
        <v>0.9</v>
      </c>
      <c r="J69" s="145">
        <v>0.9</v>
      </c>
      <c r="K69" s="145">
        <v>0.9</v>
      </c>
      <c r="L69" s="145">
        <v>0.9</v>
      </c>
      <c r="M69" s="145">
        <v>0.9</v>
      </c>
      <c r="N69" s="235"/>
      <c r="O69" s="235"/>
      <c r="P69" s="235"/>
      <c r="Q69" s="235"/>
      <c r="R69" s="235"/>
      <c r="S69" s="235"/>
      <c r="T69" s="235"/>
    </row>
    <row r="70" spans="1:20" outlineLevel="1" x14ac:dyDescent="0.2">
      <c r="A70" s="536">
        <v>36</v>
      </c>
      <c r="B70" s="538" t="s">
        <v>48</v>
      </c>
      <c r="C70" s="538" t="s">
        <v>64</v>
      </c>
      <c r="D70" s="538" t="s">
        <v>519</v>
      </c>
      <c r="E70" s="540" t="s">
        <v>571</v>
      </c>
      <c r="F70" s="542" t="s">
        <v>596</v>
      </c>
      <c r="G70" s="229" t="s">
        <v>542</v>
      </c>
      <c r="H70" s="135">
        <v>0.82</v>
      </c>
      <c r="I70" s="136">
        <v>0.82</v>
      </c>
      <c r="J70" s="136">
        <v>0.82</v>
      </c>
      <c r="K70" s="136">
        <v>0.82</v>
      </c>
      <c r="L70" s="136">
        <v>0.82</v>
      </c>
      <c r="M70" s="136">
        <v>0.82</v>
      </c>
      <c r="N70" s="136">
        <v>0.82</v>
      </c>
      <c r="O70" s="136">
        <v>0.82</v>
      </c>
      <c r="P70" s="136">
        <v>0.82</v>
      </c>
      <c r="Q70" s="136">
        <v>0.82</v>
      </c>
      <c r="R70" s="136">
        <v>0.82</v>
      </c>
      <c r="S70" s="136">
        <v>0.82</v>
      </c>
      <c r="T70" s="136">
        <v>0.82</v>
      </c>
    </row>
    <row r="71" spans="1:20" outlineLevel="1" x14ac:dyDescent="0.2">
      <c r="A71" s="537"/>
      <c r="B71" s="539"/>
      <c r="C71" s="539"/>
      <c r="D71" s="539"/>
      <c r="E71" s="541"/>
      <c r="F71" s="543"/>
      <c r="G71" s="229" t="s">
        <v>543</v>
      </c>
      <c r="H71" s="150">
        <v>0.82</v>
      </c>
      <c r="I71" s="145">
        <v>0.82</v>
      </c>
      <c r="J71" s="145">
        <v>0.82</v>
      </c>
      <c r="K71" s="145">
        <v>0.82</v>
      </c>
      <c r="L71" s="145">
        <v>0.82</v>
      </c>
      <c r="M71" s="145">
        <v>0.82</v>
      </c>
      <c r="N71" s="235"/>
      <c r="O71" s="235"/>
      <c r="P71" s="235"/>
      <c r="Q71" s="235"/>
      <c r="R71" s="235"/>
      <c r="S71" s="235"/>
      <c r="T71" s="235"/>
    </row>
    <row r="72" spans="1:20" outlineLevel="1" x14ac:dyDescent="0.2">
      <c r="A72" s="536">
        <v>37</v>
      </c>
      <c r="B72" s="538" t="s">
        <v>48</v>
      </c>
      <c r="C72" s="538" t="s">
        <v>68</v>
      </c>
      <c r="D72" s="538" t="s">
        <v>50</v>
      </c>
      <c r="E72" s="540" t="s">
        <v>524</v>
      </c>
      <c r="F72" s="542" t="s">
        <v>596</v>
      </c>
      <c r="G72" s="229" t="s">
        <v>542</v>
      </c>
      <c r="H72" s="134" t="s">
        <v>46</v>
      </c>
      <c r="I72" s="137" t="s">
        <v>541</v>
      </c>
      <c r="J72" s="137" t="s">
        <v>541</v>
      </c>
      <c r="K72" s="137" t="s">
        <v>541</v>
      </c>
      <c r="L72" s="137" t="s">
        <v>525</v>
      </c>
      <c r="M72" s="137" t="s">
        <v>525</v>
      </c>
      <c r="N72" s="137" t="s">
        <v>526</v>
      </c>
      <c r="O72" s="137" t="s">
        <v>527</v>
      </c>
      <c r="P72" s="137" t="s">
        <v>3</v>
      </c>
      <c r="Q72" s="137" t="s">
        <v>3</v>
      </c>
      <c r="R72" s="137" t="s">
        <v>3</v>
      </c>
      <c r="S72" s="137" t="s">
        <v>3</v>
      </c>
      <c r="T72" s="137" t="s">
        <v>3</v>
      </c>
    </row>
    <row r="73" spans="1:20" outlineLevel="1" x14ac:dyDescent="0.2">
      <c r="A73" s="537"/>
      <c r="B73" s="539"/>
      <c r="C73" s="539"/>
      <c r="D73" s="539"/>
      <c r="E73" s="541"/>
      <c r="F73" s="543"/>
      <c r="G73" s="229" t="s">
        <v>543</v>
      </c>
      <c r="H73" s="144" t="str">
        <f>M73</f>
        <v>31+3</v>
      </c>
      <c r="I73" s="146" t="s">
        <v>600</v>
      </c>
      <c r="J73" s="146" t="s">
        <v>600</v>
      </c>
      <c r="K73" s="146" t="s">
        <v>599</v>
      </c>
      <c r="L73" s="146" t="s">
        <v>525</v>
      </c>
      <c r="M73" s="146" t="s">
        <v>525</v>
      </c>
      <c r="N73" s="98"/>
      <c r="O73" s="98"/>
      <c r="P73" s="98"/>
      <c r="Q73" s="98"/>
      <c r="R73" s="98"/>
      <c r="S73" s="98"/>
      <c r="T73" s="98"/>
    </row>
    <row r="74" spans="1:20" outlineLevel="1" x14ac:dyDescent="0.2">
      <c r="A74" s="536">
        <v>38</v>
      </c>
      <c r="B74" s="538" t="s">
        <v>48</v>
      </c>
      <c r="C74" s="538" t="s">
        <v>68</v>
      </c>
      <c r="D74" s="538" t="s">
        <v>65</v>
      </c>
      <c r="E74" s="540" t="s">
        <v>528</v>
      </c>
      <c r="F74" s="542" t="s">
        <v>596</v>
      </c>
      <c r="G74" s="229" t="s">
        <v>542</v>
      </c>
      <c r="H74" s="135">
        <v>0.03</v>
      </c>
      <c r="I74" s="135">
        <v>0</v>
      </c>
      <c r="J74" s="135">
        <v>0</v>
      </c>
      <c r="K74" s="135">
        <v>0</v>
      </c>
      <c r="L74" s="135">
        <v>0.01</v>
      </c>
      <c r="M74" s="135">
        <v>0.01</v>
      </c>
      <c r="N74" s="135">
        <v>0.01</v>
      </c>
      <c r="O74" s="135">
        <v>0.02</v>
      </c>
      <c r="P74" s="135">
        <v>0.02</v>
      </c>
      <c r="Q74" s="135">
        <v>0.02</v>
      </c>
      <c r="R74" s="135">
        <v>0.03</v>
      </c>
      <c r="S74" s="135">
        <v>0.03</v>
      </c>
      <c r="T74" s="135">
        <v>0.03</v>
      </c>
    </row>
    <row r="75" spans="1:20" outlineLevel="1" x14ac:dyDescent="0.2">
      <c r="A75" s="537"/>
      <c r="B75" s="539"/>
      <c r="C75" s="539"/>
      <c r="D75" s="539"/>
      <c r="E75" s="541"/>
      <c r="F75" s="543"/>
      <c r="G75" s="229" t="s">
        <v>543</v>
      </c>
      <c r="H75" s="150">
        <v>0.01</v>
      </c>
      <c r="I75" s="145">
        <v>0</v>
      </c>
      <c r="J75" s="145">
        <v>0</v>
      </c>
      <c r="K75" s="145">
        <v>0</v>
      </c>
      <c r="L75" s="145">
        <v>0.01</v>
      </c>
      <c r="M75" s="145">
        <v>0.01</v>
      </c>
      <c r="N75" s="235"/>
      <c r="O75" s="235"/>
      <c r="P75" s="235"/>
      <c r="Q75" s="235"/>
      <c r="R75" s="235"/>
      <c r="S75" s="235"/>
      <c r="T75" s="235"/>
    </row>
    <row r="76" spans="1:20" outlineLevel="1" x14ac:dyDescent="0.2">
      <c r="A76" s="536">
        <v>39</v>
      </c>
      <c r="B76" s="538" t="s">
        <v>48</v>
      </c>
      <c r="C76" s="538" t="s">
        <v>68</v>
      </c>
      <c r="D76" s="538" t="s">
        <v>519</v>
      </c>
      <c r="E76" s="540" t="s">
        <v>529</v>
      </c>
      <c r="F76" s="542" t="s">
        <v>596</v>
      </c>
      <c r="G76" s="229" t="s">
        <v>542</v>
      </c>
      <c r="H76" s="156">
        <v>1.8499999999999999E-2</v>
      </c>
      <c r="I76" s="156">
        <v>1.8499999999999999E-2</v>
      </c>
      <c r="J76" s="156">
        <v>1.8499999999999999E-2</v>
      </c>
      <c r="K76" s="156">
        <v>1.8499999999999999E-2</v>
      </c>
      <c r="L76" s="156">
        <v>1.8499999999999999E-2</v>
      </c>
      <c r="M76" s="156">
        <v>1.8499999999999999E-2</v>
      </c>
      <c r="N76" s="156">
        <v>1.8499999999999999E-2</v>
      </c>
      <c r="O76" s="156">
        <v>1.8499999999999999E-2</v>
      </c>
      <c r="P76" s="156">
        <v>1.8499999999999999E-2</v>
      </c>
      <c r="Q76" s="156">
        <v>1.8499999999999999E-2</v>
      </c>
      <c r="R76" s="156">
        <v>1.8499999999999999E-2</v>
      </c>
      <c r="S76" s="156">
        <v>1.8499999999999999E-2</v>
      </c>
      <c r="T76" s="156">
        <v>1.8499999999999999E-2</v>
      </c>
    </row>
    <row r="77" spans="1:20" outlineLevel="1" x14ac:dyDescent="0.2">
      <c r="A77" s="537"/>
      <c r="B77" s="539"/>
      <c r="C77" s="539"/>
      <c r="D77" s="539"/>
      <c r="E77" s="541"/>
      <c r="F77" s="543"/>
      <c r="G77" s="229" t="s">
        <v>543</v>
      </c>
      <c r="H77" s="153">
        <v>1.11E-2</v>
      </c>
      <c r="I77" s="153">
        <v>7.3000000000000001E-3</v>
      </c>
      <c r="J77" s="153">
        <v>1.09E-2</v>
      </c>
      <c r="K77" s="153">
        <v>1.4200000000000001E-2</v>
      </c>
      <c r="L77" s="153">
        <v>1.35E-2</v>
      </c>
      <c r="M77" s="153">
        <v>9.4999999999999998E-3</v>
      </c>
      <c r="N77" s="232"/>
      <c r="O77" s="232"/>
      <c r="P77" s="232"/>
      <c r="Q77" s="232"/>
      <c r="R77" s="232"/>
      <c r="S77" s="232"/>
      <c r="T77" s="232"/>
    </row>
    <row r="78" spans="1:20" outlineLevel="1" x14ac:dyDescent="0.2">
      <c r="A78" s="536">
        <v>40</v>
      </c>
      <c r="B78" s="538" t="s">
        <v>48</v>
      </c>
      <c r="C78" s="538" t="s">
        <v>68</v>
      </c>
      <c r="D78" s="538" t="s">
        <v>65</v>
      </c>
      <c r="E78" s="540" t="s">
        <v>530</v>
      </c>
      <c r="F78" s="542" t="s">
        <v>596</v>
      </c>
      <c r="G78" s="229" t="s">
        <v>542</v>
      </c>
      <c r="H78" s="157" t="s">
        <v>531</v>
      </c>
      <c r="I78" s="157" t="s">
        <v>531</v>
      </c>
      <c r="J78" s="157" t="s">
        <v>531</v>
      </c>
      <c r="K78" s="157" t="s">
        <v>531</v>
      </c>
      <c r="L78" s="157" t="s">
        <v>531</v>
      </c>
      <c r="M78" s="157" t="s">
        <v>531</v>
      </c>
      <c r="N78" s="157" t="s">
        <v>531</v>
      </c>
      <c r="O78" s="157" t="s">
        <v>531</v>
      </c>
      <c r="P78" s="157" t="s">
        <v>531</v>
      </c>
      <c r="Q78" s="157" t="s">
        <v>531</v>
      </c>
      <c r="R78" s="157" t="s">
        <v>531</v>
      </c>
      <c r="S78" s="157" t="s">
        <v>531</v>
      </c>
      <c r="T78" s="157" t="s">
        <v>531</v>
      </c>
    </row>
    <row r="79" spans="1:20" outlineLevel="1" x14ac:dyDescent="0.2">
      <c r="A79" s="537"/>
      <c r="B79" s="539"/>
      <c r="C79" s="539"/>
      <c r="D79" s="539"/>
      <c r="E79" s="541"/>
      <c r="F79" s="543"/>
      <c r="G79" s="229" t="s">
        <v>543</v>
      </c>
      <c r="H79" s="166" t="s">
        <v>622</v>
      </c>
      <c r="I79" s="166" t="s">
        <v>622</v>
      </c>
      <c r="J79" s="166" t="s">
        <v>622</v>
      </c>
      <c r="K79" s="166" t="s">
        <v>622</v>
      </c>
      <c r="L79" s="166" t="s">
        <v>622</v>
      </c>
      <c r="M79" s="166" t="s">
        <v>622</v>
      </c>
      <c r="N79" s="239"/>
      <c r="O79" s="239"/>
      <c r="P79" s="239"/>
      <c r="Q79" s="239"/>
      <c r="R79" s="239"/>
      <c r="S79" s="239"/>
      <c r="T79" s="239"/>
    </row>
    <row r="80" spans="1:20" outlineLevel="1" x14ac:dyDescent="0.2">
      <c r="A80" s="536">
        <v>41</v>
      </c>
      <c r="B80" s="538" t="s">
        <v>48</v>
      </c>
      <c r="C80" s="538" t="s">
        <v>68</v>
      </c>
      <c r="D80" s="538" t="s">
        <v>65</v>
      </c>
      <c r="E80" s="540" t="s">
        <v>572</v>
      </c>
      <c r="F80" s="542" t="s">
        <v>596</v>
      </c>
      <c r="G80" s="229" t="s">
        <v>542</v>
      </c>
      <c r="H80" s="134">
        <v>36</v>
      </c>
      <c r="I80" s="134">
        <v>100</v>
      </c>
      <c r="J80" s="134">
        <v>100</v>
      </c>
      <c r="K80" s="134">
        <v>90</v>
      </c>
      <c r="L80" s="134">
        <v>90</v>
      </c>
      <c r="M80" s="134">
        <v>90</v>
      </c>
      <c r="N80" s="134">
        <v>90</v>
      </c>
      <c r="O80" s="134">
        <v>36</v>
      </c>
      <c r="P80" s="134">
        <v>36</v>
      </c>
      <c r="Q80" s="134">
        <v>36</v>
      </c>
      <c r="R80" s="134">
        <v>36</v>
      </c>
      <c r="S80" s="134">
        <v>36</v>
      </c>
      <c r="T80" s="134">
        <v>36</v>
      </c>
    </row>
    <row r="81" spans="1:20" outlineLevel="1" x14ac:dyDescent="0.2">
      <c r="A81" s="537"/>
      <c r="B81" s="539"/>
      <c r="C81" s="539"/>
      <c r="D81" s="539"/>
      <c r="E81" s="541"/>
      <c r="F81" s="543"/>
      <c r="G81" s="229" t="s">
        <v>543</v>
      </c>
      <c r="H81" s="144">
        <v>15</v>
      </c>
      <c r="I81" s="144">
        <v>100</v>
      </c>
      <c r="J81" s="144">
        <v>100</v>
      </c>
      <c r="K81" s="144">
        <v>90</v>
      </c>
      <c r="L81" s="144">
        <v>57</v>
      </c>
      <c r="M81" s="240">
        <v>15.4</v>
      </c>
      <c r="N81" s="229"/>
      <c r="O81" s="229"/>
      <c r="P81" s="229"/>
      <c r="Q81" s="229"/>
      <c r="R81" s="229"/>
      <c r="S81" s="229"/>
      <c r="T81" s="229"/>
    </row>
    <row r="82" spans="1:20" outlineLevel="1" x14ac:dyDescent="0.2">
      <c r="A82" s="536">
        <v>42</v>
      </c>
      <c r="B82" s="538" t="s">
        <v>48</v>
      </c>
      <c r="C82" s="538" t="s">
        <v>68</v>
      </c>
      <c r="D82" s="538" t="s">
        <v>52</v>
      </c>
      <c r="E82" s="540" t="s">
        <v>586</v>
      </c>
      <c r="F82" s="542" t="s">
        <v>596</v>
      </c>
      <c r="G82" s="229" t="s">
        <v>542</v>
      </c>
      <c r="H82" s="134">
        <v>0</v>
      </c>
      <c r="I82" s="134" t="s">
        <v>594</v>
      </c>
      <c r="J82" s="134" t="s">
        <v>594</v>
      </c>
      <c r="K82" s="134" t="s">
        <v>594</v>
      </c>
      <c r="L82" s="134" t="s">
        <v>594</v>
      </c>
      <c r="M82" s="134" t="s">
        <v>594</v>
      </c>
      <c r="N82" s="134" t="s">
        <v>594</v>
      </c>
      <c r="O82" s="134">
        <v>0</v>
      </c>
      <c r="P82" s="134">
        <v>0</v>
      </c>
      <c r="Q82" s="134">
        <v>0</v>
      </c>
      <c r="R82" s="134">
        <v>0</v>
      </c>
      <c r="S82" s="134">
        <v>0</v>
      </c>
      <c r="T82" s="134">
        <v>0</v>
      </c>
    </row>
    <row r="83" spans="1:20" outlineLevel="1" x14ac:dyDescent="0.2">
      <c r="A83" s="537"/>
      <c r="B83" s="539"/>
      <c r="C83" s="539"/>
      <c r="D83" s="539"/>
      <c r="E83" s="541"/>
      <c r="F83" s="543"/>
      <c r="G83" s="229" t="s">
        <v>543</v>
      </c>
      <c r="H83" s="150">
        <v>0.17</v>
      </c>
      <c r="I83" s="150">
        <v>0.95</v>
      </c>
      <c r="J83" s="150">
        <v>0.94</v>
      </c>
      <c r="K83" s="150">
        <v>0.95</v>
      </c>
      <c r="L83" s="150">
        <v>0.9</v>
      </c>
      <c r="M83" s="150">
        <v>0.17399999999999999</v>
      </c>
      <c r="N83" s="230"/>
      <c r="O83" s="230"/>
      <c r="P83" s="230"/>
      <c r="Q83" s="230"/>
      <c r="R83" s="230"/>
      <c r="S83" s="230"/>
      <c r="T83" s="230"/>
    </row>
    <row r="84" spans="1:20" ht="20.25" outlineLevel="1" x14ac:dyDescent="0.3">
      <c r="A84" s="536">
        <v>43</v>
      </c>
      <c r="B84" s="538" t="s">
        <v>48</v>
      </c>
      <c r="C84" s="538" t="s">
        <v>68</v>
      </c>
      <c r="D84" s="538" t="s">
        <v>51</v>
      </c>
      <c r="E84" s="540" t="s">
        <v>556</v>
      </c>
      <c r="F84" s="542"/>
      <c r="G84" s="229" t="s">
        <v>542</v>
      </c>
      <c r="H84" s="158">
        <v>26.065335267772237</v>
      </c>
      <c r="I84" s="137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</row>
    <row r="85" spans="1:20" ht="20.25" outlineLevel="1" x14ac:dyDescent="0.3">
      <c r="A85" s="537"/>
      <c r="B85" s="539"/>
      <c r="C85" s="539"/>
      <c r="D85" s="539"/>
      <c r="E85" s="541"/>
      <c r="F85" s="543"/>
      <c r="G85" s="229" t="s">
        <v>543</v>
      </c>
      <c r="H85" s="121"/>
      <c r="I85" s="9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 ht="20.25" outlineLevel="1" x14ac:dyDescent="0.3">
      <c r="A86" s="536">
        <v>44</v>
      </c>
      <c r="B86" s="538" t="s">
        <v>48</v>
      </c>
      <c r="C86" s="538" t="s">
        <v>68</v>
      </c>
      <c r="D86" s="538" t="s">
        <v>51</v>
      </c>
      <c r="E86" s="540" t="s">
        <v>557</v>
      </c>
      <c r="F86" s="542"/>
      <c r="G86" s="229" t="s">
        <v>542</v>
      </c>
      <c r="H86" s="158">
        <v>0.18700119711729501</v>
      </c>
      <c r="I86" s="137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</row>
    <row r="87" spans="1:20" ht="20.25" outlineLevel="1" x14ac:dyDescent="0.3">
      <c r="A87" s="537"/>
      <c r="B87" s="539"/>
      <c r="C87" s="539"/>
      <c r="D87" s="539"/>
      <c r="E87" s="541"/>
      <c r="F87" s="543"/>
      <c r="G87" s="229" t="s">
        <v>543</v>
      </c>
      <c r="H87" s="121"/>
      <c r="I87" s="9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90" spans="1:20" ht="25.5" x14ac:dyDescent="0.2">
      <c r="A90" s="117" t="s">
        <v>611</v>
      </c>
    </row>
    <row r="91" spans="1:20" s="63" customFormat="1" outlineLevel="1" x14ac:dyDescent="0.2">
      <c r="A91" s="32" t="s">
        <v>0</v>
      </c>
      <c r="B91" s="32" t="s">
        <v>59</v>
      </c>
      <c r="C91" s="32" t="s">
        <v>62</v>
      </c>
      <c r="D91" s="119" t="s">
        <v>584</v>
      </c>
      <c r="E91" s="32" t="s">
        <v>49</v>
      </c>
      <c r="F91" s="32" t="s">
        <v>545</v>
      </c>
      <c r="G91" s="32"/>
      <c r="H91" s="32" t="s">
        <v>627</v>
      </c>
      <c r="I91" s="32" t="s">
        <v>485</v>
      </c>
      <c r="J91" s="32" t="s">
        <v>486</v>
      </c>
      <c r="K91" s="32" t="s">
        <v>487</v>
      </c>
      <c r="L91" s="32" t="s">
        <v>488</v>
      </c>
      <c r="M91" s="32" t="s">
        <v>489</v>
      </c>
      <c r="N91" s="32" t="s">
        <v>490</v>
      </c>
      <c r="O91" s="32" t="s">
        <v>491</v>
      </c>
      <c r="P91" s="32" t="s">
        <v>492</v>
      </c>
      <c r="Q91" s="32" t="s">
        <v>493</v>
      </c>
      <c r="R91" s="32" t="s">
        <v>494</v>
      </c>
      <c r="S91" s="32" t="s">
        <v>495</v>
      </c>
      <c r="T91" s="32" t="s">
        <v>496</v>
      </c>
    </row>
    <row r="92" spans="1:20" outlineLevel="1" x14ac:dyDescent="0.2">
      <c r="A92" s="536">
        <v>1</v>
      </c>
      <c r="B92" s="538" t="s">
        <v>48</v>
      </c>
      <c r="C92" s="538" t="s">
        <v>63</v>
      </c>
      <c r="D92" s="538" t="s">
        <v>497</v>
      </c>
      <c r="E92" s="540" t="s">
        <v>78</v>
      </c>
      <c r="F92" s="241" t="s">
        <v>595</v>
      </c>
      <c r="G92" s="229" t="s">
        <v>542</v>
      </c>
      <c r="H92" s="134">
        <v>0</v>
      </c>
      <c r="I92" s="134">
        <v>0</v>
      </c>
      <c r="J92" s="134">
        <v>0</v>
      </c>
      <c r="K92" s="134">
        <v>0</v>
      </c>
      <c r="L92" s="134">
        <v>0</v>
      </c>
      <c r="M92" s="134">
        <v>0</v>
      </c>
      <c r="N92" s="134">
        <v>0</v>
      </c>
      <c r="O92" s="134">
        <v>0</v>
      </c>
      <c r="P92" s="134">
        <v>0</v>
      </c>
      <c r="Q92" s="134">
        <v>0</v>
      </c>
      <c r="R92" s="134">
        <v>0</v>
      </c>
      <c r="S92" s="134">
        <v>0</v>
      </c>
      <c r="T92" s="134">
        <v>0</v>
      </c>
    </row>
    <row r="93" spans="1:20" outlineLevel="1" x14ac:dyDescent="0.2">
      <c r="A93" s="537"/>
      <c r="B93" s="539"/>
      <c r="C93" s="539"/>
      <c r="D93" s="539"/>
      <c r="E93" s="541"/>
      <c r="F93" s="242"/>
      <c r="G93" s="229" t="s">
        <v>543</v>
      </c>
      <c r="H93" s="144">
        <v>0</v>
      </c>
      <c r="I93" s="144">
        <v>0</v>
      </c>
      <c r="J93" s="144">
        <v>0</v>
      </c>
      <c r="K93" s="144">
        <v>0</v>
      </c>
      <c r="L93" s="144">
        <v>0</v>
      </c>
      <c r="M93" s="144">
        <v>0</v>
      </c>
      <c r="N93" s="144">
        <v>0</v>
      </c>
      <c r="O93" s="144">
        <v>0</v>
      </c>
      <c r="P93" s="229"/>
      <c r="Q93" s="229"/>
      <c r="R93" s="229"/>
      <c r="S93" s="229"/>
      <c r="T93" s="229"/>
    </row>
    <row r="94" spans="1:20" outlineLevel="1" x14ac:dyDescent="0.2">
      <c r="A94" s="536">
        <v>2</v>
      </c>
      <c r="B94" s="538" t="s">
        <v>48</v>
      </c>
      <c r="C94" s="538" t="s">
        <v>63</v>
      </c>
      <c r="D94" s="538" t="s">
        <v>497</v>
      </c>
      <c r="E94" s="540" t="s">
        <v>79</v>
      </c>
      <c r="F94" s="241" t="s">
        <v>595</v>
      </c>
      <c r="G94" s="229" t="s">
        <v>542</v>
      </c>
      <c r="H94" s="134">
        <v>0</v>
      </c>
      <c r="I94" s="134">
        <v>0</v>
      </c>
      <c r="J94" s="134">
        <v>0</v>
      </c>
      <c r="K94" s="134">
        <v>0</v>
      </c>
      <c r="L94" s="134">
        <v>0</v>
      </c>
      <c r="M94" s="134">
        <v>0</v>
      </c>
      <c r="N94" s="134">
        <v>0</v>
      </c>
      <c r="O94" s="134">
        <v>0</v>
      </c>
      <c r="P94" s="134">
        <v>0</v>
      </c>
      <c r="Q94" s="134">
        <v>0</v>
      </c>
      <c r="R94" s="134">
        <v>0</v>
      </c>
      <c r="S94" s="134">
        <v>0</v>
      </c>
      <c r="T94" s="134">
        <v>0</v>
      </c>
    </row>
    <row r="95" spans="1:20" outlineLevel="1" x14ac:dyDescent="0.2">
      <c r="A95" s="537"/>
      <c r="B95" s="539"/>
      <c r="C95" s="539"/>
      <c r="D95" s="539"/>
      <c r="E95" s="541"/>
      <c r="F95" s="242"/>
      <c r="G95" s="229" t="s">
        <v>543</v>
      </c>
      <c r="H95" s="144">
        <v>0</v>
      </c>
      <c r="I95" s="144">
        <v>0</v>
      </c>
      <c r="J95" s="144">
        <v>0</v>
      </c>
      <c r="K95" s="144">
        <v>0</v>
      </c>
      <c r="L95" s="144">
        <v>0</v>
      </c>
      <c r="M95" s="144">
        <v>0</v>
      </c>
      <c r="N95" s="144">
        <v>0</v>
      </c>
      <c r="O95" s="144">
        <v>0</v>
      </c>
      <c r="P95" s="229"/>
      <c r="Q95" s="229"/>
      <c r="R95" s="229"/>
      <c r="S95" s="229"/>
      <c r="T95" s="229"/>
    </row>
    <row r="96" spans="1:20" outlineLevel="1" x14ac:dyDescent="0.2">
      <c r="A96" s="536">
        <v>3</v>
      </c>
      <c r="B96" s="538" t="s">
        <v>48</v>
      </c>
      <c r="C96" s="538" t="s">
        <v>63</v>
      </c>
      <c r="D96" s="538" t="s">
        <v>50</v>
      </c>
      <c r="E96" s="540" t="s">
        <v>498</v>
      </c>
      <c r="F96" s="241" t="s">
        <v>597</v>
      </c>
      <c r="G96" s="229" t="s">
        <v>542</v>
      </c>
      <c r="H96" s="135">
        <v>0.95</v>
      </c>
      <c r="I96" s="135" t="s">
        <v>605</v>
      </c>
      <c r="J96" s="135" t="s">
        <v>605</v>
      </c>
      <c r="K96" s="135" t="s">
        <v>605</v>
      </c>
      <c r="L96" s="135" t="s">
        <v>605</v>
      </c>
      <c r="M96" s="135" t="s">
        <v>605</v>
      </c>
      <c r="N96" s="135" t="s">
        <v>605</v>
      </c>
      <c r="O96" s="135" t="s">
        <v>499</v>
      </c>
      <c r="P96" s="135" t="s">
        <v>605</v>
      </c>
      <c r="Q96" s="135" t="s">
        <v>605</v>
      </c>
      <c r="R96" s="135" t="s">
        <v>605</v>
      </c>
      <c r="S96" s="135" t="s">
        <v>605</v>
      </c>
      <c r="T96" s="135">
        <v>0.95</v>
      </c>
    </row>
    <row r="97" spans="1:20" outlineLevel="1" x14ac:dyDescent="0.2">
      <c r="A97" s="537"/>
      <c r="B97" s="539"/>
      <c r="C97" s="539"/>
      <c r="D97" s="539"/>
      <c r="E97" s="541"/>
      <c r="F97" s="242"/>
      <c r="G97" s="229" t="s">
        <v>543</v>
      </c>
      <c r="H97" s="230" t="s">
        <v>605</v>
      </c>
      <c r="I97" s="230" t="s">
        <v>605</v>
      </c>
      <c r="J97" s="230" t="s">
        <v>605</v>
      </c>
      <c r="K97" s="230" t="s">
        <v>605</v>
      </c>
      <c r="L97" s="230" t="s">
        <v>605</v>
      </c>
      <c r="M97" s="230" t="s">
        <v>605</v>
      </c>
      <c r="N97" s="230" t="s">
        <v>605</v>
      </c>
      <c r="O97" s="150" t="s">
        <v>594</v>
      </c>
      <c r="P97" s="230"/>
      <c r="Q97" s="230"/>
      <c r="R97" s="230"/>
      <c r="S97" s="230"/>
      <c r="T97" s="230"/>
    </row>
    <row r="98" spans="1:20" outlineLevel="1" x14ac:dyDescent="0.2">
      <c r="A98" s="536">
        <v>4</v>
      </c>
      <c r="B98" s="538" t="s">
        <v>48</v>
      </c>
      <c r="C98" s="538" t="s">
        <v>63</v>
      </c>
      <c r="D98" s="538" t="s">
        <v>53</v>
      </c>
      <c r="E98" s="540" t="s">
        <v>517</v>
      </c>
      <c r="F98" s="241" t="s">
        <v>596</v>
      </c>
      <c r="G98" s="229" t="s">
        <v>542</v>
      </c>
      <c r="H98" s="135">
        <v>0.3</v>
      </c>
      <c r="I98" s="136">
        <v>0.3</v>
      </c>
      <c r="J98" s="136">
        <v>0.3</v>
      </c>
      <c r="K98" s="136">
        <v>0.3</v>
      </c>
      <c r="L98" s="136">
        <v>0.3</v>
      </c>
      <c r="M98" s="136">
        <v>0.3</v>
      </c>
      <c r="N98" s="136">
        <v>0.3</v>
      </c>
      <c r="O98" s="136">
        <v>0.3</v>
      </c>
      <c r="P98" s="136">
        <v>0.3</v>
      </c>
      <c r="Q98" s="136">
        <v>0.3</v>
      </c>
      <c r="R98" s="136">
        <v>0.3</v>
      </c>
      <c r="S98" s="136">
        <v>0.3</v>
      </c>
      <c r="T98" s="136">
        <v>0.3</v>
      </c>
    </row>
    <row r="99" spans="1:20" outlineLevel="1" x14ac:dyDescent="0.2">
      <c r="A99" s="537"/>
      <c r="B99" s="539"/>
      <c r="C99" s="539"/>
      <c r="D99" s="539"/>
      <c r="E99" s="541"/>
      <c r="F99" s="242"/>
      <c r="G99" s="229" t="s">
        <v>543</v>
      </c>
      <c r="H99" s="150">
        <v>0.3</v>
      </c>
      <c r="I99" s="145">
        <v>0.3</v>
      </c>
      <c r="J99" s="145">
        <v>0.3</v>
      </c>
      <c r="K99" s="145">
        <v>0.3</v>
      </c>
      <c r="L99" s="145">
        <v>0.3</v>
      </c>
      <c r="M99" s="145">
        <v>0.3</v>
      </c>
      <c r="N99" s="145">
        <v>0.3</v>
      </c>
      <c r="O99" s="145">
        <v>0.3</v>
      </c>
      <c r="P99" s="235"/>
      <c r="Q99" s="235"/>
      <c r="R99" s="235"/>
      <c r="S99" s="235"/>
      <c r="T99" s="235"/>
    </row>
    <row r="100" spans="1:20" outlineLevel="1" x14ac:dyDescent="0.2">
      <c r="A100" s="536">
        <v>5</v>
      </c>
      <c r="B100" s="538" t="s">
        <v>48</v>
      </c>
      <c r="C100" s="538" t="s">
        <v>63</v>
      </c>
      <c r="D100" s="538" t="s">
        <v>512</v>
      </c>
      <c r="E100" s="540" t="s">
        <v>546</v>
      </c>
      <c r="F100" s="241" t="s">
        <v>595</v>
      </c>
      <c r="G100" s="229" t="s">
        <v>542</v>
      </c>
      <c r="H100" s="137">
        <v>3.5</v>
      </c>
      <c r="I100" s="137">
        <v>3.5</v>
      </c>
      <c r="J100" s="137">
        <v>3.5</v>
      </c>
      <c r="K100" s="137">
        <v>3.5</v>
      </c>
      <c r="L100" s="137">
        <v>3.5</v>
      </c>
      <c r="M100" s="137">
        <v>3.5</v>
      </c>
      <c r="N100" s="137">
        <v>3.5</v>
      </c>
      <c r="O100" s="137">
        <v>3.5</v>
      </c>
      <c r="P100" s="137">
        <v>3.5</v>
      </c>
      <c r="Q100" s="137">
        <v>3.5</v>
      </c>
      <c r="R100" s="137">
        <v>3.5</v>
      </c>
      <c r="S100" s="137">
        <v>3.5</v>
      </c>
      <c r="T100" s="137">
        <v>3.5</v>
      </c>
    </row>
    <row r="101" spans="1:20" outlineLevel="1" x14ac:dyDescent="0.2">
      <c r="A101" s="537"/>
      <c r="B101" s="539"/>
      <c r="C101" s="539"/>
      <c r="D101" s="539"/>
      <c r="E101" s="541"/>
      <c r="F101" s="242"/>
      <c r="G101" s="229" t="s">
        <v>543</v>
      </c>
      <c r="H101" s="98" t="s">
        <v>605</v>
      </c>
      <c r="I101" s="98" t="s">
        <v>605</v>
      </c>
      <c r="J101" s="98" t="s">
        <v>605</v>
      </c>
      <c r="K101" s="146">
        <v>3.39</v>
      </c>
      <c r="L101" s="98" t="s">
        <v>605</v>
      </c>
      <c r="M101" s="98" t="s">
        <v>605</v>
      </c>
      <c r="N101" s="98"/>
      <c r="O101" s="146" t="s">
        <v>594</v>
      </c>
      <c r="P101" s="98"/>
      <c r="Q101" s="98"/>
      <c r="R101" s="98"/>
      <c r="S101" s="98"/>
      <c r="T101" s="98"/>
    </row>
    <row r="102" spans="1:20" outlineLevel="1" x14ac:dyDescent="0.2">
      <c r="A102" s="536">
        <v>6</v>
      </c>
      <c r="B102" s="538" t="s">
        <v>48</v>
      </c>
      <c r="C102" s="538" t="s">
        <v>63</v>
      </c>
      <c r="D102" s="538" t="s">
        <v>512</v>
      </c>
      <c r="E102" s="540" t="s">
        <v>547</v>
      </c>
      <c r="F102" s="241" t="s">
        <v>595</v>
      </c>
      <c r="G102" s="229" t="s">
        <v>542</v>
      </c>
      <c r="H102" s="136">
        <v>1</v>
      </c>
      <c r="I102" s="136">
        <v>1</v>
      </c>
      <c r="J102" s="136">
        <v>1</v>
      </c>
      <c r="K102" s="136">
        <v>1</v>
      </c>
      <c r="L102" s="136">
        <v>1</v>
      </c>
      <c r="M102" s="136">
        <v>1</v>
      </c>
      <c r="N102" s="136">
        <v>1</v>
      </c>
      <c r="O102" s="136">
        <v>1</v>
      </c>
      <c r="P102" s="136">
        <v>1</v>
      </c>
      <c r="Q102" s="136">
        <v>1</v>
      </c>
      <c r="R102" s="136">
        <v>1</v>
      </c>
      <c r="S102" s="136">
        <v>1</v>
      </c>
      <c r="T102" s="136">
        <v>1</v>
      </c>
    </row>
    <row r="103" spans="1:20" outlineLevel="1" x14ac:dyDescent="0.2">
      <c r="A103" s="537"/>
      <c r="B103" s="539"/>
      <c r="C103" s="539"/>
      <c r="D103" s="539"/>
      <c r="E103" s="541"/>
      <c r="F103" s="242"/>
      <c r="G103" s="229" t="s">
        <v>543</v>
      </c>
      <c r="H103" s="145">
        <v>1</v>
      </c>
      <c r="I103" s="145">
        <v>1</v>
      </c>
      <c r="J103" s="145">
        <v>1</v>
      </c>
      <c r="K103" s="145">
        <v>1</v>
      </c>
      <c r="L103" s="145">
        <v>1</v>
      </c>
      <c r="M103" s="145">
        <v>1</v>
      </c>
      <c r="N103" s="235"/>
      <c r="O103" s="145">
        <v>1</v>
      </c>
      <c r="P103" s="235"/>
      <c r="Q103" s="235"/>
      <c r="R103" s="235"/>
      <c r="S103" s="235"/>
      <c r="T103" s="235"/>
    </row>
    <row r="104" spans="1:20" outlineLevel="1" x14ac:dyDescent="0.2">
      <c r="A104" s="536">
        <v>7</v>
      </c>
      <c r="B104" s="538" t="s">
        <v>48</v>
      </c>
      <c r="C104" s="538" t="s">
        <v>63</v>
      </c>
      <c r="D104" s="538" t="s">
        <v>512</v>
      </c>
      <c r="E104" s="540" t="s">
        <v>548</v>
      </c>
      <c r="F104" s="241" t="s">
        <v>595</v>
      </c>
      <c r="G104" s="229" t="s">
        <v>542</v>
      </c>
      <c r="H104" s="136">
        <v>0.95</v>
      </c>
      <c r="I104" s="136">
        <v>0.95</v>
      </c>
      <c r="J104" s="136">
        <v>0.95</v>
      </c>
      <c r="K104" s="136">
        <v>0.95</v>
      </c>
      <c r="L104" s="136">
        <v>0.95</v>
      </c>
      <c r="M104" s="136">
        <v>0.95</v>
      </c>
      <c r="N104" s="136">
        <v>0.95</v>
      </c>
      <c r="O104" s="136">
        <v>0.95</v>
      </c>
      <c r="P104" s="136">
        <v>0.95</v>
      </c>
      <c r="Q104" s="136">
        <v>0.95</v>
      </c>
      <c r="R104" s="136">
        <v>0.95</v>
      </c>
      <c r="S104" s="136">
        <v>0.95</v>
      </c>
      <c r="T104" s="136">
        <v>0.95</v>
      </c>
    </row>
    <row r="105" spans="1:20" outlineLevel="1" x14ac:dyDescent="0.2">
      <c r="A105" s="537"/>
      <c r="B105" s="539"/>
      <c r="C105" s="539"/>
      <c r="D105" s="539"/>
      <c r="E105" s="541"/>
      <c r="F105" s="242"/>
      <c r="G105" s="229" t="s">
        <v>543</v>
      </c>
      <c r="H105" s="145">
        <v>0.96</v>
      </c>
      <c r="I105" s="145">
        <v>0.98</v>
      </c>
      <c r="J105" s="145">
        <v>0.97</v>
      </c>
      <c r="K105" s="145">
        <v>0.98</v>
      </c>
      <c r="L105" s="145">
        <v>0.98</v>
      </c>
      <c r="M105" s="145">
        <v>0.98</v>
      </c>
      <c r="N105" s="235"/>
      <c r="O105" s="145">
        <v>0.98</v>
      </c>
      <c r="P105" s="235"/>
      <c r="Q105" s="235"/>
      <c r="R105" s="235"/>
      <c r="S105" s="235"/>
      <c r="T105" s="235"/>
    </row>
    <row r="106" spans="1:20" outlineLevel="1" x14ac:dyDescent="0.2">
      <c r="A106" s="536">
        <v>8</v>
      </c>
      <c r="B106" s="538" t="s">
        <v>48</v>
      </c>
      <c r="C106" s="538" t="s">
        <v>63</v>
      </c>
      <c r="D106" s="538" t="s">
        <v>512</v>
      </c>
      <c r="E106" s="540" t="s">
        <v>560</v>
      </c>
      <c r="F106" s="241" t="s">
        <v>595</v>
      </c>
      <c r="G106" s="229" t="s">
        <v>542</v>
      </c>
      <c r="H106" s="137" t="s">
        <v>629</v>
      </c>
      <c r="I106" s="137" t="s">
        <v>629</v>
      </c>
      <c r="J106" s="137" t="s">
        <v>629</v>
      </c>
      <c r="K106" s="137" t="s">
        <v>629</v>
      </c>
      <c r="L106" s="137" t="s">
        <v>629</v>
      </c>
      <c r="M106" s="137" t="s">
        <v>629</v>
      </c>
      <c r="N106" s="137" t="s">
        <v>629</v>
      </c>
      <c r="O106" s="137" t="s">
        <v>133</v>
      </c>
      <c r="P106" s="137" t="s">
        <v>629</v>
      </c>
      <c r="Q106" s="137" t="s">
        <v>629</v>
      </c>
      <c r="R106" s="137" t="s">
        <v>629</v>
      </c>
      <c r="S106" s="137" t="s">
        <v>629</v>
      </c>
      <c r="T106" s="137" t="s">
        <v>629</v>
      </c>
    </row>
    <row r="107" spans="1:20" outlineLevel="1" x14ac:dyDescent="0.2">
      <c r="A107" s="537"/>
      <c r="B107" s="539"/>
      <c r="C107" s="539"/>
      <c r="D107" s="539"/>
      <c r="E107" s="541"/>
      <c r="F107" s="242"/>
      <c r="G107" s="229" t="s">
        <v>543</v>
      </c>
      <c r="H107" s="146" t="s">
        <v>629</v>
      </c>
      <c r="I107" s="146" t="s">
        <v>629</v>
      </c>
      <c r="J107" s="146" t="s">
        <v>629</v>
      </c>
      <c r="K107" s="146" t="s">
        <v>629</v>
      </c>
      <c r="L107" s="146" t="s">
        <v>629</v>
      </c>
      <c r="M107" s="146" t="s">
        <v>629</v>
      </c>
      <c r="N107" s="98"/>
      <c r="O107" s="146" t="s">
        <v>133</v>
      </c>
      <c r="P107" s="98"/>
      <c r="Q107" s="98"/>
      <c r="R107" s="98"/>
      <c r="S107" s="98"/>
      <c r="T107" s="98"/>
    </row>
    <row r="108" spans="1:20" outlineLevel="1" x14ac:dyDescent="0.2">
      <c r="A108" s="536">
        <v>9</v>
      </c>
      <c r="B108" s="538" t="s">
        <v>48</v>
      </c>
      <c r="C108" s="538" t="s">
        <v>63</v>
      </c>
      <c r="D108" s="538" t="s">
        <v>512</v>
      </c>
      <c r="E108" s="540" t="s">
        <v>549</v>
      </c>
      <c r="F108" s="241" t="s">
        <v>595</v>
      </c>
      <c r="G108" s="229" t="s">
        <v>542</v>
      </c>
      <c r="H108" s="137">
        <v>0</v>
      </c>
      <c r="I108" s="137">
        <v>0</v>
      </c>
      <c r="J108" s="137">
        <v>0</v>
      </c>
      <c r="K108" s="137">
        <v>0</v>
      </c>
      <c r="L108" s="137">
        <v>0</v>
      </c>
      <c r="M108" s="137">
        <v>0</v>
      </c>
      <c r="N108" s="137">
        <v>0</v>
      </c>
      <c r="O108" s="137">
        <v>0</v>
      </c>
      <c r="P108" s="137">
        <v>0</v>
      </c>
      <c r="Q108" s="137">
        <v>0</v>
      </c>
      <c r="R108" s="137">
        <v>0</v>
      </c>
      <c r="S108" s="137">
        <v>0</v>
      </c>
      <c r="T108" s="137">
        <v>0</v>
      </c>
    </row>
    <row r="109" spans="1:20" outlineLevel="1" x14ac:dyDescent="0.2">
      <c r="A109" s="537"/>
      <c r="B109" s="539"/>
      <c r="C109" s="539"/>
      <c r="D109" s="539"/>
      <c r="E109" s="541"/>
      <c r="F109" s="242"/>
      <c r="G109" s="229" t="s">
        <v>543</v>
      </c>
      <c r="H109" s="146">
        <f>SUM(I109:T109)</f>
        <v>0</v>
      </c>
      <c r="I109" s="146">
        <v>0</v>
      </c>
      <c r="J109" s="146">
        <v>0</v>
      </c>
      <c r="K109" s="146">
        <v>0</v>
      </c>
      <c r="L109" s="146">
        <v>0</v>
      </c>
      <c r="M109" s="146">
        <v>0</v>
      </c>
      <c r="N109" s="98"/>
      <c r="O109" s="146">
        <v>0</v>
      </c>
      <c r="P109" s="98"/>
      <c r="Q109" s="98"/>
      <c r="R109" s="98"/>
      <c r="S109" s="98"/>
      <c r="T109" s="98"/>
    </row>
    <row r="110" spans="1:20" outlineLevel="1" x14ac:dyDescent="0.2">
      <c r="A110" s="536">
        <v>10</v>
      </c>
      <c r="B110" s="538" t="s">
        <v>48</v>
      </c>
      <c r="C110" s="538" t="s">
        <v>63</v>
      </c>
      <c r="D110" s="538" t="s">
        <v>512</v>
      </c>
      <c r="E110" s="540" t="s">
        <v>550</v>
      </c>
      <c r="F110" s="241" t="s">
        <v>595</v>
      </c>
      <c r="G110" s="229" t="s">
        <v>542</v>
      </c>
      <c r="H110" s="137">
        <v>5</v>
      </c>
      <c r="I110" s="137" t="s">
        <v>629</v>
      </c>
      <c r="J110" s="137" t="s">
        <v>629</v>
      </c>
      <c r="K110" s="137" t="s">
        <v>629</v>
      </c>
      <c r="L110" s="137" t="s">
        <v>629</v>
      </c>
      <c r="M110" s="137" t="s">
        <v>629</v>
      </c>
      <c r="N110" s="137" t="s">
        <v>629</v>
      </c>
      <c r="O110" s="137" t="s">
        <v>133</v>
      </c>
      <c r="P110" s="137" t="s">
        <v>629</v>
      </c>
      <c r="Q110" s="137" t="s">
        <v>629</v>
      </c>
      <c r="R110" s="137" t="s">
        <v>629</v>
      </c>
      <c r="S110" s="137" t="s">
        <v>629</v>
      </c>
      <c r="T110" s="137" t="s">
        <v>629</v>
      </c>
    </row>
    <row r="111" spans="1:20" outlineLevel="1" x14ac:dyDescent="0.2">
      <c r="A111" s="537"/>
      <c r="B111" s="539"/>
      <c r="C111" s="539"/>
      <c r="D111" s="539"/>
      <c r="E111" s="541"/>
      <c r="F111" s="242"/>
      <c r="G111" s="229" t="s">
        <v>543</v>
      </c>
      <c r="H111" s="146">
        <v>0</v>
      </c>
      <c r="I111" s="146" t="s">
        <v>629</v>
      </c>
      <c r="J111" s="146" t="s">
        <v>629</v>
      </c>
      <c r="K111" s="146" t="s">
        <v>629</v>
      </c>
      <c r="L111" s="146" t="s">
        <v>629</v>
      </c>
      <c r="M111" s="146" t="s">
        <v>629</v>
      </c>
      <c r="N111" s="98"/>
      <c r="O111" s="146">
        <v>0</v>
      </c>
      <c r="P111" s="98"/>
      <c r="Q111" s="98"/>
      <c r="R111" s="98"/>
      <c r="S111" s="98"/>
      <c r="T111" s="98"/>
    </row>
    <row r="112" spans="1:20" outlineLevel="1" x14ac:dyDescent="0.2">
      <c r="A112" s="536">
        <v>11</v>
      </c>
      <c r="B112" s="538" t="s">
        <v>48</v>
      </c>
      <c r="C112" s="538" t="s">
        <v>63</v>
      </c>
      <c r="D112" s="538" t="s">
        <v>65</v>
      </c>
      <c r="E112" s="540" t="s">
        <v>585</v>
      </c>
      <c r="F112" s="241" t="s">
        <v>595</v>
      </c>
      <c r="G112" s="229" t="s">
        <v>542</v>
      </c>
      <c r="H112" s="154">
        <v>2</v>
      </c>
      <c r="I112" s="154">
        <v>2</v>
      </c>
      <c r="J112" s="154">
        <v>2</v>
      </c>
      <c r="K112" s="154">
        <v>2</v>
      </c>
      <c r="L112" s="154">
        <v>2</v>
      </c>
      <c r="M112" s="154">
        <v>2</v>
      </c>
      <c r="N112" s="154">
        <v>2</v>
      </c>
      <c r="O112" s="154">
        <v>2</v>
      </c>
      <c r="P112" s="154">
        <v>2</v>
      </c>
      <c r="Q112" s="154">
        <v>2</v>
      </c>
      <c r="R112" s="154">
        <v>2</v>
      </c>
      <c r="S112" s="154">
        <v>2</v>
      </c>
      <c r="T112" s="154">
        <v>2</v>
      </c>
    </row>
    <row r="113" spans="1:20" outlineLevel="1" x14ac:dyDescent="0.2">
      <c r="A113" s="537"/>
      <c r="B113" s="539"/>
      <c r="C113" s="539"/>
      <c r="D113" s="539"/>
      <c r="E113" s="541"/>
      <c r="F113" s="242"/>
      <c r="G113" s="229" t="s">
        <v>543</v>
      </c>
      <c r="H113" s="159">
        <v>0</v>
      </c>
      <c r="I113" s="159">
        <v>0</v>
      </c>
      <c r="J113" s="159">
        <v>0</v>
      </c>
      <c r="K113" s="159">
        <v>0</v>
      </c>
      <c r="L113" s="159">
        <v>0</v>
      </c>
      <c r="M113" s="159">
        <v>0</v>
      </c>
      <c r="N113" s="236"/>
      <c r="O113" s="159">
        <v>2</v>
      </c>
      <c r="P113" s="236"/>
      <c r="Q113" s="236"/>
      <c r="R113" s="236"/>
      <c r="S113" s="236"/>
      <c r="T113" s="236"/>
    </row>
    <row r="114" spans="1:20" outlineLevel="1" x14ac:dyDescent="0.2">
      <c r="A114" s="536">
        <v>12</v>
      </c>
      <c r="B114" s="538" t="s">
        <v>48</v>
      </c>
      <c r="C114" s="538" t="s">
        <v>63</v>
      </c>
      <c r="D114" s="538" t="s">
        <v>512</v>
      </c>
      <c r="E114" s="540" t="s">
        <v>551</v>
      </c>
      <c r="F114" s="241" t="s">
        <v>595</v>
      </c>
      <c r="G114" s="229" t="s">
        <v>542</v>
      </c>
      <c r="H114" s="136">
        <v>1</v>
      </c>
      <c r="I114" s="136">
        <v>1</v>
      </c>
      <c r="J114" s="136">
        <v>1</v>
      </c>
      <c r="K114" s="136">
        <v>1</v>
      </c>
      <c r="L114" s="136">
        <v>1</v>
      </c>
      <c r="M114" s="136">
        <v>1</v>
      </c>
      <c r="N114" s="136">
        <v>1</v>
      </c>
      <c r="O114" s="136">
        <v>1</v>
      </c>
      <c r="P114" s="136">
        <v>1</v>
      </c>
      <c r="Q114" s="136">
        <v>1</v>
      </c>
      <c r="R114" s="136">
        <v>1</v>
      </c>
      <c r="S114" s="136">
        <v>1</v>
      </c>
      <c r="T114" s="136">
        <v>1</v>
      </c>
    </row>
    <row r="115" spans="1:20" outlineLevel="1" x14ac:dyDescent="0.2">
      <c r="A115" s="537"/>
      <c r="B115" s="539"/>
      <c r="C115" s="539"/>
      <c r="D115" s="539"/>
      <c r="E115" s="541"/>
      <c r="F115" s="242"/>
      <c r="G115" s="229" t="s">
        <v>543</v>
      </c>
      <c r="H115" s="145">
        <v>1</v>
      </c>
      <c r="I115" s="145">
        <v>1</v>
      </c>
      <c r="J115" s="145">
        <v>1</v>
      </c>
      <c r="K115" s="145">
        <v>1</v>
      </c>
      <c r="L115" s="145">
        <v>1</v>
      </c>
      <c r="M115" s="145">
        <v>1</v>
      </c>
      <c r="N115" s="235"/>
      <c r="O115" s="145">
        <v>1</v>
      </c>
      <c r="P115" s="235"/>
      <c r="Q115" s="235"/>
      <c r="R115" s="235"/>
      <c r="S115" s="235"/>
      <c r="T115" s="235"/>
    </row>
    <row r="116" spans="1:20" outlineLevel="1" x14ac:dyDescent="0.2">
      <c r="A116" s="536">
        <v>13</v>
      </c>
      <c r="B116" s="538" t="s">
        <v>48</v>
      </c>
      <c r="C116" s="538" t="s">
        <v>63</v>
      </c>
      <c r="D116" s="538" t="s">
        <v>512</v>
      </c>
      <c r="E116" s="540" t="s">
        <v>552</v>
      </c>
      <c r="F116" s="241" t="s">
        <v>595</v>
      </c>
      <c r="G116" s="229" t="s">
        <v>542</v>
      </c>
      <c r="H116" s="137">
        <v>0</v>
      </c>
      <c r="I116" s="137" t="s">
        <v>629</v>
      </c>
      <c r="J116" s="137" t="s">
        <v>629</v>
      </c>
      <c r="K116" s="137" t="s">
        <v>629</v>
      </c>
      <c r="L116" s="137" t="s">
        <v>629</v>
      </c>
      <c r="M116" s="137" t="s">
        <v>629</v>
      </c>
      <c r="N116" s="137" t="s">
        <v>629</v>
      </c>
      <c r="O116" s="137" t="s">
        <v>133</v>
      </c>
      <c r="P116" s="137" t="s">
        <v>629</v>
      </c>
      <c r="Q116" s="137" t="s">
        <v>629</v>
      </c>
      <c r="R116" s="137" t="s">
        <v>629</v>
      </c>
      <c r="S116" s="137" t="s">
        <v>629</v>
      </c>
      <c r="T116" s="137" t="s">
        <v>629</v>
      </c>
    </row>
    <row r="117" spans="1:20" outlineLevel="1" x14ac:dyDescent="0.2">
      <c r="A117" s="537"/>
      <c r="B117" s="539"/>
      <c r="C117" s="539"/>
      <c r="D117" s="539"/>
      <c r="E117" s="541"/>
      <c r="F117" s="242"/>
      <c r="G117" s="229" t="s">
        <v>543</v>
      </c>
      <c r="H117" s="146">
        <v>0</v>
      </c>
      <c r="I117" s="146">
        <v>0</v>
      </c>
      <c r="J117" s="146">
        <v>0</v>
      </c>
      <c r="K117" s="146">
        <v>0</v>
      </c>
      <c r="L117" s="146">
        <v>0</v>
      </c>
      <c r="M117" s="146">
        <v>0</v>
      </c>
      <c r="N117" s="98"/>
      <c r="O117" s="146">
        <v>0</v>
      </c>
      <c r="P117" s="98"/>
      <c r="Q117" s="98"/>
      <c r="R117" s="98"/>
      <c r="S117" s="98"/>
      <c r="T117" s="98"/>
    </row>
    <row r="118" spans="1:20" outlineLevel="1" x14ac:dyDescent="0.2">
      <c r="A118" s="536">
        <v>14</v>
      </c>
      <c r="B118" s="538" t="s">
        <v>48</v>
      </c>
      <c r="C118" s="538" t="s">
        <v>63</v>
      </c>
      <c r="D118" s="538" t="s">
        <v>65</v>
      </c>
      <c r="E118" s="540" t="s">
        <v>561</v>
      </c>
      <c r="F118" s="542" t="s">
        <v>618</v>
      </c>
      <c r="G118" s="229" t="s">
        <v>542</v>
      </c>
      <c r="H118" s="155">
        <v>12</v>
      </c>
      <c r="I118" s="155">
        <v>12</v>
      </c>
      <c r="J118" s="155">
        <v>12</v>
      </c>
      <c r="K118" s="155">
        <v>12</v>
      </c>
      <c r="L118" s="155">
        <v>12</v>
      </c>
      <c r="M118" s="155">
        <v>12</v>
      </c>
      <c r="N118" s="155">
        <v>11</v>
      </c>
      <c r="O118" s="155">
        <v>11</v>
      </c>
      <c r="P118" s="155">
        <v>11</v>
      </c>
      <c r="Q118" s="155">
        <v>9</v>
      </c>
      <c r="R118" s="155">
        <v>9</v>
      </c>
      <c r="S118" s="155">
        <v>7</v>
      </c>
      <c r="T118" s="155">
        <v>7</v>
      </c>
    </row>
    <row r="119" spans="1:20" outlineLevel="1" x14ac:dyDescent="0.2">
      <c r="A119" s="537"/>
      <c r="B119" s="539"/>
      <c r="C119" s="539"/>
      <c r="D119" s="539"/>
      <c r="E119" s="541"/>
      <c r="F119" s="543"/>
      <c r="G119" s="229" t="s">
        <v>543</v>
      </c>
      <c r="H119" s="195">
        <v>11.3</v>
      </c>
      <c r="I119" s="195">
        <v>10.9</v>
      </c>
      <c r="J119" s="195">
        <v>11</v>
      </c>
      <c r="K119" s="195">
        <v>11</v>
      </c>
      <c r="L119" s="195">
        <v>11.98</v>
      </c>
      <c r="M119" s="195">
        <v>11.7</v>
      </c>
      <c r="N119" s="237"/>
      <c r="O119" s="237"/>
      <c r="P119" s="237"/>
      <c r="Q119" s="237"/>
      <c r="R119" s="237"/>
      <c r="S119" s="237"/>
      <c r="T119" s="237"/>
    </row>
    <row r="120" spans="1:20" outlineLevel="1" x14ac:dyDescent="0.2">
      <c r="A120" s="536">
        <v>15</v>
      </c>
      <c r="B120" s="538" t="s">
        <v>48</v>
      </c>
      <c r="C120" s="538" t="s">
        <v>63</v>
      </c>
      <c r="D120" s="538" t="s">
        <v>512</v>
      </c>
      <c r="E120" s="540" t="s">
        <v>562</v>
      </c>
      <c r="F120" s="241" t="s">
        <v>618</v>
      </c>
      <c r="G120" s="229" t="s">
        <v>542</v>
      </c>
      <c r="H120" s="155">
        <f>10*0.7</f>
        <v>7</v>
      </c>
      <c r="I120" s="155">
        <f t="shared" ref="I120:T120" si="1">10*0.7</f>
        <v>7</v>
      </c>
      <c r="J120" s="155">
        <f t="shared" si="1"/>
        <v>7</v>
      </c>
      <c r="K120" s="155">
        <f t="shared" si="1"/>
        <v>7</v>
      </c>
      <c r="L120" s="155">
        <f t="shared" si="1"/>
        <v>7</v>
      </c>
      <c r="M120" s="155">
        <f t="shared" si="1"/>
        <v>7</v>
      </c>
      <c r="N120" s="155">
        <f t="shared" si="1"/>
        <v>7</v>
      </c>
      <c r="O120" s="155">
        <f t="shared" si="1"/>
        <v>7</v>
      </c>
      <c r="P120" s="155">
        <f t="shared" si="1"/>
        <v>7</v>
      </c>
      <c r="Q120" s="155">
        <f t="shared" si="1"/>
        <v>7</v>
      </c>
      <c r="R120" s="155">
        <f t="shared" si="1"/>
        <v>7</v>
      </c>
      <c r="S120" s="155">
        <f t="shared" si="1"/>
        <v>7</v>
      </c>
      <c r="T120" s="155">
        <f t="shared" si="1"/>
        <v>7</v>
      </c>
    </row>
    <row r="121" spans="1:20" outlineLevel="1" x14ac:dyDescent="0.2">
      <c r="A121" s="537"/>
      <c r="B121" s="539"/>
      <c r="C121" s="539"/>
      <c r="D121" s="539"/>
      <c r="E121" s="541"/>
      <c r="F121" s="242"/>
      <c r="G121" s="229" t="s">
        <v>543</v>
      </c>
      <c r="H121" s="195">
        <v>3.9</v>
      </c>
      <c r="I121" s="195">
        <v>3.7897310513447433</v>
      </c>
      <c r="J121" s="195">
        <v>3.9393939393939394</v>
      </c>
      <c r="K121" s="195">
        <v>3.8551401869158877</v>
      </c>
      <c r="L121" s="195">
        <v>4</v>
      </c>
      <c r="M121" s="195">
        <v>3.8551401869158877</v>
      </c>
      <c r="N121" s="237"/>
      <c r="O121" s="237"/>
      <c r="P121" s="237"/>
      <c r="Q121" s="237"/>
      <c r="R121" s="237"/>
      <c r="S121" s="237"/>
      <c r="T121" s="237"/>
    </row>
    <row r="122" spans="1:20" outlineLevel="1" x14ac:dyDescent="0.2">
      <c r="A122" s="536">
        <v>16</v>
      </c>
      <c r="B122" s="538" t="s">
        <v>48</v>
      </c>
      <c r="C122" s="538" t="s">
        <v>67</v>
      </c>
      <c r="D122" s="538" t="s">
        <v>54</v>
      </c>
      <c r="E122" s="540" t="s">
        <v>563</v>
      </c>
      <c r="F122" s="241" t="s">
        <v>618</v>
      </c>
      <c r="G122" s="229" t="s">
        <v>542</v>
      </c>
      <c r="H122" s="137">
        <v>0</v>
      </c>
      <c r="I122" s="137">
        <v>0</v>
      </c>
      <c r="J122" s="137">
        <v>0</v>
      </c>
      <c r="K122" s="137">
        <v>0</v>
      </c>
      <c r="L122" s="137">
        <v>0</v>
      </c>
      <c r="M122" s="137">
        <v>0</v>
      </c>
      <c r="N122" s="137">
        <v>0</v>
      </c>
      <c r="O122" s="137">
        <v>0</v>
      </c>
      <c r="P122" s="137">
        <v>0</v>
      </c>
      <c r="Q122" s="137">
        <v>0</v>
      </c>
      <c r="R122" s="137">
        <v>0</v>
      </c>
      <c r="S122" s="137">
        <v>0</v>
      </c>
      <c r="T122" s="137">
        <v>0</v>
      </c>
    </row>
    <row r="123" spans="1:20" outlineLevel="1" x14ac:dyDescent="0.2">
      <c r="A123" s="537"/>
      <c r="B123" s="539"/>
      <c r="C123" s="539"/>
      <c r="D123" s="539"/>
      <c r="E123" s="541"/>
      <c r="F123" s="242"/>
      <c r="G123" s="229" t="s">
        <v>543</v>
      </c>
      <c r="H123" s="130">
        <f>SUM(I123:T123)</f>
        <v>7</v>
      </c>
      <c r="I123" s="130">
        <v>1</v>
      </c>
      <c r="J123" s="130">
        <v>2</v>
      </c>
      <c r="K123" s="130">
        <v>1</v>
      </c>
      <c r="L123" s="130">
        <v>3</v>
      </c>
      <c r="M123" s="146">
        <v>0</v>
      </c>
      <c r="N123" s="98"/>
      <c r="O123" s="98"/>
      <c r="P123" s="98"/>
      <c r="Q123" s="98"/>
      <c r="R123" s="98"/>
      <c r="S123" s="98"/>
      <c r="T123" s="98"/>
    </row>
    <row r="124" spans="1:20" outlineLevel="1" x14ac:dyDescent="0.2">
      <c r="A124" s="536">
        <v>17</v>
      </c>
      <c r="B124" s="538" t="s">
        <v>48</v>
      </c>
      <c r="C124" s="538" t="s">
        <v>67</v>
      </c>
      <c r="D124" s="538" t="s">
        <v>50</v>
      </c>
      <c r="E124" s="540" t="s">
        <v>35</v>
      </c>
      <c r="F124" s="241" t="s">
        <v>618</v>
      </c>
      <c r="G124" s="229" t="s">
        <v>542</v>
      </c>
      <c r="H124" s="135">
        <v>0.92</v>
      </c>
      <c r="I124" s="140">
        <v>0.89</v>
      </c>
      <c r="J124" s="140">
        <v>0.89</v>
      </c>
      <c r="K124" s="140">
        <v>0.89</v>
      </c>
      <c r="L124" s="140">
        <v>0.9</v>
      </c>
      <c r="M124" s="140">
        <v>0.9</v>
      </c>
      <c r="N124" s="140">
        <v>0.9</v>
      </c>
      <c r="O124" s="140">
        <v>0.91</v>
      </c>
      <c r="P124" s="140">
        <v>0.91</v>
      </c>
      <c r="Q124" s="140">
        <v>0.91</v>
      </c>
      <c r="R124" s="140">
        <v>0.92</v>
      </c>
      <c r="S124" s="140">
        <v>0.92</v>
      </c>
      <c r="T124" s="140">
        <v>0.92</v>
      </c>
    </row>
    <row r="125" spans="1:20" outlineLevel="1" x14ac:dyDescent="0.2">
      <c r="A125" s="537"/>
      <c r="B125" s="539"/>
      <c r="C125" s="539"/>
      <c r="D125" s="539"/>
      <c r="E125" s="541"/>
      <c r="F125" s="242"/>
      <c r="G125" s="229" t="s">
        <v>543</v>
      </c>
      <c r="H125" s="160">
        <v>0.89100000000000001</v>
      </c>
      <c r="I125" s="132">
        <v>0.88500000000000001</v>
      </c>
      <c r="J125" s="148">
        <v>0.89600000000000002</v>
      </c>
      <c r="K125" s="148">
        <v>0.89359999999999995</v>
      </c>
      <c r="L125" s="148">
        <v>0.90129999999999999</v>
      </c>
      <c r="M125" s="148">
        <v>0.90090000000000003</v>
      </c>
      <c r="N125" s="238"/>
      <c r="O125" s="238"/>
      <c r="P125" s="238"/>
      <c r="Q125" s="238"/>
      <c r="R125" s="238"/>
      <c r="S125" s="238"/>
      <c r="T125" s="238"/>
    </row>
    <row r="126" spans="1:20" outlineLevel="1" x14ac:dyDescent="0.2">
      <c r="A126" s="536">
        <v>18</v>
      </c>
      <c r="B126" s="538" t="s">
        <v>48</v>
      </c>
      <c r="C126" s="538" t="s">
        <v>67</v>
      </c>
      <c r="D126" s="538" t="s">
        <v>54</v>
      </c>
      <c r="E126" s="540" t="s">
        <v>628</v>
      </c>
      <c r="F126" s="241" t="s">
        <v>618</v>
      </c>
      <c r="G126" s="229" t="s">
        <v>542</v>
      </c>
      <c r="H126" s="135">
        <v>0.7</v>
      </c>
      <c r="I126" s="136">
        <v>0.7</v>
      </c>
      <c r="J126" s="136">
        <v>0.7</v>
      </c>
      <c r="K126" s="136">
        <v>0.7</v>
      </c>
      <c r="L126" s="136">
        <v>0.7</v>
      </c>
      <c r="M126" s="136">
        <v>0.7</v>
      </c>
      <c r="N126" s="136">
        <v>0.7</v>
      </c>
      <c r="O126" s="136">
        <v>0.7</v>
      </c>
      <c r="P126" s="136">
        <v>0.7</v>
      </c>
      <c r="Q126" s="136">
        <v>0.7</v>
      </c>
      <c r="R126" s="136">
        <v>0.7</v>
      </c>
      <c r="S126" s="136">
        <v>0.7</v>
      </c>
      <c r="T126" s="136">
        <v>0.7</v>
      </c>
    </row>
    <row r="127" spans="1:20" outlineLevel="1" x14ac:dyDescent="0.2">
      <c r="A127" s="537"/>
      <c r="B127" s="539"/>
      <c r="C127" s="539"/>
      <c r="D127" s="539"/>
      <c r="E127" s="541"/>
      <c r="F127" s="242"/>
      <c r="G127" s="229" t="s">
        <v>543</v>
      </c>
      <c r="H127" s="160">
        <v>0.37719999999999998</v>
      </c>
      <c r="I127" s="131">
        <v>0.35</v>
      </c>
      <c r="J127" s="131">
        <v>0.39</v>
      </c>
      <c r="K127" s="131">
        <v>0.39</v>
      </c>
      <c r="L127" s="131">
        <v>0.44840000000000002</v>
      </c>
      <c r="M127" s="131">
        <v>0.3896</v>
      </c>
      <c r="N127" s="235"/>
      <c r="O127" s="235"/>
      <c r="P127" s="235"/>
      <c r="Q127" s="235"/>
      <c r="R127" s="235"/>
      <c r="S127" s="235"/>
      <c r="T127" s="235"/>
    </row>
    <row r="128" spans="1:20" outlineLevel="1" x14ac:dyDescent="0.2">
      <c r="A128" s="536">
        <v>19</v>
      </c>
      <c r="B128" s="538" t="s">
        <v>48</v>
      </c>
      <c r="C128" s="538" t="s">
        <v>67</v>
      </c>
      <c r="D128" s="538" t="s">
        <v>54</v>
      </c>
      <c r="E128" s="540" t="s">
        <v>566</v>
      </c>
      <c r="F128" s="241" t="s">
        <v>618</v>
      </c>
      <c r="G128" s="229" t="s">
        <v>542</v>
      </c>
      <c r="H128" s="135">
        <v>0.8</v>
      </c>
      <c r="I128" s="136">
        <v>0.5</v>
      </c>
      <c r="J128" s="136">
        <v>0.5</v>
      </c>
      <c r="K128" s="136">
        <v>0.5</v>
      </c>
      <c r="L128" s="136">
        <v>0.6</v>
      </c>
      <c r="M128" s="136">
        <v>0.6</v>
      </c>
      <c r="N128" s="136">
        <v>0.6</v>
      </c>
      <c r="O128" s="136">
        <v>0.7</v>
      </c>
      <c r="P128" s="136">
        <v>0.7</v>
      </c>
      <c r="Q128" s="136">
        <v>0.7</v>
      </c>
      <c r="R128" s="136">
        <v>0.8</v>
      </c>
      <c r="S128" s="136">
        <v>0.8</v>
      </c>
      <c r="T128" s="136">
        <v>0.8</v>
      </c>
    </row>
    <row r="129" spans="1:20" outlineLevel="1" x14ac:dyDescent="0.2">
      <c r="A129" s="537"/>
      <c r="B129" s="539"/>
      <c r="C129" s="539"/>
      <c r="D129" s="539"/>
      <c r="E129" s="541"/>
      <c r="F129" s="242"/>
      <c r="G129" s="229" t="s">
        <v>543</v>
      </c>
      <c r="H129" s="160">
        <v>0.62</v>
      </c>
      <c r="I129" s="145">
        <v>0.54</v>
      </c>
      <c r="J129" s="145">
        <v>0.54</v>
      </c>
      <c r="K129" s="145">
        <v>0.64</v>
      </c>
      <c r="L129" s="145">
        <v>0.6966</v>
      </c>
      <c r="M129" s="145">
        <v>0.68089999999999995</v>
      </c>
      <c r="N129" s="235"/>
      <c r="O129" s="235"/>
      <c r="P129" s="235"/>
      <c r="Q129" s="235"/>
      <c r="R129" s="235"/>
      <c r="S129" s="235"/>
      <c r="T129" s="235"/>
    </row>
    <row r="130" spans="1:20" outlineLevel="1" x14ac:dyDescent="0.2">
      <c r="A130" s="536">
        <v>20</v>
      </c>
      <c r="B130" s="538" t="s">
        <v>48</v>
      </c>
      <c r="C130" s="538" t="s">
        <v>67</v>
      </c>
      <c r="D130" s="538" t="s">
        <v>54</v>
      </c>
      <c r="E130" s="540" t="s">
        <v>518</v>
      </c>
      <c r="F130" s="241" t="s">
        <v>618</v>
      </c>
      <c r="G130" s="229" t="s">
        <v>542</v>
      </c>
      <c r="H130" s="137">
        <v>14</v>
      </c>
      <c r="I130" s="185">
        <v>14</v>
      </c>
      <c r="J130" s="185">
        <v>14</v>
      </c>
      <c r="K130" s="185">
        <v>14</v>
      </c>
      <c r="L130" s="185">
        <v>14</v>
      </c>
      <c r="M130" s="185">
        <v>10</v>
      </c>
      <c r="N130" s="185">
        <v>10</v>
      </c>
      <c r="O130" s="185">
        <v>10</v>
      </c>
      <c r="P130" s="185">
        <v>10</v>
      </c>
      <c r="Q130" s="185">
        <v>10</v>
      </c>
      <c r="R130" s="185">
        <v>6</v>
      </c>
      <c r="S130" s="185">
        <v>6</v>
      </c>
      <c r="T130" s="185">
        <v>6</v>
      </c>
    </row>
    <row r="131" spans="1:20" outlineLevel="1" x14ac:dyDescent="0.2">
      <c r="A131" s="537"/>
      <c r="B131" s="539"/>
      <c r="C131" s="539"/>
      <c r="D131" s="539"/>
      <c r="E131" s="541"/>
      <c r="F131" s="242"/>
      <c r="G131" s="229" t="s">
        <v>543</v>
      </c>
      <c r="H131" s="130">
        <v>17</v>
      </c>
      <c r="I131" s="137">
        <v>13</v>
      </c>
      <c r="J131" s="137">
        <v>6</v>
      </c>
      <c r="K131" s="137">
        <v>10</v>
      </c>
      <c r="L131" s="130">
        <v>20</v>
      </c>
      <c r="M131" s="130">
        <v>17</v>
      </c>
      <c r="N131" s="98"/>
      <c r="O131" s="98"/>
      <c r="P131" s="98"/>
      <c r="Q131" s="98"/>
      <c r="R131" s="98"/>
      <c r="S131" s="98"/>
      <c r="T131" s="98"/>
    </row>
    <row r="132" spans="1:20" outlineLevel="1" x14ac:dyDescent="0.2">
      <c r="A132" s="536">
        <v>21</v>
      </c>
      <c r="B132" s="538" t="s">
        <v>48</v>
      </c>
      <c r="C132" s="538" t="s">
        <v>67</v>
      </c>
      <c r="D132" s="538" t="s">
        <v>54</v>
      </c>
      <c r="E132" s="540" t="s">
        <v>569</v>
      </c>
      <c r="F132" s="241" t="s">
        <v>618</v>
      </c>
      <c r="G132" s="229" t="s">
        <v>542</v>
      </c>
      <c r="H132" s="134">
        <v>10</v>
      </c>
      <c r="I132" s="137">
        <v>16</v>
      </c>
      <c r="J132" s="137">
        <v>16</v>
      </c>
      <c r="K132" s="137">
        <v>16</v>
      </c>
      <c r="L132" s="137">
        <v>14</v>
      </c>
      <c r="M132" s="137">
        <v>14</v>
      </c>
      <c r="N132" s="137">
        <v>14</v>
      </c>
      <c r="O132" s="137">
        <v>12</v>
      </c>
      <c r="P132" s="137">
        <v>12</v>
      </c>
      <c r="Q132" s="137">
        <v>12</v>
      </c>
      <c r="R132" s="137">
        <v>10</v>
      </c>
      <c r="S132" s="137">
        <v>10</v>
      </c>
      <c r="T132" s="137">
        <v>10</v>
      </c>
    </row>
    <row r="133" spans="1:20" outlineLevel="1" x14ac:dyDescent="0.2">
      <c r="A133" s="537"/>
      <c r="B133" s="539"/>
      <c r="C133" s="539"/>
      <c r="D133" s="539"/>
      <c r="E133" s="541"/>
      <c r="F133" s="242"/>
      <c r="G133" s="229" t="s">
        <v>543</v>
      </c>
      <c r="H133" s="164">
        <f>AVERAGE(I133:T133)</f>
        <v>7.24</v>
      </c>
      <c r="I133" s="163">
        <f>[3]summary!$F$8</f>
        <v>8.6999999999999993</v>
      </c>
      <c r="J133" s="163">
        <f>[3]summary!$G$8</f>
        <v>3.5</v>
      </c>
      <c r="K133" s="163">
        <f>[3]summary!$H$8</f>
        <v>4.9000000000000004</v>
      </c>
      <c r="L133" s="146">
        <v>8.6</v>
      </c>
      <c r="M133" s="146">
        <v>10.5</v>
      </c>
      <c r="N133" s="98"/>
      <c r="O133" s="98"/>
      <c r="P133" s="98"/>
      <c r="Q133" s="98"/>
      <c r="R133" s="98"/>
      <c r="S133" s="98"/>
      <c r="T133" s="98"/>
    </row>
    <row r="134" spans="1:20" outlineLevel="1" x14ac:dyDescent="0.2">
      <c r="A134" s="536">
        <v>22</v>
      </c>
      <c r="B134" s="538" t="s">
        <v>48</v>
      </c>
      <c r="C134" s="538" t="s">
        <v>67</v>
      </c>
      <c r="D134" s="538" t="s">
        <v>519</v>
      </c>
      <c r="E134" s="540" t="s">
        <v>570</v>
      </c>
      <c r="F134" s="241" t="s">
        <v>618</v>
      </c>
      <c r="G134" s="229" t="s">
        <v>542</v>
      </c>
      <c r="H134" s="135">
        <v>0.9</v>
      </c>
      <c r="I134" s="135">
        <v>0.9</v>
      </c>
      <c r="J134" s="135">
        <v>0.9</v>
      </c>
      <c r="K134" s="135">
        <v>0.9</v>
      </c>
      <c r="L134" s="135">
        <v>0.9</v>
      </c>
      <c r="M134" s="135">
        <v>0.9</v>
      </c>
      <c r="N134" s="135">
        <v>0.9</v>
      </c>
      <c r="O134" s="135">
        <v>0.9</v>
      </c>
      <c r="P134" s="135">
        <v>0.9</v>
      </c>
      <c r="Q134" s="135">
        <v>0.9</v>
      </c>
      <c r="R134" s="135">
        <v>0.9</v>
      </c>
      <c r="S134" s="135">
        <v>0.9</v>
      </c>
      <c r="T134" s="135">
        <v>0.9</v>
      </c>
    </row>
    <row r="135" spans="1:20" outlineLevel="1" x14ac:dyDescent="0.2">
      <c r="A135" s="537"/>
      <c r="B135" s="539"/>
      <c r="C135" s="539"/>
      <c r="D135" s="539"/>
      <c r="E135" s="541"/>
      <c r="F135" s="242"/>
      <c r="G135" s="229" t="s">
        <v>543</v>
      </c>
      <c r="H135" s="150">
        <v>0.92</v>
      </c>
      <c r="I135" s="150">
        <v>0.92</v>
      </c>
      <c r="J135" s="150">
        <v>0.92</v>
      </c>
      <c r="K135" s="150">
        <v>0.92</v>
      </c>
      <c r="L135" s="150">
        <v>0.92</v>
      </c>
      <c r="M135" s="146" t="s">
        <v>605</v>
      </c>
      <c r="N135" s="230"/>
      <c r="O135" s="230"/>
      <c r="P135" s="230"/>
      <c r="Q135" s="230"/>
      <c r="R135" s="230"/>
      <c r="S135" s="230"/>
      <c r="T135" s="230"/>
    </row>
    <row r="136" spans="1:20" outlineLevel="1" x14ac:dyDescent="0.2">
      <c r="A136" s="536">
        <v>23</v>
      </c>
      <c r="B136" s="538" t="s">
        <v>48</v>
      </c>
      <c r="C136" s="538" t="s">
        <v>67</v>
      </c>
      <c r="D136" s="538" t="s">
        <v>519</v>
      </c>
      <c r="E136" s="540" t="s">
        <v>99</v>
      </c>
      <c r="F136" s="241" t="s">
        <v>618</v>
      </c>
      <c r="G136" s="229" t="s">
        <v>542</v>
      </c>
      <c r="H136" s="135">
        <v>0.95</v>
      </c>
      <c r="I136" s="135">
        <v>0.95</v>
      </c>
      <c r="J136" s="135">
        <v>0.95</v>
      </c>
      <c r="K136" s="135">
        <v>0.95</v>
      </c>
      <c r="L136" s="135">
        <v>0.95</v>
      </c>
      <c r="M136" s="135">
        <v>0.95</v>
      </c>
      <c r="N136" s="135">
        <v>0.95</v>
      </c>
      <c r="O136" s="135">
        <v>0.95</v>
      </c>
      <c r="P136" s="135">
        <v>0.95</v>
      </c>
      <c r="Q136" s="135">
        <v>0.95</v>
      </c>
      <c r="R136" s="135">
        <v>0.95</v>
      </c>
      <c r="S136" s="135">
        <v>0.95</v>
      </c>
      <c r="T136" s="135">
        <v>0.95</v>
      </c>
    </row>
    <row r="137" spans="1:20" outlineLevel="1" x14ac:dyDescent="0.2">
      <c r="A137" s="537"/>
      <c r="B137" s="539"/>
      <c r="C137" s="539"/>
      <c r="D137" s="539"/>
      <c r="E137" s="541"/>
      <c r="F137" s="242"/>
      <c r="G137" s="229" t="s">
        <v>543</v>
      </c>
      <c r="H137" s="150">
        <v>1</v>
      </c>
      <c r="I137" s="150" t="s">
        <v>605</v>
      </c>
      <c r="J137" s="150">
        <v>1</v>
      </c>
      <c r="K137" s="150" t="s">
        <v>605</v>
      </c>
      <c r="L137" s="150" t="s">
        <v>605</v>
      </c>
      <c r="M137" s="146" t="s">
        <v>605</v>
      </c>
      <c r="N137" s="230"/>
      <c r="O137" s="230"/>
      <c r="P137" s="230"/>
      <c r="Q137" s="230"/>
      <c r="R137" s="230"/>
      <c r="S137" s="230"/>
      <c r="T137" s="230"/>
    </row>
    <row r="138" spans="1:20" outlineLevel="1" x14ac:dyDescent="0.2">
      <c r="A138" s="536">
        <v>25</v>
      </c>
      <c r="B138" s="538" t="s">
        <v>48</v>
      </c>
      <c r="C138" s="538" t="s">
        <v>64</v>
      </c>
      <c r="D138" s="538" t="s">
        <v>66</v>
      </c>
      <c r="E138" s="540" t="s">
        <v>520</v>
      </c>
      <c r="F138" s="241" t="s">
        <v>618</v>
      </c>
      <c r="G138" s="229" t="s">
        <v>542</v>
      </c>
      <c r="H138" s="135">
        <v>0.99</v>
      </c>
      <c r="I138" s="135">
        <v>0.99</v>
      </c>
      <c r="J138" s="135">
        <v>0.99</v>
      </c>
      <c r="K138" s="135">
        <v>0.99</v>
      </c>
      <c r="L138" s="135">
        <v>0.99</v>
      </c>
      <c r="M138" s="135">
        <v>0.99</v>
      </c>
      <c r="N138" s="135">
        <v>0.99</v>
      </c>
      <c r="O138" s="135">
        <v>0.99</v>
      </c>
      <c r="P138" s="135">
        <v>0.99</v>
      </c>
      <c r="Q138" s="135">
        <v>0.99</v>
      </c>
      <c r="R138" s="135">
        <v>0.99</v>
      </c>
      <c r="S138" s="135">
        <v>0.99</v>
      </c>
      <c r="T138" s="135">
        <v>0.99</v>
      </c>
    </row>
    <row r="139" spans="1:20" outlineLevel="1" x14ac:dyDescent="0.2">
      <c r="A139" s="537"/>
      <c r="B139" s="539"/>
      <c r="C139" s="539"/>
      <c r="D139" s="539"/>
      <c r="E139" s="541"/>
      <c r="F139" s="242"/>
      <c r="G139" s="229" t="s">
        <v>543</v>
      </c>
      <c r="H139" s="150">
        <v>1</v>
      </c>
      <c r="I139" s="150">
        <v>1</v>
      </c>
      <c r="J139" s="150">
        <v>1</v>
      </c>
      <c r="K139" s="150">
        <v>1</v>
      </c>
      <c r="L139" s="150">
        <v>1</v>
      </c>
      <c r="M139" s="150">
        <v>1</v>
      </c>
      <c r="N139" s="230"/>
      <c r="O139" s="230"/>
      <c r="P139" s="230"/>
      <c r="Q139" s="230"/>
      <c r="R139" s="230"/>
      <c r="S139" s="230"/>
      <c r="T139" s="230"/>
    </row>
    <row r="140" spans="1:20" outlineLevel="1" x14ac:dyDescent="0.2">
      <c r="A140" s="536">
        <v>26</v>
      </c>
      <c r="B140" s="538" t="s">
        <v>48</v>
      </c>
      <c r="C140" s="538" t="s">
        <v>64</v>
      </c>
      <c r="D140" s="538" t="s">
        <v>66</v>
      </c>
      <c r="E140" s="540" t="s">
        <v>521</v>
      </c>
      <c r="F140" s="241" t="s">
        <v>618</v>
      </c>
      <c r="G140" s="229" t="s">
        <v>542</v>
      </c>
      <c r="H140" s="135">
        <v>0.98</v>
      </c>
      <c r="I140" s="135">
        <v>0.98</v>
      </c>
      <c r="J140" s="135">
        <v>0.98</v>
      </c>
      <c r="K140" s="135">
        <v>0.98</v>
      </c>
      <c r="L140" s="135">
        <v>0.98</v>
      </c>
      <c r="M140" s="135">
        <v>0.98</v>
      </c>
      <c r="N140" s="135">
        <v>0.98</v>
      </c>
      <c r="O140" s="135">
        <v>0.98</v>
      </c>
      <c r="P140" s="135">
        <v>0.98</v>
      </c>
      <c r="Q140" s="135">
        <v>0.98</v>
      </c>
      <c r="R140" s="135">
        <v>0.98</v>
      </c>
      <c r="S140" s="135">
        <v>0.98</v>
      </c>
      <c r="T140" s="135">
        <v>0.98</v>
      </c>
    </row>
    <row r="141" spans="1:20" outlineLevel="1" x14ac:dyDescent="0.2">
      <c r="A141" s="537"/>
      <c r="B141" s="539"/>
      <c r="C141" s="539"/>
      <c r="D141" s="539"/>
      <c r="E141" s="541"/>
      <c r="F141" s="242"/>
      <c r="G141" s="229" t="s">
        <v>543</v>
      </c>
      <c r="H141" s="150">
        <v>0.99</v>
      </c>
      <c r="I141" s="150">
        <v>0.99</v>
      </c>
      <c r="J141" s="150">
        <v>0.99</v>
      </c>
      <c r="K141" s="150">
        <v>1</v>
      </c>
      <c r="L141" s="150">
        <v>1</v>
      </c>
      <c r="M141" s="150">
        <v>1</v>
      </c>
      <c r="N141" s="230"/>
      <c r="O141" s="230"/>
      <c r="P141" s="230"/>
      <c r="Q141" s="230"/>
      <c r="R141" s="230"/>
      <c r="S141" s="230"/>
      <c r="T141" s="230"/>
    </row>
    <row r="142" spans="1:20" outlineLevel="1" x14ac:dyDescent="0.2">
      <c r="A142" s="536">
        <v>28</v>
      </c>
      <c r="B142" s="538" t="s">
        <v>48</v>
      </c>
      <c r="C142" s="538" t="s">
        <v>64</v>
      </c>
      <c r="D142" s="538" t="s">
        <v>519</v>
      </c>
      <c r="E142" s="540" t="s">
        <v>522</v>
      </c>
      <c r="F142" s="241" t="s">
        <v>618</v>
      </c>
      <c r="G142" s="229" t="s">
        <v>542</v>
      </c>
      <c r="H142" s="134">
        <v>354</v>
      </c>
      <c r="I142" s="137">
        <v>354</v>
      </c>
      <c r="J142" s="137">
        <v>354</v>
      </c>
      <c r="K142" s="137">
        <v>354</v>
      </c>
      <c r="L142" s="137">
        <v>354</v>
      </c>
      <c r="M142" s="137">
        <v>354</v>
      </c>
      <c r="N142" s="137">
        <v>354</v>
      </c>
      <c r="O142" s="137">
        <v>354</v>
      </c>
      <c r="P142" s="137">
        <v>354</v>
      </c>
      <c r="Q142" s="137">
        <v>354</v>
      </c>
      <c r="R142" s="137">
        <v>354</v>
      </c>
      <c r="S142" s="137">
        <v>354</v>
      </c>
      <c r="T142" s="137">
        <v>354</v>
      </c>
    </row>
    <row r="143" spans="1:20" outlineLevel="1" x14ac:dyDescent="0.2">
      <c r="A143" s="537"/>
      <c r="B143" s="539"/>
      <c r="C143" s="539"/>
      <c r="D143" s="539"/>
      <c r="E143" s="541"/>
      <c r="F143" s="242"/>
      <c r="G143" s="229" t="s">
        <v>543</v>
      </c>
      <c r="H143" s="144">
        <v>248</v>
      </c>
      <c r="I143" s="162">
        <f>[3]summary!$F$11</f>
        <v>528</v>
      </c>
      <c r="J143" s="163">
        <f>[3]summary!$G$11</f>
        <v>296</v>
      </c>
      <c r="K143" s="163">
        <f>[3]summary!$H$11</f>
        <v>248</v>
      </c>
      <c r="L143" s="146">
        <v>307</v>
      </c>
      <c r="M143" s="146">
        <v>266</v>
      </c>
      <c r="N143" s="98"/>
      <c r="O143" s="98"/>
      <c r="P143" s="98"/>
      <c r="Q143" s="98"/>
      <c r="R143" s="98"/>
      <c r="S143" s="98"/>
      <c r="T143" s="98"/>
    </row>
    <row r="144" spans="1:20" outlineLevel="1" x14ac:dyDescent="0.2">
      <c r="A144" s="536">
        <v>29</v>
      </c>
      <c r="B144" s="538" t="s">
        <v>48</v>
      </c>
      <c r="C144" s="538" t="s">
        <v>64</v>
      </c>
      <c r="D144" s="538" t="s">
        <v>519</v>
      </c>
      <c r="E144" s="540" t="s">
        <v>247</v>
      </c>
      <c r="F144" s="241" t="s">
        <v>618</v>
      </c>
      <c r="G144" s="229" t="s">
        <v>542</v>
      </c>
      <c r="H144" s="135">
        <v>0.85</v>
      </c>
      <c r="I144" s="135">
        <v>0.85</v>
      </c>
      <c r="J144" s="135">
        <v>0.85</v>
      </c>
      <c r="K144" s="135">
        <v>0.85</v>
      </c>
      <c r="L144" s="135">
        <v>0.85</v>
      </c>
      <c r="M144" s="135">
        <v>0.85</v>
      </c>
      <c r="N144" s="135">
        <v>0.85</v>
      </c>
      <c r="O144" s="135">
        <v>0.85</v>
      </c>
      <c r="P144" s="135">
        <v>0.85</v>
      </c>
      <c r="Q144" s="135">
        <v>0.85</v>
      </c>
      <c r="R144" s="135">
        <v>0.85</v>
      </c>
      <c r="S144" s="135">
        <v>0.85</v>
      </c>
      <c r="T144" s="135">
        <v>0.85</v>
      </c>
    </row>
    <row r="145" spans="1:20" outlineLevel="1" x14ac:dyDescent="0.2">
      <c r="A145" s="537"/>
      <c r="B145" s="539"/>
      <c r="C145" s="539"/>
      <c r="D145" s="539"/>
      <c r="E145" s="541"/>
      <c r="F145" s="242"/>
      <c r="G145" s="229" t="s">
        <v>543</v>
      </c>
      <c r="H145" s="150">
        <v>0.91</v>
      </c>
      <c r="I145" s="150">
        <f>[3]summary!$F$63</f>
        <v>0.88</v>
      </c>
      <c r="J145" s="150">
        <f>[3]summary!$G$63</f>
        <v>0.92500000000000004</v>
      </c>
      <c r="K145" s="150">
        <f>[3]summary!$H$63</f>
        <v>0.92500000000000004</v>
      </c>
      <c r="L145" s="150">
        <v>0.91830000000000001</v>
      </c>
      <c r="M145" s="150">
        <v>1</v>
      </c>
      <c r="N145" s="230"/>
      <c r="O145" s="230"/>
      <c r="P145" s="230"/>
      <c r="Q145" s="230"/>
      <c r="R145" s="230"/>
      <c r="S145" s="230"/>
      <c r="T145" s="230"/>
    </row>
    <row r="146" spans="1:20" outlineLevel="1" x14ac:dyDescent="0.2">
      <c r="A146" s="536">
        <v>30</v>
      </c>
      <c r="B146" s="538" t="s">
        <v>48</v>
      </c>
      <c r="C146" s="538" t="s">
        <v>64</v>
      </c>
      <c r="D146" s="538" t="s">
        <v>50</v>
      </c>
      <c r="E146" s="540" t="s">
        <v>523</v>
      </c>
      <c r="F146" s="241" t="s">
        <v>618</v>
      </c>
      <c r="G146" s="229" t="s">
        <v>542</v>
      </c>
      <c r="H146" s="134">
        <v>4</v>
      </c>
      <c r="I146" s="134">
        <v>4</v>
      </c>
      <c r="J146" s="134">
        <v>4</v>
      </c>
      <c r="K146" s="134">
        <v>4</v>
      </c>
      <c r="L146" s="134">
        <v>4</v>
      </c>
      <c r="M146" s="134">
        <v>4</v>
      </c>
      <c r="N146" s="134">
        <v>4</v>
      </c>
      <c r="O146" s="134">
        <v>4</v>
      </c>
      <c r="P146" s="134">
        <v>4</v>
      </c>
      <c r="Q146" s="134">
        <v>4</v>
      </c>
      <c r="R146" s="134">
        <v>4</v>
      </c>
      <c r="S146" s="134">
        <v>4</v>
      </c>
      <c r="T146" s="134">
        <v>4</v>
      </c>
    </row>
    <row r="147" spans="1:20" outlineLevel="1" x14ac:dyDescent="0.2">
      <c r="A147" s="537"/>
      <c r="B147" s="539"/>
      <c r="C147" s="539"/>
      <c r="D147" s="539"/>
      <c r="E147" s="541"/>
      <c r="F147" s="242"/>
      <c r="G147" s="229" t="s">
        <v>543</v>
      </c>
      <c r="H147" s="165">
        <f>AVERAGE(I147:T147)</f>
        <v>4.04</v>
      </c>
      <c r="I147" s="144">
        <v>4</v>
      </c>
      <c r="J147" s="144">
        <v>4</v>
      </c>
      <c r="K147" s="144">
        <v>4.2</v>
      </c>
      <c r="L147" s="144">
        <v>4</v>
      </c>
      <c r="M147" s="144">
        <v>4</v>
      </c>
      <c r="N147" s="229"/>
      <c r="O147" s="229"/>
      <c r="P147" s="229"/>
      <c r="Q147" s="229"/>
      <c r="R147" s="229"/>
      <c r="S147" s="229"/>
      <c r="T147" s="229"/>
    </row>
    <row r="148" spans="1:20" outlineLevel="1" x14ac:dyDescent="0.2">
      <c r="A148" s="536">
        <v>31</v>
      </c>
      <c r="B148" s="538" t="s">
        <v>48</v>
      </c>
      <c r="C148" s="538" t="s">
        <v>68</v>
      </c>
      <c r="D148" s="538" t="s">
        <v>50</v>
      </c>
      <c r="E148" s="540" t="s">
        <v>524</v>
      </c>
      <c r="F148" s="241" t="s">
        <v>618</v>
      </c>
      <c r="G148" s="229" t="s">
        <v>542</v>
      </c>
      <c r="H148" s="134">
        <v>32</v>
      </c>
      <c r="I148" s="137">
        <v>29</v>
      </c>
      <c r="J148" s="137">
        <v>29</v>
      </c>
      <c r="K148" s="137">
        <v>29</v>
      </c>
      <c r="L148" s="137">
        <v>31</v>
      </c>
      <c r="M148" s="137">
        <v>31</v>
      </c>
      <c r="N148" s="137">
        <v>31</v>
      </c>
      <c r="O148" s="137">
        <v>32</v>
      </c>
      <c r="P148" s="137">
        <v>32</v>
      </c>
      <c r="Q148" s="137">
        <v>32</v>
      </c>
      <c r="R148" s="137">
        <v>32</v>
      </c>
      <c r="S148" s="137">
        <v>32</v>
      </c>
      <c r="T148" s="137">
        <v>32</v>
      </c>
    </row>
    <row r="149" spans="1:20" outlineLevel="1" x14ac:dyDescent="0.2">
      <c r="A149" s="537"/>
      <c r="B149" s="539"/>
      <c r="C149" s="539"/>
      <c r="D149" s="539"/>
      <c r="E149" s="541"/>
      <c r="F149" s="242"/>
      <c r="G149" s="229" t="s">
        <v>543</v>
      </c>
      <c r="H149" s="144">
        <v>30</v>
      </c>
      <c r="I149" s="146">
        <v>30</v>
      </c>
      <c r="J149" s="146">
        <v>30</v>
      </c>
      <c r="K149" s="146">
        <v>30</v>
      </c>
      <c r="L149" s="146">
        <v>31</v>
      </c>
      <c r="M149" s="146">
        <v>31</v>
      </c>
      <c r="N149" s="98"/>
      <c r="O149" s="98"/>
      <c r="P149" s="98"/>
      <c r="Q149" s="98"/>
      <c r="R149" s="98"/>
      <c r="S149" s="98"/>
      <c r="T149" s="98"/>
    </row>
    <row r="150" spans="1:20" outlineLevel="1" x14ac:dyDescent="0.2">
      <c r="A150" s="536">
        <v>32</v>
      </c>
      <c r="B150" s="538" t="s">
        <v>48</v>
      </c>
      <c r="C150" s="538" t="s">
        <v>68</v>
      </c>
      <c r="D150" s="538" t="s">
        <v>65</v>
      </c>
      <c r="E150" s="540" t="s">
        <v>528</v>
      </c>
      <c r="F150" s="241" t="s">
        <v>618</v>
      </c>
      <c r="G150" s="229" t="s">
        <v>542</v>
      </c>
      <c r="H150" s="135">
        <v>0.03</v>
      </c>
      <c r="I150" s="135">
        <v>0</v>
      </c>
      <c r="J150" s="135">
        <v>0</v>
      </c>
      <c r="K150" s="135">
        <v>0</v>
      </c>
      <c r="L150" s="135">
        <v>0.01</v>
      </c>
      <c r="M150" s="135">
        <v>0.01</v>
      </c>
      <c r="N150" s="135">
        <v>0.01</v>
      </c>
      <c r="O150" s="135">
        <v>0.02</v>
      </c>
      <c r="P150" s="135">
        <v>0.02</v>
      </c>
      <c r="Q150" s="135">
        <v>0.02</v>
      </c>
      <c r="R150" s="135">
        <v>0.03</v>
      </c>
      <c r="S150" s="135">
        <v>0.03</v>
      </c>
      <c r="T150" s="135">
        <v>0.03</v>
      </c>
    </row>
    <row r="151" spans="1:20" outlineLevel="1" x14ac:dyDescent="0.2">
      <c r="A151" s="537"/>
      <c r="B151" s="539"/>
      <c r="C151" s="539"/>
      <c r="D151" s="539"/>
      <c r="E151" s="541"/>
      <c r="F151" s="242"/>
      <c r="G151" s="229" t="s">
        <v>543</v>
      </c>
      <c r="H151" s="150">
        <v>0.01</v>
      </c>
      <c r="I151" s="145">
        <v>0</v>
      </c>
      <c r="J151" s="145">
        <v>0</v>
      </c>
      <c r="K151" s="145">
        <v>0</v>
      </c>
      <c r="L151" s="145">
        <v>0.01</v>
      </c>
      <c r="M151" s="145">
        <v>0.01</v>
      </c>
      <c r="N151" s="235"/>
      <c r="O151" s="235"/>
      <c r="P151" s="235"/>
      <c r="Q151" s="235"/>
      <c r="R151" s="235"/>
      <c r="S151" s="235"/>
      <c r="T151" s="235"/>
    </row>
    <row r="152" spans="1:20" outlineLevel="1" x14ac:dyDescent="0.2">
      <c r="A152" s="536">
        <v>33</v>
      </c>
      <c r="B152" s="538" t="s">
        <v>48</v>
      </c>
      <c r="C152" s="538" t="s">
        <v>68</v>
      </c>
      <c r="D152" s="538" t="s">
        <v>519</v>
      </c>
      <c r="E152" s="540" t="s">
        <v>529</v>
      </c>
      <c r="F152" s="241" t="s">
        <v>618</v>
      </c>
      <c r="G152" s="229" t="s">
        <v>542</v>
      </c>
      <c r="H152" s="156">
        <v>1.8499999999999999E-2</v>
      </c>
      <c r="I152" s="156">
        <v>1.8499999999999999E-2</v>
      </c>
      <c r="J152" s="156">
        <v>1.8499999999999999E-2</v>
      </c>
      <c r="K152" s="156">
        <v>1.8499999999999999E-2</v>
      </c>
      <c r="L152" s="156">
        <v>1.8499999999999999E-2</v>
      </c>
      <c r="M152" s="156">
        <v>1.8499999999999999E-2</v>
      </c>
      <c r="N152" s="156">
        <v>1.8499999999999999E-2</v>
      </c>
      <c r="O152" s="156">
        <v>1.8499999999999999E-2</v>
      </c>
      <c r="P152" s="156">
        <v>1.8499999999999999E-2</v>
      </c>
      <c r="Q152" s="156">
        <v>1.8499999999999999E-2</v>
      </c>
      <c r="R152" s="156">
        <v>1.8499999999999999E-2</v>
      </c>
      <c r="S152" s="156">
        <v>1.8499999999999999E-2</v>
      </c>
      <c r="T152" s="156">
        <v>1.8499999999999999E-2</v>
      </c>
    </row>
    <row r="153" spans="1:20" outlineLevel="1" x14ac:dyDescent="0.2">
      <c r="A153" s="537"/>
      <c r="B153" s="539"/>
      <c r="C153" s="539"/>
      <c r="D153" s="539"/>
      <c r="E153" s="541"/>
      <c r="F153" s="242"/>
      <c r="G153" s="229" t="s">
        <v>543</v>
      </c>
      <c r="H153" s="153">
        <v>1.0800000000000001E-2</v>
      </c>
      <c r="I153" s="153">
        <v>7.3000000000000001E-3</v>
      </c>
      <c r="J153" s="153">
        <v>1.09E-2</v>
      </c>
      <c r="K153" s="153">
        <v>1.4200000000000001E-2</v>
      </c>
      <c r="L153" s="153">
        <v>1.35E-2</v>
      </c>
      <c r="M153" s="153">
        <v>1.0500000000000001E-2</v>
      </c>
      <c r="N153" s="232"/>
      <c r="O153" s="232"/>
      <c r="P153" s="232"/>
      <c r="Q153" s="232"/>
      <c r="R153" s="232"/>
      <c r="S153" s="232"/>
      <c r="T153" s="232"/>
    </row>
    <row r="154" spans="1:20" outlineLevel="1" x14ac:dyDescent="0.2">
      <c r="A154" s="536">
        <v>34</v>
      </c>
      <c r="B154" s="538" t="s">
        <v>48</v>
      </c>
      <c r="C154" s="538" t="s">
        <v>68</v>
      </c>
      <c r="D154" s="538" t="s">
        <v>65</v>
      </c>
      <c r="E154" s="540" t="s">
        <v>530</v>
      </c>
      <c r="F154" s="241" t="s">
        <v>618</v>
      </c>
      <c r="G154" s="229" t="s">
        <v>542</v>
      </c>
      <c r="H154" s="157" t="s">
        <v>631</v>
      </c>
      <c r="I154" s="157" t="s">
        <v>631</v>
      </c>
      <c r="J154" s="157" t="s">
        <v>631</v>
      </c>
      <c r="K154" s="157" t="s">
        <v>631</v>
      </c>
      <c r="L154" s="157" t="s">
        <v>631</v>
      </c>
      <c r="M154" s="157" t="s">
        <v>631</v>
      </c>
      <c r="N154" s="157" t="s">
        <v>631</v>
      </c>
      <c r="O154" s="157" t="s">
        <v>631</v>
      </c>
      <c r="P154" s="157" t="s">
        <v>631</v>
      </c>
      <c r="Q154" s="157" t="s">
        <v>631</v>
      </c>
      <c r="R154" s="157" t="s">
        <v>631</v>
      </c>
      <c r="S154" s="157" t="s">
        <v>631</v>
      </c>
      <c r="T154" s="157" t="s">
        <v>631</v>
      </c>
    </row>
    <row r="155" spans="1:20" outlineLevel="1" x14ac:dyDescent="0.2">
      <c r="A155" s="537"/>
      <c r="B155" s="539"/>
      <c r="C155" s="539"/>
      <c r="D155" s="539"/>
      <c r="E155" s="541"/>
      <c r="F155" s="242"/>
      <c r="G155" s="229" t="s">
        <v>543</v>
      </c>
      <c r="H155" s="166" t="s">
        <v>631</v>
      </c>
      <c r="I155" s="166" t="s">
        <v>631</v>
      </c>
      <c r="J155" s="166" t="s">
        <v>631</v>
      </c>
      <c r="K155" s="166" t="s">
        <v>631</v>
      </c>
      <c r="L155" s="166" t="s">
        <v>631</v>
      </c>
      <c r="M155" s="166" t="s">
        <v>631</v>
      </c>
      <c r="N155" s="239"/>
      <c r="O155" s="239"/>
      <c r="P155" s="239"/>
      <c r="Q155" s="239"/>
      <c r="R155" s="239"/>
      <c r="S155" s="239"/>
      <c r="T155" s="239"/>
    </row>
    <row r="156" spans="1:20" outlineLevel="1" x14ac:dyDescent="0.2">
      <c r="A156" s="536">
        <v>35</v>
      </c>
      <c r="B156" s="538" t="s">
        <v>48</v>
      </c>
      <c r="C156" s="538" t="s">
        <v>68</v>
      </c>
      <c r="D156" s="538" t="s">
        <v>65</v>
      </c>
      <c r="E156" s="540" t="s">
        <v>572</v>
      </c>
      <c r="F156" s="241" t="s">
        <v>618</v>
      </c>
      <c r="G156" s="229" t="s">
        <v>542</v>
      </c>
      <c r="H156" s="134">
        <v>36</v>
      </c>
      <c r="I156" s="134">
        <v>100</v>
      </c>
      <c r="J156" s="134">
        <v>100</v>
      </c>
      <c r="K156" s="134">
        <v>90</v>
      </c>
      <c r="L156" s="134">
        <v>90</v>
      </c>
      <c r="M156" s="134">
        <v>90</v>
      </c>
      <c r="N156" s="134">
        <v>90</v>
      </c>
      <c r="O156" s="134">
        <v>36</v>
      </c>
      <c r="P156" s="134">
        <v>36</v>
      </c>
      <c r="Q156" s="134">
        <v>36</v>
      </c>
      <c r="R156" s="134">
        <v>36</v>
      </c>
      <c r="S156" s="134">
        <v>36</v>
      </c>
      <c r="T156" s="134">
        <v>36</v>
      </c>
    </row>
    <row r="157" spans="1:20" outlineLevel="1" x14ac:dyDescent="0.2">
      <c r="A157" s="537"/>
      <c r="B157" s="539"/>
      <c r="C157" s="539"/>
      <c r="D157" s="539"/>
      <c r="E157" s="541"/>
      <c r="F157" s="242"/>
      <c r="G157" s="229" t="s">
        <v>543</v>
      </c>
      <c r="H157" s="144">
        <v>57</v>
      </c>
      <c r="I157" s="144">
        <v>100</v>
      </c>
      <c r="J157" s="144">
        <v>100</v>
      </c>
      <c r="K157" s="144">
        <v>90</v>
      </c>
      <c r="L157" s="144">
        <v>57</v>
      </c>
      <c r="M157" s="144">
        <v>14</v>
      </c>
      <c r="N157" s="229"/>
      <c r="O157" s="229"/>
      <c r="P157" s="229"/>
      <c r="Q157" s="229"/>
      <c r="R157" s="229"/>
      <c r="S157" s="229"/>
      <c r="T157" s="229"/>
    </row>
    <row r="158" spans="1:20" outlineLevel="1" x14ac:dyDescent="0.2">
      <c r="A158" s="536">
        <v>36</v>
      </c>
      <c r="B158" s="538" t="s">
        <v>48</v>
      </c>
      <c r="C158" s="538" t="s">
        <v>68</v>
      </c>
      <c r="D158" s="538" t="s">
        <v>52</v>
      </c>
      <c r="E158" s="540" t="s">
        <v>586</v>
      </c>
      <c r="F158" s="241"/>
      <c r="G158" s="229" t="s">
        <v>542</v>
      </c>
      <c r="H158" s="134">
        <v>0</v>
      </c>
      <c r="I158" s="134" t="s">
        <v>594</v>
      </c>
      <c r="J158" s="134" t="s">
        <v>594</v>
      </c>
      <c r="K158" s="134" t="s">
        <v>594</v>
      </c>
      <c r="L158" s="134" t="s">
        <v>594</v>
      </c>
      <c r="M158" s="134" t="s">
        <v>594</v>
      </c>
      <c r="N158" s="134" t="s">
        <v>594</v>
      </c>
      <c r="O158" s="134">
        <v>0</v>
      </c>
      <c r="P158" s="134">
        <v>0</v>
      </c>
      <c r="Q158" s="134">
        <v>0</v>
      </c>
      <c r="R158" s="134">
        <v>0</v>
      </c>
      <c r="S158" s="134">
        <v>0</v>
      </c>
      <c r="T158" s="134">
        <v>0</v>
      </c>
    </row>
    <row r="159" spans="1:20" outlineLevel="1" x14ac:dyDescent="0.2">
      <c r="A159" s="537"/>
      <c r="B159" s="539"/>
      <c r="C159" s="539"/>
      <c r="D159" s="539"/>
      <c r="E159" s="541"/>
      <c r="F159" s="242"/>
      <c r="G159" s="229" t="s">
        <v>543</v>
      </c>
      <c r="H159" s="150">
        <v>0.9</v>
      </c>
      <c r="I159" s="150">
        <v>0.95</v>
      </c>
      <c r="J159" s="150">
        <v>0.94</v>
      </c>
      <c r="K159" s="150">
        <v>0.95</v>
      </c>
      <c r="L159" s="150">
        <v>0.9</v>
      </c>
      <c r="M159" s="150">
        <v>0</v>
      </c>
      <c r="N159" s="229"/>
      <c r="O159" s="229"/>
      <c r="P159" s="229"/>
      <c r="Q159" s="229"/>
      <c r="R159" s="229"/>
      <c r="S159" s="229"/>
      <c r="T159" s="229"/>
    </row>
    <row r="160" spans="1:20" ht="20.25" outlineLevel="1" x14ac:dyDescent="0.3">
      <c r="A160" s="536">
        <v>37</v>
      </c>
      <c r="B160" s="538" t="s">
        <v>48</v>
      </c>
      <c r="C160" s="538" t="s">
        <v>68</v>
      </c>
      <c r="D160" s="538" t="s">
        <v>51</v>
      </c>
      <c r="E160" s="540" t="s">
        <v>556</v>
      </c>
      <c r="F160" s="241"/>
      <c r="G160" s="229" t="s">
        <v>542</v>
      </c>
      <c r="H160" s="158">
        <v>26.065335267772237</v>
      </c>
      <c r="I160" s="137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</row>
    <row r="161" spans="1:20" ht="20.25" outlineLevel="1" x14ac:dyDescent="0.3">
      <c r="A161" s="537"/>
      <c r="B161" s="539"/>
      <c r="C161" s="539"/>
      <c r="D161" s="539"/>
      <c r="E161" s="541"/>
      <c r="F161" s="242"/>
      <c r="G161" s="229" t="s">
        <v>543</v>
      </c>
      <c r="H161" s="121"/>
      <c r="I161" s="98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spans="1:20" ht="20.25" outlineLevel="1" x14ac:dyDescent="0.3">
      <c r="A162" s="536">
        <v>38</v>
      </c>
      <c r="B162" s="538" t="s">
        <v>48</v>
      </c>
      <c r="C162" s="538" t="s">
        <v>68</v>
      </c>
      <c r="D162" s="538" t="s">
        <v>51</v>
      </c>
      <c r="E162" s="540" t="s">
        <v>557</v>
      </c>
      <c r="F162" s="241"/>
      <c r="G162" s="229" t="s">
        <v>542</v>
      </c>
      <c r="H162" s="158">
        <v>0.18700119711729501</v>
      </c>
      <c r="I162" s="137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</row>
    <row r="163" spans="1:20" ht="20.25" outlineLevel="1" x14ac:dyDescent="0.3">
      <c r="A163" s="537"/>
      <c r="B163" s="539"/>
      <c r="C163" s="539"/>
      <c r="D163" s="539"/>
      <c r="E163" s="541"/>
      <c r="F163" s="242"/>
      <c r="G163" s="229" t="s">
        <v>543</v>
      </c>
      <c r="H163" s="121"/>
      <c r="I163" s="98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6" spans="1:20" ht="25.5" x14ac:dyDescent="0.2">
      <c r="A166" s="117" t="s">
        <v>612</v>
      </c>
    </row>
    <row r="167" spans="1:20" s="63" customFormat="1" outlineLevel="1" x14ac:dyDescent="0.2">
      <c r="A167" s="32" t="s">
        <v>0</v>
      </c>
      <c r="B167" s="32" t="s">
        <v>59</v>
      </c>
      <c r="C167" s="32" t="s">
        <v>62</v>
      </c>
      <c r="D167" s="119" t="s">
        <v>584</v>
      </c>
      <c r="E167" s="32" t="s">
        <v>49</v>
      </c>
      <c r="F167" s="32" t="s">
        <v>545</v>
      </c>
      <c r="G167" s="32"/>
      <c r="H167" s="32" t="s">
        <v>627</v>
      </c>
      <c r="I167" s="32" t="s">
        <v>485</v>
      </c>
      <c r="J167" s="32" t="s">
        <v>486</v>
      </c>
      <c r="K167" s="32" t="s">
        <v>487</v>
      </c>
      <c r="L167" s="32" t="s">
        <v>488</v>
      </c>
      <c r="M167" s="32" t="s">
        <v>489</v>
      </c>
      <c r="N167" s="32" t="s">
        <v>490</v>
      </c>
      <c r="O167" s="32" t="s">
        <v>491</v>
      </c>
      <c r="P167" s="32" t="s">
        <v>492</v>
      </c>
      <c r="Q167" s="32" t="s">
        <v>493</v>
      </c>
      <c r="R167" s="32" t="s">
        <v>494</v>
      </c>
      <c r="S167" s="32" t="s">
        <v>495</v>
      </c>
      <c r="T167" s="32" t="s">
        <v>496</v>
      </c>
    </row>
    <row r="168" spans="1:20" outlineLevel="1" x14ac:dyDescent="0.2">
      <c r="A168" s="536">
        <v>1</v>
      </c>
      <c r="B168" s="538" t="s">
        <v>48</v>
      </c>
      <c r="C168" s="538" t="s">
        <v>63</v>
      </c>
      <c r="D168" s="538" t="s">
        <v>497</v>
      </c>
      <c r="E168" s="540" t="s">
        <v>78</v>
      </c>
      <c r="F168" s="241" t="s">
        <v>595</v>
      </c>
      <c r="G168" s="229" t="s">
        <v>542</v>
      </c>
      <c r="H168" s="134">
        <v>0</v>
      </c>
      <c r="I168" s="134">
        <v>0</v>
      </c>
      <c r="J168" s="134">
        <v>0</v>
      </c>
      <c r="K168" s="134">
        <v>0</v>
      </c>
      <c r="L168" s="134">
        <v>0</v>
      </c>
      <c r="M168" s="134">
        <v>0</v>
      </c>
      <c r="N168" s="134">
        <v>0</v>
      </c>
      <c r="O168" s="134">
        <v>0</v>
      </c>
      <c r="P168" s="134">
        <v>0</v>
      </c>
      <c r="Q168" s="134">
        <v>0</v>
      </c>
      <c r="R168" s="134">
        <v>0</v>
      </c>
      <c r="S168" s="134">
        <v>0</v>
      </c>
      <c r="T168" s="134">
        <v>0</v>
      </c>
    </row>
    <row r="169" spans="1:20" outlineLevel="1" x14ac:dyDescent="0.2">
      <c r="A169" s="537"/>
      <c r="B169" s="539"/>
      <c r="C169" s="539"/>
      <c r="D169" s="539"/>
      <c r="E169" s="541"/>
      <c r="F169" s="242"/>
      <c r="G169" s="229" t="s">
        <v>543</v>
      </c>
      <c r="H169" s="144">
        <v>0</v>
      </c>
      <c r="I169" s="144">
        <v>0</v>
      </c>
      <c r="J169" s="144">
        <v>0</v>
      </c>
      <c r="K169" s="144">
        <v>0</v>
      </c>
      <c r="L169" s="144">
        <v>0</v>
      </c>
      <c r="M169" s="144">
        <v>0</v>
      </c>
      <c r="N169" s="144">
        <v>0</v>
      </c>
      <c r="O169" s="229"/>
      <c r="P169" s="229"/>
      <c r="Q169" s="229"/>
      <c r="R169" s="229"/>
      <c r="S169" s="229"/>
      <c r="T169" s="229"/>
    </row>
    <row r="170" spans="1:20" outlineLevel="1" x14ac:dyDescent="0.2">
      <c r="A170" s="536">
        <f>A168+1</f>
        <v>2</v>
      </c>
      <c r="B170" s="538" t="s">
        <v>48</v>
      </c>
      <c r="C170" s="538" t="s">
        <v>63</v>
      </c>
      <c r="D170" s="538" t="s">
        <v>497</v>
      </c>
      <c r="E170" s="540" t="s">
        <v>79</v>
      </c>
      <c r="F170" s="241" t="s">
        <v>595</v>
      </c>
      <c r="G170" s="229" t="s">
        <v>542</v>
      </c>
      <c r="H170" s="134">
        <v>0</v>
      </c>
      <c r="I170" s="134">
        <v>0</v>
      </c>
      <c r="J170" s="134">
        <v>0</v>
      </c>
      <c r="K170" s="134">
        <v>0</v>
      </c>
      <c r="L170" s="134">
        <v>0</v>
      </c>
      <c r="M170" s="134">
        <v>0</v>
      </c>
      <c r="N170" s="134">
        <v>0</v>
      </c>
      <c r="O170" s="134">
        <v>0</v>
      </c>
      <c r="P170" s="134">
        <v>0</v>
      </c>
      <c r="Q170" s="134">
        <v>0</v>
      </c>
      <c r="R170" s="134">
        <v>0</v>
      </c>
      <c r="S170" s="134">
        <v>0</v>
      </c>
      <c r="T170" s="134">
        <v>0</v>
      </c>
    </row>
    <row r="171" spans="1:20" outlineLevel="1" x14ac:dyDescent="0.2">
      <c r="A171" s="537"/>
      <c r="B171" s="539"/>
      <c r="C171" s="539"/>
      <c r="D171" s="539"/>
      <c r="E171" s="541"/>
      <c r="F171" s="242"/>
      <c r="G171" s="229" t="s">
        <v>543</v>
      </c>
      <c r="H171" s="144">
        <v>0</v>
      </c>
      <c r="I171" s="144">
        <v>0</v>
      </c>
      <c r="J171" s="144">
        <v>0</v>
      </c>
      <c r="K171" s="144">
        <v>0</v>
      </c>
      <c r="L171" s="144">
        <v>0</v>
      </c>
      <c r="M171" s="144">
        <v>0</v>
      </c>
      <c r="N171" s="144">
        <v>0</v>
      </c>
      <c r="O171" s="229"/>
      <c r="P171" s="229"/>
      <c r="Q171" s="229"/>
      <c r="R171" s="229"/>
      <c r="S171" s="229"/>
      <c r="T171" s="229"/>
    </row>
    <row r="172" spans="1:20" outlineLevel="1" x14ac:dyDescent="0.2">
      <c r="A172" s="536">
        <v>3</v>
      </c>
      <c r="B172" s="538" t="s">
        <v>48</v>
      </c>
      <c r="C172" s="538" t="s">
        <v>63</v>
      </c>
      <c r="D172" s="538" t="s">
        <v>50</v>
      </c>
      <c r="E172" s="540" t="s">
        <v>498</v>
      </c>
      <c r="F172" s="241" t="s">
        <v>597</v>
      </c>
      <c r="G172" s="229" t="s">
        <v>542</v>
      </c>
      <c r="H172" s="135">
        <v>0.95</v>
      </c>
      <c r="I172" s="135" t="s">
        <v>499</v>
      </c>
      <c r="J172" s="135" t="s">
        <v>499</v>
      </c>
      <c r="K172" s="135" t="s">
        <v>499</v>
      </c>
      <c r="L172" s="135" t="s">
        <v>499</v>
      </c>
      <c r="M172" s="135" t="s">
        <v>499</v>
      </c>
      <c r="N172" s="135" t="s">
        <v>499</v>
      </c>
      <c r="O172" s="135" t="s">
        <v>499</v>
      </c>
      <c r="P172" s="135" t="s">
        <v>499</v>
      </c>
      <c r="Q172" s="135" t="s">
        <v>499</v>
      </c>
      <c r="R172" s="135" t="s">
        <v>499</v>
      </c>
      <c r="S172" s="135" t="s">
        <v>499</v>
      </c>
      <c r="T172" s="135">
        <v>0.95</v>
      </c>
    </row>
    <row r="173" spans="1:20" outlineLevel="1" x14ac:dyDescent="0.2">
      <c r="A173" s="537"/>
      <c r="B173" s="539"/>
      <c r="C173" s="539"/>
      <c r="D173" s="539"/>
      <c r="E173" s="541"/>
      <c r="F173" s="242"/>
      <c r="G173" s="229" t="s">
        <v>543</v>
      </c>
      <c r="H173" s="230" t="s">
        <v>605</v>
      </c>
      <c r="I173" s="230" t="s">
        <v>594</v>
      </c>
      <c r="J173" s="230" t="s">
        <v>594</v>
      </c>
      <c r="K173" s="230" t="s">
        <v>594</v>
      </c>
      <c r="L173" s="230" t="s">
        <v>594</v>
      </c>
      <c r="M173" s="7" t="s">
        <v>594</v>
      </c>
      <c r="N173" s="7" t="s">
        <v>594</v>
      </c>
      <c r="O173" s="230"/>
      <c r="P173" s="230"/>
      <c r="Q173" s="230"/>
      <c r="R173" s="230"/>
      <c r="S173" s="230"/>
      <c r="T173" s="230"/>
    </row>
    <row r="174" spans="1:20" outlineLevel="1" x14ac:dyDescent="0.2">
      <c r="A174" s="536">
        <v>4</v>
      </c>
      <c r="B174" s="538" t="s">
        <v>48</v>
      </c>
      <c r="C174" s="538" t="s">
        <v>63</v>
      </c>
      <c r="D174" s="538" t="s">
        <v>53</v>
      </c>
      <c r="E174" s="540" t="s">
        <v>517</v>
      </c>
      <c r="F174" s="241" t="s">
        <v>596</v>
      </c>
      <c r="G174" s="229" t="s">
        <v>542</v>
      </c>
      <c r="H174" s="135">
        <v>0.3</v>
      </c>
      <c r="I174" s="136">
        <v>0.3</v>
      </c>
      <c r="J174" s="136">
        <v>0.3</v>
      </c>
      <c r="K174" s="136">
        <v>0.3</v>
      </c>
      <c r="L174" s="136">
        <v>0.3</v>
      </c>
      <c r="M174" s="136">
        <v>0.3</v>
      </c>
      <c r="N174" s="136">
        <v>0.3</v>
      </c>
      <c r="O174" s="136">
        <v>0.3</v>
      </c>
      <c r="P174" s="136">
        <v>0.3</v>
      </c>
      <c r="Q174" s="136">
        <v>0.3</v>
      </c>
      <c r="R174" s="136">
        <v>0.3</v>
      </c>
      <c r="S174" s="136">
        <v>0.3</v>
      </c>
      <c r="T174" s="136">
        <v>0.3</v>
      </c>
    </row>
    <row r="175" spans="1:20" outlineLevel="1" x14ac:dyDescent="0.2">
      <c r="A175" s="537"/>
      <c r="B175" s="539"/>
      <c r="C175" s="539"/>
      <c r="D175" s="539"/>
      <c r="E175" s="541"/>
      <c r="F175" s="242"/>
      <c r="G175" s="229" t="s">
        <v>543</v>
      </c>
      <c r="H175" s="150">
        <v>0.3</v>
      </c>
      <c r="I175" s="145">
        <v>0.3</v>
      </c>
      <c r="J175" s="145">
        <v>0.3</v>
      </c>
      <c r="K175" s="145">
        <v>0.3</v>
      </c>
      <c r="L175" s="145">
        <v>0.3</v>
      </c>
      <c r="M175" s="145">
        <v>0.3</v>
      </c>
      <c r="N175" s="145">
        <v>0.3</v>
      </c>
      <c r="O175" s="235"/>
      <c r="P175" s="235"/>
      <c r="Q175" s="235"/>
      <c r="R175" s="235"/>
      <c r="S175" s="235"/>
      <c r="T175" s="235"/>
    </row>
    <row r="176" spans="1:20" outlineLevel="1" x14ac:dyDescent="0.2">
      <c r="A176" s="536">
        <v>5</v>
      </c>
      <c r="B176" s="538" t="s">
        <v>48</v>
      </c>
      <c r="C176" s="538" t="s">
        <v>63</v>
      </c>
      <c r="D176" s="538" t="s">
        <v>512</v>
      </c>
      <c r="E176" s="540" t="s">
        <v>546</v>
      </c>
      <c r="F176" s="241" t="s">
        <v>595</v>
      </c>
      <c r="G176" s="229" t="s">
        <v>542</v>
      </c>
      <c r="H176" s="137">
        <v>3.5</v>
      </c>
      <c r="I176" s="137">
        <v>3.5</v>
      </c>
      <c r="J176" s="137">
        <v>3.5</v>
      </c>
      <c r="K176" s="137">
        <v>3.5</v>
      </c>
      <c r="L176" s="137">
        <v>3.5</v>
      </c>
      <c r="M176" s="137">
        <v>3.5</v>
      </c>
      <c r="N176" s="137">
        <v>3.5</v>
      </c>
      <c r="O176" s="137">
        <v>3.5</v>
      </c>
      <c r="P176" s="137">
        <v>3.5</v>
      </c>
      <c r="Q176" s="137">
        <v>3.5</v>
      </c>
      <c r="R176" s="137">
        <v>3.5</v>
      </c>
      <c r="S176" s="137">
        <v>3.5</v>
      </c>
      <c r="T176" s="137">
        <v>3.5</v>
      </c>
    </row>
    <row r="177" spans="1:20" outlineLevel="1" x14ac:dyDescent="0.2">
      <c r="A177" s="537"/>
      <c r="B177" s="539"/>
      <c r="C177" s="539"/>
      <c r="D177" s="539"/>
      <c r="E177" s="541"/>
      <c r="F177" s="242"/>
      <c r="G177" s="229" t="s">
        <v>543</v>
      </c>
      <c r="H177" s="98" t="s">
        <v>594</v>
      </c>
      <c r="I177" s="98" t="s">
        <v>594</v>
      </c>
      <c r="J177" s="98" t="s">
        <v>594</v>
      </c>
      <c r="K177" s="130">
        <v>3.39</v>
      </c>
      <c r="L177" s="98" t="s">
        <v>594</v>
      </c>
      <c r="M177" s="100" t="s">
        <v>594</v>
      </c>
      <c r="N177" s="98"/>
      <c r="O177" s="98"/>
      <c r="P177" s="98"/>
      <c r="Q177" s="98"/>
      <c r="R177" s="98"/>
      <c r="S177" s="98"/>
      <c r="T177" s="98"/>
    </row>
    <row r="178" spans="1:20" outlineLevel="1" x14ac:dyDescent="0.2">
      <c r="A178" s="536">
        <v>6</v>
      </c>
      <c r="B178" s="538" t="s">
        <v>48</v>
      </c>
      <c r="C178" s="538" t="s">
        <v>63</v>
      </c>
      <c r="D178" s="538" t="s">
        <v>512</v>
      </c>
      <c r="E178" s="540" t="s">
        <v>547</v>
      </c>
      <c r="F178" s="241" t="s">
        <v>595</v>
      </c>
      <c r="G178" s="229" t="s">
        <v>542</v>
      </c>
      <c r="H178" s="136">
        <v>1</v>
      </c>
      <c r="I178" s="136">
        <v>1</v>
      </c>
      <c r="J178" s="136">
        <v>1</v>
      </c>
      <c r="K178" s="136">
        <v>1</v>
      </c>
      <c r="L178" s="136">
        <v>1</v>
      </c>
      <c r="M178" s="136">
        <v>1</v>
      </c>
      <c r="N178" s="136">
        <v>1</v>
      </c>
      <c r="O178" s="136">
        <v>1</v>
      </c>
      <c r="P178" s="136">
        <v>1</v>
      </c>
      <c r="Q178" s="136">
        <v>1</v>
      </c>
      <c r="R178" s="136">
        <v>1</v>
      </c>
      <c r="S178" s="136">
        <v>1</v>
      </c>
      <c r="T178" s="136">
        <v>1</v>
      </c>
    </row>
    <row r="179" spans="1:20" outlineLevel="1" x14ac:dyDescent="0.2">
      <c r="A179" s="537"/>
      <c r="B179" s="539"/>
      <c r="C179" s="539"/>
      <c r="D179" s="539"/>
      <c r="E179" s="541"/>
      <c r="F179" s="242"/>
      <c r="G179" s="229" t="s">
        <v>543</v>
      </c>
      <c r="H179" s="145">
        <v>1</v>
      </c>
      <c r="I179" s="145">
        <v>1</v>
      </c>
      <c r="J179" s="145">
        <v>1</v>
      </c>
      <c r="K179" s="145">
        <v>1</v>
      </c>
      <c r="L179" s="145">
        <v>1</v>
      </c>
      <c r="M179" s="145">
        <v>1</v>
      </c>
      <c r="N179" s="145">
        <v>1</v>
      </c>
      <c r="O179" s="235"/>
      <c r="P179" s="235"/>
      <c r="Q179" s="235"/>
      <c r="R179" s="235"/>
      <c r="S179" s="235"/>
      <c r="T179" s="235"/>
    </row>
    <row r="180" spans="1:20" outlineLevel="1" x14ac:dyDescent="0.2">
      <c r="A180" s="536">
        <v>7</v>
      </c>
      <c r="B180" s="538" t="s">
        <v>48</v>
      </c>
      <c r="C180" s="538" t="s">
        <v>63</v>
      </c>
      <c r="D180" s="538" t="s">
        <v>512</v>
      </c>
      <c r="E180" s="540" t="s">
        <v>548</v>
      </c>
      <c r="F180" s="241" t="s">
        <v>595</v>
      </c>
      <c r="G180" s="229" t="s">
        <v>542</v>
      </c>
      <c r="H180" s="136">
        <v>0.95</v>
      </c>
      <c r="I180" s="136">
        <v>0.95</v>
      </c>
      <c r="J180" s="136">
        <v>0.95</v>
      </c>
      <c r="K180" s="136">
        <v>0.95</v>
      </c>
      <c r="L180" s="136">
        <v>0.95</v>
      </c>
      <c r="M180" s="136">
        <v>0.95</v>
      </c>
      <c r="N180" s="136">
        <v>0.95</v>
      </c>
      <c r="O180" s="136">
        <v>0.95</v>
      </c>
      <c r="P180" s="136">
        <v>0.95</v>
      </c>
      <c r="Q180" s="136">
        <v>0.95</v>
      </c>
      <c r="R180" s="136">
        <v>0.95</v>
      </c>
      <c r="S180" s="136">
        <v>0.95</v>
      </c>
      <c r="T180" s="136">
        <v>0.95</v>
      </c>
    </row>
    <row r="181" spans="1:20" outlineLevel="1" x14ac:dyDescent="0.2">
      <c r="A181" s="537"/>
      <c r="B181" s="539"/>
      <c r="C181" s="539"/>
      <c r="D181" s="539"/>
      <c r="E181" s="541"/>
      <c r="F181" s="242"/>
      <c r="G181" s="229" t="s">
        <v>543</v>
      </c>
      <c r="H181" s="145">
        <v>0.96</v>
      </c>
      <c r="I181" s="145">
        <v>0.98</v>
      </c>
      <c r="J181" s="145">
        <v>0.97</v>
      </c>
      <c r="K181" s="145">
        <v>0.98</v>
      </c>
      <c r="L181" s="145">
        <v>0.98</v>
      </c>
      <c r="M181" s="145">
        <v>0.98</v>
      </c>
      <c r="N181" s="145">
        <v>1</v>
      </c>
      <c r="O181" s="235"/>
      <c r="P181" s="235"/>
      <c r="Q181" s="235"/>
      <c r="R181" s="235"/>
      <c r="S181" s="235"/>
      <c r="T181" s="235"/>
    </row>
    <row r="182" spans="1:20" outlineLevel="1" x14ac:dyDescent="0.2">
      <c r="A182" s="536">
        <v>8</v>
      </c>
      <c r="B182" s="538" t="s">
        <v>48</v>
      </c>
      <c r="C182" s="538" t="s">
        <v>63</v>
      </c>
      <c r="D182" s="538" t="s">
        <v>512</v>
      </c>
      <c r="E182" s="540" t="s">
        <v>560</v>
      </c>
      <c r="F182" s="241" t="s">
        <v>595</v>
      </c>
      <c r="G182" s="229" t="s">
        <v>542</v>
      </c>
      <c r="H182" s="137" t="s">
        <v>133</v>
      </c>
      <c r="I182" s="137" t="s">
        <v>133</v>
      </c>
      <c r="J182" s="137" t="s">
        <v>133</v>
      </c>
      <c r="K182" s="137" t="s">
        <v>133</v>
      </c>
      <c r="L182" s="137" t="s">
        <v>133</v>
      </c>
      <c r="M182" s="137" t="s">
        <v>133</v>
      </c>
      <c r="N182" s="137" t="s">
        <v>133</v>
      </c>
      <c r="O182" s="137" t="s">
        <v>133</v>
      </c>
      <c r="P182" s="137" t="s">
        <v>133</v>
      </c>
      <c r="Q182" s="137" t="s">
        <v>133</v>
      </c>
      <c r="R182" s="137" t="s">
        <v>133</v>
      </c>
      <c r="S182" s="137" t="s">
        <v>133</v>
      </c>
      <c r="T182" s="137" t="s">
        <v>133</v>
      </c>
    </row>
    <row r="183" spans="1:20" outlineLevel="1" x14ac:dyDescent="0.2">
      <c r="A183" s="537"/>
      <c r="B183" s="539"/>
      <c r="C183" s="539"/>
      <c r="D183" s="539"/>
      <c r="E183" s="541"/>
      <c r="F183" s="242"/>
      <c r="G183" s="229" t="s">
        <v>543</v>
      </c>
      <c r="H183" s="98" t="s">
        <v>133</v>
      </c>
      <c r="I183" s="98" t="s">
        <v>133</v>
      </c>
      <c r="J183" s="98" t="s">
        <v>133</v>
      </c>
      <c r="K183" s="98" t="s">
        <v>133</v>
      </c>
      <c r="L183" s="98" t="s">
        <v>133</v>
      </c>
      <c r="M183" s="100" t="s">
        <v>133</v>
      </c>
      <c r="N183" s="100" t="s">
        <v>133</v>
      </c>
      <c r="O183" s="98"/>
      <c r="P183" s="98"/>
      <c r="Q183" s="98"/>
      <c r="R183" s="98"/>
      <c r="S183" s="98"/>
      <c r="T183" s="98"/>
    </row>
    <row r="184" spans="1:20" outlineLevel="1" x14ac:dyDescent="0.2">
      <c r="A184" s="536">
        <v>14</v>
      </c>
      <c r="B184" s="538" t="s">
        <v>48</v>
      </c>
      <c r="C184" s="538" t="s">
        <v>63</v>
      </c>
      <c r="D184" s="538" t="s">
        <v>65</v>
      </c>
      <c r="E184" s="540" t="s">
        <v>561</v>
      </c>
      <c r="F184" s="542" t="s">
        <v>619</v>
      </c>
      <c r="G184" s="229" t="s">
        <v>542</v>
      </c>
      <c r="H184" s="155">
        <v>5.7</v>
      </c>
      <c r="I184" s="155">
        <v>5.7</v>
      </c>
      <c r="J184" s="155">
        <v>5.7</v>
      </c>
      <c r="K184" s="155">
        <v>5.7</v>
      </c>
      <c r="L184" s="155">
        <v>5.7</v>
      </c>
      <c r="M184" s="155">
        <v>5.7</v>
      </c>
      <c r="N184" s="155">
        <v>5.7</v>
      </c>
      <c r="O184" s="155">
        <v>5.7</v>
      </c>
      <c r="P184" s="155">
        <v>5.7</v>
      </c>
      <c r="Q184" s="155">
        <v>5.7</v>
      </c>
      <c r="R184" s="155">
        <v>5.7</v>
      </c>
      <c r="S184" s="155">
        <v>5.7</v>
      </c>
      <c r="T184" s="155">
        <v>5.7</v>
      </c>
    </row>
    <row r="185" spans="1:20" outlineLevel="1" x14ac:dyDescent="0.2">
      <c r="A185" s="537"/>
      <c r="B185" s="539"/>
      <c r="C185" s="539"/>
      <c r="D185" s="539"/>
      <c r="E185" s="541"/>
      <c r="F185" s="543"/>
      <c r="G185" s="229" t="s">
        <v>543</v>
      </c>
      <c r="H185" s="195">
        <v>5.5</v>
      </c>
      <c r="I185" s="195">
        <v>4.71</v>
      </c>
      <c r="J185" s="195">
        <v>5.89</v>
      </c>
      <c r="K185" s="195">
        <v>5.79</v>
      </c>
      <c r="L185" s="195">
        <v>5.44</v>
      </c>
      <c r="M185" s="195">
        <v>5.2</v>
      </c>
      <c r="N185" s="195">
        <v>5.31</v>
      </c>
      <c r="O185" s="237"/>
      <c r="P185" s="237"/>
      <c r="Q185" s="237"/>
      <c r="R185" s="237"/>
      <c r="S185" s="237"/>
      <c r="T185" s="237"/>
    </row>
    <row r="186" spans="1:20" outlineLevel="1" x14ac:dyDescent="0.2">
      <c r="A186" s="536">
        <v>15</v>
      </c>
      <c r="B186" s="538" t="s">
        <v>48</v>
      </c>
      <c r="C186" s="538" t="s">
        <v>63</v>
      </c>
      <c r="D186" s="538" t="s">
        <v>512</v>
      </c>
      <c r="E186" s="540" t="s">
        <v>562</v>
      </c>
      <c r="F186" s="241" t="s">
        <v>619</v>
      </c>
      <c r="G186" s="229" t="s">
        <v>542</v>
      </c>
      <c r="H186" s="155">
        <v>7</v>
      </c>
      <c r="I186" s="155">
        <v>7</v>
      </c>
      <c r="J186" s="155">
        <v>7</v>
      </c>
      <c r="K186" s="155">
        <v>7</v>
      </c>
      <c r="L186" s="155">
        <v>7</v>
      </c>
      <c r="M186" s="155">
        <v>7</v>
      </c>
      <c r="N186" s="155">
        <v>7</v>
      </c>
      <c r="O186" s="155">
        <v>7</v>
      </c>
      <c r="P186" s="155">
        <v>7</v>
      </c>
      <c r="Q186" s="155">
        <v>7</v>
      </c>
      <c r="R186" s="155">
        <v>7</v>
      </c>
      <c r="S186" s="155">
        <v>7</v>
      </c>
      <c r="T186" s="155">
        <v>7</v>
      </c>
    </row>
    <row r="187" spans="1:20" outlineLevel="1" x14ac:dyDescent="0.2">
      <c r="A187" s="537"/>
      <c r="B187" s="539"/>
      <c r="C187" s="539"/>
      <c r="D187" s="539"/>
      <c r="E187" s="541"/>
      <c r="F187" s="242"/>
      <c r="G187" s="229" t="s">
        <v>543</v>
      </c>
      <c r="H187" s="195">
        <v>5</v>
      </c>
      <c r="I187" s="195">
        <v>4.4705882352941178</v>
      </c>
      <c r="J187" s="195">
        <v>3.6818851251840941</v>
      </c>
      <c r="K187" s="195">
        <v>5.9096176129779838</v>
      </c>
      <c r="L187" s="195">
        <v>5.0340136054421771</v>
      </c>
      <c r="M187" s="195">
        <v>5</v>
      </c>
      <c r="N187" s="195">
        <v>4.6399999999999997</v>
      </c>
      <c r="O187" s="237"/>
      <c r="P187" s="237"/>
      <c r="Q187" s="237"/>
      <c r="R187" s="237"/>
      <c r="S187" s="237"/>
      <c r="T187" s="237"/>
    </row>
    <row r="188" spans="1:20" outlineLevel="1" x14ac:dyDescent="0.2">
      <c r="A188" s="536">
        <v>16</v>
      </c>
      <c r="B188" s="538" t="s">
        <v>48</v>
      </c>
      <c r="C188" s="538" t="s">
        <v>67</v>
      </c>
      <c r="D188" s="538" t="s">
        <v>54</v>
      </c>
      <c r="E188" s="540" t="s">
        <v>563</v>
      </c>
      <c r="F188" s="241" t="s">
        <v>619</v>
      </c>
      <c r="G188" s="229" t="s">
        <v>542</v>
      </c>
      <c r="H188" s="134">
        <v>4</v>
      </c>
      <c r="I188" s="134">
        <v>0</v>
      </c>
      <c r="J188" s="134">
        <v>0</v>
      </c>
      <c r="K188" s="134">
        <v>0</v>
      </c>
      <c r="L188" s="134">
        <v>0</v>
      </c>
      <c r="M188" s="187">
        <v>0</v>
      </c>
      <c r="N188" s="134">
        <v>0</v>
      </c>
      <c r="O188" s="134">
        <v>0</v>
      </c>
      <c r="P188" s="134">
        <v>0</v>
      </c>
      <c r="Q188" s="134">
        <v>0</v>
      </c>
      <c r="R188" s="134">
        <v>0</v>
      </c>
      <c r="S188" s="134">
        <v>0</v>
      </c>
      <c r="T188" s="134">
        <v>0</v>
      </c>
    </row>
    <row r="189" spans="1:20" outlineLevel="1" x14ac:dyDescent="0.2">
      <c r="A189" s="537"/>
      <c r="B189" s="539"/>
      <c r="C189" s="539"/>
      <c r="D189" s="539"/>
      <c r="E189" s="541"/>
      <c r="F189" s="242"/>
      <c r="G189" s="229" t="s">
        <v>543</v>
      </c>
      <c r="H189" s="162">
        <f>SUM(I189:T189)</f>
        <v>9</v>
      </c>
      <c r="I189" s="130">
        <v>1</v>
      </c>
      <c r="J189" s="130">
        <v>2</v>
      </c>
      <c r="K189" s="130">
        <v>1</v>
      </c>
      <c r="L189" s="130">
        <v>1</v>
      </c>
      <c r="M189" s="130">
        <v>4</v>
      </c>
      <c r="N189" s="146">
        <v>0</v>
      </c>
      <c r="O189" s="98"/>
      <c r="P189" s="98"/>
      <c r="Q189" s="98"/>
      <c r="R189" s="98"/>
      <c r="S189" s="98"/>
      <c r="T189" s="98"/>
    </row>
    <row r="190" spans="1:20" outlineLevel="1" x14ac:dyDescent="0.2">
      <c r="A190" s="536">
        <v>17</v>
      </c>
      <c r="B190" s="538" t="s">
        <v>48</v>
      </c>
      <c r="C190" s="538" t="s">
        <v>67</v>
      </c>
      <c r="D190" s="538" t="s">
        <v>50</v>
      </c>
      <c r="E190" s="540" t="s">
        <v>564</v>
      </c>
      <c r="F190" s="241" t="s">
        <v>619</v>
      </c>
      <c r="G190" s="229" t="s">
        <v>542</v>
      </c>
      <c r="H190" s="135" t="s">
        <v>594</v>
      </c>
      <c r="I190" s="135" t="s">
        <v>594</v>
      </c>
      <c r="J190" s="135" t="s">
        <v>594</v>
      </c>
      <c r="K190" s="135" t="s">
        <v>594</v>
      </c>
      <c r="L190" s="135" t="s">
        <v>594</v>
      </c>
      <c r="M190" s="135" t="s">
        <v>594</v>
      </c>
      <c r="N190" s="135" t="s">
        <v>594</v>
      </c>
      <c r="O190" s="135" t="s">
        <v>594</v>
      </c>
      <c r="P190" s="135" t="s">
        <v>594</v>
      </c>
      <c r="Q190" s="135" t="s">
        <v>594</v>
      </c>
      <c r="R190" s="135" t="s">
        <v>594</v>
      </c>
      <c r="S190" s="135" t="s">
        <v>594</v>
      </c>
      <c r="T190" s="135" t="s">
        <v>594</v>
      </c>
    </row>
    <row r="191" spans="1:20" outlineLevel="1" x14ac:dyDescent="0.2">
      <c r="A191" s="537"/>
      <c r="B191" s="539"/>
      <c r="C191" s="539"/>
      <c r="D191" s="539"/>
      <c r="E191" s="541"/>
      <c r="F191" s="242"/>
      <c r="G191" s="229" t="s">
        <v>543</v>
      </c>
      <c r="H191" s="230" t="s">
        <v>605</v>
      </c>
      <c r="I191" s="238" t="s">
        <v>605</v>
      </c>
      <c r="J191" s="238" t="s">
        <v>605</v>
      </c>
      <c r="K191" s="238" t="s">
        <v>605</v>
      </c>
      <c r="L191" s="238" t="s">
        <v>605</v>
      </c>
      <c r="M191" s="103" t="s">
        <v>605</v>
      </c>
      <c r="N191" s="238" t="s">
        <v>605</v>
      </c>
      <c r="O191" s="238" t="s">
        <v>605</v>
      </c>
      <c r="P191" s="238" t="s">
        <v>605</v>
      </c>
      <c r="Q191" s="238" t="s">
        <v>605</v>
      </c>
      <c r="R191" s="238" t="s">
        <v>605</v>
      </c>
      <c r="S191" s="238" t="s">
        <v>605</v>
      </c>
      <c r="T191" s="238" t="s">
        <v>605</v>
      </c>
    </row>
    <row r="192" spans="1:20" outlineLevel="1" x14ac:dyDescent="0.2">
      <c r="A192" s="536">
        <v>18</v>
      </c>
      <c r="B192" s="538" t="s">
        <v>48</v>
      </c>
      <c r="C192" s="538" t="s">
        <v>67</v>
      </c>
      <c r="D192" s="538" t="s">
        <v>50</v>
      </c>
      <c r="E192" s="540" t="s">
        <v>565</v>
      </c>
      <c r="F192" s="241" t="s">
        <v>619</v>
      </c>
      <c r="G192" s="229" t="s">
        <v>542</v>
      </c>
      <c r="H192" s="140">
        <f>H38</f>
        <v>0.94499999999999995</v>
      </c>
      <c r="I192" s="140">
        <f>I38</f>
        <v>0.91500000000000004</v>
      </c>
      <c r="J192" s="140">
        <f t="shared" ref="J192:T193" si="2">J38</f>
        <v>0.91500000000000004</v>
      </c>
      <c r="K192" s="140">
        <f t="shared" si="2"/>
        <v>0.91500000000000004</v>
      </c>
      <c r="L192" s="140">
        <f t="shared" si="2"/>
        <v>0.92500000000000004</v>
      </c>
      <c r="M192" s="140">
        <f t="shared" si="2"/>
        <v>0.92500000000000004</v>
      </c>
      <c r="N192" s="140">
        <f t="shared" si="2"/>
        <v>0.92500000000000004</v>
      </c>
      <c r="O192" s="140">
        <f t="shared" si="2"/>
        <v>0.93500000000000005</v>
      </c>
      <c r="P192" s="140">
        <f t="shared" si="2"/>
        <v>0.93500000000000005</v>
      </c>
      <c r="Q192" s="140">
        <f t="shared" si="2"/>
        <v>0.93500000000000005</v>
      </c>
      <c r="R192" s="140">
        <f t="shared" si="2"/>
        <v>0.94499999999999995</v>
      </c>
      <c r="S192" s="140">
        <f t="shared" si="2"/>
        <v>0.94499999999999995</v>
      </c>
      <c r="T192" s="140">
        <f t="shared" si="2"/>
        <v>0.94499999999999995</v>
      </c>
    </row>
    <row r="193" spans="1:20" outlineLevel="1" x14ac:dyDescent="0.2">
      <c r="A193" s="537"/>
      <c r="B193" s="539"/>
      <c r="C193" s="539"/>
      <c r="D193" s="539"/>
      <c r="E193" s="541"/>
      <c r="F193" s="242"/>
      <c r="G193" s="229" t="s">
        <v>543</v>
      </c>
      <c r="H193" s="132">
        <f>H39</f>
        <v>0.91339999999999999</v>
      </c>
      <c r="I193" s="132">
        <f>I39</f>
        <v>0.91220000000000001</v>
      </c>
      <c r="J193" s="132">
        <f t="shared" si="2"/>
        <v>0.92159999999999997</v>
      </c>
      <c r="K193" s="132">
        <f t="shared" si="2"/>
        <v>0.92179999999999995</v>
      </c>
      <c r="L193" s="132">
        <f t="shared" si="2"/>
        <v>0.91890000000000005</v>
      </c>
      <c r="M193" s="132">
        <v>0.91339999999999999</v>
      </c>
      <c r="N193" s="132">
        <v>0.88660000000000005</v>
      </c>
      <c r="O193" s="238"/>
      <c r="P193" s="238"/>
      <c r="Q193" s="238"/>
      <c r="R193" s="238"/>
      <c r="S193" s="238"/>
      <c r="T193" s="238"/>
    </row>
    <row r="194" spans="1:20" outlineLevel="1" x14ac:dyDescent="0.2">
      <c r="A194" s="536">
        <v>19</v>
      </c>
      <c r="B194" s="538" t="s">
        <v>48</v>
      </c>
      <c r="C194" s="538" t="s">
        <v>67</v>
      </c>
      <c r="D194" s="538" t="s">
        <v>54</v>
      </c>
      <c r="E194" s="540" t="s">
        <v>234</v>
      </c>
      <c r="F194" s="241" t="s">
        <v>619</v>
      </c>
      <c r="G194" s="229" t="s">
        <v>542</v>
      </c>
      <c r="H194" s="135" t="s">
        <v>594</v>
      </c>
      <c r="I194" s="135" t="s">
        <v>594</v>
      </c>
      <c r="J194" s="135" t="s">
        <v>594</v>
      </c>
      <c r="K194" s="135" t="s">
        <v>594</v>
      </c>
      <c r="L194" s="135" t="s">
        <v>594</v>
      </c>
      <c r="M194" s="135" t="s">
        <v>594</v>
      </c>
      <c r="N194" s="135" t="s">
        <v>594</v>
      </c>
      <c r="O194" s="135" t="s">
        <v>594</v>
      </c>
      <c r="P194" s="135" t="s">
        <v>594</v>
      </c>
      <c r="Q194" s="135" t="s">
        <v>594</v>
      </c>
      <c r="R194" s="135" t="s">
        <v>594</v>
      </c>
      <c r="S194" s="135" t="s">
        <v>594</v>
      </c>
      <c r="T194" s="135" t="s">
        <v>594</v>
      </c>
    </row>
    <row r="195" spans="1:20" outlineLevel="1" x14ac:dyDescent="0.2">
      <c r="A195" s="537"/>
      <c r="B195" s="539"/>
      <c r="C195" s="539"/>
      <c r="D195" s="539"/>
      <c r="E195" s="541"/>
      <c r="F195" s="242"/>
      <c r="G195" s="229" t="s">
        <v>543</v>
      </c>
      <c r="H195" s="235" t="s">
        <v>605</v>
      </c>
      <c r="I195" s="235" t="s">
        <v>605</v>
      </c>
      <c r="J195" s="235" t="s">
        <v>605</v>
      </c>
      <c r="K195" s="235" t="s">
        <v>605</v>
      </c>
      <c r="L195" s="235" t="s">
        <v>605</v>
      </c>
      <c r="M195" s="101" t="s">
        <v>605</v>
      </c>
      <c r="N195" s="235" t="s">
        <v>605</v>
      </c>
      <c r="O195" s="235" t="s">
        <v>605</v>
      </c>
      <c r="P195" s="235" t="s">
        <v>605</v>
      </c>
      <c r="Q195" s="235" t="s">
        <v>605</v>
      </c>
      <c r="R195" s="235" t="s">
        <v>605</v>
      </c>
      <c r="S195" s="235" t="s">
        <v>605</v>
      </c>
      <c r="T195" s="235" t="s">
        <v>605</v>
      </c>
    </row>
    <row r="196" spans="1:20" outlineLevel="1" x14ac:dyDescent="0.2">
      <c r="A196" s="536">
        <v>20</v>
      </c>
      <c r="B196" s="538" t="s">
        <v>48</v>
      </c>
      <c r="C196" s="538" t="s">
        <v>67</v>
      </c>
      <c r="D196" s="538" t="s">
        <v>54</v>
      </c>
      <c r="E196" s="540" t="s">
        <v>235</v>
      </c>
      <c r="F196" s="241" t="s">
        <v>619</v>
      </c>
      <c r="G196" s="229" t="s">
        <v>542</v>
      </c>
      <c r="H196" s="136">
        <f>H42</f>
        <v>0.8</v>
      </c>
      <c r="I196" s="136">
        <f>I42</f>
        <v>0.65</v>
      </c>
      <c r="J196" s="136">
        <f t="shared" ref="J196:T197" si="3">J42</f>
        <v>0.65</v>
      </c>
      <c r="K196" s="136">
        <f t="shared" si="3"/>
        <v>0.65</v>
      </c>
      <c r="L196" s="136">
        <f t="shared" si="3"/>
        <v>0.7</v>
      </c>
      <c r="M196" s="136">
        <f t="shared" si="3"/>
        <v>0.7</v>
      </c>
      <c r="N196" s="136">
        <f t="shared" si="3"/>
        <v>0.7</v>
      </c>
      <c r="O196" s="136">
        <f t="shared" si="3"/>
        <v>0.75</v>
      </c>
      <c r="P196" s="136">
        <f t="shared" si="3"/>
        <v>0.75</v>
      </c>
      <c r="Q196" s="136">
        <f t="shared" si="3"/>
        <v>0.75</v>
      </c>
      <c r="R196" s="136">
        <f t="shared" si="3"/>
        <v>0.8</v>
      </c>
      <c r="S196" s="136">
        <f t="shared" si="3"/>
        <v>0.8</v>
      </c>
      <c r="T196" s="136">
        <f t="shared" si="3"/>
        <v>0.8</v>
      </c>
    </row>
    <row r="197" spans="1:20" outlineLevel="1" x14ac:dyDescent="0.2">
      <c r="A197" s="537"/>
      <c r="B197" s="539"/>
      <c r="C197" s="539"/>
      <c r="D197" s="539"/>
      <c r="E197" s="541"/>
      <c r="F197" s="242"/>
      <c r="G197" s="229" t="s">
        <v>543</v>
      </c>
      <c r="H197" s="131">
        <f>H43</f>
        <v>0.81089999999999995</v>
      </c>
      <c r="I197" s="131">
        <f>I43</f>
        <v>0.71640000000000004</v>
      </c>
      <c r="J197" s="131">
        <f t="shared" si="3"/>
        <v>0.65090000000000003</v>
      </c>
      <c r="K197" s="131">
        <f t="shared" si="3"/>
        <v>0.72109999999999996</v>
      </c>
      <c r="L197" s="131">
        <f t="shared" si="3"/>
        <v>0.78469999999999995</v>
      </c>
      <c r="M197" s="145">
        <v>0.81089999999999995</v>
      </c>
      <c r="N197" s="131">
        <v>0.67149999999999999</v>
      </c>
      <c r="O197" s="235"/>
      <c r="P197" s="235"/>
      <c r="Q197" s="235"/>
      <c r="R197" s="235"/>
      <c r="S197" s="235"/>
      <c r="T197" s="235"/>
    </row>
    <row r="198" spans="1:20" outlineLevel="1" x14ac:dyDescent="0.2">
      <c r="A198" s="536">
        <v>21</v>
      </c>
      <c r="B198" s="538" t="s">
        <v>48</v>
      </c>
      <c r="C198" s="538" t="s">
        <v>67</v>
      </c>
      <c r="D198" s="538" t="s">
        <v>54</v>
      </c>
      <c r="E198" s="540" t="s">
        <v>566</v>
      </c>
      <c r="F198" s="241" t="s">
        <v>619</v>
      </c>
      <c r="G198" s="229" t="s">
        <v>542</v>
      </c>
      <c r="H198" s="135" t="s">
        <v>594</v>
      </c>
      <c r="I198" s="135" t="s">
        <v>594</v>
      </c>
      <c r="J198" s="135" t="s">
        <v>594</v>
      </c>
      <c r="K198" s="135" t="s">
        <v>594</v>
      </c>
      <c r="L198" s="135" t="s">
        <v>594</v>
      </c>
      <c r="M198" s="135" t="s">
        <v>594</v>
      </c>
      <c r="N198" s="135" t="s">
        <v>594</v>
      </c>
      <c r="O198" s="135" t="s">
        <v>594</v>
      </c>
      <c r="P198" s="135" t="s">
        <v>594</v>
      </c>
      <c r="Q198" s="135" t="s">
        <v>594</v>
      </c>
      <c r="R198" s="135" t="s">
        <v>594</v>
      </c>
      <c r="S198" s="135" t="s">
        <v>594</v>
      </c>
      <c r="T198" s="135" t="s">
        <v>594</v>
      </c>
    </row>
    <row r="199" spans="1:20" outlineLevel="1" x14ac:dyDescent="0.2">
      <c r="A199" s="537"/>
      <c r="B199" s="539"/>
      <c r="C199" s="539"/>
      <c r="D199" s="539"/>
      <c r="E199" s="541"/>
      <c r="F199" s="242"/>
      <c r="G199" s="229" t="s">
        <v>543</v>
      </c>
      <c r="H199" s="235" t="s">
        <v>605</v>
      </c>
      <c r="I199" s="235" t="s">
        <v>605</v>
      </c>
      <c r="J199" s="235" t="s">
        <v>605</v>
      </c>
      <c r="K199" s="235" t="s">
        <v>605</v>
      </c>
      <c r="L199" s="235" t="s">
        <v>605</v>
      </c>
      <c r="M199" s="101" t="s">
        <v>605</v>
      </c>
      <c r="N199" s="235" t="s">
        <v>605</v>
      </c>
      <c r="O199" s="235" t="s">
        <v>605</v>
      </c>
      <c r="P199" s="235" t="s">
        <v>605</v>
      </c>
      <c r="Q199" s="235" t="s">
        <v>605</v>
      </c>
      <c r="R199" s="235" t="s">
        <v>605</v>
      </c>
      <c r="S199" s="235" t="s">
        <v>605</v>
      </c>
      <c r="T199" s="235" t="s">
        <v>605</v>
      </c>
    </row>
    <row r="200" spans="1:20" outlineLevel="1" x14ac:dyDescent="0.2">
      <c r="A200" s="536">
        <v>22</v>
      </c>
      <c r="B200" s="538" t="s">
        <v>48</v>
      </c>
      <c r="C200" s="538" t="s">
        <v>67</v>
      </c>
      <c r="D200" s="538" t="s">
        <v>54</v>
      </c>
      <c r="E200" s="540" t="s">
        <v>567</v>
      </c>
      <c r="F200" s="241" t="s">
        <v>619</v>
      </c>
      <c r="G200" s="229" t="s">
        <v>542</v>
      </c>
      <c r="H200" s="135" t="s">
        <v>594</v>
      </c>
      <c r="I200" s="135" t="s">
        <v>594</v>
      </c>
      <c r="J200" s="135" t="s">
        <v>594</v>
      </c>
      <c r="K200" s="135" t="s">
        <v>594</v>
      </c>
      <c r="L200" s="135" t="s">
        <v>594</v>
      </c>
      <c r="M200" s="135" t="s">
        <v>594</v>
      </c>
      <c r="N200" s="135" t="s">
        <v>594</v>
      </c>
      <c r="O200" s="135" t="s">
        <v>594</v>
      </c>
      <c r="P200" s="135" t="s">
        <v>594</v>
      </c>
      <c r="Q200" s="135" t="s">
        <v>594</v>
      </c>
      <c r="R200" s="135" t="s">
        <v>594</v>
      </c>
      <c r="S200" s="135" t="s">
        <v>594</v>
      </c>
      <c r="T200" s="135" t="s">
        <v>594</v>
      </c>
    </row>
    <row r="201" spans="1:20" outlineLevel="1" x14ac:dyDescent="0.2">
      <c r="A201" s="537"/>
      <c r="B201" s="539"/>
      <c r="C201" s="539"/>
      <c r="D201" s="539"/>
      <c r="E201" s="541"/>
      <c r="F201" s="242"/>
      <c r="G201" s="229" t="s">
        <v>543</v>
      </c>
      <c r="H201" s="235" t="s">
        <v>605</v>
      </c>
      <c r="I201" s="235" t="s">
        <v>605</v>
      </c>
      <c r="J201" s="235" t="s">
        <v>605</v>
      </c>
      <c r="K201" s="235" t="s">
        <v>605</v>
      </c>
      <c r="L201" s="235" t="s">
        <v>605</v>
      </c>
      <c r="M201" s="101" t="s">
        <v>605</v>
      </c>
      <c r="N201" s="235" t="s">
        <v>605</v>
      </c>
      <c r="O201" s="235" t="s">
        <v>605</v>
      </c>
      <c r="P201" s="235" t="s">
        <v>605</v>
      </c>
      <c r="Q201" s="235" t="s">
        <v>605</v>
      </c>
      <c r="R201" s="235" t="s">
        <v>605</v>
      </c>
      <c r="S201" s="235" t="s">
        <v>605</v>
      </c>
      <c r="T201" s="235" t="s">
        <v>605</v>
      </c>
    </row>
    <row r="202" spans="1:20" outlineLevel="1" x14ac:dyDescent="0.2">
      <c r="A202" s="536">
        <v>23</v>
      </c>
      <c r="B202" s="538" t="s">
        <v>48</v>
      </c>
      <c r="C202" s="538" t="s">
        <v>67</v>
      </c>
      <c r="D202" s="538" t="s">
        <v>54</v>
      </c>
      <c r="E202" s="540" t="s">
        <v>568</v>
      </c>
      <c r="F202" s="241" t="s">
        <v>619</v>
      </c>
      <c r="G202" s="229" t="s">
        <v>542</v>
      </c>
      <c r="H202" s="136">
        <f>H48</f>
        <v>0.8</v>
      </c>
      <c r="I202" s="136">
        <f>I48</f>
        <v>0.5</v>
      </c>
      <c r="J202" s="136">
        <f t="shared" ref="J202:T203" si="4">J48</f>
        <v>0.5</v>
      </c>
      <c r="K202" s="136">
        <f t="shared" si="4"/>
        <v>0.5</v>
      </c>
      <c r="L202" s="136">
        <f t="shared" si="4"/>
        <v>0.6</v>
      </c>
      <c r="M202" s="136">
        <f t="shared" si="4"/>
        <v>0.6</v>
      </c>
      <c r="N202" s="136">
        <f t="shared" si="4"/>
        <v>0.6</v>
      </c>
      <c r="O202" s="136">
        <f t="shared" si="4"/>
        <v>0.7</v>
      </c>
      <c r="P202" s="136">
        <f t="shared" si="4"/>
        <v>0.7</v>
      </c>
      <c r="Q202" s="136">
        <f t="shared" si="4"/>
        <v>0.7</v>
      </c>
      <c r="R202" s="136">
        <f t="shared" si="4"/>
        <v>0.8</v>
      </c>
      <c r="S202" s="136">
        <f t="shared" si="4"/>
        <v>0.8</v>
      </c>
      <c r="T202" s="136">
        <f t="shared" si="4"/>
        <v>0.8</v>
      </c>
    </row>
    <row r="203" spans="1:20" outlineLevel="1" x14ac:dyDescent="0.2">
      <c r="A203" s="537"/>
      <c r="B203" s="539"/>
      <c r="C203" s="539"/>
      <c r="D203" s="539"/>
      <c r="E203" s="541"/>
      <c r="F203" s="242"/>
      <c r="G203" s="229" t="s">
        <v>543</v>
      </c>
      <c r="H203" s="131">
        <f>H49</f>
        <v>0.6593</v>
      </c>
      <c r="I203" s="131">
        <f>I49</f>
        <v>0.27689999999999998</v>
      </c>
      <c r="J203" s="131">
        <f t="shared" si="4"/>
        <v>0.3256</v>
      </c>
      <c r="K203" s="131">
        <f t="shared" si="4"/>
        <v>0.51719999999999999</v>
      </c>
      <c r="L203" s="131">
        <f t="shared" si="4"/>
        <v>0.60419999999999996</v>
      </c>
      <c r="M203" s="145">
        <v>0.6593</v>
      </c>
      <c r="N203" s="131">
        <v>0.52270000000000005</v>
      </c>
      <c r="O203" s="235"/>
      <c r="P203" s="235"/>
      <c r="Q203" s="235"/>
      <c r="R203" s="235"/>
      <c r="S203" s="235"/>
      <c r="T203" s="235"/>
    </row>
    <row r="204" spans="1:20" outlineLevel="1" x14ac:dyDescent="0.2">
      <c r="A204" s="536">
        <v>24</v>
      </c>
      <c r="B204" s="538" t="s">
        <v>48</v>
      </c>
      <c r="C204" s="538" t="s">
        <v>67</v>
      </c>
      <c r="D204" s="538" t="s">
        <v>54</v>
      </c>
      <c r="E204" s="540" t="s">
        <v>518</v>
      </c>
      <c r="F204" s="241" t="s">
        <v>619</v>
      </c>
      <c r="G204" s="229" t="s">
        <v>542</v>
      </c>
      <c r="H204" s="137">
        <v>42</v>
      </c>
      <c r="I204" s="137">
        <v>3.5</v>
      </c>
      <c r="J204" s="137">
        <v>3.5</v>
      </c>
      <c r="K204" s="137">
        <v>3.5</v>
      </c>
      <c r="L204" s="137">
        <v>3.5</v>
      </c>
      <c r="M204" s="137">
        <v>3.5</v>
      </c>
      <c r="N204" s="137">
        <v>3.5</v>
      </c>
      <c r="O204" s="137">
        <v>3.5</v>
      </c>
      <c r="P204" s="137">
        <v>3.5</v>
      </c>
      <c r="Q204" s="137">
        <v>3.5</v>
      </c>
      <c r="R204" s="137">
        <v>3.5</v>
      </c>
      <c r="S204" s="137">
        <v>3.5</v>
      </c>
      <c r="T204" s="137">
        <v>3.5</v>
      </c>
    </row>
    <row r="205" spans="1:20" outlineLevel="1" x14ac:dyDescent="0.2">
      <c r="A205" s="537"/>
      <c r="B205" s="539"/>
      <c r="C205" s="539"/>
      <c r="D205" s="539"/>
      <c r="E205" s="541"/>
      <c r="F205" s="242"/>
      <c r="G205" s="229" t="s">
        <v>543</v>
      </c>
      <c r="H205" s="162">
        <f>SUM(I205:T205)</f>
        <v>74</v>
      </c>
      <c r="I205" s="162">
        <v>10</v>
      </c>
      <c r="J205" s="162">
        <v>6</v>
      </c>
      <c r="K205" s="162">
        <v>9</v>
      </c>
      <c r="L205" s="130">
        <v>19</v>
      </c>
      <c r="M205" s="130">
        <v>19</v>
      </c>
      <c r="N205" s="130">
        <v>11</v>
      </c>
      <c r="O205" s="98"/>
      <c r="P205" s="98"/>
      <c r="Q205" s="98"/>
      <c r="R205" s="98"/>
      <c r="S205" s="98"/>
      <c r="T205" s="98"/>
    </row>
    <row r="206" spans="1:20" outlineLevel="1" x14ac:dyDescent="0.2">
      <c r="A206" s="536">
        <v>25</v>
      </c>
      <c r="B206" s="538" t="s">
        <v>48</v>
      </c>
      <c r="C206" s="538" t="s">
        <v>67</v>
      </c>
      <c r="D206" s="538" t="s">
        <v>54</v>
      </c>
      <c r="E206" s="540" t="s">
        <v>569</v>
      </c>
      <c r="F206" s="241" t="s">
        <v>619</v>
      </c>
      <c r="G206" s="229" t="s">
        <v>542</v>
      </c>
      <c r="H206" s="134">
        <v>10</v>
      </c>
      <c r="I206" s="137">
        <v>16</v>
      </c>
      <c r="J206" s="137">
        <v>16</v>
      </c>
      <c r="K206" s="137">
        <v>16</v>
      </c>
      <c r="L206" s="137">
        <v>14</v>
      </c>
      <c r="M206" s="137">
        <v>14</v>
      </c>
      <c r="N206" s="137">
        <v>14</v>
      </c>
      <c r="O206" s="137">
        <v>12</v>
      </c>
      <c r="P206" s="137">
        <v>12</v>
      </c>
      <c r="Q206" s="137">
        <v>12</v>
      </c>
      <c r="R206" s="137">
        <v>10</v>
      </c>
      <c r="S206" s="137">
        <v>10</v>
      </c>
      <c r="T206" s="137">
        <v>10</v>
      </c>
    </row>
    <row r="207" spans="1:20" outlineLevel="1" x14ac:dyDescent="0.2">
      <c r="A207" s="537"/>
      <c r="B207" s="539"/>
      <c r="C207" s="539"/>
      <c r="D207" s="539"/>
      <c r="E207" s="541"/>
      <c r="F207" s="242"/>
      <c r="G207" s="229" t="s">
        <v>543</v>
      </c>
      <c r="H207" s="164">
        <f>AVERAGE(I207:T207)</f>
        <v>5.9833333333333334</v>
      </c>
      <c r="I207" s="163">
        <f>[3]summary!$F$8</f>
        <v>8.6999999999999993</v>
      </c>
      <c r="J207" s="163">
        <f>[3]summary!$G$8</f>
        <v>3.5</v>
      </c>
      <c r="K207" s="163">
        <f>[3]summary!$H$8</f>
        <v>4.9000000000000004</v>
      </c>
      <c r="L207" s="146">
        <v>8.6</v>
      </c>
      <c r="M207" s="146">
        <v>4.9000000000000004</v>
      </c>
      <c r="N207" s="146">
        <v>5.3</v>
      </c>
      <c r="O207" s="98"/>
      <c r="P207" s="98"/>
      <c r="Q207" s="98"/>
      <c r="R207" s="98"/>
      <c r="S207" s="98"/>
      <c r="T207" s="98"/>
    </row>
    <row r="208" spans="1:20" outlineLevel="1" x14ac:dyDescent="0.2">
      <c r="A208" s="536">
        <v>26</v>
      </c>
      <c r="B208" s="538" t="s">
        <v>48</v>
      </c>
      <c r="C208" s="538" t="s">
        <v>67</v>
      </c>
      <c r="D208" s="538" t="s">
        <v>519</v>
      </c>
      <c r="E208" s="540" t="s">
        <v>570</v>
      </c>
      <c r="F208" s="241" t="s">
        <v>619</v>
      </c>
      <c r="G208" s="229" t="s">
        <v>542</v>
      </c>
      <c r="H208" s="135">
        <v>0.9</v>
      </c>
      <c r="I208" s="135">
        <f t="shared" ref="I208:T208" si="5">H54</f>
        <v>0.9</v>
      </c>
      <c r="J208" s="135">
        <f t="shared" si="5"/>
        <v>0.9</v>
      </c>
      <c r="K208" s="135">
        <f t="shared" si="5"/>
        <v>0.9</v>
      </c>
      <c r="L208" s="135">
        <f t="shared" si="5"/>
        <v>0.9</v>
      </c>
      <c r="M208" s="135">
        <f t="shared" si="5"/>
        <v>0.9</v>
      </c>
      <c r="N208" s="135">
        <f t="shared" si="5"/>
        <v>0.9</v>
      </c>
      <c r="O208" s="135">
        <f t="shared" si="5"/>
        <v>0.9</v>
      </c>
      <c r="P208" s="135">
        <f t="shared" si="5"/>
        <v>0.9</v>
      </c>
      <c r="Q208" s="135">
        <f t="shared" si="5"/>
        <v>0.9</v>
      </c>
      <c r="R208" s="135">
        <f t="shared" si="5"/>
        <v>0.9</v>
      </c>
      <c r="S208" s="135">
        <f t="shared" si="5"/>
        <v>0.9</v>
      </c>
      <c r="T208" s="135">
        <f t="shared" si="5"/>
        <v>0.9</v>
      </c>
    </row>
    <row r="209" spans="1:20" outlineLevel="1" x14ac:dyDescent="0.2">
      <c r="A209" s="537"/>
      <c r="B209" s="539"/>
      <c r="C209" s="539"/>
      <c r="D209" s="539"/>
      <c r="E209" s="541"/>
      <c r="F209" s="242"/>
      <c r="G209" s="229" t="s">
        <v>543</v>
      </c>
      <c r="H209" s="230" t="s">
        <v>633</v>
      </c>
      <c r="I209" s="230" t="s">
        <v>633</v>
      </c>
      <c r="J209" s="230" t="s">
        <v>633</v>
      </c>
      <c r="K209" s="230">
        <v>0.9</v>
      </c>
      <c r="L209" s="230" t="s">
        <v>633</v>
      </c>
      <c r="M209" s="7" t="s">
        <v>633</v>
      </c>
      <c r="N209" s="7" t="s">
        <v>633</v>
      </c>
      <c r="O209" s="230"/>
      <c r="P209" s="230"/>
      <c r="Q209" s="230"/>
      <c r="R209" s="230"/>
      <c r="S209" s="230"/>
      <c r="T209" s="230"/>
    </row>
    <row r="210" spans="1:20" outlineLevel="1" x14ac:dyDescent="0.2">
      <c r="A210" s="536">
        <v>27</v>
      </c>
      <c r="B210" s="538" t="s">
        <v>48</v>
      </c>
      <c r="C210" s="538" t="s">
        <v>67</v>
      </c>
      <c r="D210" s="538" t="s">
        <v>519</v>
      </c>
      <c r="E210" s="540" t="s">
        <v>99</v>
      </c>
      <c r="F210" s="241" t="s">
        <v>619</v>
      </c>
      <c r="G210" s="229" t="s">
        <v>542</v>
      </c>
      <c r="H210" s="135">
        <v>0.95</v>
      </c>
      <c r="I210" s="135">
        <v>0.95</v>
      </c>
      <c r="J210" s="135">
        <v>0.95</v>
      </c>
      <c r="K210" s="135">
        <v>0.95</v>
      </c>
      <c r="L210" s="135">
        <v>0.95</v>
      </c>
      <c r="M210" s="135">
        <v>0.95</v>
      </c>
      <c r="N210" s="135">
        <v>0.95</v>
      </c>
      <c r="O210" s="135">
        <v>0.95</v>
      </c>
      <c r="P210" s="135">
        <v>0.95</v>
      </c>
      <c r="Q210" s="135">
        <v>0.95</v>
      </c>
      <c r="R210" s="135">
        <v>0.95</v>
      </c>
      <c r="S210" s="135">
        <v>0.95</v>
      </c>
      <c r="T210" s="135">
        <v>0.95</v>
      </c>
    </row>
    <row r="211" spans="1:20" outlineLevel="1" x14ac:dyDescent="0.2">
      <c r="A211" s="537"/>
      <c r="B211" s="539"/>
      <c r="C211" s="539"/>
      <c r="D211" s="539"/>
      <c r="E211" s="541"/>
      <c r="F211" s="242"/>
      <c r="G211" s="229" t="s">
        <v>543</v>
      </c>
      <c r="H211" s="230" t="s">
        <v>633</v>
      </c>
      <c r="I211" s="230" t="s">
        <v>633</v>
      </c>
      <c r="J211" s="230" t="s">
        <v>633</v>
      </c>
      <c r="K211" s="230">
        <f>49/51</f>
        <v>0.96078431372549022</v>
      </c>
      <c r="L211" s="230" t="s">
        <v>633</v>
      </c>
      <c r="M211" s="7" t="s">
        <v>633</v>
      </c>
      <c r="N211" s="150">
        <v>0.98799999999999999</v>
      </c>
      <c r="O211" s="230"/>
      <c r="P211" s="230"/>
      <c r="Q211" s="230"/>
      <c r="R211" s="230"/>
      <c r="S211" s="230"/>
      <c r="T211" s="230"/>
    </row>
    <row r="212" spans="1:20" outlineLevel="1" x14ac:dyDescent="0.2">
      <c r="A212" s="536">
        <v>29</v>
      </c>
      <c r="B212" s="538" t="s">
        <v>48</v>
      </c>
      <c r="C212" s="538" t="s">
        <v>64</v>
      </c>
      <c r="D212" s="538" t="s">
        <v>66</v>
      </c>
      <c r="E212" s="540" t="s">
        <v>520</v>
      </c>
      <c r="F212" s="241" t="s">
        <v>619</v>
      </c>
      <c r="G212" s="229" t="s">
        <v>542</v>
      </c>
      <c r="H212" s="135">
        <v>0.98</v>
      </c>
      <c r="I212" s="135">
        <v>0.98</v>
      </c>
      <c r="J212" s="135">
        <v>0.98</v>
      </c>
      <c r="K212" s="135">
        <v>0.98</v>
      </c>
      <c r="L212" s="135">
        <v>0.98</v>
      </c>
      <c r="M212" s="135">
        <v>0.98</v>
      </c>
      <c r="N212" s="135">
        <v>0.98</v>
      </c>
      <c r="O212" s="135">
        <v>0.98</v>
      </c>
      <c r="P212" s="135">
        <v>0.98</v>
      </c>
      <c r="Q212" s="135">
        <v>0.98</v>
      </c>
      <c r="R212" s="135">
        <v>0.98</v>
      </c>
      <c r="S212" s="135">
        <v>0.98</v>
      </c>
      <c r="T212" s="135">
        <v>0.98</v>
      </c>
    </row>
    <row r="213" spans="1:20" outlineLevel="1" x14ac:dyDescent="0.2">
      <c r="A213" s="537"/>
      <c r="B213" s="539"/>
      <c r="C213" s="539"/>
      <c r="D213" s="539"/>
      <c r="E213" s="541"/>
      <c r="F213" s="242"/>
      <c r="G213" s="229" t="s">
        <v>543</v>
      </c>
      <c r="H213" s="230">
        <f>H59</f>
        <v>1</v>
      </c>
      <c r="I213" s="230">
        <f>I59</f>
        <v>1</v>
      </c>
      <c r="J213" s="230">
        <f>J59</f>
        <v>1</v>
      </c>
      <c r="K213" s="230">
        <f>K59</f>
        <v>1</v>
      </c>
      <c r="L213" s="230">
        <f>L59</f>
        <v>1</v>
      </c>
      <c r="M213" s="7">
        <v>1</v>
      </c>
      <c r="N213" s="230">
        <v>1</v>
      </c>
      <c r="O213" s="230"/>
      <c r="P213" s="230"/>
      <c r="Q213" s="230"/>
      <c r="R213" s="230"/>
      <c r="S213" s="230"/>
      <c r="T213" s="230"/>
    </row>
    <row r="214" spans="1:20" outlineLevel="1" x14ac:dyDescent="0.2">
      <c r="A214" s="536">
        <v>30</v>
      </c>
      <c r="B214" s="538" t="s">
        <v>48</v>
      </c>
      <c r="C214" s="538" t="s">
        <v>64</v>
      </c>
      <c r="D214" s="538" t="s">
        <v>66</v>
      </c>
      <c r="E214" s="540" t="s">
        <v>521</v>
      </c>
      <c r="F214" s="241" t="s">
        <v>619</v>
      </c>
      <c r="G214" s="229" t="s">
        <v>542</v>
      </c>
      <c r="H214" s="135">
        <v>0.99</v>
      </c>
      <c r="I214" s="135">
        <v>0.99</v>
      </c>
      <c r="J214" s="135">
        <v>0.99</v>
      </c>
      <c r="K214" s="135">
        <v>0.99</v>
      </c>
      <c r="L214" s="135">
        <v>0.99</v>
      </c>
      <c r="M214" s="135">
        <v>0.99</v>
      </c>
      <c r="N214" s="135">
        <v>0.99</v>
      </c>
      <c r="O214" s="135">
        <v>0.99</v>
      </c>
      <c r="P214" s="135">
        <v>0.99</v>
      </c>
      <c r="Q214" s="135">
        <v>0.99</v>
      </c>
      <c r="R214" s="135">
        <v>0.99</v>
      </c>
      <c r="S214" s="135">
        <v>0.99</v>
      </c>
      <c r="T214" s="135">
        <v>0.99</v>
      </c>
    </row>
    <row r="215" spans="1:20" outlineLevel="1" x14ac:dyDescent="0.2">
      <c r="A215" s="537"/>
      <c r="B215" s="539"/>
      <c r="C215" s="539"/>
      <c r="D215" s="539"/>
      <c r="E215" s="541"/>
      <c r="F215" s="242"/>
      <c r="G215" s="229" t="s">
        <v>543</v>
      </c>
      <c r="H215" s="230">
        <f>H61</f>
        <v>0.99</v>
      </c>
      <c r="I215" s="230">
        <f>I61</f>
        <v>0.99</v>
      </c>
      <c r="J215" s="230">
        <f>J61</f>
        <v>0.99</v>
      </c>
      <c r="K215" s="230">
        <f>K61</f>
        <v>1</v>
      </c>
      <c r="L215" s="230">
        <f>L61</f>
        <v>1</v>
      </c>
      <c r="M215" s="7">
        <v>1</v>
      </c>
      <c r="N215" s="230">
        <v>1</v>
      </c>
      <c r="O215" s="230"/>
      <c r="P215" s="230"/>
      <c r="Q215" s="230"/>
      <c r="R215" s="230"/>
      <c r="S215" s="230"/>
      <c r="T215" s="230"/>
    </row>
    <row r="216" spans="1:20" outlineLevel="1" x14ac:dyDescent="0.2">
      <c r="A216" s="536">
        <v>32</v>
      </c>
      <c r="B216" s="538" t="s">
        <v>48</v>
      </c>
      <c r="C216" s="538" t="s">
        <v>64</v>
      </c>
      <c r="D216" s="538" t="s">
        <v>519</v>
      </c>
      <c r="E216" s="540" t="s">
        <v>522</v>
      </c>
      <c r="F216" s="241" t="s">
        <v>619</v>
      </c>
      <c r="G216" s="229" t="s">
        <v>542</v>
      </c>
      <c r="H216" s="134">
        <v>354</v>
      </c>
      <c r="I216" s="137">
        <v>354</v>
      </c>
      <c r="J216" s="137">
        <v>354</v>
      </c>
      <c r="K216" s="137">
        <v>354</v>
      </c>
      <c r="L216" s="137">
        <v>354</v>
      </c>
      <c r="M216" s="137">
        <v>354</v>
      </c>
      <c r="N216" s="137">
        <v>354</v>
      </c>
      <c r="O216" s="137">
        <v>354</v>
      </c>
      <c r="P216" s="137">
        <v>354</v>
      </c>
      <c r="Q216" s="137">
        <v>354</v>
      </c>
      <c r="R216" s="137">
        <v>354</v>
      </c>
      <c r="S216" s="137">
        <v>354</v>
      </c>
      <c r="T216" s="137">
        <v>354</v>
      </c>
    </row>
    <row r="217" spans="1:20" outlineLevel="1" x14ac:dyDescent="0.2">
      <c r="A217" s="537"/>
      <c r="B217" s="539"/>
      <c r="C217" s="539"/>
      <c r="D217" s="539"/>
      <c r="E217" s="541"/>
      <c r="F217" s="242"/>
      <c r="G217" s="229" t="s">
        <v>543</v>
      </c>
      <c r="H217" s="164">
        <v>22</v>
      </c>
      <c r="I217" s="163">
        <v>85</v>
      </c>
      <c r="J217" s="163">
        <v>39</v>
      </c>
      <c r="K217" s="163">
        <v>14</v>
      </c>
      <c r="L217" s="163">
        <v>22</v>
      </c>
      <c r="M217" s="163">
        <v>20</v>
      </c>
      <c r="N217" s="163">
        <v>42</v>
      </c>
      <c r="O217" s="243"/>
      <c r="P217" s="243"/>
      <c r="Q217" s="243"/>
      <c r="R217" s="243"/>
      <c r="S217" s="243"/>
      <c r="T217" s="243"/>
    </row>
    <row r="218" spans="1:20" outlineLevel="1" x14ac:dyDescent="0.2">
      <c r="A218" s="536">
        <v>33</v>
      </c>
      <c r="B218" s="538" t="s">
        <v>48</v>
      </c>
      <c r="C218" s="538" t="s">
        <v>64</v>
      </c>
      <c r="D218" s="538" t="s">
        <v>519</v>
      </c>
      <c r="E218" s="540" t="s">
        <v>247</v>
      </c>
      <c r="F218" s="241" t="s">
        <v>619</v>
      </c>
      <c r="G218" s="229" t="s">
        <v>542</v>
      </c>
      <c r="H218" s="135">
        <v>0.85</v>
      </c>
      <c r="I218" s="135">
        <v>0.85</v>
      </c>
      <c r="J218" s="135">
        <v>0.85</v>
      </c>
      <c r="K218" s="135">
        <v>0.85</v>
      </c>
      <c r="L218" s="135">
        <v>0.85</v>
      </c>
      <c r="M218" s="135">
        <v>0.85</v>
      </c>
      <c r="N218" s="135">
        <v>0.85</v>
      </c>
      <c r="O218" s="135">
        <v>0.85</v>
      </c>
      <c r="P218" s="135">
        <v>0.85</v>
      </c>
      <c r="Q218" s="135">
        <v>0.85</v>
      </c>
      <c r="R218" s="135">
        <v>0.85</v>
      </c>
      <c r="S218" s="135">
        <v>0.85</v>
      </c>
      <c r="T218" s="135">
        <v>0.85</v>
      </c>
    </row>
    <row r="219" spans="1:20" outlineLevel="1" x14ac:dyDescent="0.2">
      <c r="A219" s="537"/>
      <c r="B219" s="539"/>
      <c r="C219" s="539"/>
      <c r="D219" s="539"/>
      <c r="E219" s="541"/>
      <c r="F219" s="242"/>
      <c r="G219" s="229" t="s">
        <v>543</v>
      </c>
      <c r="H219" s="150">
        <v>0.89</v>
      </c>
      <c r="I219" s="150">
        <v>0.9</v>
      </c>
      <c r="J219" s="150">
        <v>0.91</v>
      </c>
      <c r="K219" s="150">
        <v>0.89</v>
      </c>
      <c r="L219" s="150">
        <v>0.89</v>
      </c>
      <c r="M219" s="150">
        <v>0.88</v>
      </c>
      <c r="N219" s="150">
        <v>0.88</v>
      </c>
      <c r="O219" s="230"/>
      <c r="P219" s="230"/>
      <c r="Q219" s="230"/>
      <c r="R219" s="230"/>
      <c r="S219" s="230"/>
      <c r="T219" s="230"/>
    </row>
    <row r="220" spans="1:20" outlineLevel="1" x14ac:dyDescent="0.2">
      <c r="A220" s="536">
        <v>34</v>
      </c>
      <c r="B220" s="538" t="s">
        <v>48</v>
      </c>
      <c r="C220" s="538" t="s">
        <v>64</v>
      </c>
      <c r="D220" s="538" t="s">
        <v>50</v>
      </c>
      <c r="E220" s="540" t="s">
        <v>523</v>
      </c>
      <c r="F220" s="241" t="s">
        <v>619</v>
      </c>
      <c r="G220" s="229" t="s">
        <v>542</v>
      </c>
      <c r="H220" s="134">
        <v>4</v>
      </c>
      <c r="I220" s="134">
        <v>4</v>
      </c>
      <c r="J220" s="134">
        <v>4</v>
      </c>
      <c r="K220" s="134">
        <v>4</v>
      </c>
      <c r="L220" s="134">
        <v>4</v>
      </c>
      <c r="M220" s="134">
        <v>4</v>
      </c>
      <c r="N220" s="134">
        <v>4</v>
      </c>
      <c r="O220" s="134">
        <v>4</v>
      </c>
      <c r="P220" s="134">
        <v>4</v>
      </c>
      <c r="Q220" s="134">
        <v>4</v>
      </c>
      <c r="R220" s="134">
        <v>4</v>
      </c>
      <c r="S220" s="134">
        <v>4</v>
      </c>
      <c r="T220" s="134">
        <v>4</v>
      </c>
    </row>
    <row r="221" spans="1:20" outlineLevel="1" x14ac:dyDescent="0.2">
      <c r="A221" s="537"/>
      <c r="B221" s="539"/>
      <c r="C221" s="539"/>
      <c r="D221" s="539"/>
      <c r="E221" s="541"/>
      <c r="F221" s="242"/>
      <c r="G221" s="229" t="s">
        <v>543</v>
      </c>
      <c r="H221" s="165">
        <v>4.2</v>
      </c>
      <c r="I221" s="165">
        <v>4.2</v>
      </c>
      <c r="J221" s="165">
        <v>4.3</v>
      </c>
      <c r="K221" s="165">
        <v>4.3</v>
      </c>
      <c r="L221" s="144">
        <v>4.2</v>
      </c>
      <c r="M221" s="144">
        <v>4.4000000000000004</v>
      </c>
      <c r="N221" s="144">
        <v>4.3</v>
      </c>
      <c r="O221" s="229"/>
      <c r="P221" s="229"/>
      <c r="Q221" s="229"/>
      <c r="R221" s="229"/>
      <c r="S221" s="229"/>
      <c r="T221" s="229"/>
    </row>
    <row r="222" spans="1:20" outlineLevel="1" x14ac:dyDescent="0.2">
      <c r="A222" s="536">
        <v>35</v>
      </c>
      <c r="B222" s="538" t="s">
        <v>48</v>
      </c>
      <c r="C222" s="538" t="s">
        <v>64</v>
      </c>
      <c r="D222" s="538" t="s">
        <v>519</v>
      </c>
      <c r="E222" s="540" t="s">
        <v>91</v>
      </c>
      <c r="F222" s="241" t="s">
        <v>619</v>
      </c>
      <c r="G222" s="229" t="s">
        <v>542</v>
      </c>
      <c r="H222" s="135" t="s">
        <v>594</v>
      </c>
      <c r="I222" s="135" t="s">
        <v>594</v>
      </c>
      <c r="J222" s="135" t="s">
        <v>594</v>
      </c>
      <c r="K222" s="135" t="s">
        <v>594</v>
      </c>
      <c r="L222" s="135" t="s">
        <v>594</v>
      </c>
      <c r="M222" s="135" t="s">
        <v>594</v>
      </c>
      <c r="N222" s="135" t="s">
        <v>594</v>
      </c>
      <c r="O222" s="135" t="s">
        <v>594</v>
      </c>
      <c r="P222" s="135" t="s">
        <v>594</v>
      </c>
      <c r="Q222" s="135" t="s">
        <v>594</v>
      </c>
      <c r="R222" s="135" t="s">
        <v>594</v>
      </c>
      <c r="S222" s="135" t="s">
        <v>594</v>
      </c>
      <c r="T222" s="135" t="s">
        <v>594</v>
      </c>
    </row>
    <row r="223" spans="1:20" outlineLevel="1" x14ac:dyDescent="0.2">
      <c r="A223" s="537"/>
      <c r="B223" s="539"/>
      <c r="C223" s="539"/>
      <c r="D223" s="539"/>
      <c r="E223" s="541"/>
      <c r="F223" s="242"/>
      <c r="G223" s="229" t="s">
        <v>543</v>
      </c>
      <c r="H223" s="235" t="s">
        <v>605</v>
      </c>
      <c r="I223" s="235" t="s">
        <v>605</v>
      </c>
      <c r="J223" s="235" t="s">
        <v>605</v>
      </c>
      <c r="K223" s="235" t="s">
        <v>605</v>
      </c>
      <c r="L223" s="235" t="s">
        <v>605</v>
      </c>
      <c r="M223" s="101" t="s">
        <v>605</v>
      </c>
      <c r="N223" s="235" t="s">
        <v>605</v>
      </c>
      <c r="O223" s="235" t="s">
        <v>605</v>
      </c>
      <c r="P223" s="235" t="s">
        <v>605</v>
      </c>
      <c r="Q223" s="235" t="s">
        <v>605</v>
      </c>
      <c r="R223" s="235" t="s">
        <v>605</v>
      </c>
      <c r="S223" s="235" t="s">
        <v>605</v>
      </c>
      <c r="T223" s="235" t="s">
        <v>605</v>
      </c>
    </row>
    <row r="224" spans="1:20" outlineLevel="1" x14ac:dyDescent="0.2">
      <c r="A224" s="536">
        <v>36</v>
      </c>
      <c r="B224" s="538" t="s">
        <v>48</v>
      </c>
      <c r="C224" s="538" t="s">
        <v>64</v>
      </c>
      <c r="D224" s="538" t="s">
        <v>519</v>
      </c>
      <c r="E224" s="540" t="s">
        <v>571</v>
      </c>
      <c r="F224" s="241" t="s">
        <v>619</v>
      </c>
      <c r="G224" s="229" t="s">
        <v>542</v>
      </c>
      <c r="H224" s="135">
        <v>0.85</v>
      </c>
      <c r="I224" s="135">
        <v>0.85</v>
      </c>
      <c r="J224" s="135">
        <v>0.85</v>
      </c>
      <c r="K224" s="135">
        <v>0.85</v>
      </c>
      <c r="L224" s="135">
        <v>0.85</v>
      </c>
      <c r="M224" s="135">
        <v>0.85</v>
      </c>
      <c r="N224" s="135">
        <v>0.85</v>
      </c>
      <c r="O224" s="135">
        <v>0.85</v>
      </c>
      <c r="P224" s="135">
        <v>0.85</v>
      </c>
      <c r="Q224" s="135">
        <v>0.85</v>
      </c>
      <c r="R224" s="135">
        <v>0.85</v>
      </c>
      <c r="S224" s="135">
        <v>0.85</v>
      </c>
      <c r="T224" s="135">
        <v>0.85</v>
      </c>
    </row>
    <row r="225" spans="1:20" outlineLevel="1" x14ac:dyDescent="0.2">
      <c r="A225" s="537"/>
      <c r="B225" s="539"/>
      <c r="C225" s="539"/>
      <c r="D225" s="539"/>
      <c r="E225" s="541"/>
      <c r="F225" s="242"/>
      <c r="G225" s="229" t="s">
        <v>543</v>
      </c>
      <c r="H225" s="150">
        <v>0.85</v>
      </c>
      <c r="I225" s="150">
        <v>0.85</v>
      </c>
      <c r="J225" s="150">
        <v>0.85</v>
      </c>
      <c r="K225" s="150">
        <v>0.85</v>
      </c>
      <c r="L225" s="150">
        <v>0.85</v>
      </c>
      <c r="M225" s="150">
        <v>0.85</v>
      </c>
      <c r="N225" s="150">
        <v>0.85</v>
      </c>
      <c r="O225" s="230"/>
      <c r="P225" s="230"/>
      <c r="Q225" s="230"/>
      <c r="R225" s="230"/>
      <c r="S225" s="230"/>
      <c r="T225" s="230"/>
    </row>
    <row r="226" spans="1:20" outlineLevel="1" x14ac:dyDescent="0.2">
      <c r="A226" s="536">
        <v>37</v>
      </c>
      <c r="B226" s="538" t="s">
        <v>48</v>
      </c>
      <c r="C226" s="538" t="s">
        <v>68</v>
      </c>
      <c r="D226" s="538" t="s">
        <v>50</v>
      </c>
      <c r="E226" s="540" t="s">
        <v>524</v>
      </c>
      <c r="F226" s="241" t="s">
        <v>619</v>
      </c>
      <c r="G226" s="229" t="s">
        <v>542</v>
      </c>
      <c r="H226" s="134">
        <v>32</v>
      </c>
      <c r="I226" s="137">
        <v>29</v>
      </c>
      <c r="J226" s="137">
        <v>29</v>
      </c>
      <c r="K226" s="137">
        <v>29</v>
      </c>
      <c r="L226" s="137">
        <v>31</v>
      </c>
      <c r="M226" s="137">
        <v>31</v>
      </c>
      <c r="N226" s="137">
        <v>31</v>
      </c>
      <c r="O226" s="137">
        <v>32</v>
      </c>
      <c r="P226" s="137">
        <v>32</v>
      </c>
      <c r="Q226" s="137">
        <v>32</v>
      </c>
      <c r="R226" s="137">
        <v>32</v>
      </c>
      <c r="S226" s="137">
        <v>32</v>
      </c>
      <c r="T226" s="137">
        <v>32</v>
      </c>
    </row>
    <row r="227" spans="1:20" outlineLevel="1" x14ac:dyDescent="0.2">
      <c r="A227" s="537"/>
      <c r="B227" s="539"/>
      <c r="C227" s="539"/>
      <c r="D227" s="539"/>
      <c r="E227" s="541"/>
      <c r="F227" s="242"/>
      <c r="G227" s="229" t="s">
        <v>543</v>
      </c>
      <c r="H227" s="144">
        <v>31</v>
      </c>
      <c r="I227" s="144">
        <v>29</v>
      </c>
      <c r="J227" s="144">
        <v>29</v>
      </c>
      <c r="K227" s="144">
        <v>29</v>
      </c>
      <c r="L227" s="144">
        <v>31</v>
      </c>
      <c r="M227" s="144">
        <v>31</v>
      </c>
      <c r="N227" s="144">
        <v>31</v>
      </c>
      <c r="O227" s="229"/>
      <c r="P227" s="229"/>
      <c r="Q227" s="229"/>
      <c r="R227" s="229"/>
      <c r="S227" s="229"/>
      <c r="T227" s="229"/>
    </row>
    <row r="228" spans="1:20" outlineLevel="1" x14ac:dyDescent="0.2">
      <c r="A228" s="536">
        <v>38</v>
      </c>
      <c r="B228" s="538" t="s">
        <v>48</v>
      </c>
      <c r="C228" s="538" t="s">
        <v>68</v>
      </c>
      <c r="D228" s="538" t="s">
        <v>65</v>
      </c>
      <c r="E228" s="540" t="s">
        <v>528</v>
      </c>
      <c r="F228" s="241" t="s">
        <v>619</v>
      </c>
      <c r="G228" s="229" t="s">
        <v>542</v>
      </c>
      <c r="H228" s="135">
        <v>0.03</v>
      </c>
      <c r="I228" s="135">
        <v>0</v>
      </c>
      <c r="J228" s="135">
        <v>0</v>
      </c>
      <c r="K228" s="135">
        <v>0</v>
      </c>
      <c r="L228" s="135">
        <v>0.01</v>
      </c>
      <c r="M228" s="135">
        <v>0.01</v>
      </c>
      <c r="N228" s="135">
        <v>0.01</v>
      </c>
      <c r="O228" s="135">
        <v>0.02</v>
      </c>
      <c r="P228" s="135">
        <v>0.02</v>
      </c>
      <c r="Q228" s="135">
        <v>0.02</v>
      </c>
      <c r="R228" s="135">
        <v>0.03</v>
      </c>
      <c r="S228" s="135">
        <v>0.03</v>
      </c>
      <c r="T228" s="135">
        <v>0.03</v>
      </c>
    </row>
    <row r="229" spans="1:20" outlineLevel="1" x14ac:dyDescent="0.2">
      <c r="A229" s="537"/>
      <c r="B229" s="539"/>
      <c r="C229" s="539"/>
      <c r="D229" s="539"/>
      <c r="E229" s="541"/>
      <c r="F229" s="242"/>
      <c r="G229" s="229" t="s">
        <v>543</v>
      </c>
      <c r="H229" s="150">
        <v>0.01</v>
      </c>
      <c r="I229" s="145">
        <v>0</v>
      </c>
      <c r="J229" s="145">
        <v>0</v>
      </c>
      <c r="K229" s="145">
        <v>0</v>
      </c>
      <c r="L229" s="145">
        <v>0.01</v>
      </c>
      <c r="M229" s="131">
        <v>0</v>
      </c>
      <c r="N229" s="160">
        <v>0</v>
      </c>
      <c r="O229" s="230"/>
      <c r="P229" s="230"/>
      <c r="Q229" s="230"/>
      <c r="R229" s="230"/>
      <c r="S229" s="230"/>
      <c r="T229" s="230"/>
    </row>
    <row r="230" spans="1:20" outlineLevel="1" x14ac:dyDescent="0.2">
      <c r="A230" s="536">
        <v>39</v>
      </c>
      <c r="B230" s="538" t="s">
        <v>48</v>
      </c>
      <c r="C230" s="538" t="s">
        <v>68</v>
      </c>
      <c r="D230" s="538" t="s">
        <v>519</v>
      </c>
      <c r="E230" s="540" t="s">
        <v>529</v>
      </c>
      <c r="F230" s="241" t="s">
        <v>619</v>
      </c>
      <c r="G230" s="229" t="s">
        <v>542</v>
      </c>
      <c r="H230" s="156">
        <v>0.02</v>
      </c>
      <c r="I230" s="156">
        <v>0.02</v>
      </c>
      <c r="J230" s="156">
        <v>0.02</v>
      </c>
      <c r="K230" s="156">
        <v>0.02</v>
      </c>
      <c r="L230" s="156">
        <v>0.02</v>
      </c>
      <c r="M230" s="156">
        <v>0.02</v>
      </c>
      <c r="N230" s="156">
        <v>0.02</v>
      </c>
      <c r="O230" s="156">
        <v>0.02</v>
      </c>
      <c r="P230" s="156">
        <v>0.02</v>
      </c>
      <c r="Q230" s="156">
        <v>0.02</v>
      </c>
      <c r="R230" s="156">
        <v>0.02</v>
      </c>
      <c r="S230" s="156">
        <v>0.02</v>
      </c>
      <c r="T230" s="156">
        <v>0.02</v>
      </c>
    </row>
    <row r="231" spans="1:20" outlineLevel="1" x14ac:dyDescent="0.2">
      <c r="A231" s="537"/>
      <c r="B231" s="539"/>
      <c r="C231" s="539"/>
      <c r="D231" s="539"/>
      <c r="E231" s="541"/>
      <c r="F231" s="242"/>
      <c r="G231" s="229" t="s">
        <v>543</v>
      </c>
      <c r="H231" s="153">
        <v>1.6299999999999999E-2</v>
      </c>
      <c r="I231" s="153">
        <v>1.7999999999999999E-2</v>
      </c>
      <c r="J231" s="153">
        <v>1.7000000000000001E-2</v>
      </c>
      <c r="K231" s="153">
        <v>1.7000000000000001E-2</v>
      </c>
      <c r="L231" s="153">
        <v>1.2999999999999999E-2</v>
      </c>
      <c r="M231" s="153">
        <v>0.01</v>
      </c>
      <c r="N231" s="153">
        <v>0</v>
      </c>
      <c r="O231" s="232"/>
      <c r="P231" s="232"/>
      <c r="Q231" s="232"/>
      <c r="R231" s="232"/>
      <c r="S231" s="232"/>
      <c r="T231" s="232"/>
    </row>
    <row r="232" spans="1:20" outlineLevel="1" x14ac:dyDescent="0.2">
      <c r="A232" s="536">
        <v>40</v>
      </c>
      <c r="B232" s="538" t="s">
        <v>48</v>
      </c>
      <c r="C232" s="538" t="s">
        <v>68</v>
      </c>
      <c r="D232" s="538" t="s">
        <v>65</v>
      </c>
      <c r="E232" s="540" t="s">
        <v>530</v>
      </c>
      <c r="F232" s="241" t="s">
        <v>619</v>
      </c>
      <c r="G232" s="229" t="s">
        <v>542</v>
      </c>
      <c r="H232" s="157" t="s">
        <v>4</v>
      </c>
      <c r="I232" s="157" t="s">
        <v>4</v>
      </c>
      <c r="J232" s="157" t="s">
        <v>4</v>
      </c>
      <c r="K232" s="157" t="s">
        <v>4</v>
      </c>
      <c r="L232" s="157" t="s">
        <v>4</v>
      </c>
      <c r="M232" s="157" t="s">
        <v>4</v>
      </c>
      <c r="N232" s="157" t="s">
        <v>4</v>
      </c>
      <c r="O232" s="157" t="s">
        <v>4</v>
      </c>
      <c r="P232" s="157" t="s">
        <v>4</v>
      </c>
      <c r="Q232" s="157" t="s">
        <v>4</v>
      </c>
      <c r="R232" s="157" t="s">
        <v>4</v>
      </c>
      <c r="S232" s="157" t="s">
        <v>4</v>
      </c>
      <c r="T232" s="157" t="s">
        <v>4</v>
      </c>
    </row>
    <row r="233" spans="1:20" outlineLevel="1" x14ac:dyDescent="0.2">
      <c r="A233" s="537"/>
      <c r="B233" s="539"/>
      <c r="C233" s="539"/>
      <c r="D233" s="539"/>
      <c r="E233" s="541"/>
      <c r="F233" s="242"/>
      <c r="G233" s="229" t="s">
        <v>543</v>
      </c>
      <c r="H233" s="166" t="s">
        <v>631</v>
      </c>
      <c r="I233" s="166" t="s">
        <v>631</v>
      </c>
      <c r="J233" s="166" t="s">
        <v>631</v>
      </c>
      <c r="K233" s="166" t="s">
        <v>631</v>
      </c>
      <c r="L233" s="166" t="s">
        <v>631</v>
      </c>
      <c r="M233" s="166" t="s">
        <v>631</v>
      </c>
      <c r="N233" s="166" t="s">
        <v>868</v>
      </c>
      <c r="O233" s="239"/>
      <c r="P233" s="239"/>
      <c r="Q233" s="239"/>
      <c r="R233" s="239"/>
      <c r="S233" s="239"/>
      <c r="T233" s="239"/>
    </row>
    <row r="234" spans="1:20" outlineLevel="1" x14ac:dyDescent="0.2">
      <c r="A234" s="536">
        <v>41</v>
      </c>
      <c r="B234" s="538" t="s">
        <v>48</v>
      </c>
      <c r="C234" s="538" t="s">
        <v>68</v>
      </c>
      <c r="D234" s="538" t="s">
        <v>65</v>
      </c>
      <c r="E234" s="540" t="s">
        <v>572</v>
      </c>
      <c r="F234" s="241" t="s">
        <v>619</v>
      </c>
      <c r="G234" s="229" t="s">
        <v>542</v>
      </c>
      <c r="H234" s="134">
        <v>36</v>
      </c>
      <c r="I234" s="134">
        <v>100</v>
      </c>
      <c r="J234" s="134">
        <v>100</v>
      </c>
      <c r="K234" s="134">
        <v>90</v>
      </c>
      <c r="L234" s="134">
        <v>90</v>
      </c>
      <c r="M234" s="134">
        <v>90</v>
      </c>
      <c r="N234" s="134">
        <v>90</v>
      </c>
      <c r="O234" s="134">
        <v>36</v>
      </c>
      <c r="P234" s="134">
        <v>36</v>
      </c>
      <c r="Q234" s="134">
        <v>36</v>
      </c>
      <c r="R234" s="134">
        <v>36</v>
      </c>
      <c r="S234" s="134">
        <v>36</v>
      </c>
      <c r="T234" s="134">
        <v>36</v>
      </c>
    </row>
    <row r="235" spans="1:20" outlineLevel="1" x14ac:dyDescent="0.2">
      <c r="A235" s="537"/>
      <c r="B235" s="539"/>
      <c r="C235" s="539"/>
      <c r="D235" s="539"/>
      <c r="E235" s="541"/>
      <c r="F235" s="242"/>
      <c r="G235" s="229" t="s">
        <v>543</v>
      </c>
      <c r="H235" s="144">
        <v>57</v>
      </c>
      <c r="I235" s="144">
        <v>100</v>
      </c>
      <c r="J235" s="144">
        <v>100</v>
      </c>
      <c r="K235" s="144">
        <v>90</v>
      </c>
      <c r="L235" s="144">
        <v>57</v>
      </c>
      <c r="M235" s="144">
        <v>10.45</v>
      </c>
      <c r="N235" s="144">
        <v>0</v>
      </c>
      <c r="O235" s="229"/>
      <c r="P235" s="229"/>
      <c r="Q235" s="229"/>
      <c r="R235" s="229"/>
      <c r="S235" s="229"/>
      <c r="T235" s="229"/>
    </row>
    <row r="236" spans="1:20" outlineLevel="1" x14ac:dyDescent="0.2">
      <c r="A236" s="536">
        <v>42</v>
      </c>
      <c r="B236" s="538" t="s">
        <v>48</v>
      </c>
      <c r="C236" s="538" t="s">
        <v>68</v>
      </c>
      <c r="D236" s="538" t="s">
        <v>52</v>
      </c>
      <c r="E236" s="540" t="s">
        <v>586</v>
      </c>
      <c r="F236" s="241" t="s">
        <v>619</v>
      </c>
      <c r="G236" s="229" t="s">
        <v>542</v>
      </c>
      <c r="H236" s="134">
        <v>0</v>
      </c>
      <c r="I236" s="134" t="s">
        <v>594</v>
      </c>
      <c r="J236" s="134" t="s">
        <v>594</v>
      </c>
      <c r="K236" s="134" t="s">
        <v>594</v>
      </c>
      <c r="L236" s="134" t="s">
        <v>594</v>
      </c>
      <c r="M236" s="134" t="s">
        <v>594</v>
      </c>
      <c r="N236" s="134" t="s">
        <v>594</v>
      </c>
      <c r="O236" s="134">
        <v>0</v>
      </c>
      <c r="P236" s="134">
        <v>0</v>
      </c>
      <c r="Q236" s="134">
        <v>0</v>
      </c>
      <c r="R236" s="134">
        <v>0</v>
      </c>
      <c r="S236" s="134">
        <v>0</v>
      </c>
      <c r="T236" s="134">
        <v>0</v>
      </c>
    </row>
    <row r="237" spans="1:20" outlineLevel="1" x14ac:dyDescent="0.2">
      <c r="A237" s="537"/>
      <c r="B237" s="539"/>
      <c r="C237" s="539"/>
      <c r="D237" s="539"/>
      <c r="E237" s="541"/>
      <c r="F237" s="242"/>
      <c r="G237" s="229" t="s">
        <v>543</v>
      </c>
      <c r="H237" s="150">
        <v>0.9</v>
      </c>
      <c r="I237" s="150">
        <v>0.95</v>
      </c>
      <c r="J237" s="150">
        <v>0.94</v>
      </c>
      <c r="K237" s="150">
        <v>0.95</v>
      </c>
      <c r="L237" s="150">
        <v>0.9</v>
      </c>
      <c r="M237" s="144">
        <v>0</v>
      </c>
      <c r="N237" s="144">
        <v>0</v>
      </c>
      <c r="O237" s="229"/>
      <c r="P237" s="229"/>
      <c r="Q237" s="229"/>
      <c r="R237" s="229"/>
      <c r="S237" s="229"/>
      <c r="T237" s="229"/>
    </row>
    <row r="238" spans="1:20" ht="20.25" outlineLevel="1" x14ac:dyDescent="0.3">
      <c r="A238" s="536">
        <v>43</v>
      </c>
      <c r="B238" s="538" t="s">
        <v>48</v>
      </c>
      <c r="C238" s="538" t="s">
        <v>68</v>
      </c>
      <c r="D238" s="538" t="s">
        <v>51</v>
      </c>
      <c r="E238" s="540" t="s">
        <v>556</v>
      </c>
      <c r="F238" s="241" t="s">
        <v>619</v>
      </c>
      <c r="G238" s="229" t="s">
        <v>542</v>
      </c>
      <c r="H238" s="158">
        <v>26.065335267772237</v>
      </c>
      <c r="I238" s="137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</row>
    <row r="239" spans="1:20" ht="20.25" outlineLevel="1" x14ac:dyDescent="0.3">
      <c r="A239" s="537"/>
      <c r="B239" s="539"/>
      <c r="C239" s="539"/>
      <c r="D239" s="539"/>
      <c r="E239" s="541"/>
      <c r="F239" s="242"/>
      <c r="G239" s="229" t="s">
        <v>543</v>
      </c>
      <c r="H239" s="121"/>
      <c r="I239" s="98"/>
      <c r="J239" s="16"/>
      <c r="K239" s="16"/>
      <c r="L239" s="16"/>
      <c r="M239" s="99"/>
      <c r="N239" s="16"/>
      <c r="O239" s="16"/>
      <c r="P239" s="16"/>
      <c r="Q239" s="16"/>
      <c r="R239" s="16"/>
      <c r="S239" s="16"/>
      <c r="T239" s="16"/>
    </row>
    <row r="240" spans="1:20" ht="20.25" outlineLevel="1" x14ac:dyDescent="0.3">
      <c r="A240" s="536">
        <v>44</v>
      </c>
      <c r="B240" s="538" t="s">
        <v>48</v>
      </c>
      <c r="C240" s="538" t="s">
        <v>68</v>
      </c>
      <c r="D240" s="538" t="s">
        <v>51</v>
      </c>
      <c r="E240" s="540" t="s">
        <v>557</v>
      </c>
      <c r="F240" s="241" t="s">
        <v>619</v>
      </c>
      <c r="G240" s="229" t="s">
        <v>542</v>
      </c>
      <c r="H240" s="158">
        <v>0.18700119711729501</v>
      </c>
      <c r="I240" s="137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</row>
    <row r="241" spans="1:20" ht="20.25" outlineLevel="1" x14ac:dyDescent="0.3">
      <c r="A241" s="537"/>
      <c r="B241" s="539"/>
      <c r="C241" s="539"/>
      <c r="D241" s="539"/>
      <c r="E241" s="541"/>
      <c r="F241" s="242"/>
      <c r="G241" s="229" t="s">
        <v>543</v>
      </c>
      <c r="H241" s="121"/>
      <c r="I241" s="98"/>
      <c r="J241" s="16"/>
      <c r="K241" s="16"/>
      <c r="L241" s="16"/>
      <c r="M241" s="99"/>
      <c r="N241" s="16"/>
      <c r="O241" s="16"/>
      <c r="P241" s="16"/>
      <c r="Q241" s="16"/>
      <c r="R241" s="16"/>
      <c r="S241" s="16"/>
      <c r="T241" s="16"/>
    </row>
    <row r="244" spans="1:20" ht="25.5" x14ac:dyDescent="0.2">
      <c r="A244" s="117" t="s">
        <v>613</v>
      </c>
    </row>
    <row r="245" spans="1:20" s="63" customFormat="1" outlineLevel="1" x14ac:dyDescent="0.2">
      <c r="A245" s="32" t="s">
        <v>0</v>
      </c>
      <c r="B245" s="32" t="s">
        <v>59</v>
      </c>
      <c r="C245" s="32" t="s">
        <v>62</v>
      </c>
      <c r="D245" s="119" t="s">
        <v>584</v>
      </c>
      <c r="E245" s="32" t="s">
        <v>49</v>
      </c>
      <c r="F245" s="32" t="s">
        <v>545</v>
      </c>
      <c r="G245" s="32"/>
      <c r="H245" s="32" t="s">
        <v>627</v>
      </c>
      <c r="I245" s="32" t="s">
        <v>485</v>
      </c>
      <c r="J245" s="32" t="s">
        <v>486</v>
      </c>
      <c r="K245" s="32" t="s">
        <v>487</v>
      </c>
      <c r="L245" s="32" t="s">
        <v>488</v>
      </c>
      <c r="M245" s="32" t="s">
        <v>489</v>
      </c>
      <c r="N245" s="32" t="s">
        <v>490</v>
      </c>
      <c r="O245" s="32" t="s">
        <v>491</v>
      </c>
      <c r="P245" s="32" t="s">
        <v>492</v>
      </c>
      <c r="Q245" s="32" t="s">
        <v>493</v>
      </c>
      <c r="R245" s="32" t="s">
        <v>494</v>
      </c>
      <c r="S245" s="32" t="s">
        <v>495</v>
      </c>
      <c r="T245" s="32" t="s">
        <v>496</v>
      </c>
    </row>
    <row r="246" spans="1:20" outlineLevel="1" x14ac:dyDescent="0.2">
      <c r="A246" s="536">
        <v>1</v>
      </c>
      <c r="B246" s="538" t="s">
        <v>48</v>
      </c>
      <c r="C246" s="538" t="s">
        <v>63</v>
      </c>
      <c r="D246" s="538" t="s">
        <v>497</v>
      </c>
      <c r="E246" s="540" t="s">
        <v>78</v>
      </c>
      <c r="F246" s="241" t="s">
        <v>595</v>
      </c>
      <c r="G246" s="229" t="s">
        <v>542</v>
      </c>
      <c r="H246" s="134">
        <v>0</v>
      </c>
      <c r="I246" s="134">
        <v>0</v>
      </c>
      <c r="J246" s="134">
        <v>0</v>
      </c>
      <c r="K246" s="134">
        <v>0</v>
      </c>
      <c r="L246" s="134">
        <v>0</v>
      </c>
      <c r="M246" s="134">
        <v>0</v>
      </c>
      <c r="N246" s="134">
        <v>0</v>
      </c>
      <c r="O246" s="134">
        <v>0</v>
      </c>
      <c r="P246" s="134">
        <v>0</v>
      </c>
      <c r="Q246" s="134">
        <v>0</v>
      </c>
      <c r="R246" s="134">
        <v>0</v>
      </c>
      <c r="S246" s="134">
        <v>0</v>
      </c>
      <c r="T246" s="134">
        <v>0</v>
      </c>
    </row>
    <row r="247" spans="1:20" outlineLevel="1" x14ac:dyDescent="0.2">
      <c r="A247" s="537"/>
      <c r="B247" s="539"/>
      <c r="C247" s="539"/>
      <c r="D247" s="539"/>
      <c r="E247" s="541"/>
      <c r="F247" s="242"/>
      <c r="G247" s="229" t="s">
        <v>543</v>
      </c>
      <c r="H247" s="144">
        <v>0</v>
      </c>
      <c r="I247" s="144">
        <v>0</v>
      </c>
      <c r="J247" s="144">
        <v>0</v>
      </c>
      <c r="K247" s="144">
        <v>0</v>
      </c>
      <c r="L247" s="144">
        <v>0</v>
      </c>
      <c r="M247" s="144">
        <v>0</v>
      </c>
      <c r="N247" s="144">
        <v>0</v>
      </c>
      <c r="O247" s="144">
        <v>0</v>
      </c>
      <c r="P247" s="229"/>
      <c r="Q247" s="229"/>
      <c r="R247" s="229"/>
      <c r="S247" s="229"/>
      <c r="T247" s="229"/>
    </row>
    <row r="248" spans="1:20" outlineLevel="1" x14ac:dyDescent="0.2">
      <c r="A248" s="536">
        <f>A246+1</f>
        <v>2</v>
      </c>
      <c r="B248" s="538" t="s">
        <v>48</v>
      </c>
      <c r="C248" s="538" t="s">
        <v>63</v>
      </c>
      <c r="D248" s="538" t="s">
        <v>497</v>
      </c>
      <c r="E248" s="540" t="s">
        <v>79</v>
      </c>
      <c r="F248" s="241" t="s">
        <v>595</v>
      </c>
      <c r="G248" s="229" t="s">
        <v>542</v>
      </c>
      <c r="H248" s="134">
        <v>0</v>
      </c>
      <c r="I248" s="134">
        <v>0</v>
      </c>
      <c r="J248" s="134">
        <v>0</v>
      </c>
      <c r="K248" s="134">
        <v>0</v>
      </c>
      <c r="L248" s="134">
        <v>0</v>
      </c>
      <c r="M248" s="134">
        <v>0</v>
      </c>
      <c r="N248" s="134">
        <v>0</v>
      </c>
      <c r="O248" s="134">
        <v>0</v>
      </c>
      <c r="P248" s="134">
        <v>0</v>
      </c>
      <c r="Q248" s="134">
        <v>0</v>
      </c>
      <c r="R248" s="134">
        <v>0</v>
      </c>
      <c r="S248" s="134">
        <v>0</v>
      </c>
      <c r="T248" s="134">
        <v>0</v>
      </c>
    </row>
    <row r="249" spans="1:20" outlineLevel="1" x14ac:dyDescent="0.2">
      <c r="A249" s="537"/>
      <c r="B249" s="539"/>
      <c r="C249" s="539"/>
      <c r="D249" s="539"/>
      <c r="E249" s="541"/>
      <c r="F249" s="242"/>
      <c r="G249" s="229" t="s">
        <v>543</v>
      </c>
      <c r="H249" s="144">
        <v>0</v>
      </c>
      <c r="I249" s="144">
        <v>0</v>
      </c>
      <c r="J249" s="144">
        <v>0</v>
      </c>
      <c r="K249" s="144">
        <v>0</v>
      </c>
      <c r="L249" s="144">
        <v>0</v>
      </c>
      <c r="M249" s="144">
        <v>0</v>
      </c>
      <c r="N249" s="144">
        <v>0</v>
      </c>
      <c r="O249" s="144">
        <v>0</v>
      </c>
      <c r="P249" s="229"/>
      <c r="Q249" s="229"/>
      <c r="R249" s="229"/>
      <c r="S249" s="229"/>
      <c r="T249" s="229"/>
    </row>
    <row r="250" spans="1:20" outlineLevel="1" x14ac:dyDescent="0.2">
      <c r="A250" s="536">
        <v>3</v>
      </c>
      <c r="B250" s="538" t="s">
        <v>48</v>
      </c>
      <c r="C250" s="538" t="s">
        <v>63</v>
      </c>
      <c r="D250" s="538" t="s">
        <v>50</v>
      </c>
      <c r="E250" s="540" t="s">
        <v>498</v>
      </c>
      <c r="F250" s="241" t="s">
        <v>597</v>
      </c>
      <c r="G250" s="229" t="s">
        <v>542</v>
      </c>
      <c r="H250" s="135">
        <v>0.95</v>
      </c>
      <c r="I250" s="135" t="s">
        <v>605</v>
      </c>
      <c r="J250" s="135" t="s">
        <v>605</v>
      </c>
      <c r="K250" s="135" t="s">
        <v>605</v>
      </c>
      <c r="L250" s="135" t="s">
        <v>605</v>
      </c>
      <c r="M250" s="135" t="s">
        <v>605</v>
      </c>
      <c r="N250" s="135" t="s">
        <v>605</v>
      </c>
      <c r="O250" s="135" t="s">
        <v>605</v>
      </c>
      <c r="P250" s="135" t="s">
        <v>605</v>
      </c>
      <c r="Q250" s="135" t="s">
        <v>605</v>
      </c>
      <c r="R250" s="135" t="s">
        <v>605</v>
      </c>
      <c r="S250" s="135" t="s">
        <v>605</v>
      </c>
      <c r="T250" s="135" t="s">
        <v>605</v>
      </c>
    </row>
    <row r="251" spans="1:20" outlineLevel="1" x14ac:dyDescent="0.2">
      <c r="A251" s="537"/>
      <c r="B251" s="539"/>
      <c r="C251" s="539"/>
      <c r="D251" s="539"/>
      <c r="E251" s="541"/>
      <c r="F251" s="242"/>
      <c r="G251" s="229" t="s">
        <v>543</v>
      </c>
      <c r="H251" s="150">
        <v>0.95</v>
      </c>
      <c r="I251" s="150" t="s">
        <v>605</v>
      </c>
      <c r="J251" s="150" t="s">
        <v>605</v>
      </c>
      <c r="K251" s="150" t="s">
        <v>605</v>
      </c>
      <c r="L251" s="150" t="s">
        <v>605</v>
      </c>
      <c r="M251" s="150" t="s">
        <v>605</v>
      </c>
      <c r="N251" s="150" t="s">
        <v>605</v>
      </c>
      <c r="O251" s="150" t="s">
        <v>605</v>
      </c>
      <c r="P251" s="230"/>
      <c r="Q251" s="230"/>
      <c r="R251" s="230"/>
      <c r="S251" s="230"/>
      <c r="T251" s="230"/>
    </row>
    <row r="252" spans="1:20" outlineLevel="1" x14ac:dyDescent="0.2">
      <c r="A252" s="536">
        <v>4</v>
      </c>
      <c r="B252" s="538" t="s">
        <v>48</v>
      </c>
      <c r="C252" s="538" t="s">
        <v>63</v>
      </c>
      <c r="D252" s="538" t="s">
        <v>53</v>
      </c>
      <c r="E252" s="540" t="s">
        <v>517</v>
      </c>
      <c r="F252" s="241" t="s">
        <v>596</v>
      </c>
      <c r="G252" s="229" t="s">
        <v>542</v>
      </c>
      <c r="H252" s="135">
        <v>0.3</v>
      </c>
      <c r="I252" s="136">
        <v>0.3</v>
      </c>
      <c r="J252" s="136">
        <v>0.3</v>
      </c>
      <c r="K252" s="136">
        <v>0.3</v>
      </c>
      <c r="L252" s="136">
        <v>0.3</v>
      </c>
      <c r="M252" s="136">
        <v>0.3</v>
      </c>
      <c r="N252" s="136">
        <v>0.3</v>
      </c>
      <c r="O252" s="136">
        <v>0.3</v>
      </c>
      <c r="P252" s="136">
        <v>0.3</v>
      </c>
      <c r="Q252" s="136">
        <v>0.3</v>
      </c>
      <c r="R252" s="136">
        <v>0.3</v>
      </c>
      <c r="S252" s="136">
        <v>0.3</v>
      </c>
      <c r="T252" s="136">
        <v>0.3</v>
      </c>
    </row>
    <row r="253" spans="1:20" outlineLevel="1" x14ac:dyDescent="0.2">
      <c r="A253" s="537"/>
      <c r="B253" s="539"/>
      <c r="C253" s="539"/>
      <c r="D253" s="539"/>
      <c r="E253" s="541"/>
      <c r="F253" s="242"/>
      <c r="G253" s="229" t="s">
        <v>543</v>
      </c>
      <c r="H253" s="150">
        <v>0.3</v>
      </c>
      <c r="I253" s="145">
        <v>0.3</v>
      </c>
      <c r="J253" s="145">
        <v>0.3</v>
      </c>
      <c r="K253" s="145">
        <v>0.3</v>
      </c>
      <c r="L253" s="145">
        <v>0.3</v>
      </c>
      <c r="M253" s="145">
        <v>0.3</v>
      </c>
      <c r="N253" s="145">
        <v>0.3</v>
      </c>
      <c r="O253" s="145">
        <v>0.3</v>
      </c>
      <c r="P253" s="235"/>
      <c r="Q253" s="235"/>
      <c r="R253" s="235"/>
      <c r="S253" s="235"/>
      <c r="T253" s="235"/>
    </row>
    <row r="254" spans="1:20" outlineLevel="1" x14ac:dyDescent="0.2">
      <c r="A254" s="536">
        <v>5</v>
      </c>
      <c r="B254" s="538" t="s">
        <v>48</v>
      </c>
      <c r="C254" s="538" t="s">
        <v>63</v>
      </c>
      <c r="D254" s="538" t="s">
        <v>512</v>
      </c>
      <c r="E254" s="540" t="s">
        <v>546</v>
      </c>
      <c r="F254" s="241" t="s">
        <v>595</v>
      </c>
      <c r="G254" s="229" t="s">
        <v>542</v>
      </c>
      <c r="H254" s="137">
        <v>3.3</v>
      </c>
      <c r="I254" s="137">
        <v>3.3</v>
      </c>
      <c r="J254" s="137">
        <v>3.3</v>
      </c>
      <c r="K254" s="137">
        <v>3.3</v>
      </c>
      <c r="L254" s="137">
        <v>3.3</v>
      </c>
      <c r="M254" s="137">
        <v>3.3</v>
      </c>
      <c r="N254" s="137">
        <v>3.3</v>
      </c>
      <c r="O254" s="137">
        <v>3.3</v>
      </c>
      <c r="P254" s="137">
        <v>3.3</v>
      </c>
      <c r="Q254" s="137">
        <v>3.3</v>
      </c>
      <c r="R254" s="137">
        <v>3.3</v>
      </c>
      <c r="S254" s="137">
        <v>3.3</v>
      </c>
      <c r="T254" s="137">
        <v>3.3</v>
      </c>
    </row>
    <row r="255" spans="1:20" outlineLevel="1" x14ac:dyDescent="0.2">
      <c r="A255" s="537"/>
      <c r="B255" s="539"/>
      <c r="C255" s="539"/>
      <c r="D255" s="539"/>
      <c r="E255" s="541"/>
      <c r="F255" s="242"/>
      <c r="G255" s="229" t="s">
        <v>543</v>
      </c>
      <c r="H255" s="146" t="s">
        <v>605</v>
      </c>
      <c r="I255" s="146" t="s">
        <v>605</v>
      </c>
      <c r="J255" s="146" t="s">
        <v>605</v>
      </c>
      <c r="K255" s="146">
        <v>3.39</v>
      </c>
      <c r="L255" s="146" t="s">
        <v>605</v>
      </c>
      <c r="M255" s="146">
        <v>3.39</v>
      </c>
      <c r="N255" s="146">
        <v>3.39</v>
      </c>
      <c r="O255" s="98"/>
      <c r="P255" s="98"/>
      <c r="Q255" s="98"/>
      <c r="R255" s="98"/>
      <c r="S255" s="98"/>
      <c r="T255" s="98"/>
    </row>
    <row r="256" spans="1:20" outlineLevel="1" x14ac:dyDescent="0.2">
      <c r="A256" s="536">
        <v>6</v>
      </c>
      <c r="B256" s="538" t="s">
        <v>48</v>
      </c>
      <c r="C256" s="538" t="s">
        <v>63</v>
      </c>
      <c r="D256" s="538" t="s">
        <v>512</v>
      </c>
      <c r="E256" s="540" t="s">
        <v>547</v>
      </c>
      <c r="F256" s="241" t="s">
        <v>595</v>
      </c>
      <c r="G256" s="229" t="s">
        <v>542</v>
      </c>
      <c r="H256" s="136">
        <v>1</v>
      </c>
      <c r="I256" s="136">
        <v>1</v>
      </c>
      <c r="J256" s="136">
        <v>1</v>
      </c>
      <c r="K256" s="136">
        <v>1</v>
      </c>
      <c r="L256" s="136">
        <v>1</v>
      </c>
      <c r="M256" s="136">
        <v>1</v>
      </c>
      <c r="N256" s="136">
        <v>1</v>
      </c>
      <c r="O256" s="136">
        <v>1</v>
      </c>
      <c r="P256" s="136">
        <v>1</v>
      </c>
      <c r="Q256" s="136">
        <v>1</v>
      </c>
      <c r="R256" s="136">
        <v>1</v>
      </c>
      <c r="S256" s="136">
        <v>1</v>
      </c>
      <c r="T256" s="136">
        <v>1</v>
      </c>
    </row>
    <row r="257" spans="1:20" outlineLevel="1" x14ac:dyDescent="0.2">
      <c r="A257" s="537"/>
      <c r="B257" s="539"/>
      <c r="C257" s="539"/>
      <c r="D257" s="539"/>
      <c r="E257" s="541"/>
      <c r="F257" s="242"/>
      <c r="G257" s="229" t="s">
        <v>543</v>
      </c>
      <c r="H257" s="145">
        <v>1</v>
      </c>
      <c r="I257" s="145">
        <v>1</v>
      </c>
      <c r="J257" s="145">
        <v>1</v>
      </c>
      <c r="K257" s="145">
        <v>1</v>
      </c>
      <c r="L257" s="145">
        <v>1</v>
      </c>
      <c r="M257" s="145">
        <v>1</v>
      </c>
      <c r="N257" s="145">
        <v>1</v>
      </c>
      <c r="O257" s="145">
        <v>1</v>
      </c>
      <c r="P257" s="235"/>
      <c r="Q257" s="235"/>
      <c r="R257" s="235"/>
      <c r="S257" s="235"/>
      <c r="T257" s="235"/>
    </row>
    <row r="258" spans="1:20" outlineLevel="1" x14ac:dyDescent="0.2">
      <c r="A258" s="536">
        <v>7</v>
      </c>
      <c r="B258" s="538" t="s">
        <v>48</v>
      </c>
      <c r="C258" s="538" t="s">
        <v>63</v>
      </c>
      <c r="D258" s="538" t="s">
        <v>512</v>
      </c>
      <c r="E258" s="540" t="s">
        <v>548</v>
      </c>
      <c r="F258" s="241" t="s">
        <v>595</v>
      </c>
      <c r="G258" s="229" t="s">
        <v>542</v>
      </c>
      <c r="H258" s="136">
        <v>0.95</v>
      </c>
      <c r="I258" s="136">
        <v>0.95</v>
      </c>
      <c r="J258" s="136">
        <v>0.95</v>
      </c>
      <c r="K258" s="136">
        <v>0.95</v>
      </c>
      <c r="L258" s="136">
        <v>0.95</v>
      </c>
      <c r="M258" s="136">
        <v>0.95</v>
      </c>
      <c r="N258" s="136">
        <v>0.95</v>
      </c>
      <c r="O258" s="136">
        <v>0.95</v>
      </c>
      <c r="P258" s="136">
        <v>0.95</v>
      </c>
      <c r="Q258" s="136">
        <v>0.95</v>
      </c>
      <c r="R258" s="136">
        <v>0.95</v>
      </c>
      <c r="S258" s="136">
        <v>0.95</v>
      </c>
      <c r="T258" s="136">
        <v>0.95</v>
      </c>
    </row>
    <row r="259" spans="1:20" outlineLevel="1" x14ac:dyDescent="0.2">
      <c r="A259" s="537"/>
      <c r="B259" s="539"/>
      <c r="C259" s="539"/>
      <c r="D259" s="539"/>
      <c r="E259" s="541"/>
      <c r="F259" s="242"/>
      <c r="G259" s="229" t="s">
        <v>543</v>
      </c>
      <c r="H259" s="145">
        <v>0.96</v>
      </c>
      <c r="I259" s="145">
        <v>0.98</v>
      </c>
      <c r="J259" s="145">
        <v>0.97</v>
      </c>
      <c r="K259" s="145">
        <v>0.98</v>
      </c>
      <c r="L259" s="145">
        <v>0.98</v>
      </c>
      <c r="M259" s="145">
        <v>0.99</v>
      </c>
      <c r="N259" s="145">
        <v>0.99</v>
      </c>
      <c r="O259" s="145">
        <v>0.99</v>
      </c>
      <c r="P259" s="235"/>
      <c r="Q259" s="235"/>
      <c r="R259" s="235"/>
      <c r="S259" s="235"/>
      <c r="T259" s="235"/>
    </row>
    <row r="260" spans="1:20" outlineLevel="1" x14ac:dyDescent="0.2">
      <c r="A260" s="536">
        <v>8</v>
      </c>
      <c r="B260" s="538" t="s">
        <v>48</v>
      </c>
      <c r="C260" s="538" t="s">
        <v>63</v>
      </c>
      <c r="D260" s="538" t="s">
        <v>512</v>
      </c>
      <c r="E260" s="540" t="s">
        <v>560</v>
      </c>
      <c r="F260" s="241" t="s">
        <v>595</v>
      </c>
      <c r="G260" s="229" t="s">
        <v>542</v>
      </c>
      <c r="H260" s="137" t="s">
        <v>629</v>
      </c>
      <c r="I260" s="137" t="s">
        <v>629</v>
      </c>
      <c r="J260" s="137" t="s">
        <v>629</v>
      </c>
      <c r="K260" s="137" t="s">
        <v>629</v>
      </c>
      <c r="L260" s="137" t="s">
        <v>629</v>
      </c>
      <c r="M260" s="137" t="s">
        <v>629</v>
      </c>
      <c r="N260" s="137" t="s">
        <v>629</v>
      </c>
      <c r="O260" s="137" t="s">
        <v>629</v>
      </c>
      <c r="P260" s="137"/>
      <c r="Q260" s="137"/>
      <c r="R260" s="137"/>
      <c r="S260" s="137"/>
      <c r="T260" s="137"/>
    </row>
    <row r="261" spans="1:20" outlineLevel="1" x14ac:dyDescent="0.2">
      <c r="A261" s="537"/>
      <c r="B261" s="539"/>
      <c r="C261" s="539"/>
      <c r="D261" s="539"/>
      <c r="E261" s="541"/>
      <c r="F261" s="242"/>
      <c r="G261" s="229" t="s">
        <v>543</v>
      </c>
      <c r="H261" s="145" t="s">
        <v>629</v>
      </c>
      <c r="I261" s="145" t="s">
        <v>629</v>
      </c>
      <c r="J261" s="145" t="s">
        <v>629</v>
      </c>
      <c r="K261" s="145" t="s">
        <v>629</v>
      </c>
      <c r="L261" s="145" t="s">
        <v>629</v>
      </c>
      <c r="M261" s="145" t="s">
        <v>629</v>
      </c>
      <c r="N261" s="145" t="s">
        <v>629</v>
      </c>
      <c r="O261" s="145" t="s">
        <v>629</v>
      </c>
      <c r="P261" s="98"/>
      <c r="Q261" s="98"/>
      <c r="R261" s="98"/>
      <c r="S261" s="98"/>
      <c r="T261" s="98"/>
    </row>
    <row r="262" spans="1:20" outlineLevel="1" x14ac:dyDescent="0.2">
      <c r="A262" s="536">
        <v>9</v>
      </c>
      <c r="B262" s="538" t="s">
        <v>48</v>
      </c>
      <c r="C262" s="538" t="s">
        <v>63</v>
      </c>
      <c r="D262" s="538" t="s">
        <v>512</v>
      </c>
      <c r="E262" s="540" t="s">
        <v>549</v>
      </c>
      <c r="F262" s="241" t="s">
        <v>595</v>
      </c>
      <c r="G262" s="229" t="s">
        <v>542</v>
      </c>
      <c r="H262" s="137">
        <v>0</v>
      </c>
      <c r="I262" s="137">
        <v>0</v>
      </c>
      <c r="J262" s="137">
        <v>0</v>
      </c>
      <c r="K262" s="137">
        <v>0</v>
      </c>
      <c r="L262" s="137">
        <v>0</v>
      </c>
      <c r="M262" s="137">
        <v>0</v>
      </c>
      <c r="N262" s="137">
        <v>0</v>
      </c>
      <c r="O262" s="137">
        <v>0</v>
      </c>
      <c r="P262" s="137">
        <v>0</v>
      </c>
      <c r="Q262" s="137">
        <v>0</v>
      </c>
      <c r="R262" s="137">
        <v>0</v>
      </c>
      <c r="S262" s="137">
        <v>0</v>
      </c>
      <c r="T262" s="137">
        <v>0</v>
      </c>
    </row>
    <row r="263" spans="1:20" outlineLevel="1" x14ac:dyDescent="0.2">
      <c r="A263" s="537"/>
      <c r="B263" s="539"/>
      <c r="C263" s="539"/>
      <c r="D263" s="539"/>
      <c r="E263" s="541"/>
      <c r="F263" s="242"/>
      <c r="G263" s="229" t="s">
        <v>543</v>
      </c>
      <c r="H263" s="146">
        <v>0</v>
      </c>
      <c r="I263" s="146">
        <v>0</v>
      </c>
      <c r="J263" s="146">
        <v>0</v>
      </c>
      <c r="K263" s="146">
        <v>0</v>
      </c>
      <c r="L263" s="146">
        <v>0</v>
      </c>
      <c r="M263" s="146">
        <v>0</v>
      </c>
      <c r="N263" s="146">
        <v>0</v>
      </c>
      <c r="O263" s="146">
        <v>0</v>
      </c>
      <c r="P263" s="98"/>
      <c r="Q263" s="98"/>
      <c r="R263" s="98"/>
      <c r="S263" s="98"/>
      <c r="T263" s="98"/>
    </row>
    <row r="264" spans="1:20" outlineLevel="1" x14ac:dyDescent="0.2">
      <c r="A264" s="536">
        <v>10</v>
      </c>
      <c r="B264" s="538" t="s">
        <v>48</v>
      </c>
      <c r="C264" s="538" t="s">
        <v>63</v>
      </c>
      <c r="D264" s="538" t="s">
        <v>512</v>
      </c>
      <c r="E264" s="540" t="s">
        <v>550</v>
      </c>
      <c r="F264" s="241" t="s">
        <v>595</v>
      </c>
      <c r="G264" s="229" t="s">
        <v>542</v>
      </c>
      <c r="H264" s="137">
        <v>5</v>
      </c>
      <c r="I264" s="137" t="s">
        <v>629</v>
      </c>
      <c r="J264" s="137" t="s">
        <v>629</v>
      </c>
      <c r="K264" s="137" t="s">
        <v>629</v>
      </c>
      <c r="L264" s="137" t="s">
        <v>629</v>
      </c>
      <c r="M264" s="137" t="s">
        <v>629</v>
      </c>
      <c r="N264" s="137" t="s">
        <v>629</v>
      </c>
      <c r="O264" s="137" t="s">
        <v>629</v>
      </c>
      <c r="P264" s="137">
        <v>0</v>
      </c>
      <c r="Q264" s="137">
        <v>0</v>
      </c>
      <c r="R264" s="137">
        <v>0</v>
      </c>
      <c r="S264" s="137">
        <v>0</v>
      </c>
      <c r="T264" s="137">
        <v>0</v>
      </c>
    </row>
    <row r="265" spans="1:20" outlineLevel="1" x14ac:dyDescent="0.2">
      <c r="A265" s="537"/>
      <c r="B265" s="539"/>
      <c r="C265" s="539"/>
      <c r="D265" s="539"/>
      <c r="E265" s="541"/>
      <c r="F265" s="242"/>
      <c r="G265" s="229" t="s">
        <v>543</v>
      </c>
      <c r="H265" s="146">
        <v>5</v>
      </c>
      <c r="I265" s="145" t="s">
        <v>629</v>
      </c>
      <c r="J265" s="145" t="s">
        <v>629</v>
      </c>
      <c r="K265" s="145" t="s">
        <v>629</v>
      </c>
      <c r="L265" s="145" t="s">
        <v>629</v>
      </c>
      <c r="M265" s="145" t="s">
        <v>629</v>
      </c>
      <c r="N265" s="145" t="s">
        <v>629</v>
      </c>
      <c r="O265" s="145" t="s">
        <v>629</v>
      </c>
      <c r="P265" s="98"/>
      <c r="Q265" s="98"/>
      <c r="R265" s="98"/>
      <c r="S265" s="98"/>
      <c r="T265" s="98"/>
    </row>
    <row r="266" spans="1:20" outlineLevel="1" x14ac:dyDescent="0.2">
      <c r="A266" s="536">
        <v>11</v>
      </c>
      <c r="B266" s="538" t="s">
        <v>48</v>
      </c>
      <c r="C266" s="538" t="s">
        <v>63</v>
      </c>
      <c r="D266" s="538" t="s">
        <v>65</v>
      </c>
      <c r="E266" s="540" t="s">
        <v>585</v>
      </c>
      <c r="F266" s="241" t="s">
        <v>595</v>
      </c>
      <c r="G266" s="229" t="s">
        <v>542</v>
      </c>
      <c r="H266" s="154">
        <v>2</v>
      </c>
      <c r="I266" s="154">
        <v>2</v>
      </c>
      <c r="J266" s="154">
        <v>2</v>
      </c>
      <c r="K266" s="154">
        <v>2</v>
      </c>
      <c r="L266" s="154">
        <v>2</v>
      </c>
      <c r="M266" s="154">
        <v>2</v>
      </c>
      <c r="N266" s="154">
        <v>2</v>
      </c>
      <c r="O266" s="154">
        <v>2</v>
      </c>
      <c r="P266" s="154">
        <v>2</v>
      </c>
      <c r="Q266" s="154">
        <v>2</v>
      </c>
      <c r="R266" s="154">
        <v>2</v>
      </c>
      <c r="S266" s="154">
        <v>2</v>
      </c>
      <c r="T266" s="154">
        <v>2</v>
      </c>
    </row>
    <row r="267" spans="1:20" outlineLevel="1" x14ac:dyDescent="0.2">
      <c r="A267" s="537"/>
      <c r="B267" s="539"/>
      <c r="C267" s="539"/>
      <c r="D267" s="539"/>
      <c r="E267" s="541"/>
      <c r="F267" s="242"/>
      <c r="G267" s="229" t="s">
        <v>543</v>
      </c>
      <c r="H267" s="159">
        <v>0</v>
      </c>
      <c r="I267" s="159">
        <v>0</v>
      </c>
      <c r="J267" s="159">
        <v>0</v>
      </c>
      <c r="K267" s="159">
        <v>0</v>
      </c>
      <c r="L267" s="159">
        <v>0</v>
      </c>
      <c r="M267" s="159">
        <v>0</v>
      </c>
      <c r="N267" s="159">
        <v>0</v>
      </c>
      <c r="O267" s="159">
        <v>0</v>
      </c>
      <c r="P267" s="236"/>
      <c r="Q267" s="236"/>
      <c r="R267" s="236"/>
      <c r="S267" s="236"/>
      <c r="T267" s="236"/>
    </row>
    <row r="268" spans="1:20" outlineLevel="1" x14ac:dyDescent="0.2">
      <c r="A268" s="536">
        <v>12</v>
      </c>
      <c r="B268" s="538" t="s">
        <v>48</v>
      </c>
      <c r="C268" s="538" t="s">
        <v>63</v>
      </c>
      <c r="D268" s="538" t="s">
        <v>512</v>
      </c>
      <c r="E268" s="540" t="s">
        <v>551</v>
      </c>
      <c r="F268" s="241" t="s">
        <v>595</v>
      </c>
      <c r="G268" s="229" t="s">
        <v>542</v>
      </c>
      <c r="H268" s="135" t="s">
        <v>594</v>
      </c>
      <c r="I268" s="135" t="s">
        <v>594</v>
      </c>
      <c r="J268" s="135" t="s">
        <v>594</v>
      </c>
      <c r="K268" s="135" t="s">
        <v>594</v>
      </c>
      <c r="L268" s="135" t="s">
        <v>594</v>
      </c>
      <c r="M268" s="135" t="s">
        <v>594</v>
      </c>
      <c r="N268" s="135" t="s">
        <v>594</v>
      </c>
      <c r="O268" s="135" t="s">
        <v>594</v>
      </c>
      <c r="P268" s="135" t="s">
        <v>594</v>
      </c>
      <c r="Q268" s="135" t="s">
        <v>594</v>
      </c>
      <c r="R268" s="135" t="s">
        <v>594</v>
      </c>
      <c r="S268" s="135" t="s">
        <v>594</v>
      </c>
      <c r="T268" s="135" t="s">
        <v>594</v>
      </c>
    </row>
    <row r="269" spans="1:20" outlineLevel="1" x14ac:dyDescent="0.2">
      <c r="A269" s="537"/>
      <c r="B269" s="539"/>
      <c r="C269" s="539"/>
      <c r="D269" s="539"/>
      <c r="E269" s="541"/>
      <c r="F269" s="242"/>
      <c r="G269" s="229" t="s">
        <v>543</v>
      </c>
      <c r="H269" s="150" t="s">
        <v>605</v>
      </c>
      <c r="I269" s="150" t="s">
        <v>605</v>
      </c>
      <c r="J269" s="150" t="s">
        <v>605</v>
      </c>
      <c r="K269" s="150" t="s">
        <v>605</v>
      </c>
      <c r="L269" s="150" t="s">
        <v>605</v>
      </c>
      <c r="M269" s="150" t="s">
        <v>605</v>
      </c>
      <c r="N269" s="150" t="s">
        <v>605</v>
      </c>
      <c r="O269" s="150" t="s">
        <v>605</v>
      </c>
      <c r="P269" s="238"/>
      <c r="Q269" s="238"/>
      <c r="R269" s="238"/>
      <c r="S269" s="238"/>
      <c r="T269" s="238"/>
    </row>
    <row r="270" spans="1:20" outlineLevel="1" x14ac:dyDescent="0.2">
      <c r="A270" s="536">
        <v>13</v>
      </c>
      <c r="B270" s="538" t="s">
        <v>48</v>
      </c>
      <c r="C270" s="538" t="s">
        <v>63</v>
      </c>
      <c r="D270" s="538" t="s">
        <v>512</v>
      </c>
      <c r="E270" s="540" t="s">
        <v>552</v>
      </c>
      <c r="F270" s="241" t="s">
        <v>595</v>
      </c>
      <c r="G270" s="229" t="s">
        <v>542</v>
      </c>
      <c r="H270" s="137">
        <v>0</v>
      </c>
      <c r="I270" s="137">
        <v>0</v>
      </c>
      <c r="J270" s="137">
        <v>0</v>
      </c>
      <c r="K270" s="137">
        <v>0</v>
      </c>
      <c r="L270" s="137">
        <v>0</v>
      </c>
      <c r="M270" s="137">
        <v>0</v>
      </c>
      <c r="N270" s="137">
        <v>0</v>
      </c>
      <c r="O270" s="137">
        <v>0</v>
      </c>
      <c r="P270" s="137">
        <v>0</v>
      </c>
      <c r="Q270" s="137">
        <v>0</v>
      </c>
      <c r="R270" s="137">
        <v>0</v>
      </c>
      <c r="S270" s="137">
        <v>0</v>
      </c>
      <c r="T270" s="137">
        <v>0</v>
      </c>
    </row>
    <row r="271" spans="1:20" outlineLevel="1" x14ac:dyDescent="0.2">
      <c r="A271" s="537"/>
      <c r="B271" s="539"/>
      <c r="C271" s="539"/>
      <c r="D271" s="539"/>
      <c r="E271" s="541"/>
      <c r="F271" s="242"/>
      <c r="G271" s="229" t="s">
        <v>543</v>
      </c>
      <c r="H271" s="159">
        <v>0</v>
      </c>
      <c r="I271" s="159">
        <v>0</v>
      </c>
      <c r="J271" s="159">
        <v>0</v>
      </c>
      <c r="K271" s="159">
        <v>0</v>
      </c>
      <c r="L271" s="159">
        <v>0</v>
      </c>
      <c r="M271" s="159">
        <v>0</v>
      </c>
      <c r="N271" s="159">
        <v>0</v>
      </c>
      <c r="O271" s="159">
        <v>0</v>
      </c>
      <c r="P271" s="98"/>
      <c r="Q271" s="98"/>
      <c r="R271" s="98"/>
      <c r="S271" s="98"/>
      <c r="T271" s="98"/>
    </row>
    <row r="272" spans="1:20" outlineLevel="1" x14ac:dyDescent="0.2">
      <c r="A272" s="536">
        <v>14</v>
      </c>
      <c r="B272" s="538" t="s">
        <v>48</v>
      </c>
      <c r="C272" s="538" t="s">
        <v>63</v>
      </c>
      <c r="D272" s="538" t="s">
        <v>65</v>
      </c>
      <c r="E272" s="540" t="s">
        <v>561</v>
      </c>
      <c r="F272" s="542" t="s">
        <v>620</v>
      </c>
      <c r="G272" s="229" t="s">
        <v>542</v>
      </c>
      <c r="H272" s="135" t="s">
        <v>594</v>
      </c>
      <c r="I272" s="135" t="s">
        <v>594</v>
      </c>
      <c r="J272" s="135" t="s">
        <v>594</v>
      </c>
      <c r="K272" s="135" t="s">
        <v>594</v>
      </c>
      <c r="L272" s="135" t="s">
        <v>594</v>
      </c>
      <c r="M272" s="135" t="s">
        <v>594</v>
      </c>
      <c r="N272" s="135" t="s">
        <v>594</v>
      </c>
      <c r="O272" s="135" t="s">
        <v>594</v>
      </c>
      <c r="P272" s="135" t="s">
        <v>594</v>
      </c>
      <c r="Q272" s="135" t="s">
        <v>594</v>
      </c>
      <c r="R272" s="135" t="s">
        <v>594</v>
      </c>
      <c r="S272" s="135" t="s">
        <v>594</v>
      </c>
      <c r="T272" s="135" t="s">
        <v>594</v>
      </c>
    </row>
    <row r="273" spans="1:20" outlineLevel="1" x14ac:dyDescent="0.2">
      <c r="A273" s="537"/>
      <c r="B273" s="539"/>
      <c r="C273" s="539"/>
      <c r="D273" s="539"/>
      <c r="E273" s="541"/>
      <c r="F273" s="543"/>
      <c r="G273" s="229" t="s">
        <v>543</v>
      </c>
      <c r="H273" s="150" t="s">
        <v>605</v>
      </c>
      <c r="I273" s="150" t="s">
        <v>605</v>
      </c>
      <c r="J273" s="150" t="s">
        <v>605</v>
      </c>
      <c r="K273" s="150" t="s">
        <v>605</v>
      </c>
      <c r="L273" s="150" t="s">
        <v>605</v>
      </c>
      <c r="M273" s="150" t="s">
        <v>605</v>
      </c>
      <c r="N273" s="150" t="s">
        <v>605</v>
      </c>
      <c r="O273" s="150" t="s">
        <v>605</v>
      </c>
      <c r="P273" s="238"/>
      <c r="Q273" s="238"/>
      <c r="R273" s="238"/>
      <c r="S273" s="238"/>
      <c r="T273" s="238"/>
    </row>
    <row r="274" spans="1:20" outlineLevel="1" x14ac:dyDescent="0.2">
      <c r="A274" s="536">
        <v>15</v>
      </c>
      <c r="B274" s="538" t="s">
        <v>48</v>
      </c>
      <c r="C274" s="538" t="s">
        <v>63</v>
      </c>
      <c r="D274" s="538" t="s">
        <v>512</v>
      </c>
      <c r="E274" s="540" t="s">
        <v>562</v>
      </c>
      <c r="F274" s="241" t="s">
        <v>620</v>
      </c>
      <c r="G274" s="229" t="s">
        <v>542</v>
      </c>
      <c r="H274" s="155">
        <v>7</v>
      </c>
      <c r="I274" s="155">
        <v>7</v>
      </c>
      <c r="J274" s="155">
        <v>7</v>
      </c>
      <c r="K274" s="155">
        <v>7</v>
      </c>
      <c r="L274" s="155">
        <v>7</v>
      </c>
      <c r="M274" s="155">
        <v>7</v>
      </c>
      <c r="N274" s="155">
        <v>7</v>
      </c>
      <c r="O274" s="155">
        <v>7</v>
      </c>
      <c r="P274" s="155">
        <v>7</v>
      </c>
      <c r="Q274" s="155">
        <v>7</v>
      </c>
      <c r="R274" s="155">
        <v>7</v>
      </c>
      <c r="S274" s="155">
        <v>7</v>
      </c>
      <c r="T274" s="155">
        <v>7</v>
      </c>
    </row>
    <row r="275" spans="1:20" outlineLevel="1" x14ac:dyDescent="0.2">
      <c r="A275" s="537"/>
      <c r="B275" s="539"/>
      <c r="C275" s="539"/>
      <c r="D275" s="539"/>
      <c r="E275" s="541"/>
      <c r="F275" s="242"/>
      <c r="G275" s="229" t="s">
        <v>543</v>
      </c>
      <c r="H275" s="195">
        <v>5</v>
      </c>
      <c r="I275" s="195">
        <v>4.460093896713615</v>
      </c>
      <c r="J275" s="195">
        <v>4.5655375552282766</v>
      </c>
      <c r="K275" s="195">
        <v>5</v>
      </c>
      <c r="L275" s="195">
        <v>5</v>
      </c>
      <c r="M275" s="195">
        <v>7</v>
      </c>
      <c r="N275" s="195">
        <v>7</v>
      </c>
      <c r="O275" s="195">
        <v>7</v>
      </c>
      <c r="P275" s="237"/>
      <c r="Q275" s="237"/>
      <c r="R275" s="237"/>
      <c r="S275" s="237"/>
      <c r="T275" s="237"/>
    </row>
    <row r="276" spans="1:20" outlineLevel="1" x14ac:dyDescent="0.2">
      <c r="A276" s="536">
        <v>16</v>
      </c>
      <c r="B276" s="538" t="s">
        <v>48</v>
      </c>
      <c r="C276" s="538" t="s">
        <v>67</v>
      </c>
      <c r="D276" s="538" t="s">
        <v>54</v>
      </c>
      <c r="E276" s="540" t="s">
        <v>563</v>
      </c>
      <c r="F276" s="241" t="s">
        <v>620</v>
      </c>
      <c r="G276" s="229" t="s">
        <v>542</v>
      </c>
      <c r="H276" s="134">
        <v>2</v>
      </c>
      <c r="I276" s="134">
        <v>2</v>
      </c>
      <c r="J276" s="134">
        <v>2</v>
      </c>
      <c r="K276" s="134">
        <v>2</v>
      </c>
      <c r="L276" s="134">
        <v>2</v>
      </c>
      <c r="M276" s="134">
        <v>2</v>
      </c>
      <c r="N276" s="134">
        <v>2</v>
      </c>
      <c r="O276" s="134">
        <v>2</v>
      </c>
      <c r="P276" s="134">
        <v>2</v>
      </c>
      <c r="Q276" s="134">
        <v>2</v>
      </c>
      <c r="R276" s="134">
        <v>2</v>
      </c>
      <c r="S276" s="134">
        <v>2</v>
      </c>
      <c r="T276" s="134">
        <v>2</v>
      </c>
    </row>
    <row r="277" spans="1:20" outlineLevel="1" x14ac:dyDescent="0.2">
      <c r="A277" s="537"/>
      <c r="B277" s="539"/>
      <c r="C277" s="539"/>
      <c r="D277" s="539"/>
      <c r="E277" s="541"/>
      <c r="F277" s="242"/>
      <c r="G277" s="229" t="s">
        <v>543</v>
      </c>
      <c r="H277" s="146">
        <v>1</v>
      </c>
      <c r="I277" s="146">
        <v>0</v>
      </c>
      <c r="J277" s="146">
        <v>0</v>
      </c>
      <c r="K277" s="146">
        <v>0</v>
      </c>
      <c r="L277" s="146">
        <v>1</v>
      </c>
      <c r="M277" s="146">
        <v>1</v>
      </c>
      <c r="N277" s="146">
        <v>1</v>
      </c>
      <c r="O277" s="146">
        <v>1</v>
      </c>
      <c r="P277" s="98"/>
      <c r="Q277" s="98"/>
      <c r="R277" s="98"/>
      <c r="S277" s="98"/>
      <c r="T277" s="98"/>
    </row>
    <row r="278" spans="1:20" outlineLevel="1" x14ac:dyDescent="0.2">
      <c r="A278" s="536">
        <v>17</v>
      </c>
      <c r="B278" s="538" t="s">
        <v>48</v>
      </c>
      <c r="C278" s="538" t="s">
        <v>67</v>
      </c>
      <c r="D278" s="538" t="s">
        <v>50</v>
      </c>
      <c r="E278" s="540" t="s">
        <v>564</v>
      </c>
      <c r="F278" s="241" t="s">
        <v>620</v>
      </c>
      <c r="G278" s="229" t="s">
        <v>542</v>
      </c>
      <c r="H278" s="135" t="s">
        <v>594</v>
      </c>
      <c r="I278" s="135" t="s">
        <v>594</v>
      </c>
      <c r="J278" s="135" t="s">
        <v>594</v>
      </c>
      <c r="K278" s="135" t="s">
        <v>594</v>
      </c>
      <c r="L278" s="135" t="s">
        <v>594</v>
      </c>
      <c r="M278" s="135" t="s">
        <v>594</v>
      </c>
      <c r="N278" s="135" t="s">
        <v>594</v>
      </c>
      <c r="O278" s="135" t="s">
        <v>594</v>
      </c>
      <c r="P278" s="135" t="s">
        <v>594</v>
      </c>
      <c r="Q278" s="135" t="s">
        <v>594</v>
      </c>
      <c r="R278" s="135" t="s">
        <v>594</v>
      </c>
      <c r="S278" s="135" t="s">
        <v>594</v>
      </c>
      <c r="T278" s="135" t="s">
        <v>594</v>
      </c>
    </row>
    <row r="279" spans="1:20" outlineLevel="1" x14ac:dyDescent="0.2">
      <c r="A279" s="537"/>
      <c r="B279" s="539"/>
      <c r="C279" s="539"/>
      <c r="D279" s="539"/>
      <c r="E279" s="541"/>
      <c r="F279" s="242"/>
      <c r="G279" s="229" t="s">
        <v>543</v>
      </c>
      <c r="H279" s="150" t="s">
        <v>605</v>
      </c>
      <c r="I279" s="150" t="s">
        <v>605</v>
      </c>
      <c r="J279" s="150" t="s">
        <v>605</v>
      </c>
      <c r="K279" s="150" t="s">
        <v>605</v>
      </c>
      <c r="L279" s="150" t="s">
        <v>605</v>
      </c>
      <c r="M279" s="150" t="s">
        <v>605</v>
      </c>
      <c r="N279" s="150" t="s">
        <v>605</v>
      </c>
      <c r="O279" s="150" t="s">
        <v>605</v>
      </c>
      <c r="P279" s="238"/>
      <c r="Q279" s="238"/>
      <c r="R279" s="238"/>
      <c r="S279" s="238"/>
      <c r="T279" s="238"/>
    </row>
    <row r="280" spans="1:20" outlineLevel="1" x14ac:dyDescent="0.2">
      <c r="A280" s="536">
        <v>18</v>
      </c>
      <c r="B280" s="538" t="s">
        <v>48</v>
      </c>
      <c r="C280" s="538" t="s">
        <v>67</v>
      </c>
      <c r="D280" s="538" t="s">
        <v>50</v>
      </c>
      <c r="E280" s="540" t="s">
        <v>565</v>
      </c>
      <c r="F280" s="241" t="s">
        <v>620</v>
      </c>
      <c r="G280" s="229" t="s">
        <v>542</v>
      </c>
      <c r="H280" s="135" t="s">
        <v>605</v>
      </c>
      <c r="I280" s="135" t="s">
        <v>605</v>
      </c>
      <c r="J280" s="135" t="s">
        <v>605</v>
      </c>
      <c r="K280" s="135" t="s">
        <v>605</v>
      </c>
      <c r="L280" s="135" t="s">
        <v>605</v>
      </c>
      <c r="M280" s="135" t="s">
        <v>605</v>
      </c>
      <c r="N280" s="135" t="s">
        <v>605</v>
      </c>
      <c r="O280" s="135" t="s">
        <v>605</v>
      </c>
      <c r="P280" s="135" t="s">
        <v>605</v>
      </c>
      <c r="Q280" s="135" t="s">
        <v>605</v>
      </c>
      <c r="R280" s="135" t="s">
        <v>605</v>
      </c>
      <c r="S280" s="135" t="s">
        <v>605</v>
      </c>
      <c r="T280" s="135" t="s">
        <v>605</v>
      </c>
    </row>
    <row r="281" spans="1:20" outlineLevel="1" x14ac:dyDescent="0.2">
      <c r="A281" s="537"/>
      <c r="B281" s="539"/>
      <c r="C281" s="539"/>
      <c r="D281" s="539"/>
      <c r="E281" s="541"/>
      <c r="F281" s="242"/>
      <c r="G281" s="229" t="s">
        <v>543</v>
      </c>
      <c r="H281" s="203" t="s">
        <v>605</v>
      </c>
      <c r="I281" s="203" t="s">
        <v>605</v>
      </c>
      <c r="J281" s="203" t="s">
        <v>605</v>
      </c>
      <c r="K281" s="203" t="s">
        <v>605</v>
      </c>
      <c r="L281" s="203" t="s">
        <v>605</v>
      </c>
      <c r="M281" s="203" t="s">
        <v>605</v>
      </c>
      <c r="N281" s="203" t="s">
        <v>605</v>
      </c>
      <c r="O281" s="203" t="s">
        <v>605</v>
      </c>
      <c r="P281" s="238"/>
      <c r="Q281" s="238"/>
      <c r="R281" s="238"/>
      <c r="S281" s="238"/>
      <c r="T281" s="238"/>
    </row>
    <row r="282" spans="1:20" outlineLevel="1" x14ac:dyDescent="0.2">
      <c r="A282" s="536">
        <v>19</v>
      </c>
      <c r="B282" s="538" t="s">
        <v>48</v>
      </c>
      <c r="C282" s="538" t="s">
        <v>67</v>
      </c>
      <c r="D282" s="538" t="s">
        <v>54</v>
      </c>
      <c r="E282" s="540" t="s">
        <v>234</v>
      </c>
      <c r="F282" s="241" t="s">
        <v>620</v>
      </c>
      <c r="G282" s="229" t="s">
        <v>542</v>
      </c>
      <c r="H282" s="135" t="s">
        <v>605</v>
      </c>
      <c r="I282" s="135" t="s">
        <v>605</v>
      </c>
      <c r="J282" s="135" t="s">
        <v>605</v>
      </c>
      <c r="K282" s="135" t="s">
        <v>605</v>
      </c>
      <c r="L282" s="135" t="s">
        <v>605</v>
      </c>
      <c r="M282" s="135" t="s">
        <v>605</v>
      </c>
      <c r="N282" s="135" t="s">
        <v>605</v>
      </c>
      <c r="O282" s="135" t="s">
        <v>605</v>
      </c>
      <c r="P282" s="135" t="s">
        <v>605</v>
      </c>
      <c r="Q282" s="135" t="s">
        <v>605</v>
      </c>
      <c r="R282" s="135" t="s">
        <v>605</v>
      </c>
      <c r="S282" s="135" t="s">
        <v>605</v>
      </c>
      <c r="T282" s="135" t="s">
        <v>605</v>
      </c>
    </row>
    <row r="283" spans="1:20" outlineLevel="1" x14ac:dyDescent="0.2">
      <c r="A283" s="537"/>
      <c r="B283" s="539"/>
      <c r="C283" s="539"/>
      <c r="D283" s="539"/>
      <c r="E283" s="541"/>
      <c r="F283" s="242"/>
      <c r="G283" s="229" t="s">
        <v>543</v>
      </c>
      <c r="H283" s="150" t="s">
        <v>605</v>
      </c>
      <c r="I283" s="150" t="s">
        <v>605</v>
      </c>
      <c r="J283" s="150" t="s">
        <v>605</v>
      </c>
      <c r="K283" s="150" t="s">
        <v>605</v>
      </c>
      <c r="L283" s="150" t="s">
        <v>605</v>
      </c>
      <c r="M283" s="150" t="s">
        <v>605</v>
      </c>
      <c r="N283" s="150" t="s">
        <v>605</v>
      </c>
      <c r="O283" s="150" t="s">
        <v>605</v>
      </c>
      <c r="P283" s="235"/>
      <c r="Q283" s="235"/>
      <c r="R283" s="235"/>
      <c r="S283" s="235"/>
      <c r="T283" s="235"/>
    </row>
    <row r="284" spans="1:20" outlineLevel="1" x14ac:dyDescent="0.2">
      <c r="A284" s="536">
        <v>20</v>
      </c>
      <c r="B284" s="538" t="s">
        <v>48</v>
      </c>
      <c r="C284" s="538" t="s">
        <v>67</v>
      </c>
      <c r="D284" s="538" t="s">
        <v>54</v>
      </c>
      <c r="E284" s="540" t="s">
        <v>235</v>
      </c>
      <c r="F284" s="241" t="s">
        <v>620</v>
      </c>
      <c r="G284" s="229" t="s">
        <v>542</v>
      </c>
      <c r="H284" s="135" t="s">
        <v>605</v>
      </c>
      <c r="I284" s="135" t="s">
        <v>605</v>
      </c>
      <c r="J284" s="135" t="s">
        <v>605</v>
      </c>
      <c r="K284" s="135" t="s">
        <v>605</v>
      </c>
      <c r="L284" s="135" t="s">
        <v>605</v>
      </c>
      <c r="M284" s="135" t="s">
        <v>605</v>
      </c>
      <c r="N284" s="135" t="s">
        <v>605</v>
      </c>
      <c r="O284" s="135" t="s">
        <v>605</v>
      </c>
      <c r="P284" s="135" t="s">
        <v>605</v>
      </c>
      <c r="Q284" s="135" t="s">
        <v>605</v>
      </c>
      <c r="R284" s="135" t="s">
        <v>605</v>
      </c>
      <c r="S284" s="135" t="s">
        <v>605</v>
      </c>
      <c r="T284" s="135" t="s">
        <v>605</v>
      </c>
    </row>
    <row r="285" spans="1:20" outlineLevel="1" x14ac:dyDescent="0.2">
      <c r="A285" s="537"/>
      <c r="B285" s="539"/>
      <c r="C285" s="539"/>
      <c r="D285" s="539"/>
      <c r="E285" s="541"/>
      <c r="F285" s="242"/>
      <c r="G285" s="229" t="s">
        <v>543</v>
      </c>
      <c r="H285" s="150" t="s">
        <v>605</v>
      </c>
      <c r="I285" s="150" t="s">
        <v>605</v>
      </c>
      <c r="J285" s="150" t="s">
        <v>605</v>
      </c>
      <c r="K285" s="150" t="s">
        <v>605</v>
      </c>
      <c r="L285" s="150" t="s">
        <v>605</v>
      </c>
      <c r="M285" s="150" t="s">
        <v>605</v>
      </c>
      <c r="N285" s="150" t="s">
        <v>605</v>
      </c>
      <c r="O285" s="150" t="s">
        <v>605</v>
      </c>
      <c r="P285" s="235"/>
      <c r="Q285" s="235"/>
      <c r="R285" s="235"/>
      <c r="S285" s="235"/>
      <c r="T285" s="235"/>
    </row>
    <row r="286" spans="1:20" outlineLevel="1" x14ac:dyDescent="0.2">
      <c r="A286" s="536">
        <v>21</v>
      </c>
      <c r="B286" s="538" t="s">
        <v>48</v>
      </c>
      <c r="C286" s="538" t="s">
        <v>67</v>
      </c>
      <c r="D286" s="538" t="s">
        <v>54</v>
      </c>
      <c r="E286" s="540" t="s">
        <v>566</v>
      </c>
      <c r="F286" s="241" t="s">
        <v>620</v>
      </c>
      <c r="G286" s="229" t="s">
        <v>542</v>
      </c>
      <c r="H286" s="135" t="s">
        <v>605</v>
      </c>
      <c r="I286" s="135" t="s">
        <v>605</v>
      </c>
      <c r="J286" s="135" t="s">
        <v>605</v>
      </c>
      <c r="K286" s="135" t="s">
        <v>605</v>
      </c>
      <c r="L286" s="135" t="s">
        <v>605</v>
      </c>
      <c r="M286" s="135" t="s">
        <v>605</v>
      </c>
      <c r="N286" s="135" t="s">
        <v>605</v>
      </c>
      <c r="O286" s="135" t="s">
        <v>605</v>
      </c>
      <c r="P286" s="135" t="s">
        <v>605</v>
      </c>
      <c r="Q286" s="135" t="s">
        <v>605</v>
      </c>
      <c r="R286" s="135" t="s">
        <v>605</v>
      </c>
      <c r="S286" s="135" t="s">
        <v>605</v>
      </c>
      <c r="T286" s="135" t="s">
        <v>605</v>
      </c>
    </row>
    <row r="287" spans="1:20" outlineLevel="1" x14ac:dyDescent="0.2">
      <c r="A287" s="537"/>
      <c r="B287" s="539"/>
      <c r="C287" s="539"/>
      <c r="D287" s="539"/>
      <c r="E287" s="541"/>
      <c r="F287" s="242"/>
      <c r="G287" s="229" t="s">
        <v>543</v>
      </c>
      <c r="H287" s="150" t="s">
        <v>605</v>
      </c>
      <c r="I287" s="150" t="s">
        <v>605</v>
      </c>
      <c r="J287" s="150" t="s">
        <v>605</v>
      </c>
      <c r="K287" s="150" t="s">
        <v>605</v>
      </c>
      <c r="L287" s="150" t="s">
        <v>605</v>
      </c>
      <c r="M287" s="150" t="s">
        <v>605</v>
      </c>
      <c r="N287" s="150" t="s">
        <v>605</v>
      </c>
      <c r="O287" s="150" t="s">
        <v>605</v>
      </c>
      <c r="P287" s="235"/>
      <c r="Q287" s="235"/>
      <c r="R287" s="235"/>
      <c r="S287" s="235"/>
      <c r="T287" s="235"/>
    </row>
    <row r="288" spans="1:20" outlineLevel="1" x14ac:dyDescent="0.2">
      <c r="A288" s="536">
        <v>22</v>
      </c>
      <c r="B288" s="538" t="s">
        <v>48</v>
      </c>
      <c r="C288" s="538" t="s">
        <v>67</v>
      </c>
      <c r="D288" s="538" t="s">
        <v>54</v>
      </c>
      <c r="E288" s="540" t="s">
        <v>567</v>
      </c>
      <c r="F288" s="241" t="s">
        <v>620</v>
      </c>
      <c r="G288" s="229" t="s">
        <v>542</v>
      </c>
      <c r="H288" s="135" t="s">
        <v>605</v>
      </c>
      <c r="I288" s="135" t="s">
        <v>605</v>
      </c>
      <c r="J288" s="135" t="s">
        <v>605</v>
      </c>
      <c r="K288" s="135" t="s">
        <v>605</v>
      </c>
      <c r="L288" s="135" t="s">
        <v>605</v>
      </c>
      <c r="M288" s="135" t="s">
        <v>605</v>
      </c>
      <c r="N288" s="135" t="s">
        <v>605</v>
      </c>
      <c r="O288" s="135" t="s">
        <v>605</v>
      </c>
      <c r="P288" s="135" t="s">
        <v>605</v>
      </c>
      <c r="Q288" s="135" t="s">
        <v>605</v>
      </c>
      <c r="R288" s="135" t="s">
        <v>605</v>
      </c>
      <c r="S288" s="135" t="s">
        <v>605</v>
      </c>
      <c r="T288" s="135" t="s">
        <v>605</v>
      </c>
    </row>
    <row r="289" spans="1:20" outlineLevel="1" x14ac:dyDescent="0.2">
      <c r="A289" s="537"/>
      <c r="B289" s="539"/>
      <c r="C289" s="539"/>
      <c r="D289" s="539"/>
      <c r="E289" s="541"/>
      <c r="F289" s="242"/>
      <c r="G289" s="229" t="s">
        <v>543</v>
      </c>
      <c r="H289" s="150" t="s">
        <v>605</v>
      </c>
      <c r="I289" s="150" t="s">
        <v>605</v>
      </c>
      <c r="J289" s="150" t="s">
        <v>605</v>
      </c>
      <c r="K289" s="150" t="s">
        <v>605</v>
      </c>
      <c r="L289" s="150" t="s">
        <v>605</v>
      </c>
      <c r="M289" s="150" t="s">
        <v>605</v>
      </c>
      <c r="N289" s="150" t="s">
        <v>605</v>
      </c>
      <c r="O289" s="150" t="s">
        <v>605</v>
      </c>
      <c r="P289" s="235"/>
      <c r="Q289" s="235"/>
      <c r="R289" s="235"/>
      <c r="S289" s="235"/>
      <c r="T289" s="235"/>
    </row>
    <row r="290" spans="1:20" outlineLevel="1" x14ac:dyDescent="0.2">
      <c r="A290" s="536">
        <v>23</v>
      </c>
      <c r="B290" s="538" t="s">
        <v>48</v>
      </c>
      <c r="C290" s="538" t="s">
        <v>67</v>
      </c>
      <c r="D290" s="538" t="s">
        <v>54</v>
      </c>
      <c r="E290" s="540" t="s">
        <v>568</v>
      </c>
      <c r="F290" s="241" t="s">
        <v>620</v>
      </c>
      <c r="G290" s="229" t="s">
        <v>542</v>
      </c>
      <c r="H290" s="135" t="s">
        <v>605</v>
      </c>
      <c r="I290" s="135" t="s">
        <v>605</v>
      </c>
      <c r="J290" s="135" t="s">
        <v>605</v>
      </c>
      <c r="K290" s="135" t="s">
        <v>605</v>
      </c>
      <c r="L290" s="135" t="s">
        <v>605</v>
      </c>
      <c r="M290" s="135" t="s">
        <v>605</v>
      </c>
      <c r="N290" s="135" t="s">
        <v>605</v>
      </c>
      <c r="O290" s="135" t="s">
        <v>605</v>
      </c>
      <c r="P290" s="135" t="s">
        <v>605</v>
      </c>
      <c r="Q290" s="135" t="s">
        <v>605</v>
      </c>
      <c r="R290" s="135" t="s">
        <v>605</v>
      </c>
      <c r="S290" s="135" t="s">
        <v>605</v>
      </c>
      <c r="T290" s="135" t="s">
        <v>605</v>
      </c>
    </row>
    <row r="291" spans="1:20" outlineLevel="1" x14ac:dyDescent="0.2">
      <c r="A291" s="537"/>
      <c r="B291" s="539"/>
      <c r="C291" s="539"/>
      <c r="D291" s="539"/>
      <c r="E291" s="541"/>
      <c r="F291" s="242"/>
      <c r="G291" s="229" t="s">
        <v>543</v>
      </c>
      <c r="H291" s="150" t="s">
        <v>605</v>
      </c>
      <c r="I291" s="150" t="s">
        <v>605</v>
      </c>
      <c r="J291" s="150" t="s">
        <v>605</v>
      </c>
      <c r="K291" s="150" t="s">
        <v>605</v>
      </c>
      <c r="L291" s="150" t="s">
        <v>605</v>
      </c>
      <c r="M291" s="150" t="s">
        <v>605</v>
      </c>
      <c r="N291" s="150" t="s">
        <v>605</v>
      </c>
      <c r="O291" s="150" t="s">
        <v>605</v>
      </c>
      <c r="P291" s="235"/>
      <c r="Q291" s="235"/>
      <c r="R291" s="235"/>
      <c r="S291" s="235"/>
      <c r="T291" s="235"/>
    </row>
    <row r="292" spans="1:20" outlineLevel="1" x14ac:dyDescent="0.2">
      <c r="A292" s="536">
        <v>24</v>
      </c>
      <c r="B292" s="538" t="s">
        <v>48</v>
      </c>
      <c r="C292" s="538" t="s">
        <v>67</v>
      </c>
      <c r="D292" s="538" t="s">
        <v>54</v>
      </c>
      <c r="E292" s="540" t="s">
        <v>518</v>
      </c>
      <c r="F292" s="241" t="s">
        <v>620</v>
      </c>
      <c r="G292" s="229" t="s">
        <v>542</v>
      </c>
      <c r="H292" s="137">
        <v>130</v>
      </c>
      <c r="I292" s="137">
        <v>12</v>
      </c>
      <c r="J292" s="137">
        <v>12</v>
      </c>
      <c r="K292" s="137">
        <v>12</v>
      </c>
      <c r="L292" s="137">
        <v>11</v>
      </c>
      <c r="M292" s="137">
        <v>11</v>
      </c>
      <c r="N292" s="137">
        <v>11</v>
      </c>
      <c r="O292" s="137">
        <v>10</v>
      </c>
      <c r="P292" s="137">
        <v>10</v>
      </c>
      <c r="Q292" s="137">
        <v>10</v>
      </c>
      <c r="R292" s="137">
        <v>9</v>
      </c>
      <c r="S292" s="137">
        <v>9</v>
      </c>
      <c r="T292" s="137">
        <v>9</v>
      </c>
    </row>
    <row r="293" spans="1:20" outlineLevel="1" x14ac:dyDescent="0.2">
      <c r="A293" s="537"/>
      <c r="B293" s="539"/>
      <c r="C293" s="539"/>
      <c r="D293" s="539"/>
      <c r="E293" s="541"/>
      <c r="F293" s="242"/>
      <c r="G293" s="229" t="s">
        <v>543</v>
      </c>
      <c r="H293" s="130">
        <v>48</v>
      </c>
      <c r="I293" s="162">
        <v>16</v>
      </c>
      <c r="J293" s="162">
        <v>16</v>
      </c>
      <c r="K293" s="162">
        <v>16</v>
      </c>
      <c r="L293" s="130">
        <v>15</v>
      </c>
      <c r="M293" s="130">
        <v>14</v>
      </c>
      <c r="N293" s="130">
        <v>13</v>
      </c>
      <c r="O293" s="146">
        <v>8</v>
      </c>
      <c r="P293" s="98"/>
      <c r="Q293" s="98"/>
      <c r="R293" s="98"/>
      <c r="S293" s="98"/>
      <c r="T293" s="98"/>
    </row>
    <row r="294" spans="1:20" outlineLevel="1" x14ac:dyDescent="0.2">
      <c r="A294" s="536">
        <v>25</v>
      </c>
      <c r="B294" s="538" t="s">
        <v>48</v>
      </c>
      <c r="C294" s="538" t="s">
        <v>67</v>
      </c>
      <c r="D294" s="538" t="s">
        <v>54</v>
      </c>
      <c r="E294" s="540" t="s">
        <v>569</v>
      </c>
      <c r="F294" s="241" t="s">
        <v>620</v>
      </c>
      <c r="G294" s="229" t="s">
        <v>542</v>
      </c>
      <c r="H294" s="134">
        <v>10</v>
      </c>
      <c r="I294" s="134">
        <v>12</v>
      </c>
      <c r="J294" s="134">
        <v>12</v>
      </c>
      <c r="K294" s="134">
        <v>12</v>
      </c>
      <c r="L294" s="134">
        <v>10</v>
      </c>
      <c r="M294" s="187">
        <v>10</v>
      </c>
      <c r="N294" s="134">
        <v>10</v>
      </c>
      <c r="O294" s="134">
        <v>6</v>
      </c>
      <c r="P294" s="134">
        <v>8</v>
      </c>
      <c r="Q294" s="134">
        <v>8</v>
      </c>
      <c r="R294" s="134">
        <v>6</v>
      </c>
      <c r="S294" s="134">
        <v>6</v>
      </c>
      <c r="T294" s="134">
        <v>6</v>
      </c>
    </row>
    <row r="295" spans="1:20" outlineLevel="1" x14ac:dyDescent="0.2">
      <c r="A295" s="537"/>
      <c r="B295" s="539"/>
      <c r="C295" s="539"/>
      <c r="D295" s="539"/>
      <c r="E295" s="541"/>
      <c r="F295" s="242"/>
      <c r="G295" s="229" t="s">
        <v>543</v>
      </c>
      <c r="H295" s="164">
        <v>3</v>
      </c>
      <c r="I295" s="164">
        <v>3</v>
      </c>
      <c r="J295" s="164">
        <v>3</v>
      </c>
      <c r="K295" s="164">
        <v>3</v>
      </c>
      <c r="L295" s="164">
        <v>3</v>
      </c>
      <c r="M295" s="146">
        <v>3</v>
      </c>
      <c r="N295" s="146">
        <v>3</v>
      </c>
      <c r="O295" s="146">
        <v>3</v>
      </c>
      <c r="P295" s="98"/>
      <c r="Q295" s="98"/>
      <c r="R295" s="98"/>
      <c r="S295" s="98"/>
      <c r="T295" s="98"/>
    </row>
    <row r="296" spans="1:20" outlineLevel="1" x14ac:dyDescent="0.2">
      <c r="A296" s="536">
        <v>26</v>
      </c>
      <c r="B296" s="538" t="s">
        <v>48</v>
      </c>
      <c r="C296" s="538" t="s">
        <v>67</v>
      </c>
      <c r="D296" s="538" t="s">
        <v>519</v>
      </c>
      <c r="E296" s="540" t="s">
        <v>570</v>
      </c>
      <c r="F296" s="241" t="s">
        <v>620</v>
      </c>
      <c r="G296" s="229" t="s">
        <v>542</v>
      </c>
      <c r="H296" s="135">
        <v>0.9</v>
      </c>
      <c r="I296" s="135">
        <v>0.9</v>
      </c>
      <c r="J296" s="135">
        <v>0.9</v>
      </c>
      <c r="K296" s="135">
        <v>0.9</v>
      </c>
      <c r="L296" s="135">
        <v>0.9</v>
      </c>
      <c r="M296" s="135">
        <v>0.9</v>
      </c>
      <c r="N296" s="135">
        <v>0.9</v>
      </c>
      <c r="O296" s="135">
        <v>0.9</v>
      </c>
      <c r="P296" s="135">
        <v>0.9</v>
      </c>
      <c r="Q296" s="135">
        <v>0.9</v>
      </c>
      <c r="R296" s="135">
        <v>0.9</v>
      </c>
      <c r="S296" s="135">
        <v>0.9</v>
      </c>
      <c r="T296" s="135">
        <v>0.9</v>
      </c>
    </row>
    <row r="297" spans="1:20" outlineLevel="1" x14ac:dyDescent="0.2">
      <c r="A297" s="537"/>
      <c r="B297" s="539"/>
      <c r="C297" s="539"/>
      <c r="D297" s="539"/>
      <c r="E297" s="541"/>
      <c r="F297" s="242"/>
      <c r="G297" s="229" t="s">
        <v>543</v>
      </c>
      <c r="H297" s="150">
        <v>0.92</v>
      </c>
      <c r="I297" s="150">
        <v>0.92</v>
      </c>
      <c r="J297" s="150">
        <v>0.92</v>
      </c>
      <c r="K297" s="150">
        <v>0.92</v>
      </c>
      <c r="L297" s="150">
        <v>0.92</v>
      </c>
      <c r="M297" s="150">
        <v>0.92</v>
      </c>
      <c r="N297" s="150">
        <v>0.92</v>
      </c>
      <c r="O297" s="150">
        <v>0.92</v>
      </c>
      <c r="P297" s="230"/>
      <c r="Q297" s="230"/>
      <c r="R297" s="230"/>
      <c r="S297" s="230"/>
      <c r="T297" s="230"/>
    </row>
    <row r="298" spans="1:20" outlineLevel="1" x14ac:dyDescent="0.2">
      <c r="A298" s="536">
        <v>27</v>
      </c>
      <c r="B298" s="538" t="s">
        <v>48</v>
      </c>
      <c r="C298" s="538" t="s">
        <v>67</v>
      </c>
      <c r="D298" s="538" t="s">
        <v>519</v>
      </c>
      <c r="E298" s="540" t="s">
        <v>99</v>
      </c>
      <c r="F298" s="241" t="s">
        <v>620</v>
      </c>
      <c r="G298" s="229" t="s">
        <v>542</v>
      </c>
      <c r="H298" s="135">
        <v>0.95</v>
      </c>
      <c r="I298" s="135">
        <v>0.95</v>
      </c>
      <c r="J298" s="135">
        <v>0.95</v>
      </c>
      <c r="K298" s="135">
        <v>0.95</v>
      </c>
      <c r="L298" s="135">
        <v>0.95</v>
      </c>
      <c r="M298" s="135">
        <v>0.95</v>
      </c>
      <c r="N298" s="135">
        <v>0.95</v>
      </c>
      <c r="O298" s="135">
        <v>0.95</v>
      </c>
      <c r="P298" s="135">
        <v>0.95</v>
      </c>
      <c r="Q298" s="135">
        <v>0.95</v>
      </c>
      <c r="R298" s="135">
        <v>0.95</v>
      </c>
      <c r="S298" s="135">
        <v>0.95</v>
      </c>
      <c r="T298" s="135">
        <v>0.95</v>
      </c>
    </row>
    <row r="299" spans="1:20" outlineLevel="1" x14ac:dyDescent="0.2">
      <c r="A299" s="537"/>
      <c r="B299" s="539"/>
      <c r="C299" s="539"/>
      <c r="D299" s="539"/>
      <c r="E299" s="541"/>
      <c r="F299" s="242"/>
      <c r="G299" s="229" t="s">
        <v>543</v>
      </c>
      <c r="H299" s="150">
        <v>1</v>
      </c>
      <c r="I299" s="150" t="s">
        <v>605</v>
      </c>
      <c r="J299" s="150">
        <v>1</v>
      </c>
      <c r="K299" s="150" t="s">
        <v>605</v>
      </c>
      <c r="L299" s="150" t="s">
        <v>605</v>
      </c>
      <c r="M299" s="150" t="s">
        <v>605</v>
      </c>
      <c r="N299" s="150" t="s">
        <v>605</v>
      </c>
      <c r="O299" s="150" t="s">
        <v>605</v>
      </c>
      <c r="P299" s="230"/>
      <c r="Q299" s="230"/>
      <c r="R299" s="230"/>
      <c r="S299" s="230"/>
      <c r="T299" s="230"/>
    </row>
    <row r="300" spans="1:20" outlineLevel="1" x14ac:dyDescent="0.2">
      <c r="A300" s="536">
        <v>29</v>
      </c>
      <c r="B300" s="538" t="s">
        <v>48</v>
      </c>
      <c r="C300" s="538" t="s">
        <v>64</v>
      </c>
      <c r="D300" s="538" t="s">
        <v>66</v>
      </c>
      <c r="E300" s="540" t="s">
        <v>520</v>
      </c>
      <c r="F300" s="241" t="s">
        <v>620</v>
      </c>
      <c r="G300" s="229" t="s">
        <v>542</v>
      </c>
      <c r="H300" s="135">
        <v>0.99</v>
      </c>
      <c r="I300" s="135">
        <v>0.99</v>
      </c>
      <c r="J300" s="135">
        <v>0.99</v>
      </c>
      <c r="K300" s="135">
        <v>0.99</v>
      </c>
      <c r="L300" s="135">
        <v>0.99</v>
      </c>
      <c r="M300" s="135">
        <v>0.99</v>
      </c>
      <c r="N300" s="135">
        <v>0.99</v>
      </c>
      <c r="O300" s="135">
        <v>0.99</v>
      </c>
      <c r="P300" s="135">
        <v>0.99</v>
      </c>
      <c r="Q300" s="135">
        <v>0.99</v>
      </c>
      <c r="R300" s="135">
        <v>0.99</v>
      </c>
      <c r="S300" s="135">
        <v>0.99</v>
      </c>
      <c r="T300" s="135">
        <v>0.99</v>
      </c>
    </row>
    <row r="301" spans="1:20" outlineLevel="1" x14ac:dyDescent="0.2">
      <c r="A301" s="537"/>
      <c r="B301" s="539"/>
      <c r="C301" s="539"/>
      <c r="D301" s="539"/>
      <c r="E301" s="541"/>
      <c r="F301" s="242"/>
      <c r="G301" s="229" t="s">
        <v>543</v>
      </c>
      <c r="H301" s="150">
        <v>1</v>
      </c>
      <c r="I301" s="150">
        <v>1</v>
      </c>
      <c r="J301" s="150">
        <v>1</v>
      </c>
      <c r="K301" s="150">
        <v>1</v>
      </c>
      <c r="L301" s="150">
        <v>1</v>
      </c>
      <c r="M301" s="150">
        <v>0.99</v>
      </c>
      <c r="N301" s="150">
        <v>0.99</v>
      </c>
      <c r="O301" s="150">
        <v>0.99</v>
      </c>
      <c r="P301" s="230"/>
      <c r="Q301" s="230"/>
      <c r="R301" s="230"/>
      <c r="S301" s="230"/>
      <c r="T301" s="230"/>
    </row>
    <row r="302" spans="1:20" outlineLevel="1" x14ac:dyDescent="0.2">
      <c r="A302" s="536">
        <v>30</v>
      </c>
      <c r="B302" s="538" t="s">
        <v>48</v>
      </c>
      <c r="C302" s="538" t="s">
        <v>64</v>
      </c>
      <c r="D302" s="538" t="s">
        <v>66</v>
      </c>
      <c r="E302" s="540" t="s">
        <v>521</v>
      </c>
      <c r="F302" s="241" t="s">
        <v>620</v>
      </c>
      <c r="G302" s="229" t="s">
        <v>542</v>
      </c>
      <c r="H302" s="135">
        <v>0.98</v>
      </c>
      <c r="I302" s="135">
        <v>0.98</v>
      </c>
      <c r="J302" s="135">
        <v>0.98</v>
      </c>
      <c r="K302" s="135">
        <v>0.98</v>
      </c>
      <c r="L302" s="135">
        <v>0.98</v>
      </c>
      <c r="M302" s="135">
        <v>0.98</v>
      </c>
      <c r="N302" s="135">
        <v>0.98</v>
      </c>
      <c r="O302" s="135">
        <v>0.98</v>
      </c>
      <c r="P302" s="135">
        <v>0.98</v>
      </c>
      <c r="Q302" s="135">
        <v>0.98</v>
      </c>
      <c r="R302" s="135">
        <v>0.98</v>
      </c>
      <c r="S302" s="135">
        <v>0.98</v>
      </c>
      <c r="T302" s="135">
        <v>0.98</v>
      </c>
    </row>
    <row r="303" spans="1:20" outlineLevel="1" x14ac:dyDescent="0.2">
      <c r="A303" s="537"/>
      <c r="B303" s="539"/>
      <c r="C303" s="539"/>
      <c r="D303" s="539"/>
      <c r="E303" s="541"/>
      <c r="F303" s="242"/>
      <c r="G303" s="229" t="s">
        <v>543</v>
      </c>
      <c r="H303" s="150">
        <v>0.99</v>
      </c>
      <c r="I303" s="150">
        <v>0.99</v>
      </c>
      <c r="J303" s="150">
        <v>0.99</v>
      </c>
      <c r="K303" s="150">
        <v>1</v>
      </c>
      <c r="L303" s="150">
        <v>0.99</v>
      </c>
      <c r="M303" s="150">
        <v>1</v>
      </c>
      <c r="N303" s="150">
        <v>1</v>
      </c>
      <c r="O303" s="150">
        <v>1</v>
      </c>
      <c r="P303" s="230"/>
      <c r="Q303" s="230"/>
      <c r="R303" s="230"/>
      <c r="S303" s="230"/>
      <c r="T303" s="230"/>
    </row>
    <row r="304" spans="1:20" outlineLevel="1" x14ac:dyDescent="0.2">
      <c r="A304" s="536">
        <v>31</v>
      </c>
      <c r="B304" s="538" t="s">
        <v>48</v>
      </c>
      <c r="C304" s="538" t="s">
        <v>64</v>
      </c>
      <c r="D304" s="538" t="s">
        <v>519</v>
      </c>
      <c r="E304" s="540" t="s">
        <v>522</v>
      </c>
      <c r="F304" s="241" t="s">
        <v>620</v>
      </c>
      <c r="G304" s="229" t="s">
        <v>542</v>
      </c>
      <c r="H304" s="134">
        <v>354</v>
      </c>
      <c r="I304" s="137">
        <v>354</v>
      </c>
      <c r="J304" s="137">
        <v>354</v>
      </c>
      <c r="K304" s="137">
        <v>354</v>
      </c>
      <c r="L304" s="137">
        <v>354</v>
      </c>
      <c r="M304" s="137">
        <v>354</v>
      </c>
      <c r="N304" s="137">
        <v>354</v>
      </c>
      <c r="O304" s="137">
        <v>354</v>
      </c>
      <c r="P304" s="137">
        <v>354</v>
      </c>
      <c r="Q304" s="137">
        <v>354</v>
      </c>
      <c r="R304" s="137">
        <v>354</v>
      </c>
      <c r="S304" s="137">
        <v>354</v>
      </c>
      <c r="T304" s="137">
        <v>354</v>
      </c>
    </row>
    <row r="305" spans="1:20" outlineLevel="1" x14ac:dyDescent="0.2">
      <c r="A305" s="537"/>
      <c r="B305" s="539"/>
      <c r="C305" s="539"/>
      <c r="D305" s="539"/>
      <c r="E305" s="541"/>
      <c r="F305" s="242"/>
      <c r="G305" s="229" t="s">
        <v>543</v>
      </c>
      <c r="H305" s="164">
        <v>22</v>
      </c>
      <c r="I305" s="163">
        <v>85</v>
      </c>
      <c r="J305" s="163">
        <v>39</v>
      </c>
      <c r="K305" s="163">
        <v>14</v>
      </c>
      <c r="L305" s="163">
        <v>22</v>
      </c>
      <c r="M305" s="163">
        <v>0</v>
      </c>
      <c r="N305" s="163">
        <v>0</v>
      </c>
      <c r="O305" s="163">
        <v>0</v>
      </c>
      <c r="P305" s="243"/>
      <c r="Q305" s="243"/>
      <c r="R305" s="243"/>
      <c r="S305" s="243"/>
      <c r="T305" s="243"/>
    </row>
    <row r="306" spans="1:20" outlineLevel="1" x14ac:dyDescent="0.2">
      <c r="A306" s="536">
        <v>32</v>
      </c>
      <c r="B306" s="538" t="s">
        <v>48</v>
      </c>
      <c r="C306" s="538" t="s">
        <v>64</v>
      </c>
      <c r="D306" s="538" t="s">
        <v>519</v>
      </c>
      <c r="E306" s="540" t="s">
        <v>247</v>
      </c>
      <c r="F306" s="241" t="s">
        <v>620</v>
      </c>
      <c r="G306" s="229" t="s">
        <v>542</v>
      </c>
      <c r="H306" s="135">
        <v>0.85</v>
      </c>
      <c r="I306" s="135">
        <v>0.85</v>
      </c>
      <c r="J306" s="135">
        <v>0.85</v>
      </c>
      <c r="K306" s="135">
        <v>0.85</v>
      </c>
      <c r="L306" s="135">
        <v>0.85</v>
      </c>
      <c r="M306" s="135">
        <v>0.85</v>
      </c>
      <c r="N306" s="135">
        <v>0.85</v>
      </c>
      <c r="O306" s="135">
        <v>0.85</v>
      </c>
      <c r="P306" s="135">
        <v>0.85</v>
      </c>
      <c r="Q306" s="135">
        <v>0.85</v>
      </c>
      <c r="R306" s="135">
        <v>0.85</v>
      </c>
      <c r="S306" s="135">
        <v>0.85</v>
      </c>
      <c r="T306" s="135">
        <v>0.85</v>
      </c>
    </row>
    <row r="307" spans="1:20" outlineLevel="1" x14ac:dyDescent="0.2">
      <c r="A307" s="537"/>
      <c r="B307" s="539"/>
      <c r="C307" s="539"/>
      <c r="D307" s="539"/>
      <c r="E307" s="541"/>
      <c r="F307" s="242"/>
      <c r="G307" s="229" t="s">
        <v>543</v>
      </c>
      <c r="H307" s="150">
        <v>0.91</v>
      </c>
      <c r="I307" s="150">
        <v>0.88</v>
      </c>
      <c r="J307" s="150">
        <v>0.92500000000000004</v>
      </c>
      <c r="K307" s="150">
        <v>0.92500000000000004</v>
      </c>
      <c r="L307" s="150">
        <v>0.91830000000000001</v>
      </c>
      <c r="M307" s="150">
        <v>0.93</v>
      </c>
      <c r="N307" s="150">
        <v>0.93</v>
      </c>
      <c r="O307" s="150">
        <v>0.93</v>
      </c>
      <c r="P307" s="230"/>
      <c r="Q307" s="230"/>
      <c r="R307" s="230"/>
      <c r="S307" s="230"/>
      <c r="T307" s="230"/>
    </row>
    <row r="308" spans="1:20" outlineLevel="1" x14ac:dyDescent="0.2">
      <c r="A308" s="536">
        <v>33</v>
      </c>
      <c r="B308" s="538" t="s">
        <v>48</v>
      </c>
      <c r="C308" s="538" t="s">
        <v>64</v>
      </c>
      <c r="D308" s="538" t="s">
        <v>50</v>
      </c>
      <c r="E308" s="540" t="s">
        <v>523</v>
      </c>
      <c r="F308" s="241" t="s">
        <v>620</v>
      </c>
      <c r="G308" s="229" t="s">
        <v>542</v>
      </c>
      <c r="H308" s="134">
        <v>4</v>
      </c>
      <c r="I308" s="134">
        <v>4</v>
      </c>
      <c r="J308" s="134">
        <v>4</v>
      </c>
      <c r="K308" s="134">
        <v>4</v>
      </c>
      <c r="L308" s="134">
        <v>4</v>
      </c>
      <c r="M308" s="134">
        <v>4</v>
      </c>
      <c r="N308" s="134">
        <v>4</v>
      </c>
      <c r="O308" s="134">
        <v>4</v>
      </c>
      <c r="P308" s="134">
        <v>4</v>
      </c>
      <c r="Q308" s="134">
        <v>4</v>
      </c>
      <c r="R308" s="134">
        <v>4</v>
      </c>
      <c r="S308" s="134">
        <v>4</v>
      </c>
      <c r="T308" s="134">
        <v>4</v>
      </c>
    </row>
    <row r="309" spans="1:20" outlineLevel="1" x14ac:dyDescent="0.2">
      <c r="A309" s="537"/>
      <c r="B309" s="539"/>
      <c r="C309" s="539"/>
      <c r="D309" s="539"/>
      <c r="E309" s="541"/>
      <c r="F309" s="242"/>
      <c r="G309" s="229" t="s">
        <v>543</v>
      </c>
      <c r="H309" s="165">
        <v>4.05</v>
      </c>
      <c r="I309" s="144">
        <v>4</v>
      </c>
      <c r="J309" s="144">
        <v>4</v>
      </c>
      <c r="K309" s="144">
        <v>4.2</v>
      </c>
      <c r="L309" s="144">
        <v>4</v>
      </c>
      <c r="M309" s="144">
        <v>4</v>
      </c>
      <c r="N309" s="144">
        <v>4</v>
      </c>
      <c r="O309" s="144">
        <v>4</v>
      </c>
      <c r="P309" s="229"/>
      <c r="Q309" s="229"/>
      <c r="R309" s="229"/>
      <c r="S309" s="229"/>
      <c r="T309" s="229"/>
    </row>
    <row r="310" spans="1:20" outlineLevel="1" x14ac:dyDescent="0.2">
      <c r="A310" s="536">
        <v>34</v>
      </c>
      <c r="B310" s="538" t="s">
        <v>48</v>
      </c>
      <c r="C310" s="538" t="s">
        <v>64</v>
      </c>
      <c r="D310" s="538" t="s">
        <v>519</v>
      </c>
      <c r="E310" s="540" t="s">
        <v>91</v>
      </c>
      <c r="F310" s="241" t="s">
        <v>620</v>
      </c>
      <c r="G310" s="229" t="s">
        <v>542</v>
      </c>
      <c r="H310" s="135" t="s">
        <v>605</v>
      </c>
      <c r="I310" s="135" t="s">
        <v>605</v>
      </c>
      <c r="J310" s="135" t="s">
        <v>605</v>
      </c>
      <c r="K310" s="135" t="s">
        <v>605</v>
      </c>
      <c r="L310" s="135" t="s">
        <v>605</v>
      </c>
      <c r="M310" s="135" t="s">
        <v>605</v>
      </c>
      <c r="N310" s="135" t="s">
        <v>605</v>
      </c>
      <c r="O310" s="135" t="s">
        <v>605</v>
      </c>
      <c r="P310" s="135" t="s">
        <v>605</v>
      </c>
      <c r="Q310" s="135" t="s">
        <v>605</v>
      </c>
      <c r="R310" s="135" t="s">
        <v>605</v>
      </c>
      <c r="S310" s="135" t="s">
        <v>605</v>
      </c>
      <c r="T310" s="135" t="s">
        <v>605</v>
      </c>
    </row>
    <row r="311" spans="1:20" outlineLevel="1" x14ac:dyDescent="0.2">
      <c r="A311" s="537"/>
      <c r="B311" s="539"/>
      <c r="C311" s="539"/>
      <c r="D311" s="539"/>
      <c r="E311" s="541"/>
      <c r="F311" s="242"/>
      <c r="G311" s="229" t="s">
        <v>543</v>
      </c>
      <c r="H311" s="203" t="s">
        <v>605</v>
      </c>
      <c r="I311" s="203" t="s">
        <v>605</v>
      </c>
      <c r="J311" s="203" t="s">
        <v>605</v>
      </c>
      <c r="K311" s="203" t="s">
        <v>605</v>
      </c>
      <c r="L311" s="203" t="s">
        <v>605</v>
      </c>
      <c r="M311" s="203" t="s">
        <v>605</v>
      </c>
      <c r="N311" s="203" t="s">
        <v>605</v>
      </c>
      <c r="O311" s="203" t="s">
        <v>605</v>
      </c>
      <c r="P311" s="238"/>
      <c r="Q311" s="238"/>
      <c r="R311" s="238"/>
      <c r="S311" s="238"/>
      <c r="T311" s="238"/>
    </row>
    <row r="312" spans="1:20" outlineLevel="1" x14ac:dyDescent="0.2">
      <c r="A312" s="536">
        <v>35</v>
      </c>
      <c r="B312" s="538" t="s">
        <v>48</v>
      </c>
      <c r="C312" s="538" t="s">
        <v>64</v>
      </c>
      <c r="D312" s="538" t="s">
        <v>519</v>
      </c>
      <c r="E312" s="540" t="s">
        <v>571</v>
      </c>
      <c r="F312" s="241" t="s">
        <v>620</v>
      </c>
      <c r="G312" s="229" t="s">
        <v>542</v>
      </c>
      <c r="H312" s="135" t="s">
        <v>605</v>
      </c>
      <c r="I312" s="135" t="s">
        <v>605</v>
      </c>
      <c r="J312" s="135" t="s">
        <v>605</v>
      </c>
      <c r="K312" s="135" t="s">
        <v>605</v>
      </c>
      <c r="L312" s="135" t="s">
        <v>605</v>
      </c>
      <c r="M312" s="135" t="s">
        <v>605</v>
      </c>
      <c r="N312" s="135" t="s">
        <v>605</v>
      </c>
      <c r="O312" s="135" t="s">
        <v>605</v>
      </c>
      <c r="P312" s="135" t="s">
        <v>605</v>
      </c>
      <c r="Q312" s="135" t="s">
        <v>605</v>
      </c>
      <c r="R312" s="135" t="s">
        <v>605</v>
      </c>
      <c r="S312" s="135" t="s">
        <v>605</v>
      </c>
      <c r="T312" s="135" t="s">
        <v>605</v>
      </c>
    </row>
    <row r="313" spans="1:20" outlineLevel="1" x14ac:dyDescent="0.2">
      <c r="A313" s="537"/>
      <c r="B313" s="539"/>
      <c r="C313" s="539"/>
      <c r="D313" s="539"/>
      <c r="E313" s="541"/>
      <c r="F313" s="242"/>
      <c r="G313" s="229" t="s">
        <v>543</v>
      </c>
      <c r="H313" s="203" t="s">
        <v>605</v>
      </c>
      <c r="I313" s="203" t="s">
        <v>605</v>
      </c>
      <c r="J313" s="203" t="s">
        <v>605</v>
      </c>
      <c r="K313" s="203" t="s">
        <v>605</v>
      </c>
      <c r="L313" s="203" t="s">
        <v>605</v>
      </c>
      <c r="M313" s="203" t="s">
        <v>605</v>
      </c>
      <c r="N313" s="203" t="s">
        <v>605</v>
      </c>
      <c r="O313" s="203" t="s">
        <v>605</v>
      </c>
      <c r="P313" s="238"/>
      <c r="Q313" s="238"/>
      <c r="R313" s="238"/>
      <c r="S313" s="238"/>
      <c r="T313" s="238"/>
    </row>
    <row r="314" spans="1:20" outlineLevel="1" x14ac:dyDescent="0.2">
      <c r="A314" s="536">
        <v>36</v>
      </c>
      <c r="B314" s="538" t="s">
        <v>48</v>
      </c>
      <c r="C314" s="538" t="s">
        <v>68</v>
      </c>
      <c r="D314" s="538" t="s">
        <v>50</v>
      </c>
      <c r="E314" s="540" t="s">
        <v>524</v>
      </c>
      <c r="F314" s="241" t="s">
        <v>620</v>
      </c>
      <c r="G314" s="229" t="s">
        <v>542</v>
      </c>
      <c r="H314" s="134">
        <v>30</v>
      </c>
      <c r="I314" s="137">
        <v>30</v>
      </c>
      <c r="J314" s="137">
        <v>30</v>
      </c>
      <c r="K314" s="137">
        <v>30</v>
      </c>
      <c r="L314" s="137">
        <v>30</v>
      </c>
      <c r="M314" s="137">
        <v>30</v>
      </c>
      <c r="N314" s="137">
        <v>30</v>
      </c>
      <c r="O314" s="137">
        <v>30</v>
      </c>
      <c r="P314" s="137">
        <v>30</v>
      </c>
      <c r="Q314" s="137">
        <v>30</v>
      </c>
      <c r="R314" s="137">
        <v>30</v>
      </c>
      <c r="S314" s="137">
        <v>30</v>
      </c>
      <c r="T314" s="137">
        <v>30</v>
      </c>
    </row>
    <row r="315" spans="1:20" outlineLevel="1" x14ac:dyDescent="0.2">
      <c r="A315" s="537"/>
      <c r="B315" s="539"/>
      <c r="C315" s="539"/>
      <c r="D315" s="539"/>
      <c r="E315" s="541"/>
      <c r="F315" s="242"/>
      <c r="G315" s="229" t="s">
        <v>543</v>
      </c>
      <c r="H315" s="144">
        <v>30</v>
      </c>
      <c r="I315" s="146">
        <v>30</v>
      </c>
      <c r="J315" s="146">
        <v>30</v>
      </c>
      <c r="K315" s="146">
        <v>30</v>
      </c>
      <c r="L315" s="146">
        <v>30</v>
      </c>
      <c r="M315" s="146">
        <v>30</v>
      </c>
      <c r="N315" s="146">
        <v>30</v>
      </c>
      <c r="O315" s="146">
        <v>30</v>
      </c>
      <c r="P315" s="98"/>
      <c r="Q315" s="98"/>
      <c r="R315" s="98"/>
      <c r="S315" s="98"/>
      <c r="T315" s="98"/>
    </row>
    <row r="316" spans="1:20" outlineLevel="1" x14ac:dyDescent="0.2">
      <c r="A316" s="536">
        <v>37</v>
      </c>
      <c r="B316" s="538" t="s">
        <v>48</v>
      </c>
      <c r="C316" s="538" t="s">
        <v>68</v>
      </c>
      <c r="D316" s="538" t="s">
        <v>65</v>
      </c>
      <c r="E316" s="540" t="s">
        <v>528</v>
      </c>
      <c r="F316" s="241" t="s">
        <v>620</v>
      </c>
      <c r="G316" s="229" t="s">
        <v>542</v>
      </c>
      <c r="H316" s="135">
        <v>0.03</v>
      </c>
      <c r="I316" s="135">
        <v>0</v>
      </c>
      <c r="J316" s="135">
        <v>0</v>
      </c>
      <c r="K316" s="135">
        <v>0</v>
      </c>
      <c r="L316" s="135">
        <v>0.01</v>
      </c>
      <c r="M316" s="135">
        <v>0.01</v>
      </c>
      <c r="N316" s="135">
        <v>0.01</v>
      </c>
      <c r="O316" s="135">
        <v>0.02</v>
      </c>
      <c r="P316" s="135">
        <v>0.02</v>
      </c>
      <c r="Q316" s="135">
        <v>0.02</v>
      </c>
      <c r="R316" s="135">
        <v>0.03</v>
      </c>
      <c r="S316" s="135">
        <v>0.03</v>
      </c>
      <c r="T316" s="135">
        <v>0.03</v>
      </c>
    </row>
    <row r="317" spans="1:20" outlineLevel="1" x14ac:dyDescent="0.2">
      <c r="A317" s="537"/>
      <c r="B317" s="539"/>
      <c r="C317" s="539"/>
      <c r="D317" s="539"/>
      <c r="E317" s="541"/>
      <c r="F317" s="242"/>
      <c r="G317" s="229" t="s">
        <v>543</v>
      </c>
      <c r="H317" s="150">
        <v>0.01</v>
      </c>
      <c r="I317" s="145">
        <v>0</v>
      </c>
      <c r="J317" s="145">
        <v>0</v>
      </c>
      <c r="K317" s="145">
        <v>0</v>
      </c>
      <c r="L317" s="145">
        <v>0.01</v>
      </c>
      <c r="M317" s="145">
        <v>0.01</v>
      </c>
      <c r="N317" s="150">
        <v>0.01</v>
      </c>
      <c r="O317" s="150">
        <v>0.02</v>
      </c>
      <c r="P317" s="230"/>
      <c r="Q317" s="230"/>
      <c r="R317" s="230"/>
      <c r="S317" s="230"/>
      <c r="T317" s="230"/>
    </row>
    <row r="318" spans="1:20" s="186" customFormat="1" outlineLevel="1" x14ac:dyDescent="0.2">
      <c r="A318" s="536">
        <v>38</v>
      </c>
      <c r="B318" s="538" t="s">
        <v>48</v>
      </c>
      <c r="C318" s="538" t="s">
        <v>68</v>
      </c>
      <c r="D318" s="538" t="s">
        <v>519</v>
      </c>
      <c r="E318" s="540" t="s">
        <v>529</v>
      </c>
      <c r="F318" s="241" t="s">
        <v>620</v>
      </c>
      <c r="G318" s="244" t="s">
        <v>542</v>
      </c>
      <c r="H318" s="232">
        <v>1.8499999999999999E-2</v>
      </c>
      <c r="I318" s="232">
        <v>1.8499999999999999E-2</v>
      </c>
      <c r="J318" s="232">
        <v>1.8499999999999999E-2</v>
      </c>
      <c r="K318" s="232">
        <v>1.8499999999999999E-2</v>
      </c>
      <c r="L318" s="232">
        <v>1.8499999999999999E-2</v>
      </c>
      <c r="M318" s="104">
        <v>1.8499999999999999E-2</v>
      </c>
      <c r="N318" s="232">
        <v>1.8499999999999999E-2</v>
      </c>
      <c r="O318" s="232">
        <v>1.8499999999999999E-2</v>
      </c>
      <c r="P318" s="232">
        <v>1.8499999999999999E-2</v>
      </c>
      <c r="Q318" s="232">
        <v>1.8499999999999999E-2</v>
      </c>
      <c r="R318" s="232">
        <v>1.8499999999999999E-2</v>
      </c>
      <c r="S318" s="232">
        <v>1.8499999999999999E-2</v>
      </c>
      <c r="T318" s="232">
        <v>1.8499999999999999E-2</v>
      </c>
    </row>
    <row r="319" spans="1:20" outlineLevel="1" x14ac:dyDescent="0.2">
      <c r="A319" s="537"/>
      <c r="B319" s="539"/>
      <c r="C319" s="539"/>
      <c r="D319" s="539"/>
      <c r="E319" s="541"/>
      <c r="F319" s="242"/>
      <c r="G319" s="229" t="s">
        <v>543</v>
      </c>
      <c r="H319" s="153">
        <v>1.0800000000000001E-2</v>
      </c>
      <c r="I319" s="153">
        <v>7.3000000000000001E-3</v>
      </c>
      <c r="J319" s="153">
        <v>1.09E-2</v>
      </c>
      <c r="K319" s="153">
        <v>1.4200000000000001E-2</v>
      </c>
      <c r="L319" s="153">
        <v>1.35E-2</v>
      </c>
      <c r="M319" s="153">
        <v>0</v>
      </c>
      <c r="N319" s="153">
        <v>0</v>
      </c>
      <c r="O319" s="153">
        <v>0</v>
      </c>
      <c r="P319" s="232"/>
      <c r="Q319" s="232"/>
      <c r="R319" s="232"/>
      <c r="S319" s="232"/>
      <c r="T319" s="232"/>
    </row>
    <row r="320" spans="1:20" outlineLevel="1" x14ac:dyDescent="0.2">
      <c r="A320" s="536">
        <v>39</v>
      </c>
      <c r="B320" s="538" t="s">
        <v>48</v>
      </c>
      <c r="C320" s="538" t="s">
        <v>68</v>
      </c>
      <c r="D320" s="538" t="s">
        <v>65</v>
      </c>
      <c r="E320" s="540" t="s">
        <v>530</v>
      </c>
      <c r="F320" s="241" t="s">
        <v>620</v>
      </c>
      <c r="G320" s="229" t="s">
        <v>542</v>
      </c>
      <c r="H320" s="157" t="s">
        <v>631</v>
      </c>
      <c r="I320" s="157" t="s">
        <v>631</v>
      </c>
      <c r="J320" s="157" t="s">
        <v>631</v>
      </c>
      <c r="K320" s="157" t="s">
        <v>631</v>
      </c>
      <c r="L320" s="157" t="s">
        <v>631</v>
      </c>
      <c r="M320" s="157" t="s">
        <v>631</v>
      </c>
      <c r="N320" s="157" t="s">
        <v>631</v>
      </c>
      <c r="O320" s="157" t="s">
        <v>631</v>
      </c>
      <c r="P320" s="157" t="s">
        <v>631</v>
      </c>
      <c r="Q320" s="157" t="s">
        <v>631</v>
      </c>
      <c r="R320" s="157" t="s">
        <v>631</v>
      </c>
      <c r="S320" s="157" t="s">
        <v>631</v>
      </c>
      <c r="T320" s="157" t="s">
        <v>631</v>
      </c>
    </row>
    <row r="321" spans="1:20" outlineLevel="1" x14ac:dyDescent="0.2">
      <c r="A321" s="537"/>
      <c r="B321" s="539"/>
      <c r="C321" s="539"/>
      <c r="D321" s="539"/>
      <c r="E321" s="541"/>
      <c r="F321" s="242"/>
      <c r="G321" s="229" t="s">
        <v>543</v>
      </c>
      <c r="H321" s="166" t="s">
        <v>631</v>
      </c>
      <c r="I321" s="166" t="s">
        <v>631</v>
      </c>
      <c r="J321" s="166" t="s">
        <v>631</v>
      </c>
      <c r="K321" s="166" t="s">
        <v>631</v>
      </c>
      <c r="L321" s="166" t="s">
        <v>631</v>
      </c>
      <c r="M321" s="166" t="s">
        <v>631</v>
      </c>
      <c r="N321" s="166" t="s">
        <v>631</v>
      </c>
      <c r="O321" s="166" t="s">
        <v>631</v>
      </c>
      <c r="P321" s="239"/>
      <c r="Q321" s="239"/>
      <c r="R321" s="239"/>
      <c r="S321" s="239"/>
      <c r="T321" s="239"/>
    </row>
    <row r="322" spans="1:20" outlineLevel="1" x14ac:dyDescent="0.2">
      <c r="A322" s="536">
        <v>40</v>
      </c>
      <c r="B322" s="538" t="s">
        <v>48</v>
      </c>
      <c r="C322" s="538" t="s">
        <v>68</v>
      </c>
      <c r="D322" s="538" t="s">
        <v>65</v>
      </c>
      <c r="E322" s="540" t="s">
        <v>572</v>
      </c>
      <c r="F322" s="241" t="s">
        <v>620</v>
      </c>
      <c r="G322" s="229" t="s">
        <v>542</v>
      </c>
      <c r="H322" s="134">
        <v>36</v>
      </c>
      <c r="I322" s="134">
        <v>100</v>
      </c>
      <c r="J322" s="134">
        <v>100</v>
      </c>
      <c r="K322" s="134">
        <v>90</v>
      </c>
      <c r="L322" s="134">
        <v>90</v>
      </c>
      <c r="M322" s="134">
        <v>90</v>
      </c>
      <c r="N322" s="134">
        <v>90</v>
      </c>
      <c r="O322" s="134">
        <v>36</v>
      </c>
      <c r="P322" s="134">
        <v>36</v>
      </c>
      <c r="Q322" s="134">
        <v>36</v>
      </c>
      <c r="R322" s="134">
        <v>36</v>
      </c>
      <c r="S322" s="134">
        <v>36</v>
      </c>
      <c r="T322" s="134">
        <v>36</v>
      </c>
    </row>
    <row r="323" spans="1:20" outlineLevel="1" x14ac:dyDescent="0.2">
      <c r="A323" s="537"/>
      <c r="B323" s="539"/>
      <c r="C323" s="539"/>
      <c r="D323" s="539"/>
      <c r="E323" s="541"/>
      <c r="F323" s="242"/>
      <c r="G323" s="229" t="s">
        <v>543</v>
      </c>
      <c r="H323" s="144">
        <v>57</v>
      </c>
      <c r="I323" s="144">
        <v>100</v>
      </c>
      <c r="J323" s="144">
        <v>100</v>
      </c>
      <c r="K323" s="144">
        <v>90</v>
      </c>
      <c r="L323" s="144">
        <v>57</v>
      </c>
      <c r="M323" s="144">
        <v>2</v>
      </c>
      <c r="N323" s="144">
        <v>0</v>
      </c>
      <c r="O323" s="144">
        <v>0</v>
      </c>
      <c r="P323" s="229"/>
      <c r="Q323" s="229"/>
      <c r="R323" s="229"/>
      <c r="S323" s="229"/>
      <c r="T323" s="229"/>
    </row>
    <row r="324" spans="1:20" outlineLevel="1" x14ac:dyDescent="0.2">
      <c r="A324" s="536">
        <v>41</v>
      </c>
      <c r="B324" s="538" t="s">
        <v>48</v>
      </c>
      <c r="C324" s="538" t="s">
        <v>68</v>
      </c>
      <c r="D324" s="538" t="s">
        <v>52</v>
      </c>
      <c r="E324" s="540" t="s">
        <v>586</v>
      </c>
      <c r="F324" s="241" t="s">
        <v>620</v>
      </c>
      <c r="G324" s="229" t="s">
        <v>542</v>
      </c>
      <c r="H324" s="134">
        <v>0</v>
      </c>
      <c r="I324" s="134" t="s">
        <v>594</v>
      </c>
      <c r="J324" s="134" t="s">
        <v>594</v>
      </c>
      <c r="K324" s="134" t="s">
        <v>594</v>
      </c>
      <c r="L324" s="134" t="s">
        <v>594</v>
      </c>
      <c r="M324" s="134" t="s">
        <v>594</v>
      </c>
      <c r="N324" s="134" t="s">
        <v>594</v>
      </c>
      <c r="O324" s="134">
        <v>0</v>
      </c>
      <c r="P324" s="134">
        <v>0</v>
      </c>
      <c r="Q324" s="134">
        <v>0</v>
      </c>
      <c r="R324" s="134">
        <v>0</v>
      </c>
      <c r="S324" s="134">
        <v>0</v>
      </c>
      <c r="T324" s="134">
        <v>0</v>
      </c>
    </row>
    <row r="325" spans="1:20" outlineLevel="1" x14ac:dyDescent="0.2">
      <c r="A325" s="537"/>
      <c r="B325" s="539"/>
      <c r="C325" s="539"/>
      <c r="D325" s="539"/>
      <c r="E325" s="541"/>
      <c r="F325" s="242"/>
      <c r="G325" s="229" t="s">
        <v>543</v>
      </c>
      <c r="H325" s="150">
        <v>0.9</v>
      </c>
      <c r="I325" s="150">
        <v>0.95</v>
      </c>
      <c r="J325" s="150">
        <v>0.94</v>
      </c>
      <c r="K325" s="150">
        <v>0.95</v>
      </c>
      <c r="L325" s="150">
        <v>0.9</v>
      </c>
      <c r="M325" s="150">
        <v>0</v>
      </c>
      <c r="N325" s="150">
        <v>0</v>
      </c>
      <c r="O325" s="150">
        <v>0</v>
      </c>
      <c r="P325" s="229"/>
      <c r="Q325" s="229"/>
      <c r="R325" s="229"/>
      <c r="S325" s="229"/>
      <c r="T325" s="229"/>
    </row>
    <row r="326" spans="1:20" ht="20.25" outlineLevel="1" x14ac:dyDescent="0.3">
      <c r="A326" s="536">
        <v>42</v>
      </c>
      <c r="B326" s="538" t="s">
        <v>48</v>
      </c>
      <c r="C326" s="538" t="s">
        <v>68</v>
      </c>
      <c r="D326" s="538" t="s">
        <v>51</v>
      </c>
      <c r="E326" s="540" t="s">
        <v>556</v>
      </c>
      <c r="F326" s="241" t="s">
        <v>620</v>
      </c>
      <c r="G326" s="229" t="s">
        <v>542</v>
      </c>
      <c r="H326" s="158">
        <v>26.065335267772237</v>
      </c>
      <c r="I326" s="137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</row>
    <row r="327" spans="1:20" ht="20.25" outlineLevel="1" x14ac:dyDescent="0.3">
      <c r="A327" s="537"/>
      <c r="B327" s="539"/>
      <c r="C327" s="539"/>
      <c r="D327" s="539"/>
      <c r="E327" s="541"/>
      <c r="F327" s="242"/>
      <c r="G327" s="229" t="s">
        <v>543</v>
      </c>
      <c r="H327" s="121"/>
      <c r="I327" s="98"/>
      <c r="J327" s="16"/>
      <c r="K327" s="16"/>
      <c r="L327" s="16"/>
      <c r="M327" s="99"/>
      <c r="N327" s="16"/>
      <c r="O327" s="16"/>
      <c r="P327" s="16"/>
      <c r="Q327" s="16"/>
      <c r="R327" s="16"/>
      <c r="S327" s="16"/>
      <c r="T327" s="16"/>
    </row>
    <row r="328" spans="1:20" ht="20.25" outlineLevel="1" x14ac:dyDescent="0.3">
      <c r="A328" s="536">
        <v>43</v>
      </c>
      <c r="B328" s="538" t="s">
        <v>48</v>
      </c>
      <c r="C328" s="538" t="s">
        <v>68</v>
      </c>
      <c r="D328" s="538" t="s">
        <v>51</v>
      </c>
      <c r="E328" s="540" t="s">
        <v>557</v>
      </c>
      <c r="F328" s="241" t="s">
        <v>620</v>
      </c>
      <c r="G328" s="229" t="s">
        <v>542</v>
      </c>
      <c r="H328" s="158">
        <v>0.18700119711729501</v>
      </c>
      <c r="I328" s="137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</row>
    <row r="329" spans="1:20" ht="20.25" outlineLevel="1" x14ac:dyDescent="0.3">
      <c r="A329" s="537"/>
      <c r="B329" s="539"/>
      <c r="C329" s="539"/>
      <c r="D329" s="539"/>
      <c r="E329" s="541"/>
      <c r="F329" s="242"/>
      <c r="G329" s="229" t="s">
        <v>543</v>
      </c>
      <c r="H329" s="121"/>
      <c r="I329" s="98"/>
      <c r="J329" s="16"/>
      <c r="K329" s="16"/>
      <c r="L329" s="16"/>
      <c r="M329" s="99"/>
      <c r="N329" s="16"/>
      <c r="O329" s="16"/>
      <c r="P329" s="16"/>
      <c r="Q329" s="16"/>
      <c r="R329" s="16"/>
      <c r="S329" s="16"/>
      <c r="T329" s="16"/>
    </row>
    <row r="334" spans="1:20" ht="25.5" x14ac:dyDescent="0.2">
      <c r="A334" s="117" t="s">
        <v>632</v>
      </c>
    </row>
    <row r="335" spans="1:20" s="63" customFormat="1" outlineLevel="2" x14ac:dyDescent="0.2">
      <c r="A335" s="32" t="s">
        <v>0</v>
      </c>
      <c r="B335" s="32" t="s">
        <v>59</v>
      </c>
      <c r="C335" s="32" t="s">
        <v>62</v>
      </c>
      <c r="D335" s="119" t="s">
        <v>584</v>
      </c>
      <c r="E335" s="32" t="s">
        <v>49</v>
      </c>
      <c r="F335" s="32" t="s">
        <v>545</v>
      </c>
      <c r="G335" s="32"/>
      <c r="H335" s="32" t="s">
        <v>627</v>
      </c>
      <c r="I335" s="32" t="s">
        <v>485</v>
      </c>
      <c r="J335" s="32" t="s">
        <v>486</v>
      </c>
      <c r="K335" s="32" t="s">
        <v>487</v>
      </c>
      <c r="L335" s="32" t="s">
        <v>488</v>
      </c>
      <c r="M335" s="32" t="s">
        <v>489</v>
      </c>
      <c r="N335" s="32" t="s">
        <v>490</v>
      </c>
      <c r="O335" s="32" t="s">
        <v>491</v>
      </c>
      <c r="P335" s="32" t="s">
        <v>492</v>
      </c>
      <c r="Q335" s="32" t="s">
        <v>493</v>
      </c>
      <c r="R335" s="32" t="s">
        <v>494</v>
      </c>
      <c r="S335" s="32" t="s">
        <v>495</v>
      </c>
      <c r="T335" s="32" t="s">
        <v>496</v>
      </c>
    </row>
    <row r="336" spans="1:20" outlineLevel="2" x14ac:dyDescent="0.2">
      <c r="A336" s="536">
        <v>1</v>
      </c>
      <c r="B336" s="538" t="s">
        <v>48</v>
      </c>
      <c r="C336" s="538" t="s">
        <v>63</v>
      </c>
      <c r="D336" s="538" t="s">
        <v>497</v>
      </c>
      <c r="E336" s="540" t="s">
        <v>78</v>
      </c>
      <c r="F336" s="241" t="s">
        <v>595</v>
      </c>
      <c r="G336" s="229" t="s">
        <v>542</v>
      </c>
      <c r="H336" s="134">
        <v>0</v>
      </c>
      <c r="I336" s="134">
        <v>0</v>
      </c>
      <c r="J336" s="134">
        <v>0</v>
      </c>
      <c r="K336" s="134">
        <v>0</v>
      </c>
      <c r="L336" s="134">
        <v>0</v>
      </c>
      <c r="M336" s="134">
        <v>0</v>
      </c>
      <c r="N336" s="134">
        <v>0</v>
      </c>
      <c r="O336" s="134">
        <v>0</v>
      </c>
      <c r="P336" s="134">
        <v>0</v>
      </c>
      <c r="Q336" s="134">
        <v>0</v>
      </c>
      <c r="R336" s="134">
        <v>0</v>
      </c>
      <c r="S336" s="134">
        <v>0</v>
      </c>
      <c r="T336" s="134">
        <v>0</v>
      </c>
    </row>
    <row r="337" spans="1:20" outlineLevel="2" x14ac:dyDescent="0.2">
      <c r="A337" s="537"/>
      <c r="B337" s="539"/>
      <c r="C337" s="539"/>
      <c r="D337" s="539"/>
      <c r="E337" s="541"/>
      <c r="F337" s="242"/>
      <c r="G337" s="229" t="s">
        <v>543</v>
      </c>
      <c r="H337" s="144">
        <v>0</v>
      </c>
      <c r="I337" s="144">
        <v>0</v>
      </c>
      <c r="J337" s="144">
        <v>0</v>
      </c>
      <c r="K337" s="144">
        <v>0</v>
      </c>
      <c r="L337" s="144">
        <v>0</v>
      </c>
      <c r="M337" s="144">
        <v>0</v>
      </c>
      <c r="N337" s="144">
        <v>0</v>
      </c>
      <c r="O337" s="144">
        <v>0</v>
      </c>
      <c r="P337" s="229"/>
      <c r="Q337" s="229"/>
      <c r="R337" s="229"/>
      <c r="S337" s="229"/>
      <c r="T337" s="229"/>
    </row>
    <row r="338" spans="1:20" outlineLevel="2" x14ac:dyDescent="0.2">
      <c r="A338" s="536">
        <f>A336+1</f>
        <v>2</v>
      </c>
      <c r="B338" s="538" t="s">
        <v>48</v>
      </c>
      <c r="C338" s="538" t="s">
        <v>63</v>
      </c>
      <c r="D338" s="538" t="s">
        <v>497</v>
      </c>
      <c r="E338" s="540" t="s">
        <v>79</v>
      </c>
      <c r="F338" s="241" t="s">
        <v>595</v>
      </c>
      <c r="G338" s="229" t="s">
        <v>542</v>
      </c>
      <c r="H338" s="134">
        <v>0</v>
      </c>
      <c r="I338" s="134">
        <v>0</v>
      </c>
      <c r="J338" s="134">
        <v>0</v>
      </c>
      <c r="K338" s="134">
        <v>0</v>
      </c>
      <c r="L338" s="134">
        <v>0</v>
      </c>
      <c r="M338" s="134">
        <v>0</v>
      </c>
      <c r="N338" s="134">
        <v>0</v>
      </c>
      <c r="O338" s="134">
        <v>0</v>
      </c>
      <c r="P338" s="134">
        <v>0</v>
      </c>
      <c r="Q338" s="134">
        <v>0</v>
      </c>
      <c r="R338" s="134">
        <v>0</v>
      </c>
      <c r="S338" s="134">
        <v>0</v>
      </c>
      <c r="T338" s="134">
        <v>0</v>
      </c>
    </row>
    <row r="339" spans="1:20" outlineLevel="2" x14ac:dyDescent="0.2">
      <c r="A339" s="537"/>
      <c r="B339" s="539"/>
      <c r="C339" s="539"/>
      <c r="D339" s="539"/>
      <c r="E339" s="541"/>
      <c r="F339" s="242"/>
      <c r="G339" s="229" t="s">
        <v>543</v>
      </c>
      <c r="H339" s="144">
        <v>0</v>
      </c>
      <c r="I339" s="144">
        <v>0</v>
      </c>
      <c r="J339" s="144">
        <v>0</v>
      </c>
      <c r="K339" s="144">
        <v>0</v>
      </c>
      <c r="L339" s="144">
        <v>0</v>
      </c>
      <c r="M339" s="144">
        <v>0</v>
      </c>
      <c r="N339" s="144">
        <v>0</v>
      </c>
      <c r="O339" s="144">
        <v>0</v>
      </c>
      <c r="P339" s="229"/>
      <c r="Q339" s="229"/>
      <c r="R339" s="229"/>
      <c r="S339" s="229"/>
      <c r="T339" s="229"/>
    </row>
    <row r="340" spans="1:20" outlineLevel="2" x14ac:dyDescent="0.2">
      <c r="A340" s="536">
        <v>3</v>
      </c>
      <c r="B340" s="538" t="s">
        <v>48</v>
      </c>
      <c r="C340" s="538" t="s">
        <v>63</v>
      </c>
      <c r="D340" s="538" t="s">
        <v>50</v>
      </c>
      <c r="E340" s="540" t="s">
        <v>498</v>
      </c>
      <c r="F340" s="241" t="s">
        <v>597</v>
      </c>
      <c r="G340" s="229" t="s">
        <v>542</v>
      </c>
      <c r="H340" s="135">
        <v>0.95</v>
      </c>
      <c r="I340" s="135" t="s">
        <v>605</v>
      </c>
      <c r="J340" s="135" t="s">
        <v>605</v>
      </c>
      <c r="K340" s="135" t="s">
        <v>605</v>
      </c>
      <c r="L340" s="135" t="s">
        <v>605</v>
      </c>
      <c r="M340" s="135" t="s">
        <v>605</v>
      </c>
      <c r="N340" s="135" t="s">
        <v>605</v>
      </c>
      <c r="O340" s="135" t="s">
        <v>605</v>
      </c>
      <c r="P340" s="135" t="s">
        <v>605</v>
      </c>
      <c r="Q340" s="135" t="s">
        <v>605</v>
      </c>
      <c r="R340" s="135" t="s">
        <v>605</v>
      </c>
      <c r="S340" s="135" t="s">
        <v>605</v>
      </c>
      <c r="T340" s="135">
        <v>0.95</v>
      </c>
    </row>
    <row r="341" spans="1:20" outlineLevel="2" x14ac:dyDescent="0.2">
      <c r="A341" s="537"/>
      <c r="B341" s="539"/>
      <c r="C341" s="539"/>
      <c r="D341" s="539"/>
      <c r="E341" s="541"/>
      <c r="F341" s="242"/>
      <c r="G341" s="229" t="s">
        <v>543</v>
      </c>
      <c r="H341" s="150" t="s">
        <v>605</v>
      </c>
      <c r="I341" s="150" t="s">
        <v>605</v>
      </c>
      <c r="J341" s="150" t="s">
        <v>605</v>
      </c>
      <c r="K341" s="150" t="s">
        <v>605</v>
      </c>
      <c r="L341" s="150" t="s">
        <v>605</v>
      </c>
      <c r="M341" s="150" t="s">
        <v>605</v>
      </c>
      <c r="N341" s="150" t="s">
        <v>605</v>
      </c>
      <c r="O341" s="150" t="s">
        <v>605</v>
      </c>
      <c r="P341" s="230"/>
      <c r="Q341" s="230"/>
      <c r="R341" s="230"/>
      <c r="S341" s="230"/>
      <c r="T341" s="230"/>
    </row>
    <row r="342" spans="1:20" outlineLevel="2" x14ac:dyDescent="0.2">
      <c r="A342" s="536">
        <v>4</v>
      </c>
      <c r="B342" s="538" t="s">
        <v>48</v>
      </c>
      <c r="C342" s="538" t="s">
        <v>63</v>
      </c>
      <c r="D342" s="538" t="s">
        <v>53</v>
      </c>
      <c r="E342" s="540" t="s">
        <v>517</v>
      </c>
      <c r="F342" s="241" t="s">
        <v>596</v>
      </c>
      <c r="G342" s="229" t="s">
        <v>542</v>
      </c>
      <c r="H342" s="135">
        <v>0.3</v>
      </c>
      <c r="I342" s="136">
        <v>0.3</v>
      </c>
      <c r="J342" s="136">
        <v>0.3</v>
      </c>
      <c r="K342" s="136">
        <v>0.3</v>
      </c>
      <c r="L342" s="136">
        <v>0.3</v>
      </c>
      <c r="M342" s="136">
        <v>0.3</v>
      </c>
      <c r="N342" s="136">
        <v>0.3</v>
      </c>
      <c r="O342" s="136">
        <v>0.3</v>
      </c>
      <c r="P342" s="136">
        <v>0.3</v>
      </c>
      <c r="Q342" s="136">
        <v>0.3</v>
      </c>
      <c r="R342" s="136">
        <v>0.3</v>
      </c>
      <c r="S342" s="136">
        <v>0.3</v>
      </c>
      <c r="T342" s="136">
        <v>0.3</v>
      </c>
    </row>
    <row r="343" spans="1:20" outlineLevel="2" x14ac:dyDescent="0.2">
      <c r="A343" s="537"/>
      <c r="B343" s="539"/>
      <c r="C343" s="539"/>
      <c r="D343" s="539"/>
      <c r="E343" s="541"/>
      <c r="F343" s="242"/>
      <c r="G343" s="229" t="s">
        <v>543</v>
      </c>
      <c r="H343" s="150">
        <v>0.3</v>
      </c>
      <c r="I343" s="145">
        <v>0.3</v>
      </c>
      <c r="J343" s="145">
        <v>0.3</v>
      </c>
      <c r="K343" s="145">
        <v>0.3</v>
      </c>
      <c r="L343" s="145">
        <v>0.3</v>
      </c>
      <c r="M343" s="145">
        <v>0.3</v>
      </c>
      <c r="N343" s="145">
        <v>0.3</v>
      </c>
      <c r="O343" s="145">
        <v>0.3</v>
      </c>
      <c r="P343" s="235"/>
      <c r="Q343" s="235"/>
      <c r="R343" s="235"/>
      <c r="S343" s="235"/>
      <c r="T343" s="235"/>
    </row>
    <row r="344" spans="1:20" outlineLevel="2" x14ac:dyDescent="0.2">
      <c r="A344" s="536">
        <v>5</v>
      </c>
      <c r="B344" s="538" t="s">
        <v>48</v>
      </c>
      <c r="C344" s="538" t="s">
        <v>63</v>
      </c>
      <c r="D344" s="538" t="s">
        <v>512</v>
      </c>
      <c r="E344" s="540" t="s">
        <v>546</v>
      </c>
      <c r="F344" s="241" t="s">
        <v>595</v>
      </c>
      <c r="G344" s="229" t="s">
        <v>542</v>
      </c>
      <c r="H344" s="137">
        <v>3.5</v>
      </c>
      <c r="I344" s="137">
        <v>3.5</v>
      </c>
      <c r="J344" s="137">
        <v>3.5</v>
      </c>
      <c r="K344" s="137">
        <v>3.5</v>
      </c>
      <c r="L344" s="137">
        <v>3.5</v>
      </c>
      <c r="M344" s="137">
        <v>3.5</v>
      </c>
      <c r="N344" s="137">
        <v>3.5</v>
      </c>
      <c r="O344" s="137">
        <v>3.5</v>
      </c>
      <c r="P344" s="137">
        <v>3.5</v>
      </c>
      <c r="Q344" s="137">
        <v>3.5</v>
      </c>
      <c r="R344" s="137">
        <v>3.5</v>
      </c>
      <c r="S344" s="137">
        <v>3.5</v>
      </c>
      <c r="T344" s="137">
        <v>3.5</v>
      </c>
    </row>
    <row r="345" spans="1:20" outlineLevel="2" x14ac:dyDescent="0.2">
      <c r="A345" s="537"/>
      <c r="B345" s="539"/>
      <c r="C345" s="539"/>
      <c r="D345" s="539"/>
      <c r="E345" s="541"/>
      <c r="F345" s="242"/>
      <c r="G345" s="229" t="s">
        <v>543</v>
      </c>
      <c r="H345" s="146" t="s">
        <v>605</v>
      </c>
      <c r="I345" s="146" t="s">
        <v>605</v>
      </c>
      <c r="J345" s="146" t="s">
        <v>605</v>
      </c>
      <c r="K345" s="146">
        <v>3.39</v>
      </c>
      <c r="L345" s="146" t="s">
        <v>605</v>
      </c>
      <c r="M345" s="146" t="s">
        <v>605</v>
      </c>
      <c r="N345" s="146" t="s">
        <v>605</v>
      </c>
      <c r="O345" s="146" t="s">
        <v>605</v>
      </c>
      <c r="P345" s="98"/>
      <c r="Q345" s="98"/>
      <c r="R345" s="98"/>
      <c r="S345" s="98"/>
      <c r="T345" s="98"/>
    </row>
    <row r="346" spans="1:20" outlineLevel="2" x14ac:dyDescent="0.2">
      <c r="A346" s="536">
        <v>6</v>
      </c>
      <c r="B346" s="538" t="s">
        <v>48</v>
      </c>
      <c r="C346" s="538" t="s">
        <v>63</v>
      </c>
      <c r="D346" s="538" t="s">
        <v>512</v>
      </c>
      <c r="E346" s="540" t="s">
        <v>547</v>
      </c>
      <c r="F346" s="241" t="s">
        <v>595</v>
      </c>
      <c r="G346" s="229" t="s">
        <v>542</v>
      </c>
      <c r="H346" s="136">
        <v>1</v>
      </c>
      <c r="I346" s="136">
        <v>1</v>
      </c>
      <c r="J346" s="136">
        <v>1</v>
      </c>
      <c r="K346" s="136">
        <v>1</v>
      </c>
      <c r="L346" s="136">
        <v>1</v>
      </c>
      <c r="M346" s="136">
        <v>1</v>
      </c>
      <c r="N346" s="136">
        <v>1</v>
      </c>
      <c r="O346" s="136">
        <v>1</v>
      </c>
      <c r="P346" s="136">
        <v>1</v>
      </c>
      <c r="Q346" s="136">
        <v>1</v>
      </c>
      <c r="R346" s="136">
        <v>1</v>
      </c>
      <c r="S346" s="136">
        <v>1</v>
      </c>
      <c r="T346" s="136">
        <v>1</v>
      </c>
    </row>
    <row r="347" spans="1:20" outlineLevel="2" x14ac:dyDescent="0.2">
      <c r="A347" s="537"/>
      <c r="B347" s="539"/>
      <c r="C347" s="539"/>
      <c r="D347" s="539"/>
      <c r="E347" s="541"/>
      <c r="F347" s="242"/>
      <c r="G347" s="229" t="s">
        <v>543</v>
      </c>
      <c r="H347" s="145">
        <v>1</v>
      </c>
      <c r="I347" s="145">
        <v>1</v>
      </c>
      <c r="J347" s="145">
        <v>1</v>
      </c>
      <c r="K347" s="145">
        <v>1</v>
      </c>
      <c r="L347" s="145">
        <v>1</v>
      </c>
      <c r="M347" s="145">
        <v>1</v>
      </c>
      <c r="N347" s="145">
        <v>1</v>
      </c>
      <c r="O347" s="145">
        <v>1</v>
      </c>
      <c r="P347" s="235"/>
      <c r="Q347" s="235"/>
      <c r="R347" s="235"/>
      <c r="S347" s="235"/>
      <c r="T347" s="235"/>
    </row>
    <row r="348" spans="1:20" outlineLevel="2" x14ac:dyDescent="0.2">
      <c r="A348" s="536">
        <v>7</v>
      </c>
      <c r="B348" s="538" t="s">
        <v>48</v>
      </c>
      <c r="C348" s="538" t="s">
        <v>63</v>
      </c>
      <c r="D348" s="538" t="s">
        <v>512</v>
      </c>
      <c r="E348" s="540" t="s">
        <v>548</v>
      </c>
      <c r="F348" s="241" t="s">
        <v>595</v>
      </c>
      <c r="G348" s="229" t="s">
        <v>542</v>
      </c>
      <c r="H348" s="136">
        <v>0.95</v>
      </c>
      <c r="I348" s="136">
        <v>0.95</v>
      </c>
      <c r="J348" s="136">
        <v>0.95</v>
      </c>
      <c r="K348" s="136">
        <v>0.95</v>
      </c>
      <c r="L348" s="136">
        <v>0.95</v>
      </c>
      <c r="M348" s="136">
        <v>0.95</v>
      </c>
      <c r="N348" s="136">
        <v>0.95</v>
      </c>
      <c r="O348" s="136">
        <v>0.95</v>
      </c>
      <c r="P348" s="136">
        <v>0.95</v>
      </c>
      <c r="Q348" s="136">
        <v>0.95</v>
      </c>
      <c r="R348" s="136">
        <v>0.95</v>
      </c>
      <c r="S348" s="136">
        <v>0.95</v>
      </c>
      <c r="T348" s="136">
        <v>0.95</v>
      </c>
    </row>
    <row r="349" spans="1:20" outlineLevel="2" x14ac:dyDescent="0.2">
      <c r="A349" s="537"/>
      <c r="B349" s="539"/>
      <c r="C349" s="539"/>
      <c r="D349" s="539"/>
      <c r="E349" s="541"/>
      <c r="F349" s="242"/>
      <c r="G349" s="229" t="s">
        <v>543</v>
      </c>
      <c r="H349" s="145">
        <v>0.96</v>
      </c>
      <c r="I349" s="145">
        <v>0.98</v>
      </c>
      <c r="J349" s="145">
        <v>0.97</v>
      </c>
      <c r="K349" s="145">
        <v>0.98</v>
      </c>
      <c r="L349" s="145">
        <v>0.98</v>
      </c>
      <c r="M349" s="145">
        <v>0.98</v>
      </c>
      <c r="N349" s="145">
        <v>0.98</v>
      </c>
      <c r="O349" s="145">
        <v>0.98</v>
      </c>
      <c r="P349" s="235"/>
      <c r="Q349" s="235"/>
      <c r="R349" s="235"/>
      <c r="S349" s="235"/>
      <c r="T349" s="235"/>
    </row>
    <row r="350" spans="1:20" outlineLevel="2" x14ac:dyDescent="0.2">
      <c r="A350" s="536">
        <v>8</v>
      </c>
      <c r="B350" s="538" t="s">
        <v>48</v>
      </c>
      <c r="C350" s="538" t="s">
        <v>63</v>
      </c>
      <c r="D350" s="538" t="s">
        <v>512</v>
      </c>
      <c r="E350" s="540" t="s">
        <v>560</v>
      </c>
      <c r="F350" s="241" t="s">
        <v>595</v>
      </c>
      <c r="G350" s="229" t="s">
        <v>542</v>
      </c>
      <c r="H350" s="137" t="s">
        <v>629</v>
      </c>
      <c r="I350" s="137" t="s">
        <v>629</v>
      </c>
      <c r="J350" s="137" t="s">
        <v>629</v>
      </c>
      <c r="K350" s="137" t="s">
        <v>629</v>
      </c>
      <c r="L350" s="137" t="s">
        <v>629</v>
      </c>
      <c r="M350" s="137" t="s">
        <v>629</v>
      </c>
      <c r="N350" s="137" t="s">
        <v>629</v>
      </c>
      <c r="O350" s="137" t="s">
        <v>629</v>
      </c>
      <c r="P350" s="137" t="s">
        <v>629</v>
      </c>
      <c r="Q350" s="137" t="s">
        <v>629</v>
      </c>
      <c r="R350" s="137" t="s">
        <v>629</v>
      </c>
      <c r="S350" s="137" t="s">
        <v>629</v>
      </c>
      <c r="T350" s="137" t="s">
        <v>629</v>
      </c>
    </row>
    <row r="351" spans="1:20" outlineLevel="2" x14ac:dyDescent="0.2">
      <c r="A351" s="537"/>
      <c r="B351" s="539"/>
      <c r="C351" s="539"/>
      <c r="D351" s="539"/>
      <c r="E351" s="541"/>
      <c r="F351" s="242"/>
      <c r="G351" s="229" t="s">
        <v>543</v>
      </c>
      <c r="H351" s="146" t="s">
        <v>629</v>
      </c>
      <c r="I351" s="146" t="s">
        <v>629</v>
      </c>
      <c r="J351" s="146" t="s">
        <v>629</v>
      </c>
      <c r="K351" s="146" t="s">
        <v>629</v>
      </c>
      <c r="L351" s="146" t="s">
        <v>629</v>
      </c>
      <c r="M351" s="146" t="s">
        <v>629</v>
      </c>
      <c r="N351" s="146" t="s">
        <v>629</v>
      </c>
      <c r="O351" s="146" t="s">
        <v>629</v>
      </c>
      <c r="P351" s="98"/>
      <c r="Q351" s="98"/>
      <c r="R351" s="98"/>
      <c r="S351" s="98"/>
      <c r="T351" s="98"/>
    </row>
    <row r="352" spans="1:20" outlineLevel="2" x14ac:dyDescent="0.2">
      <c r="A352" s="536">
        <v>9</v>
      </c>
      <c r="B352" s="538" t="s">
        <v>48</v>
      </c>
      <c r="C352" s="538" t="s">
        <v>63</v>
      </c>
      <c r="D352" s="538" t="s">
        <v>512</v>
      </c>
      <c r="E352" s="540" t="s">
        <v>549</v>
      </c>
      <c r="F352" s="241" t="s">
        <v>595</v>
      </c>
      <c r="G352" s="229" t="s">
        <v>542</v>
      </c>
      <c r="H352" s="137">
        <v>0</v>
      </c>
      <c r="I352" s="137">
        <v>0</v>
      </c>
      <c r="J352" s="137">
        <v>0</v>
      </c>
      <c r="K352" s="137">
        <v>0</v>
      </c>
      <c r="L352" s="137">
        <v>0</v>
      </c>
      <c r="M352" s="137">
        <v>0</v>
      </c>
      <c r="N352" s="137">
        <v>0</v>
      </c>
      <c r="O352" s="137">
        <v>0</v>
      </c>
      <c r="P352" s="137">
        <v>0</v>
      </c>
      <c r="Q352" s="137">
        <v>0</v>
      </c>
      <c r="R352" s="137">
        <v>0</v>
      </c>
      <c r="S352" s="137">
        <v>0</v>
      </c>
      <c r="T352" s="137">
        <v>0</v>
      </c>
    </row>
    <row r="353" spans="1:20" outlineLevel="2" x14ac:dyDescent="0.2">
      <c r="A353" s="537"/>
      <c r="B353" s="539"/>
      <c r="C353" s="539"/>
      <c r="D353" s="539"/>
      <c r="E353" s="541"/>
      <c r="F353" s="242"/>
      <c r="G353" s="229" t="s">
        <v>543</v>
      </c>
      <c r="H353" s="146">
        <f>SUM(I353:T353)</f>
        <v>0</v>
      </c>
      <c r="I353" s="146">
        <v>0</v>
      </c>
      <c r="J353" s="146">
        <v>0</v>
      </c>
      <c r="K353" s="146">
        <v>0</v>
      </c>
      <c r="L353" s="146">
        <v>0</v>
      </c>
      <c r="M353" s="146">
        <v>0</v>
      </c>
      <c r="N353" s="146">
        <v>0</v>
      </c>
      <c r="O353" s="146">
        <v>0</v>
      </c>
      <c r="P353" s="98"/>
      <c r="Q353" s="98"/>
      <c r="R353" s="98"/>
      <c r="S353" s="98"/>
      <c r="T353" s="98"/>
    </row>
    <row r="354" spans="1:20" outlineLevel="2" x14ac:dyDescent="0.2">
      <c r="A354" s="536">
        <v>10</v>
      </c>
      <c r="B354" s="538" t="s">
        <v>48</v>
      </c>
      <c r="C354" s="538" t="s">
        <v>63</v>
      </c>
      <c r="D354" s="538" t="s">
        <v>512</v>
      </c>
      <c r="E354" s="540" t="s">
        <v>550</v>
      </c>
      <c r="F354" s="241" t="s">
        <v>595</v>
      </c>
      <c r="G354" s="229" t="s">
        <v>542</v>
      </c>
      <c r="H354" s="137">
        <v>5</v>
      </c>
      <c r="I354" s="137" t="s">
        <v>629</v>
      </c>
      <c r="J354" s="137" t="s">
        <v>629</v>
      </c>
      <c r="K354" s="137" t="s">
        <v>629</v>
      </c>
      <c r="L354" s="137" t="s">
        <v>629</v>
      </c>
      <c r="M354" s="137" t="s">
        <v>629</v>
      </c>
      <c r="N354" s="137" t="s">
        <v>629</v>
      </c>
      <c r="O354" s="137" t="s">
        <v>629</v>
      </c>
      <c r="P354" s="137" t="s">
        <v>629</v>
      </c>
      <c r="Q354" s="137" t="s">
        <v>629</v>
      </c>
      <c r="R354" s="137" t="s">
        <v>629</v>
      </c>
      <c r="S354" s="137" t="s">
        <v>629</v>
      </c>
      <c r="T354" s="137" t="s">
        <v>629</v>
      </c>
    </row>
    <row r="355" spans="1:20" outlineLevel="2" x14ac:dyDescent="0.2">
      <c r="A355" s="537"/>
      <c r="B355" s="539"/>
      <c r="C355" s="539"/>
      <c r="D355" s="539"/>
      <c r="E355" s="541"/>
      <c r="F355" s="242"/>
      <c r="G355" s="229" t="s">
        <v>543</v>
      </c>
      <c r="H355" s="146">
        <v>0</v>
      </c>
      <c r="I355" s="146" t="s">
        <v>629</v>
      </c>
      <c r="J355" s="146" t="s">
        <v>629</v>
      </c>
      <c r="K355" s="146" t="s">
        <v>629</v>
      </c>
      <c r="L355" s="146" t="s">
        <v>629</v>
      </c>
      <c r="M355" s="146" t="s">
        <v>629</v>
      </c>
      <c r="N355" s="146" t="s">
        <v>629</v>
      </c>
      <c r="O355" s="146" t="s">
        <v>629</v>
      </c>
      <c r="P355" s="98"/>
      <c r="Q355" s="98"/>
      <c r="R355" s="98"/>
      <c r="S355" s="98"/>
      <c r="T355" s="98"/>
    </row>
    <row r="356" spans="1:20" outlineLevel="2" x14ac:dyDescent="0.2">
      <c r="A356" s="536">
        <v>11</v>
      </c>
      <c r="B356" s="538" t="s">
        <v>48</v>
      </c>
      <c r="C356" s="538" t="s">
        <v>63</v>
      </c>
      <c r="D356" s="538" t="s">
        <v>65</v>
      </c>
      <c r="E356" s="540" t="s">
        <v>585</v>
      </c>
      <c r="F356" s="241" t="s">
        <v>595</v>
      </c>
      <c r="G356" s="229" t="s">
        <v>542</v>
      </c>
      <c r="H356" s="154">
        <v>2</v>
      </c>
      <c r="I356" s="154">
        <v>2</v>
      </c>
      <c r="J356" s="154">
        <v>2</v>
      </c>
      <c r="K356" s="154">
        <v>2</v>
      </c>
      <c r="L356" s="154">
        <v>2</v>
      </c>
      <c r="M356" s="154">
        <v>2</v>
      </c>
      <c r="N356" s="154">
        <v>2</v>
      </c>
      <c r="O356" s="154">
        <v>2</v>
      </c>
      <c r="P356" s="154">
        <v>2</v>
      </c>
      <c r="Q356" s="154">
        <v>2</v>
      </c>
      <c r="R356" s="154">
        <v>2</v>
      </c>
      <c r="S356" s="154">
        <v>2</v>
      </c>
      <c r="T356" s="154">
        <v>2</v>
      </c>
    </row>
    <row r="357" spans="1:20" outlineLevel="2" x14ac:dyDescent="0.2">
      <c r="A357" s="537"/>
      <c r="B357" s="539"/>
      <c r="C357" s="539"/>
      <c r="D357" s="539"/>
      <c r="E357" s="541"/>
      <c r="F357" s="242"/>
      <c r="G357" s="229" t="s">
        <v>543</v>
      </c>
      <c r="H357" s="159">
        <v>0</v>
      </c>
      <c r="I357" s="159">
        <v>0</v>
      </c>
      <c r="J357" s="159">
        <v>0</v>
      </c>
      <c r="K357" s="159">
        <v>0</v>
      </c>
      <c r="L357" s="159">
        <v>0</v>
      </c>
      <c r="M357" s="159">
        <v>0</v>
      </c>
      <c r="N357" s="159">
        <v>0</v>
      </c>
      <c r="O357" s="159">
        <v>0</v>
      </c>
      <c r="P357" s="236"/>
      <c r="Q357" s="236"/>
      <c r="R357" s="236"/>
      <c r="S357" s="236"/>
      <c r="T357" s="236"/>
    </row>
    <row r="358" spans="1:20" outlineLevel="2" x14ac:dyDescent="0.2">
      <c r="A358" s="536">
        <v>12</v>
      </c>
      <c r="B358" s="538" t="s">
        <v>48</v>
      </c>
      <c r="C358" s="538" t="s">
        <v>63</v>
      </c>
      <c r="D358" s="538" t="s">
        <v>512</v>
      </c>
      <c r="E358" s="540" t="s">
        <v>551</v>
      </c>
      <c r="F358" s="241" t="s">
        <v>595</v>
      </c>
      <c r="G358" s="229" t="s">
        <v>542</v>
      </c>
      <c r="H358" s="136">
        <v>1</v>
      </c>
      <c r="I358" s="136">
        <v>1</v>
      </c>
      <c r="J358" s="136">
        <v>1</v>
      </c>
      <c r="K358" s="136">
        <v>1</v>
      </c>
      <c r="L358" s="136">
        <v>1</v>
      </c>
      <c r="M358" s="136">
        <v>1</v>
      </c>
      <c r="N358" s="136">
        <v>1</v>
      </c>
      <c r="O358" s="136">
        <v>1</v>
      </c>
      <c r="P358" s="136">
        <v>1</v>
      </c>
      <c r="Q358" s="136">
        <v>1</v>
      </c>
      <c r="R358" s="136">
        <v>1</v>
      </c>
      <c r="S358" s="136">
        <v>1</v>
      </c>
      <c r="T358" s="136">
        <v>1</v>
      </c>
    </row>
    <row r="359" spans="1:20" outlineLevel="2" x14ac:dyDescent="0.2">
      <c r="A359" s="537"/>
      <c r="B359" s="539"/>
      <c r="C359" s="539"/>
      <c r="D359" s="539"/>
      <c r="E359" s="541"/>
      <c r="F359" s="242"/>
      <c r="G359" s="229" t="s">
        <v>543</v>
      </c>
      <c r="H359" s="145">
        <v>1</v>
      </c>
      <c r="I359" s="145">
        <v>1</v>
      </c>
      <c r="J359" s="145">
        <v>1</v>
      </c>
      <c r="K359" s="145">
        <v>1</v>
      </c>
      <c r="L359" s="145">
        <v>1</v>
      </c>
      <c r="M359" s="145">
        <v>1</v>
      </c>
      <c r="N359" s="145">
        <v>1</v>
      </c>
      <c r="O359" s="145">
        <v>1</v>
      </c>
      <c r="P359" s="235"/>
      <c r="Q359" s="235"/>
      <c r="R359" s="235"/>
      <c r="S359" s="235"/>
      <c r="T359" s="235"/>
    </row>
    <row r="360" spans="1:20" outlineLevel="2" x14ac:dyDescent="0.2">
      <c r="A360" s="536">
        <v>13</v>
      </c>
      <c r="B360" s="538" t="s">
        <v>48</v>
      </c>
      <c r="C360" s="538" t="s">
        <v>63</v>
      </c>
      <c r="D360" s="538" t="s">
        <v>512</v>
      </c>
      <c r="E360" s="540" t="s">
        <v>552</v>
      </c>
      <c r="F360" s="241" t="s">
        <v>595</v>
      </c>
      <c r="G360" s="229" t="s">
        <v>542</v>
      </c>
      <c r="H360" s="137">
        <v>0</v>
      </c>
      <c r="I360" s="137" t="s">
        <v>629</v>
      </c>
      <c r="J360" s="137" t="s">
        <v>629</v>
      </c>
      <c r="K360" s="137" t="s">
        <v>629</v>
      </c>
      <c r="L360" s="137" t="s">
        <v>629</v>
      </c>
      <c r="M360" s="137" t="s">
        <v>629</v>
      </c>
      <c r="N360" s="137" t="s">
        <v>629</v>
      </c>
      <c r="O360" s="137" t="s">
        <v>629</v>
      </c>
      <c r="P360" s="137" t="s">
        <v>629</v>
      </c>
      <c r="Q360" s="137" t="s">
        <v>629</v>
      </c>
      <c r="R360" s="137" t="s">
        <v>629</v>
      </c>
      <c r="S360" s="137" t="s">
        <v>629</v>
      </c>
      <c r="T360" s="137" t="s">
        <v>629</v>
      </c>
    </row>
    <row r="361" spans="1:20" outlineLevel="2" x14ac:dyDescent="0.2">
      <c r="A361" s="537"/>
      <c r="B361" s="539"/>
      <c r="C361" s="539"/>
      <c r="D361" s="539"/>
      <c r="E361" s="541"/>
      <c r="F361" s="242"/>
      <c r="G361" s="229" t="s">
        <v>543</v>
      </c>
      <c r="H361" s="146">
        <v>0</v>
      </c>
      <c r="I361" s="146">
        <v>0</v>
      </c>
      <c r="J361" s="146">
        <v>0</v>
      </c>
      <c r="K361" s="146">
        <v>0</v>
      </c>
      <c r="L361" s="146">
        <v>0</v>
      </c>
      <c r="M361" s="146">
        <v>0</v>
      </c>
      <c r="N361" s="146">
        <v>0</v>
      </c>
      <c r="O361" s="146">
        <v>0</v>
      </c>
      <c r="P361" s="98"/>
      <c r="Q361" s="98"/>
      <c r="R361" s="98"/>
      <c r="S361" s="98"/>
      <c r="T361" s="98"/>
    </row>
    <row r="362" spans="1:20" outlineLevel="2" x14ac:dyDescent="0.2">
      <c r="A362" s="536">
        <v>14</v>
      </c>
      <c r="B362" s="538" t="s">
        <v>48</v>
      </c>
      <c r="C362" s="538" t="s">
        <v>63</v>
      </c>
      <c r="D362" s="538" t="s">
        <v>65</v>
      </c>
      <c r="E362" s="540" t="s">
        <v>561</v>
      </c>
      <c r="F362" s="542" t="s">
        <v>621</v>
      </c>
      <c r="G362" s="229" t="s">
        <v>542</v>
      </c>
      <c r="H362" s="155">
        <v>40</v>
      </c>
      <c r="I362" s="155">
        <v>40</v>
      </c>
      <c r="J362" s="155">
        <v>40</v>
      </c>
      <c r="K362" s="155">
        <v>40</v>
      </c>
      <c r="L362" s="155">
        <v>40</v>
      </c>
      <c r="M362" s="155">
        <v>40</v>
      </c>
      <c r="N362" s="155">
        <v>40</v>
      </c>
      <c r="O362" s="155">
        <v>40</v>
      </c>
      <c r="P362" s="155">
        <v>40</v>
      </c>
      <c r="Q362" s="155">
        <v>40</v>
      </c>
      <c r="R362" s="155">
        <v>40</v>
      </c>
      <c r="S362" s="155">
        <v>40</v>
      </c>
      <c r="T362" s="155">
        <v>40</v>
      </c>
    </row>
    <row r="363" spans="1:20" outlineLevel="2" x14ac:dyDescent="0.2">
      <c r="A363" s="537"/>
      <c r="B363" s="539"/>
      <c r="C363" s="539"/>
      <c r="D363" s="539"/>
      <c r="E363" s="541"/>
      <c r="F363" s="543"/>
      <c r="G363" s="229" t="s">
        <v>543</v>
      </c>
      <c r="H363" s="195">
        <v>34</v>
      </c>
      <c r="I363" s="195">
        <v>39.548022598870055</v>
      </c>
      <c r="J363" s="195">
        <v>30.864197530864196</v>
      </c>
      <c r="K363" s="195">
        <v>29.411764705882351</v>
      </c>
      <c r="L363" s="195">
        <v>43.795620437956202</v>
      </c>
      <c r="M363" s="195">
        <v>26.217228464419474</v>
      </c>
      <c r="N363" s="195">
        <v>26.217228464419474</v>
      </c>
      <c r="O363" s="195">
        <v>26.217228464419474</v>
      </c>
      <c r="P363" s="237"/>
      <c r="Q363" s="237"/>
      <c r="R363" s="237"/>
      <c r="S363" s="237"/>
      <c r="T363" s="237"/>
    </row>
    <row r="364" spans="1:20" outlineLevel="2" x14ac:dyDescent="0.2">
      <c r="A364" s="536">
        <v>15</v>
      </c>
      <c r="B364" s="538" t="s">
        <v>48</v>
      </c>
      <c r="C364" s="538" t="s">
        <v>63</v>
      </c>
      <c r="D364" s="538" t="s">
        <v>512</v>
      </c>
      <c r="E364" s="540" t="s">
        <v>562</v>
      </c>
      <c r="F364" s="241" t="s">
        <v>621</v>
      </c>
      <c r="G364" s="229" t="s">
        <v>542</v>
      </c>
      <c r="H364" s="155">
        <v>22</v>
      </c>
      <c r="I364" s="155">
        <v>22</v>
      </c>
      <c r="J364" s="155">
        <v>22</v>
      </c>
      <c r="K364" s="155">
        <v>22</v>
      </c>
      <c r="L364" s="155">
        <v>22</v>
      </c>
      <c r="M364" s="155">
        <v>22</v>
      </c>
      <c r="N364" s="155">
        <v>22</v>
      </c>
      <c r="O364" s="155">
        <v>22</v>
      </c>
      <c r="P364" s="155">
        <v>22</v>
      </c>
      <c r="Q364" s="155">
        <v>22</v>
      </c>
      <c r="R364" s="155">
        <v>22</v>
      </c>
      <c r="S364" s="155">
        <v>22</v>
      </c>
      <c r="T364" s="155">
        <v>22</v>
      </c>
    </row>
    <row r="365" spans="1:20" outlineLevel="2" x14ac:dyDescent="0.2">
      <c r="A365" s="537"/>
      <c r="B365" s="539"/>
      <c r="C365" s="539"/>
      <c r="D365" s="539"/>
      <c r="E365" s="541"/>
      <c r="F365" s="242"/>
      <c r="G365" s="229" t="s">
        <v>543</v>
      </c>
      <c r="H365" s="195">
        <v>17</v>
      </c>
      <c r="I365" s="195">
        <v>21.3785310734463</v>
      </c>
      <c r="J365" s="195">
        <v>19.135802469135804</v>
      </c>
      <c r="K365" s="195">
        <v>22</v>
      </c>
      <c r="L365" s="195">
        <v>18.613138686131386</v>
      </c>
      <c r="M365" s="195">
        <v>18.613138686131386</v>
      </c>
      <c r="N365" s="195">
        <v>18.613138686131386</v>
      </c>
      <c r="O365" s="195">
        <v>18.613138686131386</v>
      </c>
      <c r="P365" s="237"/>
      <c r="Q365" s="237"/>
      <c r="R365" s="237"/>
      <c r="S365" s="237"/>
      <c r="T365" s="237"/>
    </row>
    <row r="366" spans="1:20" outlineLevel="2" x14ac:dyDescent="0.2">
      <c r="A366" s="536">
        <v>16</v>
      </c>
      <c r="B366" s="538" t="s">
        <v>48</v>
      </c>
      <c r="C366" s="538" t="s">
        <v>67</v>
      </c>
      <c r="D366" s="538" t="s">
        <v>54</v>
      </c>
      <c r="E366" s="540" t="s">
        <v>563</v>
      </c>
      <c r="F366" s="241" t="s">
        <v>621</v>
      </c>
      <c r="G366" s="229" t="s">
        <v>542</v>
      </c>
      <c r="H366" s="134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</row>
    <row r="367" spans="1:20" outlineLevel="2" x14ac:dyDescent="0.2">
      <c r="A367" s="537"/>
      <c r="B367" s="539"/>
      <c r="C367" s="539"/>
      <c r="D367" s="539"/>
      <c r="E367" s="541"/>
      <c r="F367" s="242"/>
      <c r="G367" s="229" t="s">
        <v>543</v>
      </c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</row>
    <row r="368" spans="1:20" outlineLevel="2" x14ac:dyDescent="0.2">
      <c r="A368" s="536">
        <v>17</v>
      </c>
      <c r="B368" s="538" t="s">
        <v>48</v>
      </c>
      <c r="C368" s="538" t="s">
        <v>67</v>
      </c>
      <c r="D368" s="538" t="s">
        <v>50</v>
      </c>
      <c r="E368" s="540" t="s">
        <v>695</v>
      </c>
      <c r="F368" s="241" t="s">
        <v>621</v>
      </c>
      <c r="G368" s="229" t="s">
        <v>542</v>
      </c>
      <c r="H368" s="135">
        <v>0.9</v>
      </c>
      <c r="I368" s="135">
        <v>0.88</v>
      </c>
      <c r="J368" s="135">
        <v>0.88</v>
      </c>
      <c r="K368" s="135">
        <v>0.88</v>
      </c>
      <c r="L368" s="135">
        <v>0.88</v>
      </c>
      <c r="M368" s="135">
        <v>0.88</v>
      </c>
      <c r="N368" s="135">
        <v>0.9</v>
      </c>
      <c r="O368" s="135">
        <v>0.9</v>
      </c>
      <c r="P368" s="135">
        <v>0.9</v>
      </c>
      <c r="Q368" s="135">
        <v>0.9</v>
      </c>
      <c r="R368" s="135">
        <v>0.9</v>
      </c>
      <c r="S368" s="135">
        <v>0.9</v>
      </c>
      <c r="T368" s="135">
        <v>0.9</v>
      </c>
    </row>
    <row r="369" spans="1:20" outlineLevel="2" x14ac:dyDescent="0.2">
      <c r="A369" s="537"/>
      <c r="B369" s="539"/>
      <c r="C369" s="539"/>
      <c r="D369" s="539"/>
      <c r="E369" s="541"/>
      <c r="F369" s="242"/>
      <c r="G369" s="229" t="s">
        <v>543</v>
      </c>
      <c r="H369" s="150">
        <v>0.9</v>
      </c>
      <c r="I369" s="145">
        <v>0.875</v>
      </c>
      <c r="J369" s="145">
        <v>0.90100000000000002</v>
      </c>
      <c r="K369" s="145">
        <v>0.90300000000000002</v>
      </c>
      <c r="L369" s="145">
        <v>0.90300000000000002</v>
      </c>
      <c r="M369" s="148">
        <v>0.89410000000000001</v>
      </c>
      <c r="N369" s="148">
        <v>0.91500000000000004</v>
      </c>
      <c r="O369" s="132">
        <v>0.873</v>
      </c>
      <c r="P369" s="238"/>
      <c r="Q369" s="238"/>
      <c r="R369" s="238"/>
      <c r="S369" s="238"/>
      <c r="T369" s="238"/>
    </row>
    <row r="370" spans="1:20" outlineLevel="2" x14ac:dyDescent="0.2">
      <c r="A370" s="536">
        <v>18</v>
      </c>
      <c r="B370" s="245" t="s">
        <v>48</v>
      </c>
      <c r="C370" s="245" t="s">
        <v>67</v>
      </c>
      <c r="D370" s="245" t="s">
        <v>50</v>
      </c>
      <c r="E370" s="246" t="s">
        <v>565</v>
      </c>
      <c r="F370" s="241" t="s">
        <v>621</v>
      </c>
      <c r="G370" s="229" t="s">
        <v>542</v>
      </c>
      <c r="H370" s="135" t="s">
        <v>605</v>
      </c>
      <c r="I370" s="135" t="s">
        <v>605</v>
      </c>
      <c r="J370" s="135" t="s">
        <v>605</v>
      </c>
      <c r="K370" s="135" t="s">
        <v>605</v>
      </c>
      <c r="L370" s="135" t="s">
        <v>605</v>
      </c>
      <c r="M370" s="135" t="s">
        <v>605</v>
      </c>
      <c r="N370" s="135" t="s">
        <v>605</v>
      </c>
      <c r="O370" s="135" t="s">
        <v>605</v>
      </c>
      <c r="P370" s="135" t="s">
        <v>605</v>
      </c>
      <c r="Q370" s="135" t="s">
        <v>605</v>
      </c>
      <c r="R370" s="135" t="s">
        <v>605</v>
      </c>
      <c r="S370" s="135" t="s">
        <v>605</v>
      </c>
      <c r="T370" s="135" t="s">
        <v>605</v>
      </c>
    </row>
    <row r="371" spans="1:20" outlineLevel="2" x14ac:dyDescent="0.2">
      <c r="A371" s="537"/>
      <c r="B371" s="247"/>
      <c r="C371" s="247"/>
      <c r="D371" s="247"/>
      <c r="E371" s="248"/>
      <c r="F371" s="242"/>
      <c r="G371" s="229" t="s">
        <v>543</v>
      </c>
      <c r="H371" s="203" t="s">
        <v>605</v>
      </c>
      <c r="I371" s="203" t="s">
        <v>605</v>
      </c>
      <c r="J371" s="203" t="s">
        <v>605</v>
      </c>
      <c r="K371" s="203" t="s">
        <v>605</v>
      </c>
      <c r="L371" s="203" t="s">
        <v>605</v>
      </c>
      <c r="M371" s="203" t="s">
        <v>605</v>
      </c>
      <c r="N371" s="375" t="s">
        <v>605</v>
      </c>
      <c r="O371" s="375" t="s">
        <v>605</v>
      </c>
      <c r="P371" s="238"/>
      <c r="Q371" s="238"/>
      <c r="R371" s="238"/>
      <c r="S371" s="238"/>
      <c r="T371" s="238"/>
    </row>
    <row r="372" spans="1:20" outlineLevel="2" x14ac:dyDescent="0.2">
      <c r="A372" s="536">
        <v>19</v>
      </c>
      <c r="B372" s="245" t="s">
        <v>48</v>
      </c>
      <c r="C372" s="245" t="s">
        <v>67</v>
      </c>
      <c r="D372" s="245" t="s">
        <v>54</v>
      </c>
      <c r="E372" s="246" t="s">
        <v>234</v>
      </c>
      <c r="F372" s="241" t="s">
        <v>621</v>
      </c>
      <c r="G372" s="229" t="s">
        <v>542</v>
      </c>
      <c r="H372" s="135">
        <v>0.7</v>
      </c>
      <c r="I372" s="136">
        <v>0.7</v>
      </c>
      <c r="J372" s="136">
        <v>0.7</v>
      </c>
      <c r="K372" s="136">
        <v>0.7</v>
      </c>
      <c r="L372" s="136">
        <v>0.7</v>
      </c>
      <c r="M372" s="136">
        <v>0.7</v>
      </c>
      <c r="N372" s="136">
        <v>0.7</v>
      </c>
      <c r="O372" s="136">
        <v>0.7</v>
      </c>
      <c r="P372" s="136">
        <v>0.7</v>
      </c>
      <c r="Q372" s="136">
        <v>0.7</v>
      </c>
      <c r="R372" s="136">
        <v>0.7</v>
      </c>
      <c r="S372" s="136">
        <v>0.7</v>
      </c>
      <c r="T372" s="136">
        <v>0.7</v>
      </c>
    </row>
    <row r="373" spans="1:20" outlineLevel="2" x14ac:dyDescent="0.2">
      <c r="A373" s="537"/>
      <c r="B373" s="247"/>
      <c r="C373" s="247"/>
      <c r="D373" s="247"/>
      <c r="E373" s="248"/>
      <c r="F373" s="242"/>
      <c r="G373" s="229" t="s">
        <v>543</v>
      </c>
      <c r="H373" s="160">
        <v>0.3372</v>
      </c>
      <c r="I373" s="131">
        <v>0.35</v>
      </c>
      <c r="J373" s="131">
        <v>0.39</v>
      </c>
      <c r="K373" s="131">
        <v>0.39</v>
      </c>
      <c r="L373" s="131">
        <v>0.44840000000000002</v>
      </c>
      <c r="M373" s="131">
        <v>8.2400000000000001E-2</v>
      </c>
      <c r="N373" s="131">
        <v>0.1263</v>
      </c>
      <c r="O373" s="131">
        <v>4.3900000000000002E-2</v>
      </c>
      <c r="P373" s="235"/>
      <c r="Q373" s="235"/>
      <c r="R373" s="235"/>
      <c r="S373" s="235"/>
      <c r="T373" s="235"/>
    </row>
    <row r="374" spans="1:20" outlineLevel="2" x14ac:dyDescent="0.2">
      <c r="A374" s="536">
        <v>20</v>
      </c>
      <c r="B374" s="245" t="s">
        <v>48</v>
      </c>
      <c r="C374" s="245" t="s">
        <v>67</v>
      </c>
      <c r="D374" s="245" t="s">
        <v>54</v>
      </c>
      <c r="E374" s="246" t="s">
        <v>235</v>
      </c>
      <c r="F374" s="241" t="s">
        <v>621</v>
      </c>
      <c r="G374" s="229" t="s">
        <v>542</v>
      </c>
      <c r="H374" s="135" t="s">
        <v>605</v>
      </c>
      <c r="I374" s="135" t="s">
        <v>605</v>
      </c>
      <c r="J374" s="135" t="s">
        <v>605</v>
      </c>
      <c r="K374" s="135" t="s">
        <v>605</v>
      </c>
      <c r="L374" s="135" t="s">
        <v>605</v>
      </c>
      <c r="M374" s="135" t="s">
        <v>605</v>
      </c>
      <c r="N374" s="135" t="s">
        <v>605</v>
      </c>
      <c r="O374" s="135" t="s">
        <v>605</v>
      </c>
      <c r="P374" s="135" t="s">
        <v>605</v>
      </c>
      <c r="Q374" s="135" t="s">
        <v>605</v>
      </c>
      <c r="R374" s="135" t="s">
        <v>605</v>
      </c>
      <c r="S374" s="135" t="s">
        <v>605</v>
      </c>
      <c r="T374" s="135" t="s">
        <v>605</v>
      </c>
    </row>
    <row r="375" spans="1:20" outlineLevel="2" x14ac:dyDescent="0.2">
      <c r="A375" s="537"/>
      <c r="B375" s="247"/>
      <c r="C375" s="247"/>
      <c r="D375" s="247"/>
      <c r="E375" s="248"/>
      <c r="F375" s="242"/>
      <c r="G375" s="229" t="s">
        <v>543</v>
      </c>
      <c r="H375" s="203" t="s">
        <v>605</v>
      </c>
      <c r="I375" s="203" t="s">
        <v>605</v>
      </c>
      <c r="J375" s="203" t="s">
        <v>605</v>
      </c>
      <c r="K375" s="203" t="s">
        <v>605</v>
      </c>
      <c r="L375" s="203" t="s">
        <v>605</v>
      </c>
      <c r="M375" s="203" t="s">
        <v>605</v>
      </c>
      <c r="N375" s="375" t="s">
        <v>605</v>
      </c>
      <c r="O375" s="375" t="s">
        <v>605</v>
      </c>
      <c r="P375" s="238"/>
      <c r="Q375" s="238"/>
      <c r="R375" s="238"/>
      <c r="S375" s="238"/>
      <c r="T375" s="238"/>
    </row>
    <row r="376" spans="1:20" outlineLevel="2" x14ac:dyDescent="0.2">
      <c r="A376" s="536">
        <v>21</v>
      </c>
      <c r="B376" s="245" t="s">
        <v>48</v>
      </c>
      <c r="C376" s="245" t="s">
        <v>67</v>
      </c>
      <c r="D376" s="245" t="s">
        <v>54</v>
      </c>
      <c r="E376" s="246" t="s">
        <v>566</v>
      </c>
      <c r="F376" s="241" t="s">
        <v>621</v>
      </c>
      <c r="G376" s="229" t="s">
        <v>542</v>
      </c>
      <c r="H376" s="135" t="s">
        <v>605</v>
      </c>
      <c r="I376" s="135" t="s">
        <v>605</v>
      </c>
      <c r="J376" s="135" t="s">
        <v>605</v>
      </c>
      <c r="K376" s="135" t="s">
        <v>605</v>
      </c>
      <c r="L376" s="135" t="s">
        <v>605</v>
      </c>
      <c r="M376" s="135" t="s">
        <v>605</v>
      </c>
      <c r="N376" s="135" t="s">
        <v>605</v>
      </c>
      <c r="O376" s="135" t="s">
        <v>605</v>
      </c>
      <c r="P376" s="135" t="s">
        <v>605</v>
      </c>
      <c r="Q376" s="135" t="s">
        <v>605</v>
      </c>
      <c r="R376" s="135" t="s">
        <v>605</v>
      </c>
      <c r="S376" s="135" t="s">
        <v>605</v>
      </c>
      <c r="T376" s="135" t="s">
        <v>605</v>
      </c>
    </row>
    <row r="377" spans="1:20" outlineLevel="2" x14ac:dyDescent="0.2">
      <c r="A377" s="537"/>
      <c r="B377" s="247"/>
      <c r="C377" s="247"/>
      <c r="D377" s="247"/>
      <c r="E377" s="248"/>
      <c r="F377" s="242"/>
      <c r="G377" s="229" t="s">
        <v>543</v>
      </c>
      <c r="H377" s="203" t="s">
        <v>605</v>
      </c>
      <c r="I377" s="203" t="s">
        <v>605</v>
      </c>
      <c r="J377" s="203" t="s">
        <v>605</v>
      </c>
      <c r="K377" s="203" t="s">
        <v>605</v>
      </c>
      <c r="L377" s="203" t="s">
        <v>605</v>
      </c>
      <c r="M377" s="203" t="s">
        <v>605</v>
      </c>
      <c r="N377" s="375" t="s">
        <v>605</v>
      </c>
      <c r="O377" s="375" t="s">
        <v>605</v>
      </c>
      <c r="P377" s="238"/>
      <c r="Q377" s="238"/>
      <c r="R377" s="238"/>
      <c r="S377" s="238"/>
      <c r="T377" s="238"/>
    </row>
    <row r="378" spans="1:20" outlineLevel="2" x14ac:dyDescent="0.2">
      <c r="A378" s="536">
        <v>22</v>
      </c>
      <c r="B378" s="245" t="s">
        <v>48</v>
      </c>
      <c r="C378" s="245" t="s">
        <v>67</v>
      </c>
      <c r="D378" s="245" t="s">
        <v>54</v>
      </c>
      <c r="E378" s="246" t="s">
        <v>567</v>
      </c>
      <c r="F378" s="241" t="s">
        <v>621</v>
      </c>
      <c r="G378" s="229" t="s">
        <v>542</v>
      </c>
      <c r="H378" s="135">
        <v>0.6</v>
      </c>
      <c r="I378" s="135">
        <v>0.6</v>
      </c>
      <c r="J378" s="135">
        <v>0.6</v>
      </c>
      <c r="K378" s="135">
        <v>0.6</v>
      </c>
      <c r="L378" s="135">
        <v>0.6</v>
      </c>
      <c r="M378" s="135">
        <v>0.6</v>
      </c>
      <c r="N378" s="135">
        <v>0.6</v>
      </c>
      <c r="O378" s="135">
        <v>0.6</v>
      </c>
      <c r="P378" s="135">
        <v>0.6</v>
      </c>
      <c r="Q378" s="135">
        <v>0.6</v>
      </c>
      <c r="R378" s="135">
        <v>0.6</v>
      </c>
      <c r="S378" s="135">
        <v>0.6</v>
      </c>
      <c r="T378" s="135">
        <v>0.6</v>
      </c>
    </row>
    <row r="379" spans="1:20" outlineLevel="2" x14ac:dyDescent="0.2">
      <c r="A379" s="537"/>
      <c r="B379" s="247"/>
      <c r="C379" s="247"/>
      <c r="D379" s="247"/>
      <c r="E379" s="248"/>
      <c r="F379" s="242"/>
      <c r="G379" s="229" t="s">
        <v>543</v>
      </c>
      <c r="H379" s="160">
        <v>0.08</v>
      </c>
      <c r="I379" s="131">
        <v>0.11269999999999999</v>
      </c>
      <c r="J379" s="131">
        <v>6.4500000000000002E-2</v>
      </c>
      <c r="K379" s="131">
        <v>0.1111</v>
      </c>
      <c r="L379" s="131">
        <v>4.9500000000000002E-2</v>
      </c>
      <c r="M379" s="131">
        <v>0.06</v>
      </c>
      <c r="N379" s="131">
        <v>4.2000000000000003E-2</v>
      </c>
      <c r="O379" s="131">
        <v>8.6999999999999994E-3</v>
      </c>
      <c r="P379" s="235"/>
      <c r="Q379" s="235"/>
      <c r="R379" s="235"/>
      <c r="S379" s="235"/>
      <c r="T379" s="235"/>
    </row>
    <row r="380" spans="1:20" outlineLevel="2" x14ac:dyDescent="0.2">
      <c r="A380" s="536">
        <v>23</v>
      </c>
      <c r="B380" s="245" t="s">
        <v>48</v>
      </c>
      <c r="C380" s="245" t="s">
        <v>67</v>
      </c>
      <c r="D380" s="245" t="s">
        <v>54</v>
      </c>
      <c r="E380" s="246" t="s">
        <v>568</v>
      </c>
      <c r="F380" s="241" t="s">
        <v>621</v>
      </c>
      <c r="G380" s="229" t="s">
        <v>542</v>
      </c>
      <c r="H380" s="135" t="s">
        <v>605</v>
      </c>
      <c r="I380" s="135" t="s">
        <v>605</v>
      </c>
      <c r="J380" s="135" t="s">
        <v>605</v>
      </c>
      <c r="K380" s="135" t="s">
        <v>605</v>
      </c>
      <c r="L380" s="135" t="s">
        <v>605</v>
      </c>
      <c r="M380" s="135" t="s">
        <v>605</v>
      </c>
      <c r="N380" s="135" t="s">
        <v>605</v>
      </c>
      <c r="O380" s="135" t="s">
        <v>605</v>
      </c>
      <c r="P380" s="135" t="s">
        <v>605</v>
      </c>
      <c r="Q380" s="135" t="s">
        <v>605</v>
      </c>
      <c r="R380" s="135" t="s">
        <v>605</v>
      </c>
      <c r="S380" s="135" t="s">
        <v>605</v>
      </c>
      <c r="T380" s="135" t="s">
        <v>605</v>
      </c>
    </row>
    <row r="381" spans="1:20" outlineLevel="2" x14ac:dyDescent="0.2">
      <c r="A381" s="537"/>
      <c r="B381" s="247"/>
      <c r="C381" s="247"/>
      <c r="D381" s="247"/>
      <c r="E381" s="248"/>
      <c r="F381" s="242"/>
      <c r="G381" s="229" t="s">
        <v>543</v>
      </c>
      <c r="H381" s="203" t="s">
        <v>605</v>
      </c>
      <c r="I381" s="203" t="s">
        <v>605</v>
      </c>
      <c r="J381" s="203" t="s">
        <v>605</v>
      </c>
      <c r="K381" s="203" t="s">
        <v>605</v>
      </c>
      <c r="L381" s="203" t="s">
        <v>605</v>
      </c>
      <c r="M381" s="203" t="s">
        <v>605</v>
      </c>
      <c r="N381" s="203" t="s">
        <v>605</v>
      </c>
      <c r="O381" s="203" t="s">
        <v>605</v>
      </c>
      <c r="P381" s="238"/>
      <c r="Q381" s="238"/>
      <c r="R381" s="238"/>
      <c r="S381" s="238"/>
      <c r="T381" s="238"/>
    </row>
    <row r="382" spans="1:20" outlineLevel="2" x14ac:dyDescent="0.2">
      <c r="A382" s="536">
        <v>24</v>
      </c>
      <c r="B382" s="538" t="s">
        <v>48</v>
      </c>
      <c r="C382" s="538" t="s">
        <v>67</v>
      </c>
      <c r="D382" s="538" t="s">
        <v>54</v>
      </c>
      <c r="E382" s="540" t="s">
        <v>518</v>
      </c>
      <c r="F382" s="241" t="s">
        <v>621</v>
      </c>
      <c r="G382" s="229" t="s">
        <v>542</v>
      </c>
      <c r="H382" s="137">
        <v>96</v>
      </c>
      <c r="I382" s="137">
        <v>11</v>
      </c>
      <c r="J382" s="137">
        <v>11</v>
      </c>
      <c r="K382" s="137">
        <v>11</v>
      </c>
      <c r="L382" s="137">
        <v>9</v>
      </c>
      <c r="M382" s="137">
        <v>9</v>
      </c>
      <c r="N382" s="137">
        <v>9</v>
      </c>
      <c r="O382" s="137">
        <v>7</v>
      </c>
      <c r="P382" s="137">
        <v>7</v>
      </c>
      <c r="Q382" s="137">
        <v>7</v>
      </c>
      <c r="R382" s="137">
        <v>5</v>
      </c>
      <c r="S382" s="137">
        <v>5</v>
      </c>
      <c r="T382" s="137">
        <v>5</v>
      </c>
    </row>
    <row r="383" spans="1:20" outlineLevel="2" x14ac:dyDescent="0.2">
      <c r="A383" s="537"/>
      <c r="B383" s="539"/>
      <c r="C383" s="539"/>
      <c r="D383" s="539"/>
      <c r="E383" s="541"/>
      <c r="F383" s="242"/>
      <c r="G383" s="229" t="s">
        <v>543</v>
      </c>
      <c r="H383" s="146">
        <v>79</v>
      </c>
      <c r="I383" s="163">
        <v>6</v>
      </c>
      <c r="J383" s="163">
        <v>8</v>
      </c>
      <c r="K383" s="162">
        <v>27</v>
      </c>
      <c r="L383" s="130">
        <v>25</v>
      </c>
      <c r="M383" s="130">
        <v>13</v>
      </c>
      <c r="N383" s="204">
        <v>21</v>
      </c>
      <c r="O383" s="204">
        <v>23</v>
      </c>
      <c r="P383" s="98"/>
      <c r="Q383" s="98"/>
      <c r="R383" s="98"/>
      <c r="S383" s="98"/>
      <c r="T383" s="98"/>
    </row>
    <row r="384" spans="1:20" outlineLevel="2" x14ac:dyDescent="0.2">
      <c r="A384" s="536">
        <v>25</v>
      </c>
      <c r="B384" s="538" t="s">
        <v>48</v>
      </c>
      <c r="C384" s="538" t="s">
        <v>67</v>
      </c>
      <c r="D384" s="538" t="s">
        <v>54</v>
      </c>
      <c r="E384" s="540" t="s">
        <v>569</v>
      </c>
      <c r="F384" s="241" t="s">
        <v>621</v>
      </c>
      <c r="G384" s="229" t="s">
        <v>542</v>
      </c>
      <c r="H384" s="134">
        <v>10</v>
      </c>
      <c r="I384" s="137">
        <v>16</v>
      </c>
      <c r="J384" s="137">
        <v>16</v>
      </c>
      <c r="K384" s="137">
        <v>16</v>
      </c>
      <c r="L384" s="137">
        <v>14</v>
      </c>
      <c r="M384" s="137">
        <v>14</v>
      </c>
      <c r="N384" s="137">
        <v>14</v>
      </c>
      <c r="O384" s="137">
        <v>12</v>
      </c>
      <c r="P384" s="137">
        <v>12</v>
      </c>
      <c r="Q384" s="137">
        <v>12</v>
      </c>
      <c r="R384" s="137">
        <v>10</v>
      </c>
      <c r="S384" s="137">
        <v>10</v>
      </c>
      <c r="T384" s="137">
        <v>10</v>
      </c>
    </row>
    <row r="385" spans="1:20" outlineLevel="2" x14ac:dyDescent="0.2">
      <c r="A385" s="537"/>
      <c r="B385" s="539"/>
      <c r="C385" s="539"/>
      <c r="D385" s="539"/>
      <c r="E385" s="541"/>
      <c r="F385" s="242"/>
      <c r="G385" s="229" t="s">
        <v>543</v>
      </c>
      <c r="H385" s="164">
        <f>AVERAGE(I385:T385)</f>
        <v>7.24</v>
      </c>
      <c r="I385" s="163">
        <f>[3]summary!$F$8</f>
        <v>8.6999999999999993</v>
      </c>
      <c r="J385" s="163">
        <f>[3]summary!$G$8</f>
        <v>3.5</v>
      </c>
      <c r="K385" s="163">
        <f>[3]summary!$H$8</f>
        <v>4.9000000000000004</v>
      </c>
      <c r="L385" s="146">
        <v>8.6</v>
      </c>
      <c r="M385" s="146">
        <v>10.5</v>
      </c>
      <c r="N385" s="98"/>
      <c r="O385" s="98"/>
      <c r="P385" s="98"/>
      <c r="Q385" s="98"/>
      <c r="R385" s="98"/>
      <c r="S385" s="98"/>
      <c r="T385" s="98"/>
    </row>
    <row r="386" spans="1:20" outlineLevel="2" x14ac:dyDescent="0.2">
      <c r="A386" s="536">
        <v>26</v>
      </c>
      <c r="B386" s="538" t="s">
        <v>48</v>
      </c>
      <c r="C386" s="538" t="s">
        <v>67</v>
      </c>
      <c r="D386" s="538" t="s">
        <v>519</v>
      </c>
      <c r="E386" s="540" t="s">
        <v>570</v>
      </c>
      <c r="F386" s="241" t="s">
        <v>621</v>
      </c>
      <c r="G386" s="229" t="s">
        <v>542</v>
      </c>
      <c r="H386" s="135">
        <v>0.9</v>
      </c>
      <c r="I386" s="135">
        <v>0.9</v>
      </c>
      <c r="J386" s="135">
        <v>0.9</v>
      </c>
      <c r="K386" s="135">
        <v>0.9</v>
      </c>
      <c r="L386" s="135">
        <v>0.9</v>
      </c>
      <c r="M386" s="135">
        <v>0.9</v>
      </c>
      <c r="N386" s="135">
        <v>0.9</v>
      </c>
      <c r="O386" s="135">
        <v>0.9</v>
      </c>
      <c r="P386" s="135">
        <v>0.9</v>
      </c>
      <c r="Q386" s="135">
        <v>0.9</v>
      </c>
      <c r="R386" s="135">
        <v>0.9</v>
      </c>
      <c r="S386" s="135">
        <v>0.9</v>
      </c>
      <c r="T386" s="135">
        <v>0.9</v>
      </c>
    </row>
    <row r="387" spans="1:20" outlineLevel="2" x14ac:dyDescent="0.2">
      <c r="A387" s="537"/>
      <c r="B387" s="539"/>
      <c r="C387" s="539"/>
      <c r="D387" s="539"/>
      <c r="E387" s="541"/>
      <c r="F387" s="242"/>
      <c r="G387" s="229" t="s">
        <v>543</v>
      </c>
      <c r="H387" s="150">
        <v>0.95</v>
      </c>
      <c r="I387" s="150" t="s">
        <v>605</v>
      </c>
      <c r="J387" s="150" t="s">
        <v>605</v>
      </c>
      <c r="K387" s="150" t="s">
        <v>605</v>
      </c>
      <c r="L387" s="150">
        <v>0.95</v>
      </c>
      <c r="M387" s="150" t="s">
        <v>605</v>
      </c>
      <c r="N387" s="150" t="s">
        <v>605</v>
      </c>
      <c r="O387" s="150" t="s">
        <v>605</v>
      </c>
      <c r="P387" s="230"/>
      <c r="Q387" s="230"/>
      <c r="R387" s="230"/>
      <c r="S387" s="230"/>
      <c r="T387" s="230"/>
    </row>
    <row r="388" spans="1:20" outlineLevel="2" x14ac:dyDescent="0.2">
      <c r="A388" s="536">
        <v>27</v>
      </c>
      <c r="B388" s="538" t="s">
        <v>48</v>
      </c>
      <c r="C388" s="538" t="s">
        <v>67</v>
      </c>
      <c r="D388" s="538" t="s">
        <v>519</v>
      </c>
      <c r="E388" s="540" t="s">
        <v>99</v>
      </c>
      <c r="F388" s="241" t="s">
        <v>621</v>
      </c>
      <c r="G388" s="229" t="s">
        <v>542</v>
      </c>
      <c r="H388" s="135" t="s">
        <v>605</v>
      </c>
      <c r="I388" s="135" t="s">
        <v>605</v>
      </c>
      <c r="J388" s="135" t="s">
        <v>605</v>
      </c>
      <c r="K388" s="135" t="s">
        <v>605</v>
      </c>
      <c r="L388" s="135" t="s">
        <v>605</v>
      </c>
      <c r="M388" s="135" t="s">
        <v>605</v>
      </c>
      <c r="N388" s="135" t="s">
        <v>605</v>
      </c>
      <c r="O388" s="135" t="s">
        <v>605</v>
      </c>
      <c r="P388" s="135" t="s">
        <v>605</v>
      </c>
      <c r="Q388" s="135" t="s">
        <v>605</v>
      </c>
      <c r="R388" s="135" t="s">
        <v>605</v>
      </c>
      <c r="S388" s="135" t="s">
        <v>605</v>
      </c>
      <c r="T388" s="135" t="s">
        <v>605</v>
      </c>
    </row>
    <row r="389" spans="1:20" outlineLevel="2" x14ac:dyDescent="0.2">
      <c r="A389" s="537"/>
      <c r="B389" s="539"/>
      <c r="C389" s="539"/>
      <c r="D389" s="539"/>
      <c r="E389" s="541"/>
      <c r="F389" s="242"/>
      <c r="G389" s="229" t="s">
        <v>543</v>
      </c>
      <c r="H389" s="150" t="s">
        <v>605</v>
      </c>
      <c r="I389" s="150" t="s">
        <v>605</v>
      </c>
      <c r="J389" s="150" t="s">
        <v>605</v>
      </c>
      <c r="K389" s="150" t="s">
        <v>605</v>
      </c>
      <c r="L389" s="150" t="s">
        <v>605</v>
      </c>
      <c r="M389" s="150" t="s">
        <v>605</v>
      </c>
      <c r="N389" s="150" t="s">
        <v>605</v>
      </c>
      <c r="O389" s="150" t="s">
        <v>605</v>
      </c>
      <c r="P389" s="230"/>
      <c r="Q389" s="230"/>
      <c r="R389" s="230"/>
      <c r="S389" s="230"/>
      <c r="T389" s="230"/>
    </row>
    <row r="390" spans="1:20" outlineLevel="2" x14ac:dyDescent="0.2">
      <c r="A390" s="536">
        <v>29</v>
      </c>
      <c r="B390" s="538" t="s">
        <v>48</v>
      </c>
      <c r="C390" s="538" t="s">
        <v>64</v>
      </c>
      <c r="D390" s="538" t="s">
        <v>66</v>
      </c>
      <c r="E390" s="540" t="s">
        <v>520</v>
      </c>
      <c r="F390" s="241" t="s">
        <v>621</v>
      </c>
      <c r="G390" s="229" t="s">
        <v>542</v>
      </c>
      <c r="H390" s="135">
        <v>0.99</v>
      </c>
      <c r="I390" s="135">
        <v>0.99</v>
      </c>
      <c r="J390" s="135">
        <v>0.99</v>
      </c>
      <c r="K390" s="135">
        <v>0.99</v>
      </c>
      <c r="L390" s="135">
        <v>0.99</v>
      </c>
      <c r="M390" s="135">
        <v>0.99</v>
      </c>
      <c r="N390" s="135">
        <v>0.99</v>
      </c>
      <c r="O390" s="135">
        <v>0.99</v>
      </c>
      <c r="P390" s="135">
        <v>0.99</v>
      </c>
      <c r="Q390" s="135">
        <v>0.99</v>
      </c>
      <c r="R390" s="135">
        <v>0.99</v>
      </c>
      <c r="S390" s="135">
        <v>0.99</v>
      </c>
      <c r="T390" s="135">
        <v>0.99</v>
      </c>
    </row>
    <row r="391" spans="1:20" outlineLevel="2" x14ac:dyDescent="0.2">
      <c r="A391" s="537"/>
      <c r="B391" s="539"/>
      <c r="C391" s="539"/>
      <c r="D391" s="539"/>
      <c r="E391" s="541"/>
      <c r="F391" s="242"/>
      <c r="G391" s="229" t="s">
        <v>543</v>
      </c>
      <c r="H391" s="150">
        <v>1</v>
      </c>
      <c r="I391" s="150">
        <v>1</v>
      </c>
      <c r="J391" s="150">
        <v>1</v>
      </c>
      <c r="K391" s="150">
        <v>1</v>
      </c>
      <c r="L391" s="150">
        <v>1</v>
      </c>
      <c r="M391" s="150">
        <v>1</v>
      </c>
      <c r="N391" s="150">
        <v>1</v>
      </c>
      <c r="O391" s="230"/>
      <c r="P391" s="230"/>
      <c r="Q391" s="230"/>
      <c r="R391" s="230"/>
      <c r="S391" s="230"/>
      <c r="T391" s="230"/>
    </row>
    <row r="392" spans="1:20" outlineLevel="2" x14ac:dyDescent="0.2">
      <c r="A392" s="536">
        <v>30</v>
      </c>
      <c r="B392" s="538" t="s">
        <v>48</v>
      </c>
      <c r="C392" s="538" t="s">
        <v>64</v>
      </c>
      <c r="D392" s="538" t="s">
        <v>66</v>
      </c>
      <c r="E392" s="540" t="s">
        <v>521</v>
      </c>
      <c r="F392" s="241" t="s">
        <v>621</v>
      </c>
      <c r="G392" s="229" t="s">
        <v>542</v>
      </c>
      <c r="H392" s="135">
        <v>0.98</v>
      </c>
      <c r="I392" s="135">
        <v>0.98</v>
      </c>
      <c r="J392" s="135">
        <v>0.98</v>
      </c>
      <c r="K392" s="135">
        <v>0.98</v>
      </c>
      <c r="L392" s="135">
        <v>0.98</v>
      </c>
      <c r="M392" s="135">
        <v>0.98</v>
      </c>
      <c r="N392" s="135">
        <v>0.98</v>
      </c>
      <c r="O392" s="135">
        <v>0.98</v>
      </c>
      <c r="P392" s="135">
        <v>0.98</v>
      </c>
      <c r="Q392" s="135">
        <v>0.98</v>
      </c>
      <c r="R392" s="135">
        <v>0.98</v>
      </c>
      <c r="S392" s="135">
        <v>0.98</v>
      </c>
      <c r="T392" s="135">
        <v>0.98</v>
      </c>
    </row>
    <row r="393" spans="1:20" outlineLevel="2" x14ac:dyDescent="0.2">
      <c r="A393" s="537"/>
      <c r="B393" s="539"/>
      <c r="C393" s="539"/>
      <c r="D393" s="539"/>
      <c r="E393" s="541"/>
      <c r="F393" s="242"/>
      <c r="G393" s="229" t="s">
        <v>543</v>
      </c>
      <c r="H393" s="150">
        <v>0.99</v>
      </c>
      <c r="I393" s="150">
        <v>0.99</v>
      </c>
      <c r="J393" s="150">
        <v>0.99</v>
      </c>
      <c r="K393" s="150">
        <v>1</v>
      </c>
      <c r="L393" s="150">
        <v>1</v>
      </c>
      <c r="M393" s="150">
        <v>1</v>
      </c>
      <c r="N393" s="150">
        <v>1</v>
      </c>
      <c r="O393" s="230"/>
      <c r="P393" s="230"/>
      <c r="Q393" s="230"/>
      <c r="R393" s="230"/>
      <c r="S393" s="230"/>
      <c r="T393" s="230"/>
    </row>
    <row r="394" spans="1:20" outlineLevel="2" x14ac:dyDescent="0.2">
      <c r="A394" s="536">
        <v>31</v>
      </c>
      <c r="B394" s="538" t="s">
        <v>48</v>
      </c>
      <c r="C394" s="538" t="s">
        <v>64</v>
      </c>
      <c r="D394" s="538" t="s">
        <v>519</v>
      </c>
      <c r="E394" s="540" t="s">
        <v>522</v>
      </c>
      <c r="F394" s="241" t="s">
        <v>621</v>
      </c>
      <c r="G394" s="229" t="s">
        <v>542</v>
      </c>
      <c r="H394" s="134">
        <v>354</v>
      </c>
      <c r="I394" s="137">
        <v>354</v>
      </c>
      <c r="J394" s="137">
        <v>354</v>
      </c>
      <c r="K394" s="137">
        <v>354</v>
      </c>
      <c r="L394" s="137">
        <v>354</v>
      </c>
      <c r="M394" s="137">
        <v>354</v>
      </c>
      <c r="N394" s="137">
        <v>354</v>
      </c>
      <c r="O394" s="137">
        <v>354</v>
      </c>
      <c r="P394" s="137">
        <v>354</v>
      </c>
      <c r="Q394" s="137">
        <v>354</v>
      </c>
      <c r="R394" s="137">
        <v>354</v>
      </c>
      <c r="S394" s="137">
        <v>354</v>
      </c>
      <c r="T394" s="137">
        <v>354</v>
      </c>
    </row>
    <row r="395" spans="1:20" outlineLevel="2" x14ac:dyDescent="0.2">
      <c r="A395" s="537"/>
      <c r="B395" s="539"/>
      <c r="C395" s="539"/>
      <c r="D395" s="539"/>
      <c r="E395" s="541"/>
      <c r="F395" s="242"/>
      <c r="G395" s="229" t="s">
        <v>543</v>
      </c>
      <c r="H395" s="164">
        <v>22</v>
      </c>
      <c r="I395" s="163">
        <v>85</v>
      </c>
      <c r="J395" s="163">
        <v>39</v>
      </c>
      <c r="K395" s="163">
        <v>14</v>
      </c>
      <c r="L395" s="163">
        <v>22</v>
      </c>
      <c r="M395" s="163">
        <v>20</v>
      </c>
      <c r="N395" s="243"/>
      <c r="O395" s="243"/>
      <c r="P395" s="243"/>
      <c r="Q395" s="243"/>
      <c r="R395" s="243"/>
      <c r="S395" s="243"/>
      <c r="T395" s="243"/>
    </row>
    <row r="396" spans="1:20" outlineLevel="2" x14ac:dyDescent="0.2">
      <c r="A396" s="536">
        <v>32</v>
      </c>
      <c r="B396" s="538" t="s">
        <v>48</v>
      </c>
      <c r="C396" s="538" t="s">
        <v>64</v>
      </c>
      <c r="D396" s="538" t="s">
        <v>519</v>
      </c>
      <c r="E396" s="540" t="s">
        <v>247</v>
      </c>
      <c r="F396" s="241" t="s">
        <v>621</v>
      </c>
      <c r="G396" s="229" t="s">
        <v>542</v>
      </c>
      <c r="H396" s="135">
        <v>0.85</v>
      </c>
      <c r="I396" s="135">
        <v>0.85</v>
      </c>
      <c r="J396" s="135">
        <v>0.85</v>
      </c>
      <c r="K396" s="135">
        <v>0.85</v>
      </c>
      <c r="L396" s="135">
        <v>0.85</v>
      </c>
      <c r="M396" s="135">
        <v>0.85</v>
      </c>
      <c r="N396" s="135">
        <v>0.85</v>
      </c>
      <c r="O396" s="135">
        <v>0.85</v>
      </c>
      <c r="P396" s="135">
        <v>0.85</v>
      </c>
      <c r="Q396" s="135">
        <v>0.85</v>
      </c>
      <c r="R396" s="135">
        <v>0.85</v>
      </c>
      <c r="S396" s="135">
        <v>0.85</v>
      </c>
      <c r="T396" s="135">
        <v>0.85</v>
      </c>
    </row>
    <row r="397" spans="1:20" outlineLevel="2" x14ac:dyDescent="0.2">
      <c r="A397" s="537"/>
      <c r="B397" s="539"/>
      <c r="C397" s="539"/>
      <c r="D397" s="539"/>
      <c r="E397" s="541"/>
      <c r="F397" s="242"/>
      <c r="G397" s="229" t="s">
        <v>543</v>
      </c>
      <c r="H397" s="150">
        <v>0.91</v>
      </c>
      <c r="I397" s="150">
        <v>0.88</v>
      </c>
      <c r="J397" s="150">
        <v>0.92500000000000004</v>
      </c>
      <c r="K397" s="150">
        <v>0.92500000000000004</v>
      </c>
      <c r="L397" s="150">
        <v>0.91830000000000001</v>
      </c>
      <c r="M397" s="150">
        <v>0.91830000000000001</v>
      </c>
      <c r="N397" s="150">
        <v>0.91830000000000001</v>
      </c>
      <c r="O397" s="150">
        <v>0.91830000000000001</v>
      </c>
      <c r="P397" s="230"/>
      <c r="Q397" s="230"/>
      <c r="R397" s="230"/>
      <c r="S397" s="230"/>
      <c r="T397" s="230"/>
    </row>
    <row r="398" spans="1:20" outlineLevel="2" x14ac:dyDescent="0.2">
      <c r="A398" s="536">
        <v>33</v>
      </c>
      <c r="B398" s="538" t="s">
        <v>48</v>
      </c>
      <c r="C398" s="538" t="s">
        <v>64</v>
      </c>
      <c r="D398" s="538" t="s">
        <v>50</v>
      </c>
      <c r="E398" s="540" t="s">
        <v>523</v>
      </c>
      <c r="F398" s="241" t="s">
        <v>621</v>
      </c>
      <c r="G398" s="229" t="s">
        <v>542</v>
      </c>
      <c r="H398" s="134">
        <v>4</v>
      </c>
      <c r="I398" s="134">
        <v>4</v>
      </c>
      <c r="J398" s="134">
        <v>4</v>
      </c>
      <c r="K398" s="134">
        <v>4</v>
      </c>
      <c r="L398" s="134">
        <v>4</v>
      </c>
      <c r="M398" s="134">
        <v>4</v>
      </c>
      <c r="N398" s="134">
        <v>4</v>
      </c>
      <c r="O398" s="134">
        <v>4</v>
      </c>
      <c r="P398" s="134">
        <v>4</v>
      </c>
      <c r="Q398" s="134">
        <v>4</v>
      </c>
      <c r="R398" s="134">
        <v>4</v>
      </c>
      <c r="S398" s="134">
        <v>4</v>
      </c>
      <c r="T398" s="134">
        <v>4</v>
      </c>
    </row>
    <row r="399" spans="1:20" outlineLevel="2" x14ac:dyDescent="0.2">
      <c r="A399" s="537"/>
      <c r="B399" s="539"/>
      <c r="C399" s="539"/>
      <c r="D399" s="539"/>
      <c r="E399" s="541"/>
      <c r="F399" s="242"/>
      <c r="G399" s="229" t="s">
        <v>543</v>
      </c>
      <c r="H399" s="240">
        <v>4</v>
      </c>
      <c r="I399" s="240">
        <v>4</v>
      </c>
      <c r="J399" s="240">
        <v>4</v>
      </c>
      <c r="K399" s="240">
        <v>4</v>
      </c>
      <c r="L399" s="240">
        <v>4</v>
      </c>
      <c r="M399" s="144">
        <v>4</v>
      </c>
      <c r="N399" s="144">
        <v>4</v>
      </c>
      <c r="O399" s="144">
        <v>4</v>
      </c>
      <c r="P399" s="229"/>
      <c r="Q399" s="229"/>
      <c r="R399" s="229"/>
      <c r="S399" s="229"/>
      <c r="T399" s="229"/>
    </row>
    <row r="400" spans="1:20" outlineLevel="2" x14ac:dyDescent="0.2">
      <c r="A400" s="536">
        <v>34</v>
      </c>
      <c r="B400" s="245" t="s">
        <v>48</v>
      </c>
      <c r="C400" s="245" t="s">
        <v>64</v>
      </c>
      <c r="D400" s="245" t="s">
        <v>519</v>
      </c>
      <c r="E400" s="246" t="s">
        <v>91</v>
      </c>
      <c r="F400" s="241" t="s">
        <v>621</v>
      </c>
      <c r="G400" s="229" t="s">
        <v>542</v>
      </c>
      <c r="H400" s="135" t="s">
        <v>605</v>
      </c>
      <c r="I400" s="135" t="s">
        <v>605</v>
      </c>
      <c r="J400" s="135" t="s">
        <v>605</v>
      </c>
      <c r="K400" s="135" t="s">
        <v>605</v>
      </c>
      <c r="L400" s="135" t="s">
        <v>605</v>
      </c>
      <c r="M400" s="135" t="s">
        <v>605</v>
      </c>
      <c r="N400" s="135" t="s">
        <v>605</v>
      </c>
      <c r="O400" s="135" t="s">
        <v>605</v>
      </c>
      <c r="P400" s="135" t="s">
        <v>605</v>
      </c>
      <c r="Q400" s="135" t="s">
        <v>605</v>
      </c>
      <c r="R400" s="135" t="s">
        <v>605</v>
      </c>
      <c r="S400" s="135" t="s">
        <v>605</v>
      </c>
      <c r="T400" s="135" t="s">
        <v>605</v>
      </c>
    </row>
    <row r="401" spans="1:20" outlineLevel="2" x14ac:dyDescent="0.2">
      <c r="A401" s="537"/>
      <c r="B401" s="247"/>
      <c r="C401" s="247"/>
      <c r="D401" s="247"/>
      <c r="E401" s="248"/>
      <c r="F401" s="242"/>
      <c r="G401" s="229" t="s">
        <v>543</v>
      </c>
      <c r="H401" s="150" t="s">
        <v>605</v>
      </c>
      <c r="I401" s="150" t="s">
        <v>605</v>
      </c>
      <c r="J401" s="150" t="s">
        <v>605</v>
      </c>
      <c r="K401" s="150" t="s">
        <v>605</v>
      </c>
      <c r="L401" s="150" t="s">
        <v>605</v>
      </c>
      <c r="M401" s="150" t="s">
        <v>605</v>
      </c>
      <c r="N401" s="150" t="s">
        <v>605</v>
      </c>
      <c r="O401" s="150" t="s">
        <v>605</v>
      </c>
      <c r="P401" s="230"/>
      <c r="Q401" s="230"/>
      <c r="R401" s="230"/>
      <c r="S401" s="230"/>
      <c r="T401" s="230"/>
    </row>
    <row r="402" spans="1:20" outlineLevel="2" x14ac:dyDescent="0.2">
      <c r="A402" s="536">
        <v>35</v>
      </c>
      <c r="B402" s="245" t="s">
        <v>48</v>
      </c>
      <c r="C402" s="245" t="s">
        <v>64</v>
      </c>
      <c r="D402" s="245" t="s">
        <v>519</v>
      </c>
      <c r="E402" s="246" t="s">
        <v>571</v>
      </c>
      <c r="F402" s="241" t="s">
        <v>621</v>
      </c>
      <c r="G402" s="229" t="s">
        <v>542</v>
      </c>
      <c r="H402" s="135" t="s">
        <v>605</v>
      </c>
      <c r="I402" s="135" t="s">
        <v>605</v>
      </c>
      <c r="J402" s="135" t="s">
        <v>605</v>
      </c>
      <c r="K402" s="135" t="s">
        <v>605</v>
      </c>
      <c r="L402" s="135" t="s">
        <v>605</v>
      </c>
      <c r="M402" s="135" t="s">
        <v>605</v>
      </c>
      <c r="N402" s="135" t="s">
        <v>605</v>
      </c>
      <c r="O402" s="135" t="s">
        <v>605</v>
      </c>
      <c r="P402" s="135" t="s">
        <v>605</v>
      </c>
      <c r="Q402" s="135" t="s">
        <v>605</v>
      </c>
      <c r="R402" s="135" t="s">
        <v>605</v>
      </c>
      <c r="S402" s="135" t="s">
        <v>605</v>
      </c>
      <c r="T402" s="135" t="s">
        <v>605</v>
      </c>
    </row>
    <row r="403" spans="1:20" outlineLevel="2" x14ac:dyDescent="0.2">
      <c r="A403" s="537"/>
      <c r="B403" s="247"/>
      <c r="C403" s="247"/>
      <c r="D403" s="247"/>
      <c r="E403" s="248"/>
      <c r="F403" s="242"/>
      <c r="G403" s="229" t="s">
        <v>543</v>
      </c>
      <c r="H403" s="150" t="s">
        <v>605</v>
      </c>
      <c r="I403" s="150" t="s">
        <v>605</v>
      </c>
      <c r="J403" s="150" t="s">
        <v>605</v>
      </c>
      <c r="K403" s="150" t="s">
        <v>605</v>
      </c>
      <c r="L403" s="150" t="s">
        <v>605</v>
      </c>
      <c r="M403" s="150" t="s">
        <v>605</v>
      </c>
      <c r="N403" s="150" t="s">
        <v>605</v>
      </c>
      <c r="O403" s="150" t="s">
        <v>605</v>
      </c>
      <c r="P403" s="230"/>
      <c r="Q403" s="230"/>
      <c r="R403" s="230"/>
      <c r="S403" s="230"/>
      <c r="T403" s="230"/>
    </row>
    <row r="404" spans="1:20" outlineLevel="2" x14ac:dyDescent="0.2">
      <c r="A404" s="536">
        <v>36</v>
      </c>
      <c r="B404" s="538" t="s">
        <v>48</v>
      </c>
      <c r="C404" s="538" t="s">
        <v>68</v>
      </c>
      <c r="D404" s="538" t="s">
        <v>50</v>
      </c>
      <c r="E404" s="540" t="s">
        <v>524</v>
      </c>
      <c r="F404" s="241" t="s">
        <v>621</v>
      </c>
      <c r="G404" s="229" t="s">
        <v>542</v>
      </c>
      <c r="H404" s="134">
        <v>2</v>
      </c>
      <c r="I404" s="137">
        <v>2</v>
      </c>
      <c r="J404" s="137">
        <v>2</v>
      </c>
      <c r="K404" s="137">
        <v>3</v>
      </c>
      <c r="L404" s="137">
        <v>3</v>
      </c>
      <c r="M404" s="137">
        <v>3</v>
      </c>
      <c r="N404" s="137">
        <v>4</v>
      </c>
      <c r="O404" s="137">
        <v>5</v>
      </c>
      <c r="P404" s="137"/>
      <c r="Q404" s="137"/>
      <c r="R404" s="137"/>
      <c r="S404" s="137"/>
      <c r="T404" s="137"/>
    </row>
    <row r="405" spans="1:20" outlineLevel="2" x14ac:dyDescent="0.2">
      <c r="A405" s="537"/>
      <c r="B405" s="539"/>
      <c r="C405" s="539"/>
      <c r="D405" s="539"/>
      <c r="E405" s="541"/>
      <c r="F405" s="242"/>
      <c r="G405" s="229" t="s">
        <v>543</v>
      </c>
      <c r="H405" s="146">
        <v>2</v>
      </c>
      <c r="I405" s="146">
        <v>2</v>
      </c>
      <c r="J405" s="146">
        <v>2</v>
      </c>
      <c r="K405" s="146">
        <v>3</v>
      </c>
      <c r="L405" s="146">
        <v>3</v>
      </c>
      <c r="M405" s="146">
        <v>3</v>
      </c>
      <c r="N405" s="146">
        <v>4</v>
      </c>
      <c r="O405" s="146">
        <v>5</v>
      </c>
      <c r="P405" s="98"/>
      <c r="Q405" s="98"/>
      <c r="R405" s="98"/>
      <c r="S405" s="98"/>
      <c r="T405" s="98"/>
    </row>
    <row r="406" spans="1:20" outlineLevel="2" x14ac:dyDescent="0.2">
      <c r="A406" s="536">
        <v>37</v>
      </c>
      <c r="B406" s="538" t="s">
        <v>48</v>
      </c>
      <c r="C406" s="538" t="s">
        <v>68</v>
      </c>
      <c r="D406" s="538" t="s">
        <v>65</v>
      </c>
      <c r="E406" s="540" t="s">
        <v>528</v>
      </c>
      <c r="F406" s="241" t="s">
        <v>621</v>
      </c>
      <c r="G406" s="229" t="s">
        <v>542</v>
      </c>
      <c r="H406" s="135">
        <v>0.03</v>
      </c>
      <c r="I406" s="135">
        <v>0</v>
      </c>
      <c r="J406" s="135">
        <v>0</v>
      </c>
      <c r="K406" s="135">
        <v>0</v>
      </c>
      <c r="L406" s="135">
        <v>0.01</v>
      </c>
      <c r="M406" s="135">
        <v>0.01</v>
      </c>
      <c r="N406" s="135">
        <v>0.01</v>
      </c>
      <c r="O406" s="135">
        <v>0.02</v>
      </c>
      <c r="P406" s="135">
        <v>0.02</v>
      </c>
      <c r="Q406" s="135">
        <v>0.02</v>
      </c>
      <c r="R406" s="135">
        <v>0.03</v>
      </c>
      <c r="S406" s="135">
        <v>0.03</v>
      </c>
      <c r="T406" s="135">
        <v>0.03</v>
      </c>
    </row>
    <row r="407" spans="1:20" outlineLevel="2" x14ac:dyDescent="0.2">
      <c r="A407" s="537"/>
      <c r="B407" s="539"/>
      <c r="C407" s="539"/>
      <c r="D407" s="539"/>
      <c r="E407" s="541"/>
      <c r="F407" s="242"/>
      <c r="G407" s="229" t="s">
        <v>543</v>
      </c>
      <c r="H407" s="150">
        <v>0.01</v>
      </c>
      <c r="I407" s="145">
        <v>0</v>
      </c>
      <c r="J407" s="145">
        <v>0</v>
      </c>
      <c r="K407" s="145">
        <v>0</v>
      </c>
      <c r="L407" s="145">
        <v>0.01</v>
      </c>
      <c r="M407" s="150">
        <v>0.01</v>
      </c>
      <c r="N407" s="150">
        <v>0.01</v>
      </c>
      <c r="O407" s="150">
        <v>0.02</v>
      </c>
      <c r="P407" s="230"/>
      <c r="Q407" s="230"/>
      <c r="R407" s="230"/>
      <c r="S407" s="230"/>
      <c r="T407" s="230"/>
    </row>
    <row r="408" spans="1:20" outlineLevel="2" x14ac:dyDescent="0.2">
      <c r="A408" s="536">
        <v>38</v>
      </c>
      <c r="B408" s="538" t="s">
        <v>48</v>
      </c>
      <c r="C408" s="538" t="s">
        <v>68</v>
      </c>
      <c r="D408" s="538" t="s">
        <v>519</v>
      </c>
      <c r="E408" s="540" t="s">
        <v>529</v>
      </c>
      <c r="F408" s="241" t="s">
        <v>621</v>
      </c>
      <c r="G408" s="229" t="s">
        <v>542</v>
      </c>
      <c r="H408" s="156">
        <v>1.8499999999999999E-2</v>
      </c>
      <c r="I408" s="156">
        <v>1.8499999999999999E-2</v>
      </c>
      <c r="J408" s="156">
        <v>1.8499999999999999E-2</v>
      </c>
      <c r="K408" s="156">
        <v>1.8499999999999999E-2</v>
      </c>
      <c r="L408" s="156">
        <v>1.8499999999999999E-2</v>
      </c>
      <c r="M408" s="156">
        <v>1.8499999999999999E-2</v>
      </c>
      <c r="N408" s="156">
        <v>1.8499999999999999E-2</v>
      </c>
      <c r="O408" s="156">
        <v>1.8499999999999999E-2</v>
      </c>
      <c r="P408" s="156">
        <v>1.8499999999999999E-2</v>
      </c>
      <c r="Q408" s="156">
        <v>1.8499999999999999E-2</v>
      </c>
      <c r="R408" s="156">
        <v>1.8499999999999999E-2</v>
      </c>
      <c r="S408" s="156">
        <v>1.8499999999999999E-2</v>
      </c>
      <c r="T408" s="156">
        <v>1.8499999999999999E-2</v>
      </c>
    </row>
    <row r="409" spans="1:20" outlineLevel="2" x14ac:dyDescent="0.2">
      <c r="A409" s="537"/>
      <c r="B409" s="539"/>
      <c r="C409" s="539"/>
      <c r="D409" s="539"/>
      <c r="E409" s="541"/>
      <c r="F409" s="242"/>
      <c r="G409" s="229" t="s">
        <v>543</v>
      </c>
      <c r="H409" s="153">
        <v>7.1000000000000004E-3</v>
      </c>
      <c r="I409" s="153">
        <v>7.1000000000000004E-3</v>
      </c>
      <c r="J409" s="153">
        <v>1.04E-2</v>
      </c>
      <c r="K409" s="153">
        <v>7.7000000000000002E-3</v>
      </c>
      <c r="L409" s="153">
        <v>7.7999999999999996E-3</v>
      </c>
      <c r="M409" s="153">
        <v>7.6E-3</v>
      </c>
      <c r="N409" s="153">
        <v>7.6E-3</v>
      </c>
      <c r="O409" s="153">
        <v>7.6E-3</v>
      </c>
      <c r="P409" s="232"/>
      <c r="Q409" s="232"/>
      <c r="R409" s="232"/>
      <c r="S409" s="232"/>
      <c r="T409" s="232"/>
    </row>
    <row r="410" spans="1:20" outlineLevel="2" x14ac:dyDescent="0.2">
      <c r="A410" s="536">
        <v>39</v>
      </c>
      <c r="B410" s="538" t="s">
        <v>48</v>
      </c>
      <c r="C410" s="538" t="s">
        <v>68</v>
      </c>
      <c r="D410" s="538" t="s">
        <v>65</v>
      </c>
      <c r="E410" s="540" t="s">
        <v>530</v>
      </c>
      <c r="F410" s="241" t="s">
        <v>621</v>
      </c>
      <c r="G410" s="229" t="s">
        <v>542</v>
      </c>
      <c r="H410" s="157" t="s">
        <v>631</v>
      </c>
      <c r="I410" s="157" t="s">
        <v>631</v>
      </c>
      <c r="J410" s="157" t="s">
        <v>631</v>
      </c>
      <c r="K410" s="157" t="s">
        <v>631</v>
      </c>
      <c r="L410" s="157" t="s">
        <v>631</v>
      </c>
      <c r="M410" s="157" t="s">
        <v>631</v>
      </c>
      <c r="N410" s="157" t="s">
        <v>631</v>
      </c>
      <c r="O410" s="157" t="s">
        <v>631</v>
      </c>
      <c r="P410" s="157" t="s">
        <v>631</v>
      </c>
      <c r="Q410" s="157" t="s">
        <v>631</v>
      </c>
      <c r="R410" s="157" t="s">
        <v>631</v>
      </c>
      <c r="S410" s="157" t="s">
        <v>631</v>
      </c>
      <c r="T410" s="157" t="s">
        <v>631</v>
      </c>
    </row>
    <row r="411" spans="1:20" outlineLevel="2" x14ac:dyDescent="0.2">
      <c r="A411" s="537"/>
      <c r="B411" s="539"/>
      <c r="C411" s="539"/>
      <c r="D411" s="539"/>
      <c r="E411" s="541"/>
      <c r="F411" s="242"/>
      <c r="G411" s="229" t="s">
        <v>543</v>
      </c>
      <c r="H411" s="166" t="s">
        <v>631</v>
      </c>
      <c r="I411" s="166" t="s">
        <v>631</v>
      </c>
      <c r="J411" s="166" t="s">
        <v>631</v>
      </c>
      <c r="K411" s="166" t="s">
        <v>631</v>
      </c>
      <c r="L411" s="166" t="s">
        <v>631</v>
      </c>
      <c r="M411" s="166" t="s">
        <v>631</v>
      </c>
      <c r="N411" s="166" t="s">
        <v>694</v>
      </c>
      <c r="O411" s="166" t="s">
        <v>870</v>
      </c>
      <c r="P411" s="239"/>
      <c r="Q411" s="239"/>
      <c r="R411" s="239"/>
      <c r="S411" s="239"/>
      <c r="T411" s="239"/>
    </row>
    <row r="412" spans="1:20" outlineLevel="2" x14ac:dyDescent="0.2">
      <c r="A412" s="536">
        <v>40</v>
      </c>
      <c r="B412" s="538" t="s">
        <v>48</v>
      </c>
      <c r="C412" s="538" t="s">
        <v>68</v>
      </c>
      <c r="D412" s="538" t="s">
        <v>65</v>
      </c>
      <c r="E412" s="540" t="s">
        <v>572</v>
      </c>
      <c r="F412" s="241" t="s">
        <v>621</v>
      </c>
      <c r="G412" s="229" t="s">
        <v>542</v>
      </c>
      <c r="H412" s="134">
        <v>36</v>
      </c>
      <c r="I412" s="134">
        <v>100</v>
      </c>
      <c r="J412" s="134">
        <v>100</v>
      </c>
      <c r="K412" s="134">
        <v>90</v>
      </c>
      <c r="L412" s="134">
        <v>90</v>
      </c>
      <c r="M412" s="134">
        <v>90</v>
      </c>
      <c r="N412" s="134">
        <v>90</v>
      </c>
      <c r="O412" s="134">
        <v>36</v>
      </c>
      <c r="P412" s="134">
        <v>36</v>
      </c>
      <c r="Q412" s="134">
        <v>36</v>
      </c>
      <c r="R412" s="134">
        <v>36</v>
      </c>
      <c r="S412" s="134">
        <v>36</v>
      </c>
      <c r="T412" s="134">
        <v>36</v>
      </c>
    </row>
    <row r="413" spans="1:20" outlineLevel="2" x14ac:dyDescent="0.2">
      <c r="A413" s="537"/>
      <c r="B413" s="539"/>
      <c r="C413" s="539"/>
      <c r="D413" s="539"/>
      <c r="E413" s="541"/>
      <c r="F413" s="242"/>
      <c r="G413" s="229" t="s">
        <v>543</v>
      </c>
      <c r="H413" s="144">
        <v>57</v>
      </c>
      <c r="I413" s="144">
        <v>100</v>
      </c>
      <c r="J413" s="144">
        <v>100</v>
      </c>
      <c r="K413" s="144">
        <v>90</v>
      </c>
      <c r="L413" s="144">
        <v>57</v>
      </c>
      <c r="M413" s="144">
        <v>33.700000000000003</v>
      </c>
      <c r="N413" s="144"/>
      <c r="O413" s="144">
        <v>33.700000000000003</v>
      </c>
      <c r="P413" s="229"/>
      <c r="Q413" s="229"/>
      <c r="R413" s="229"/>
      <c r="S413" s="229"/>
      <c r="T413" s="229"/>
    </row>
    <row r="414" spans="1:20" outlineLevel="2" x14ac:dyDescent="0.2">
      <c r="A414" s="536">
        <v>41</v>
      </c>
      <c r="B414" s="538" t="s">
        <v>48</v>
      </c>
      <c r="C414" s="538" t="s">
        <v>68</v>
      </c>
      <c r="D414" s="538" t="s">
        <v>52</v>
      </c>
      <c r="E414" s="540" t="s">
        <v>586</v>
      </c>
      <c r="F414" s="241" t="s">
        <v>621</v>
      </c>
      <c r="G414" s="229" t="s">
        <v>542</v>
      </c>
      <c r="H414" s="134">
        <v>0</v>
      </c>
      <c r="I414" s="134" t="s">
        <v>594</v>
      </c>
      <c r="J414" s="134" t="s">
        <v>594</v>
      </c>
      <c r="K414" s="134" t="s">
        <v>594</v>
      </c>
      <c r="L414" s="134" t="s">
        <v>594</v>
      </c>
      <c r="M414" s="134" t="s">
        <v>594</v>
      </c>
      <c r="N414" s="134" t="s">
        <v>594</v>
      </c>
      <c r="O414" s="134">
        <v>0</v>
      </c>
      <c r="P414" s="134">
        <v>0</v>
      </c>
      <c r="Q414" s="134">
        <v>0</v>
      </c>
      <c r="R414" s="134">
        <v>0</v>
      </c>
      <c r="S414" s="134">
        <v>0</v>
      </c>
      <c r="T414" s="134">
        <v>0</v>
      </c>
    </row>
    <row r="415" spans="1:20" outlineLevel="2" x14ac:dyDescent="0.2">
      <c r="A415" s="537"/>
      <c r="B415" s="539"/>
      <c r="C415" s="539"/>
      <c r="D415" s="539"/>
      <c r="E415" s="541"/>
      <c r="F415" s="242"/>
      <c r="G415" s="229" t="s">
        <v>543</v>
      </c>
      <c r="H415" s="150">
        <v>0.9</v>
      </c>
      <c r="I415" s="150">
        <v>0.95</v>
      </c>
      <c r="J415" s="150">
        <v>0.94</v>
      </c>
      <c r="K415" s="150">
        <v>0.95</v>
      </c>
      <c r="L415" s="150">
        <v>0.9</v>
      </c>
      <c r="M415" s="150">
        <v>0.54310000000000003</v>
      </c>
      <c r="N415" s="230"/>
      <c r="O415" s="230">
        <v>0</v>
      </c>
      <c r="P415" s="230"/>
      <c r="Q415" s="230"/>
      <c r="R415" s="230"/>
      <c r="S415" s="230"/>
      <c r="T415" s="230"/>
    </row>
    <row r="416" spans="1:20" ht="20.25" outlineLevel="2" x14ac:dyDescent="0.3">
      <c r="A416" s="536">
        <v>42</v>
      </c>
      <c r="B416" s="538" t="s">
        <v>48</v>
      </c>
      <c r="C416" s="538" t="s">
        <v>68</v>
      </c>
      <c r="D416" s="538" t="s">
        <v>51</v>
      </c>
      <c r="E416" s="540" t="s">
        <v>556</v>
      </c>
      <c r="F416" s="241" t="s">
        <v>621</v>
      </c>
      <c r="G416" s="229" t="s">
        <v>542</v>
      </c>
      <c r="H416" s="158">
        <v>26.065335267772237</v>
      </c>
      <c r="I416" s="137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</row>
    <row r="417" spans="1:20" ht="20.25" outlineLevel="2" x14ac:dyDescent="0.3">
      <c r="A417" s="537"/>
      <c r="B417" s="539"/>
      <c r="C417" s="539"/>
      <c r="D417" s="539"/>
      <c r="E417" s="541"/>
      <c r="F417" s="242"/>
      <c r="G417" s="229" t="s">
        <v>543</v>
      </c>
      <c r="H417" s="121"/>
      <c r="I417" s="98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</row>
    <row r="418" spans="1:20" ht="20.25" outlineLevel="2" x14ac:dyDescent="0.3">
      <c r="A418" s="536">
        <v>43</v>
      </c>
      <c r="B418" s="538" t="s">
        <v>48</v>
      </c>
      <c r="C418" s="538" t="s">
        <v>68</v>
      </c>
      <c r="D418" s="538" t="s">
        <v>51</v>
      </c>
      <c r="E418" s="540" t="s">
        <v>557</v>
      </c>
      <c r="F418" s="241" t="s">
        <v>621</v>
      </c>
      <c r="G418" s="229" t="s">
        <v>542</v>
      </c>
      <c r="H418" s="158">
        <v>0.18700119711729501</v>
      </c>
      <c r="I418" s="137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</row>
    <row r="419" spans="1:20" ht="20.25" outlineLevel="2" x14ac:dyDescent="0.3">
      <c r="A419" s="537"/>
      <c r="B419" s="539"/>
      <c r="C419" s="539"/>
      <c r="D419" s="539"/>
      <c r="E419" s="541"/>
      <c r="F419" s="242"/>
      <c r="G419" s="229" t="s">
        <v>543</v>
      </c>
      <c r="H419" s="121"/>
      <c r="I419" s="98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</row>
  </sheetData>
  <autoFilter ref="B3:H87" xr:uid="{994C71EF-FB76-4312-B478-6BAD8A4BF2C9}">
    <sortState xmlns:xlrd2="http://schemas.microsoft.com/office/spreadsheetml/2017/richdata2" ref="B50:H87">
      <sortCondition ref="C10:C70"/>
      <sortCondition ref="E10:E70"/>
      <sortCondition ref="B10:B70"/>
    </sortState>
  </autoFilter>
  <customSheetViews>
    <customSheetView guid="{6A7AAB9C-A126-4DF0-9347-A361EE58A931}" scale="80" showAutoFilter="1">
      <pane ySplit="3" topLeftCell="A52" activePane="bottomLeft" state="frozen"/>
      <selection pane="bottomLeft" activeCell="N67" sqref="N67"/>
      <pageMargins left="0.7" right="0.7" top="0.75" bottom="0.75" header="0.3" footer="0.3"/>
      <pageSetup orientation="portrait" horizontalDpi="90" verticalDpi="90" r:id="rId1"/>
      <headerFooter>
        <oddFooter>&amp;L&amp;1#&amp;"Calibri"&amp;10&amp;K737373Caterpillar: Confidential Yellow</oddFooter>
      </headerFooter>
      <autoFilter ref="B3:H87" xr:uid="{994C71EF-FB76-4312-B478-6BAD8A4BF2C9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210C6D5F-A5BC-4655-BAB1-77DB2BB8D29A}" scale="80" showPageBreaks="1" showAutoFilter="1">
      <pane ySplit="3" topLeftCell="A52" activePane="bottomLeft" state="frozen"/>
      <selection pane="bottomLeft" activeCell="N67" sqref="N67"/>
      <pageMargins left="0.7" right="0.7" top="0.75" bottom="0.75" header="0.3" footer="0.3"/>
      <pageSetup orientation="portrait" horizontalDpi="90" verticalDpi="90" r:id="rId2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58086D2C-0808-471A-994C-68225B27E35C}" scale="60" showAutoFilter="1" hiddenRows="1">
      <pane ySplit="3" topLeftCell="A4" activePane="bottomLeft" state="frozen"/>
      <selection pane="bottomLeft" activeCell="V31" sqref="V31"/>
      <pageMargins left="0.7" right="0.7" top="0.75" bottom="0.75" header="0.3" footer="0.3"/>
      <pageSetup orientation="portrait" horizontalDpi="90" verticalDpi="90" r:id="rId3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74570308-A672-4BC4-9403-64111598E432}" scale="60" showPageBreaks="1" showAutoFilter="1" hiddenRows="1">
      <pane ySplit="3" topLeftCell="A4" activePane="bottomLeft" state="frozen"/>
      <selection pane="bottomLeft" activeCell="V31" sqref="V31"/>
      <pageMargins left="0.7" right="0.7" top="0.75" bottom="0.75" header="0.3" footer="0.3"/>
      <pageSetup orientation="portrait" horizontalDpi="90" verticalDpi="90" r:id="rId4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C2947E8F-BEDB-4516-827D-5114DB5B2399}" scale="60" showAutoFilter="1" topLeftCell="C1">
      <pane ySplit="3" topLeftCell="A330" activePane="bottomLeft" state="frozen"/>
      <selection pane="bottomLeft" activeCell="N217" sqref="N217"/>
      <pageMargins left="0.7" right="0.7" top="0.75" bottom="0.75" header="0.3" footer="0.3"/>
      <pageSetup orientation="portrait" horizontalDpi="90" verticalDpi="90" r:id="rId5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13B24115-CCC7-4B63-A474-0B0FCE6F0367}" scale="60" showPageBreaks="1" showAutoFilter="1">
      <pane ySplit="3" topLeftCell="A4" activePane="bottomLeft" state="frozen"/>
      <selection pane="bottomLeft" activeCell="V23" sqref="V23"/>
      <pageMargins left="0.7" right="0.7" top="0.75" bottom="0.75" header="0.3" footer="0.3"/>
      <pageSetup orientation="portrait" horizontalDpi="90" verticalDpi="90" r:id="rId6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6E6E73FE-A7EC-40AC-A747-A84F414A2E1B}" scale="55" showPageBreaks="1" showAutoFilter="1" topLeftCell="C1">
      <pane ySplit="3" topLeftCell="A25" activePane="bottomLeft" state="frozen"/>
      <selection pane="bottomLeft" activeCell="N43" sqref="N43"/>
      <pageMargins left="0.7" right="0.7" top="0.75" bottom="0.75" header="0.3" footer="0.3"/>
      <pageSetup orientation="portrait" horizontalDpi="90" verticalDpi="90" r:id="rId7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1765A541-0A4E-4554-9CF3-A1CBC420B3BA}" scale="60" showAutoFilter="1" hiddenRows="1">
      <pane ySplit="3" topLeftCell="A4" activePane="bottomLeft" state="frozen"/>
      <selection pane="bottomLeft" activeCell="V31" sqref="V31"/>
      <pageMargins left="0.7" right="0.7" top="0.75" bottom="0.75" header="0.3" footer="0.3"/>
      <pageSetup orientation="portrait" horizontalDpi="90" verticalDpi="90" r:id="rId8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70B8DA15-6CD9-466C-9555-5EAA02CFD8B2}" scale="60" showPageBreaks="1" showAutoFilter="1">
      <pane ySplit="3" topLeftCell="A4" activePane="bottomLeft" state="frozen"/>
      <selection pane="bottomLeft" activeCell="M405" sqref="M405"/>
      <pageMargins left="0.7" right="0.7" top="0.75" bottom="0.75" header="0.3" footer="0.3"/>
      <pageSetup orientation="portrait" horizontalDpi="90" verticalDpi="90" r:id="rId9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3119A7A6-5E97-4316-9084-C291E2235F74}" scale="60" showAutoFilter="1">
      <pane ySplit="3" topLeftCell="A392" activePane="bottomLeft" state="frozen"/>
      <selection pane="bottomLeft" activeCell="U80" sqref="U80:V80"/>
      <pageMargins left="0.7" right="0.7" top="0.75" bottom="0.75" header="0.3" footer="0.3"/>
      <pageSetup orientation="portrait" horizontalDpi="90" verticalDpi="90" r:id="rId10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76:H87">
          <sortCondition ref="C10:C70"/>
          <sortCondition ref="E10:E70"/>
          <sortCondition ref="B10:B70"/>
        </sortState>
      </autoFilter>
    </customSheetView>
    <customSheetView guid="{9A245F26-5E7F-459E-AC8A-075E9F0E76E6}" scale="60" showAutoFilter="1">
      <pane ySplit="3" topLeftCell="A58" activePane="bottomLeft" state="frozen"/>
      <selection pane="bottomLeft" activeCell="U80" sqref="U80:V80"/>
      <pageMargins left="0.7" right="0.7" top="0.75" bottom="0.75" header="0.3" footer="0.3"/>
      <pageSetup orientation="portrait" horizontalDpi="90" verticalDpi="90" r:id="rId11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76:H87">
          <sortCondition ref="C10:C70"/>
          <sortCondition ref="E10:E70"/>
          <sortCondition ref="B10:B70"/>
        </sortState>
      </autoFilter>
    </customSheetView>
    <customSheetView guid="{53EE8AB9-5BA0-4AED-9C38-21E30182A28E}" scale="60" showAutoFilter="1">
      <pane ySplit="3" topLeftCell="A274" activePane="bottomLeft" state="frozen"/>
      <selection pane="bottomLeft" activeCell="W410" sqref="W410"/>
      <pageMargins left="0.7" right="0.7" top="0.75" bottom="0.75" header="0.3" footer="0.3"/>
      <pageSetup orientation="portrait" horizontalDpi="90" verticalDpi="90" r:id="rId12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89:H89">
          <sortCondition ref="C10:C70"/>
          <sortCondition ref="E10:E70"/>
          <sortCondition ref="B10:B70"/>
        </sortState>
      </autoFilter>
    </customSheetView>
    <customSheetView guid="{1DFF5026-B394-41BB-98EF-F010E2881517}" scale="60" showAutoFilter="1">
      <pane ySplit="3" topLeftCell="A4" activePane="bottomLeft" state="frozen"/>
      <selection pane="bottomLeft" activeCell="U80" sqref="U80:V80"/>
      <pageMargins left="0.7" right="0.7" top="0.75" bottom="0.75" header="0.3" footer="0.3"/>
      <pageSetup orientation="portrait" horizontalDpi="90" verticalDpi="90" r:id="rId13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89:H89">
          <sortCondition ref="C10:C70"/>
          <sortCondition ref="E10:E70"/>
          <sortCondition ref="B10:B70"/>
        </sortState>
      </autoFilter>
    </customSheetView>
    <customSheetView guid="{025BE910-DA78-4480-8826-F7F1E7118AED}" scale="60" showAutoFilter="1">
      <pane ySplit="3" topLeftCell="A172" activePane="bottomLeft" state="frozen"/>
      <selection pane="bottomLeft" activeCell="J410" sqref="J410"/>
      <pageMargins left="0.7" right="0.7" top="0.75" bottom="0.75" header="0.3" footer="0.3"/>
      <pageSetup orientation="portrait" horizontalDpi="90" verticalDpi="90" r:id="rId14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89:H89">
          <sortCondition ref="C10:C70"/>
          <sortCondition ref="E10:E70"/>
          <sortCondition ref="B10:B70"/>
        </sortState>
      </autoFilter>
    </customSheetView>
    <customSheetView guid="{F5E625BF-8244-45D2-89A3-B015401C5F6C}" scale="60" showAutoFilter="1">
      <pane ySplit="3" topLeftCell="A4" activePane="bottomLeft" state="frozen"/>
      <selection pane="bottomLeft" activeCell="U80" sqref="U80:V80"/>
      <pageMargins left="0.7" right="0.7" top="0.75" bottom="0.75" header="0.3" footer="0.3"/>
      <pageSetup orientation="portrait" horizontalDpi="90" verticalDpi="90" r:id="rId15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79:H87">
          <sortCondition ref="C10:C70"/>
          <sortCondition ref="E10:E70"/>
          <sortCondition ref="B10:B70"/>
        </sortState>
      </autoFilter>
    </customSheetView>
    <customSheetView guid="{CB16D607-912D-4547-BA28-6D4D620472D7}" scale="60" showPageBreaks="1" showAutoFilter="1">
      <pane ySplit="3" topLeftCell="A58" activePane="bottomLeft" state="frozen"/>
      <selection pane="bottomLeft" activeCell="U80" sqref="U80:V80"/>
      <pageMargins left="0.7" right="0.7" top="0.75" bottom="0.75" header="0.3" footer="0.3"/>
      <pageSetup orientation="portrait" horizontalDpi="90" verticalDpi="90" r:id="rId16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76:H87">
          <sortCondition ref="C10:C70"/>
          <sortCondition ref="E10:E70"/>
          <sortCondition ref="B10:B70"/>
        </sortState>
      </autoFilter>
    </customSheetView>
    <customSheetView guid="{385D4878-F58C-47DB-B7CC-7218EE39B84A}" scale="60" showPageBreaks="1" showAutoFilter="1">
      <pane ySplit="3" topLeftCell="A392" activePane="bottomLeft" state="frozen"/>
      <selection pane="bottomLeft" activeCell="U80" sqref="U80:V80"/>
      <pageMargins left="0.7" right="0.7" top="0.75" bottom="0.75" header="0.3" footer="0.3"/>
      <pageSetup orientation="portrait" horizontalDpi="90" verticalDpi="90" r:id="rId17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76:H87">
          <sortCondition ref="C10:C70"/>
          <sortCondition ref="E10:E70"/>
          <sortCondition ref="B10:B70"/>
        </sortState>
      </autoFilter>
    </customSheetView>
    <customSheetView guid="{DD5C2D15-95C0-4A96-AA5B-92E4D0DAF9CA}" scale="60">
      <pane ySplit="3" topLeftCell="A145" activePane="bottomLeft" state="frozen"/>
      <selection pane="bottomLeft" activeCell="A167" sqref="A167:XFD167"/>
      <pageMargins left="0.7" right="0.7" top="0.75" bottom="0.75" header="0.3" footer="0.3"/>
      <pageSetup orientation="portrait" horizontalDpi="90" verticalDpi="90" r:id="rId18"/>
      <headerFooter>
        <oddFooter>&amp;L&amp;1#&amp;"Calibri"&amp;10&amp;K737373Caterpillar: Confidential Green</oddFooter>
      </headerFooter>
    </customSheetView>
    <customSheetView guid="{C2487257-A846-48C8-8753-F552D17BEC0F}" scale="60" showPageBreaks="1" showAutoFilter="1">
      <pane ySplit="4.4375" topLeftCell="A91" activePane="bottomLeft" state="frozen"/>
      <selection pane="bottomLeft" activeCell="V13" sqref="V13"/>
      <pageMargins left="0.7" right="0.7" top="0.75" bottom="0.75" header="0.3" footer="0.3"/>
      <pageSetup orientation="portrait" horizontalDpi="90" verticalDpi="90" r:id="rId19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BA400C7C-46A6-490E-A221-F389469378D8}" scale="60" showPageBreaks="1" showAutoFilter="1">
      <pane ySplit="3" topLeftCell="A178" activePane="bottomLeft" state="frozen"/>
      <selection pane="bottomLeft" activeCell="N217" sqref="N217"/>
      <pageMargins left="0.7" right="0.7" top="0.75" bottom="0.75" header="0.3" footer="0.3"/>
      <pageSetup orientation="portrait" horizontalDpi="90" verticalDpi="90" r:id="rId20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7AE21D59-CE93-418B-B8C7-FBE04780DED0}" scale="55" showAutoFilter="1" topLeftCell="C1">
      <pane ySplit="3" topLeftCell="A52" activePane="bottomLeft" state="frozen"/>
      <selection pane="bottomLeft" activeCell="N33" sqref="N33"/>
      <pageMargins left="0.7" right="0.7" top="0.75" bottom="0.75" header="0.3" footer="0.3"/>
      <pageSetup orientation="portrait" horizontalDpi="90" verticalDpi="90" r:id="rId21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8EA840C8-1763-41CE-92D7-455B955C0F46}" scale="60" showAutoFilter="1">
      <pane ySplit="2" topLeftCell="A4" activePane="bottomLeft" state="frozen"/>
      <selection pane="bottomLeft" activeCell="U80" sqref="U80:V80"/>
      <pageMargins left="0.7" right="0.7" top="0.75" bottom="0.75" header="0.3" footer="0.3"/>
      <pageSetup orientation="portrait" horizontalDpi="90" verticalDpi="90" r:id="rId22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0C75E96E-FB34-4C3A-AC72-11835C518E2D}" scale="60" showAutoFilter="1" topLeftCell="C1">
      <pane ySplit="3" topLeftCell="A330" activePane="bottomLeft" state="frozen"/>
      <selection pane="bottomLeft" activeCell="N217" sqref="N217"/>
      <pageMargins left="0.7" right="0.7" top="0.75" bottom="0.75" header="0.3" footer="0.3"/>
      <pageSetup orientation="portrait" horizontalDpi="90" verticalDpi="90" r:id="rId23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1CFF6483-1E77-4838-AA8E-7F3475D8F1A5}" scale="60" showAutoFilter="1" topLeftCell="C1">
      <pane ySplit="3" topLeftCell="A330" activePane="bottomLeft" state="frozen"/>
      <selection pane="bottomLeft" activeCell="N217" sqref="N217"/>
      <pageMargins left="0.7" right="0.7" top="0.75" bottom="0.75" header="0.3" footer="0.3"/>
      <pageSetup orientation="portrait" horizontalDpi="90" verticalDpi="90" r:id="rId24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0853731C-2757-4F52-A39E-DB103DD7E231}" scale="60" showAutoFilter="1" topLeftCell="C1">
      <pane ySplit="3" topLeftCell="A330" activePane="bottomLeft" state="frozen"/>
      <selection pane="bottomLeft" activeCell="N217" sqref="N217"/>
      <pageMargins left="0.7" right="0.7" top="0.75" bottom="0.75" header="0.3" footer="0.3"/>
      <pageSetup orientation="portrait" horizontalDpi="90" verticalDpi="90" r:id="rId25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90EC9BF3-F664-42B2-B432-5C40C36EC55A}" scale="60" showAutoFilter="1" topLeftCell="C1">
      <pane ySplit="3" topLeftCell="A330" activePane="bottomLeft" state="frozen"/>
      <selection pane="bottomLeft" activeCell="N217" sqref="N217"/>
      <pageMargins left="0.7" right="0.7" top="0.75" bottom="0.75" header="0.3" footer="0.3"/>
      <pageSetup orientation="portrait" horizontalDpi="90" verticalDpi="90" r:id="rId26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  <customSheetView guid="{4600E450-C350-4A26-A269-C4C2D907B5E1}" scale="60" showAutoFilter="1">
      <pane ySplit="3" topLeftCell="A4" activePane="bottomLeft" state="frozen"/>
      <selection pane="bottomLeft" activeCell="U80" sqref="U80:V80"/>
      <pageMargins left="0.7" right="0.7" top="0.75" bottom="0.75" header="0.3" footer="0.3"/>
      <pageSetup orientation="portrait" horizontalDpi="90" verticalDpi="90" r:id="rId27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50:H87">
          <sortCondition ref="C10:C70"/>
          <sortCondition ref="E10:E70"/>
          <sortCondition ref="B10:B70"/>
        </sortState>
      </autoFilter>
    </customSheetView>
  </customSheetViews>
  <mergeCells count="1009">
    <mergeCell ref="A418:A419"/>
    <mergeCell ref="B418:B419"/>
    <mergeCell ref="C418:C419"/>
    <mergeCell ref="D418:D419"/>
    <mergeCell ref="E418:E419"/>
    <mergeCell ref="A414:A415"/>
    <mergeCell ref="B414:B415"/>
    <mergeCell ref="C414:C415"/>
    <mergeCell ref="D414:D415"/>
    <mergeCell ref="E414:E415"/>
    <mergeCell ref="A416:A417"/>
    <mergeCell ref="B416:B417"/>
    <mergeCell ref="C416:C417"/>
    <mergeCell ref="D416:D417"/>
    <mergeCell ref="E416:E417"/>
    <mergeCell ref="A410:A411"/>
    <mergeCell ref="B410:B411"/>
    <mergeCell ref="C410:C411"/>
    <mergeCell ref="D410:D411"/>
    <mergeCell ref="E410:E411"/>
    <mergeCell ref="A412:A413"/>
    <mergeCell ref="B412:B413"/>
    <mergeCell ref="C412:C413"/>
    <mergeCell ref="D412:D413"/>
    <mergeCell ref="E412:E413"/>
    <mergeCell ref="A406:A407"/>
    <mergeCell ref="B406:B407"/>
    <mergeCell ref="C406:C407"/>
    <mergeCell ref="D406:D407"/>
    <mergeCell ref="E406:E407"/>
    <mergeCell ref="A408:A409"/>
    <mergeCell ref="B408:B409"/>
    <mergeCell ref="C408:C409"/>
    <mergeCell ref="D408:D409"/>
    <mergeCell ref="E408:E409"/>
    <mergeCell ref="A402:A403"/>
    <mergeCell ref="A404:A405"/>
    <mergeCell ref="B404:B405"/>
    <mergeCell ref="C404:C405"/>
    <mergeCell ref="D404:D405"/>
    <mergeCell ref="E404:E405"/>
    <mergeCell ref="A398:A399"/>
    <mergeCell ref="B398:B399"/>
    <mergeCell ref="C398:C399"/>
    <mergeCell ref="D398:D399"/>
    <mergeCell ref="E398:E399"/>
    <mergeCell ref="A400:A401"/>
    <mergeCell ref="A394:A395"/>
    <mergeCell ref="B394:B395"/>
    <mergeCell ref="C394:C395"/>
    <mergeCell ref="D394:D395"/>
    <mergeCell ref="E394:E395"/>
    <mergeCell ref="A396:A397"/>
    <mergeCell ref="B396:B397"/>
    <mergeCell ref="C396:C397"/>
    <mergeCell ref="D396:D397"/>
    <mergeCell ref="E396:E397"/>
    <mergeCell ref="A390:A391"/>
    <mergeCell ref="B390:B391"/>
    <mergeCell ref="C390:C391"/>
    <mergeCell ref="D390:D391"/>
    <mergeCell ref="E390:E391"/>
    <mergeCell ref="A392:A393"/>
    <mergeCell ref="B392:B393"/>
    <mergeCell ref="C392:C393"/>
    <mergeCell ref="D392:D393"/>
    <mergeCell ref="E392:E393"/>
    <mergeCell ref="A386:A387"/>
    <mergeCell ref="B386:B387"/>
    <mergeCell ref="C386:C387"/>
    <mergeCell ref="D386:D387"/>
    <mergeCell ref="E386:E387"/>
    <mergeCell ref="A388:A389"/>
    <mergeCell ref="B388:B389"/>
    <mergeCell ref="C388:C389"/>
    <mergeCell ref="D388:D389"/>
    <mergeCell ref="E388:E389"/>
    <mergeCell ref="B382:B383"/>
    <mergeCell ref="C382:C383"/>
    <mergeCell ref="D382:D383"/>
    <mergeCell ref="E382:E383"/>
    <mergeCell ref="A384:A385"/>
    <mergeCell ref="B384:B385"/>
    <mergeCell ref="C384:C385"/>
    <mergeCell ref="D384:D385"/>
    <mergeCell ref="E384:E385"/>
    <mergeCell ref="A372:A373"/>
    <mergeCell ref="A374:A375"/>
    <mergeCell ref="A376:A377"/>
    <mergeCell ref="A378:A379"/>
    <mergeCell ref="A380:A381"/>
    <mergeCell ref="A382:A383"/>
    <mergeCell ref="A368:A369"/>
    <mergeCell ref="B368:B369"/>
    <mergeCell ref="C368:C369"/>
    <mergeCell ref="D368:D369"/>
    <mergeCell ref="E368:E369"/>
    <mergeCell ref="A370:A371"/>
    <mergeCell ref="A364:A365"/>
    <mergeCell ref="B364:B365"/>
    <mergeCell ref="C364:C365"/>
    <mergeCell ref="D364:D365"/>
    <mergeCell ref="E364:E365"/>
    <mergeCell ref="A366:A367"/>
    <mergeCell ref="B366:B367"/>
    <mergeCell ref="C366:C367"/>
    <mergeCell ref="D366:D367"/>
    <mergeCell ref="E366:E367"/>
    <mergeCell ref="A362:A363"/>
    <mergeCell ref="B362:B363"/>
    <mergeCell ref="C362:C363"/>
    <mergeCell ref="D362:D363"/>
    <mergeCell ref="E362:E363"/>
    <mergeCell ref="F362:F363"/>
    <mergeCell ref="A358:A359"/>
    <mergeCell ref="B358:B359"/>
    <mergeCell ref="C358:C359"/>
    <mergeCell ref="D358:D359"/>
    <mergeCell ref="E358:E359"/>
    <mergeCell ref="A360:A361"/>
    <mergeCell ref="B360:B361"/>
    <mergeCell ref="C360:C361"/>
    <mergeCell ref="D360:D361"/>
    <mergeCell ref="E360:E361"/>
    <mergeCell ref="A354:A355"/>
    <mergeCell ref="B354:B355"/>
    <mergeCell ref="C354:C355"/>
    <mergeCell ref="D354:D355"/>
    <mergeCell ref="E354:E355"/>
    <mergeCell ref="A356:A357"/>
    <mergeCell ref="B356:B357"/>
    <mergeCell ref="C356:C357"/>
    <mergeCell ref="D356:D357"/>
    <mergeCell ref="E356:E357"/>
    <mergeCell ref="A350:A351"/>
    <mergeCell ref="B350:B351"/>
    <mergeCell ref="C350:C351"/>
    <mergeCell ref="D350:D351"/>
    <mergeCell ref="E350:E351"/>
    <mergeCell ref="A352:A353"/>
    <mergeCell ref="B352:B353"/>
    <mergeCell ref="C352:C353"/>
    <mergeCell ref="D352:D353"/>
    <mergeCell ref="E352:E353"/>
    <mergeCell ref="A346:A347"/>
    <mergeCell ref="B346:B347"/>
    <mergeCell ref="C346:C347"/>
    <mergeCell ref="D346:D347"/>
    <mergeCell ref="E346:E347"/>
    <mergeCell ref="A348:A349"/>
    <mergeCell ref="B348:B349"/>
    <mergeCell ref="C348:C349"/>
    <mergeCell ref="D348:D349"/>
    <mergeCell ref="E348:E349"/>
    <mergeCell ref="A342:A343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38:A339"/>
    <mergeCell ref="B338:B339"/>
    <mergeCell ref="C338:C339"/>
    <mergeCell ref="D338:D339"/>
    <mergeCell ref="E338:E339"/>
    <mergeCell ref="A340:A341"/>
    <mergeCell ref="B340:B341"/>
    <mergeCell ref="C340:C341"/>
    <mergeCell ref="D340:D341"/>
    <mergeCell ref="E340:E341"/>
    <mergeCell ref="A328:A329"/>
    <mergeCell ref="B328:B329"/>
    <mergeCell ref="C328:C329"/>
    <mergeCell ref="D328:D329"/>
    <mergeCell ref="E328:E329"/>
    <mergeCell ref="A336:A337"/>
    <mergeCell ref="B336:B337"/>
    <mergeCell ref="C336:C337"/>
    <mergeCell ref="D336:D337"/>
    <mergeCell ref="E336:E337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0:A301"/>
    <mergeCell ref="B300:B301"/>
    <mergeCell ref="C300:C301"/>
    <mergeCell ref="D300:D301"/>
    <mergeCell ref="E300:E301"/>
    <mergeCell ref="A302:A303"/>
    <mergeCell ref="B302:B303"/>
    <mergeCell ref="C302:C303"/>
    <mergeCell ref="D302:D303"/>
    <mergeCell ref="E302:E303"/>
    <mergeCell ref="A296:A297"/>
    <mergeCell ref="B296:B297"/>
    <mergeCell ref="C296:C297"/>
    <mergeCell ref="D296:D297"/>
    <mergeCell ref="E296:E297"/>
    <mergeCell ref="A298:A299"/>
    <mergeCell ref="B298:B299"/>
    <mergeCell ref="C298:C299"/>
    <mergeCell ref="D298:D299"/>
    <mergeCell ref="E298:E299"/>
    <mergeCell ref="A292:A293"/>
    <mergeCell ref="B292:B293"/>
    <mergeCell ref="C292:C293"/>
    <mergeCell ref="D292:D293"/>
    <mergeCell ref="E292:E293"/>
    <mergeCell ref="A294:A295"/>
    <mergeCell ref="B294:B295"/>
    <mergeCell ref="C294:C295"/>
    <mergeCell ref="D294:D295"/>
    <mergeCell ref="E294:E295"/>
    <mergeCell ref="A288:A289"/>
    <mergeCell ref="B288:B289"/>
    <mergeCell ref="C288:C289"/>
    <mergeCell ref="D288:D289"/>
    <mergeCell ref="E288:E289"/>
    <mergeCell ref="A290:A291"/>
    <mergeCell ref="B290:B291"/>
    <mergeCell ref="C290:C291"/>
    <mergeCell ref="D290:D291"/>
    <mergeCell ref="E290:E291"/>
    <mergeCell ref="A284:A285"/>
    <mergeCell ref="B284:B285"/>
    <mergeCell ref="C284:C285"/>
    <mergeCell ref="D284:D285"/>
    <mergeCell ref="E284:E285"/>
    <mergeCell ref="A286:A287"/>
    <mergeCell ref="B286:B287"/>
    <mergeCell ref="C286:C287"/>
    <mergeCell ref="D286:D287"/>
    <mergeCell ref="E286:E287"/>
    <mergeCell ref="A280:A281"/>
    <mergeCell ref="B280:B281"/>
    <mergeCell ref="C280:C281"/>
    <mergeCell ref="D280:D281"/>
    <mergeCell ref="E280:E281"/>
    <mergeCell ref="A282:A283"/>
    <mergeCell ref="B282:B283"/>
    <mergeCell ref="C282:C283"/>
    <mergeCell ref="D282:D283"/>
    <mergeCell ref="E282:E283"/>
    <mergeCell ref="A276:A277"/>
    <mergeCell ref="B276:B277"/>
    <mergeCell ref="C276:C277"/>
    <mergeCell ref="D276:D277"/>
    <mergeCell ref="E276:E277"/>
    <mergeCell ref="A278:A279"/>
    <mergeCell ref="B278:B279"/>
    <mergeCell ref="C278:C279"/>
    <mergeCell ref="D278:D279"/>
    <mergeCell ref="E278:E279"/>
    <mergeCell ref="F272:F273"/>
    <mergeCell ref="A274:A275"/>
    <mergeCell ref="B274:B275"/>
    <mergeCell ref="C274:C275"/>
    <mergeCell ref="D274:D275"/>
    <mergeCell ref="E274:E275"/>
    <mergeCell ref="A270:A271"/>
    <mergeCell ref="B270:B271"/>
    <mergeCell ref="C270:C271"/>
    <mergeCell ref="D270:D271"/>
    <mergeCell ref="E270:E271"/>
    <mergeCell ref="A272:A273"/>
    <mergeCell ref="B272:B273"/>
    <mergeCell ref="C272:C273"/>
    <mergeCell ref="D272:D273"/>
    <mergeCell ref="E272:E273"/>
    <mergeCell ref="A266:A267"/>
    <mergeCell ref="B266:B267"/>
    <mergeCell ref="C266:C267"/>
    <mergeCell ref="D266:D267"/>
    <mergeCell ref="E266:E267"/>
    <mergeCell ref="A268:A269"/>
    <mergeCell ref="B268:B269"/>
    <mergeCell ref="C268:C269"/>
    <mergeCell ref="D268:D269"/>
    <mergeCell ref="E268:E269"/>
    <mergeCell ref="A262:A263"/>
    <mergeCell ref="B262:B263"/>
    <mergeCell ref="C262:C263"/>
    <mergeCell ref="D262:D263"/>
    <mergeCell ref="E262:E263"/>
    <mergeCell ref="A264:A265"/>
    <mergeCell ref="B264:B265"/>
    <mergeCell ref="C264:C265"/>
    <mergeCell ref="D264:D265"/>
    <mergeCell ref="E264:E265"/>
    <mergeCell ref="A258:A259"/>
    <mergeCell ref="B258:B259"/>
    <mergeCell ref="C258:C259"/>
    <mergeCell ref="D258:D259"/>
    <mergeCell ref="E258:E259"/>
    <mergeCell ref="A260:A261"/>
    <mergeCell ref="B260:B261"/>
    <mergeCell ref="C260:C261"/>
    <mergeCell ref="D260:D261"/>
    <mergeCell ref="E260:E261"/>
    <mergeCell ref="A254:A255"/>
    <mergeCell ref="B254:B255"/>
    <mergeCell ref="C254:C255"/>
    <mergeCell ref="D254:D255"/>
    <mergeCell ref="E254:E255"/>
    <mergeCell ref="A256:A257"/>
    <mergeCell ref="B256:B257"/>
    <mergeCell ref="C256:C257"/>
    <mergeCell ref="D256:D257"/>
    <mergeCell ref="E256:E257"/>
    <mergeCell ref="A250:A251"/>
    <mergeCell ref="B250:B251"/>
    <mergeCell ref="C250:C251"/>
    <mergeCell ref="D250:D251"/>
    <mergeCell ref="E250:E251"/>
    <mergeCell ref="A252:A253"/>
    <mergeCell ref="B252:B253"/>
    <mergeCell ref="C252:C253"/>
    <mergeCell ref="D252:D253"/>
    <mergeCell ref="E252:E253"/>
    <mergeCell ref="A246:A247"/>
    <mergeCell ref="B246:B247"/>
    <mergeCell ref="C246:C247"/>
    <mergeCell ref="D246:D247"/>
    <mergeCell ref="E246:E247"/>
    <mergeCell ref="A248:A249"/>
    <mergeCell ref="B248:B249"/>
    <mergeCell ref="C248:C249"/>
    <mergeCell ref="D248:D249"/>
    <mergeCell ref="E248:E249"/>
    <mergeCell ref="A238:A239"/>
    <mergeCell ref="B238:B239"/>
    <mergeCell ref="C238:C239"/>
    <mergeCell ref="D238:D239"/>
    <mergeCell ref="E238:E239"/>
    <mergeCell ref="A240:A241"/>
    <mergeCell ref="B240:B241"/>
    <mergeCell ref="C240:C241"/>
    <mergeCell ref="D240:D241"/>
    <mergeCell ref="E240:E241"/>
    <mergeCell ref="A234:A235"/>
    <mergeCell ref="B234:B235"/>
    <mergeCell ref="C234:C235"/>
    <mergeCell ref="D234:D235"/>
    <mergeCell ref="E234:E235"/>
    <mergeCell ref="A236:A237"/>
    <mergeCell ref="B236:B237"/>
    <mergeCell ref="C236:C237"/>
    <mergeCell ref="D236:D237"/>
    <mergeCell ref="E236:E237"/>
    <mergeCell ref="A230:A231"/>
    <mergeCell ref="B230:B231"/>
    <mergeCell ref="C230:C231"/>
    <mergeCell ref="D230:D231"/>
    <mergeCell ref="E230:E231"/>
    <mergeCell ref="A232:A233"/>
    <mergeCell ref="B232:B233"/>
    <mergeCell ref="C232:C233"/>
    <mergeCell ref="D232:D233"/>
    <mergeCell ref="E232:E233"/>
    <mergeCell ref="A226:A227"/>
    <mergeCell ref="B226:B227"/>
    <mergeCell ref="C226:C227"/>
    <mergeCell ref="D226:D227"/>
    <mergeCell ref="E226:E227"/>
    <mergeCell ref="A228:A229"/>
    <mergeCell ref="B228:B229"/>
    <mergeCell ref="C228:C229"/>
    <mergeCell ref="D228:D229"/>
    <mergeCell ref="E228:E229"/>
    <mergeCell ref="A222:A223"/>
    <mergeCell ref="B222:B223"/>
    <mergeCell ref="C222:C223"/>
    <mergeCell ref="D222:D223"/>
    <mergeCell ref="E222:E223"/>
    <mergeCell ref="A224:A225"/>
    <mergeCell ref="B224:B225"/>
    <mergeCell ref="C224:C225"/>
    <mergeCell ref="D224:D225"/>
    <mergeCell ref="E224:E225"/>
    <mergeCell ref="A218:A219"/>
    <mergeCell ref="B218:B219"/>
    <mergeCell ref="C218:C219"/>
    <mergeCell ref="D218:D219"/>
    <mergeCell ref="E218:E219"/>
    <mergeCell ref="A220:A221"/>
    <mergeCell ref="B220:B221"/>
    <mergeCell ref="C220:C221"/>
    <mergeCell ref="D220:D221"/>
    <mergeCell ref="E220:E221"/>
    <mergeCell ref="A214:A215"/>
    <mergeCell ref="B214:B215"/>
    <mergeCell ref="C214:C215"/>
    <mergeCell ref="D214:D215"/>
    <mergeCell ref="E214:E215"/>
    <mergeCell ref="A216:A217"/>
    <mergeCell ref="B216:B217"/>
    <mergeCell ref="C216:C217"/>
    <mergeCell ref="D216:D217"/>
    <mergeCell ref="E216:E217"/>
    <mergeCell ref="A210:A211"/>
    <mergeCell ref="B210:B211"/>
    <mergeCell ref="C210:C211"/>
    <mergeCell ref="D210:D211"/>
    <mergeCell ref="E210:E211"/>
    <mergeCell ref="A212:A213"/>
    <mergeCell ref="B212:B213"/>
    <mergeCell ref="C212:C213"/>
    <mergeCell ref="D212:D213"/>
    <mergeCell ref="E212:E213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B188:B189"/>
    <mergeCell ref="C188:C189"/>
    <mergeCell ref="D188:D189"/>
    <mergeCell ref="E188:E189"/>
    <mergeCell ref="A184:A185"/>
    <mergeCell ref="A202:A203"/>
    <mergeCell ref="B202:B203"/>
    <mergeCell ref="C202:C203"/>
    <mergeCell ref="D202:D203"/>
    <mergeCell ref="E202:E203"/>
    <mergeCell ref="A204:A205"/>
    <mergeCell ref="B204:B205"/>
    <mergeCell ref="C204:C205"/>
    <mergeCell ref="D204:D205"/>
    <mergeCell ref="E204:E205"/>
    <mergeCell ref="A198:A199"/>
    <mergeCell ref="B198:B199"/>
    <mergeCell ref="C198:C199"/>
    <mergeCell ref="D198:D199"/>
    <mergeCell ref="E198:E199"/>
    <mergeCell ref="A200:A201"/>
    <mergeCell ref="B200:B201"/>
    <mergeCell ref="C200:C201"/>
    <mergeCell ref="D200:D201"/>
    <mergeCell ref="E200:E201"/>
    <mergeCell ref="A178:A179"/>
    <mergeCell ref="B178:B179"/>
    <mergeCell ref="C178:C179"/>
    <mergeCell ref="D178:D179"/>
    <mergeCell ref="E178:E179"/>
    <mergeCell ref="F184:F185"/>
    <mergeCell ref="A194:A195"/>
    <mergeCell ref="B194:B195"/>
    <mergeCell ref="C194:C195"/>
    <mergeCell ref="D194:D195"/>
    <mergeCell ref="E194:E195"/>
    <mergeCell ref="A196:A197"/>
    <mergeCell ref="B196:B197"/>
    <mergeCell ref="C196:C197"/>
    <mergeCell ref="D196:D197"/>
    <mergeCell ref="E196:E197"/>
    <mergeCell ref="A190:A191"/>
    <mergeCell ref="B190:B191"/>
    <mergeCell ref="C190:C191"/>
    <mergeCell ref="D190:D191"/>
    <mergeCell ref="E190:E191"/>
    <mergeCell ref="A192:A193"/>
    <mergeCell ref="B192:B193"/>
    <mergeCell ref="C192:C193"/>
    <mergeCell ref="D192:D193"/>
    <mergeCell ref="E192:E193"/>
    <mergeCell ref="A186:A187"/>
    <mergeCell ref="B186:B187"/>
    <mergeCell ref="C186:C187"/>
    <mergeCell ref="D186:D187"/>
    <mergeCell ref="E186:E187"/>
    <mergeCell ref="A188:A189"/>
    <mergeCell ref="E174:E175"/>
    <mergeCell ref="A176:A177"/>
    <mergeCell ref="B176:B177"/>
    <mergeCell ref="A168:A169"/>
    <mergeCell ref="B168:B169"/>
    <mergeCell ref="C168:C169"/>
    <mergeCell ref="D168:D169"/>
    <mergeCell ref="E168:E169"/>
    <mergeCell ref="B184:B185"/>
    <mergeCell ref="C184:C185"/>
    <mergeCell ref="D184:D185"/>
    <mergeCell ref="E184:E185"/>
    <mergeCell ref="A180:A181"/>
    <mergeCell ref="B180:B181"/>
    <mergeCell ref="C180:C181"/>
    <mergeCell ref="D180:D181"/>
    <mergeCell ref="E180:E181"/>
    <mergeCell ref="A182:A183"/>
    <mergeCell ref="B182:B183"/>
    <mergeCell ref="C182:C183"/>
    <mergeCell ref="D182:D183"/>
    <mergeCell ref="E182:E183"/>
    <mergeCell ref="A170:A171"/>
    <mergeCell ref="B170:B171"/>
    <mergeCell ref="C170:C171"/>
    <mergeCell ref="D170:D171"/>
    <mergeCell ref="E170:E171"/>
    <mergeCell ref="A172:A173"/>
    <mergeCell ref="B172:B173"/>
    <mergeCell ref="C172:C173"/>
    <mergeCell ref="D172:D173"/>
    <mergeCell ref="E172:E173"/>
    <mergeCell ref="A158:A159"/>
    <mergeCell ref="B158:B159"/>
    <mergeCell ref="C158:C159"/>
    <mergeCell ref="D158:D159"/>
    <mergeCell ref="E158:E159"/>
    <mergeCell ref="A160:A161"/>
    <mergeCell ref="B160:B161"/>
    <mergeCell ref="C160:C161"/>
    <mergeCell ref="D160:D161"/>
    <mergeCell ref="E160:E161"/>
    <mergeCell ref="C176:C177"/>
    <mergeCell ref="D176:D177"/>
    <mergeCell ref="E176:E177"/>
    <mergeCell ref="A154:A155"/>
    <mergeCell ref="B154:B155"/>
    <mergeCell ref="C154:C155"/>
    <mergeCell ref="D154:D155"/>
    <mergeCell ref="E154:E155"/>
    <mergeCell ref="A156:A157"/>
    <mergeCell ref="B156:B157"/>
    <mergeCell ref="C156:C157"/>
    <mergeCell ref="D156:D157"/>
    <mergeCell ref="E156:E157"/>
    <mergeCell ref="E162:E163"/>
    <mergeCell ref="D162:D163"/>
    <mergeCell ref="C162:C163"/>
    <mergeCell ref="B162:B163"/>
    <mergeCell ref="A162:A163"/>
    <mergeCell ref="A174:A175"/>
    <mergeCell ref="B174:B175"/>
    <mergeCell ref="C174:C175"/>
    <mergeCell ref="D174:D175"/>
    <mergeCell ref="A150:A151"/>
    <mergeCell ref="B150:B151"/>
    <mergeCell ref="C150:C151"/>
    <mergeCell ref="D150:D151"/>
    <mergeCell ref="E150:E151"/>
    <mergeCell ref="A152:A153"/>
    <mergeCell ref="B152:B153"/>
    <mergeCell ref="C152:C153"/>
    <mergeCell ref="D152:D153"/>
    <mergeCell ref="E152:E153"/>
    <mergeCell ref="A146:A147"/>
    <mergeCell ref="B146:B147"/>
    <mergeCell ref="C146:C147"/>
    <mergeCell ref="D146:D147"/>
    <mergeCell ref="E146:E147"/>
    <mergeCell ref="A148:A149"/>
    <mergeCell ref="B148:B149"/>
    <mergeCell ref="C148:C149"/>
    <mergeCell ref="D148:D149"/>
    <mergeCell ref="E148:E149"/>
    <mergeCell ref="A142:A143"/>
    <mergeCell ref="B142:B143"/>
    <mergeCell ref="C142:C143"/>
    <mergeCell ref="D142:D143"/>
    <mergeCell ref="E142:E143"/>
    <mergeCell ref="A144:A145"/>
    <mergeCell ref="B144:B145"/>
    <mergeCell ref="C144:C145"/>
    <mergeCell ref="D144:D145"/>
    <mergeCell ref="E144:E145"/>
    <mergeCell ref="A138:A139"/>
    <mergeCell ref="B138:B139"/>
    <mergeCell ref="C138:C139"/>
    <mergeCell ref="D138:D139"/>
    <mergeCell ref="E138:E139"/>
    <mergeCell ref="A140:A141"/>
    <mergeCell ref="B140:B141"/>
    <mergeCell ref="C140:C141"/>
    <mergeCell ref="D140:D141"/>
    <mergeCell ref="E140:E141"/>
    <mergeCell ref="A134:A135"/>
    <mergeCell ref="B134:B135"/>
    <mergeCell ref="C134:C135"/>
    <mergeCell ref="D134:D135"/>
    <mergeCell ref="E134:E135"/>
    <mergeCell ref="A136:A137"/>
    <mergeCell ref="B136:B137"/>
    <mergeCell ref="C136:C137"/>
    <mergeCell ref="D136:D137"/>
    <mergeCell ref="E136:E137"/>
    <mergeCell ref="A130:A131"/>
    <mergeCell ref="B130:B131"/>
    <mergeCell ref="C130:C131"/>
    <mergeCell ref="D130:D131"/>
    <mergeCell ref="E130:E131"/>
    <mergeCell ref="A132:A133"/>
    <mergeCell ref="B132:B133"/>
    <mergeCell ref="C132:C133"/>
    <mergeCell ref="D132:D133"/>
    <mergeCell ref="E132:E133"/>
    <mergeCell ref="A126:A127"/>
    <mergeCell ref="B126:B127"/>
    <mergeCell ref="C126:C127"/>
    <mergeCell ref="D126:D127"/>
    <mergeCell ref="E126:E127"/>
    <mergeCell ref="A128:A129"/>
    <mergeCell ref="B128:B129"/>
    <mergeCell ref="C128:C129"/>
    <mergeCell ref="D128:D129"/>
    <mergeCell ref="E128:E129"/>
    <mergeCell ref="A122:A123"/>
    <mergeCell ref="B122:B123"/>
    <mergeCell ref="C122:C123"/>
    <mergeCell ref="D122:D123"/>
    <mergeCell ref="E122:E123"/>
    <mergeCell ref="A124:A125"/>
    <mergeCell ref="B124:B125"/>
    <mergeCell ref="C124:C125"/>
    <mergeCell ref="D124:D125"/>
    <mergeCell ref="E124:E125"/>
    <mergeCell ref="F118:F119"/>
    <mergeCell ref="A120:A121"/>
    <mergeCell ref="B120:B121"/>
    <mergeCell ref="C120:C121"/>
    <mergeCell ref="D120:D121"/>
    <mergeCell ref="E120:E121"/>
    <mergeCell ref="A116:A117"/>
    <mergeCell ref="B116:B117"/>
    <mergeCell ref="C116:C117"/>
    <mergeCell ref="D116:D117"/>
    <mergeCell ref="E116:E117"/>
    <mergeCell ref="A118:A119"/>
    <mergeCell ref="B118:B119"/>
    <mergeCell ref="C118:C119"/>
    <mergeCell ref="D118:D119"/>
    <mergeCell ref="E118:E119"/>
    <mergeCell ref="A112:A113"/>
    <mergeCell ref="B112:B113"/>
    <mergeCell ref="C112:C113"/>
    <mergeCell ref="D112:D113"/>
    <mergeCell ref="E112:E113"/>
    <mergeCell ref="A114:A115"/>
    <mergeCell ref="B114:B115"/>
    <mergeCell ref="C114:C115"/>
    <mergeCell ref="D114:D115"/>
    <mergeCell ref="E114:E115"/>
    <mergeCell ref="A108:A109"/>
    <mergeCell ref="B108:B109"/>
    <mergeCell ref="C108:C109"/>
    <mergeCell ref="D108:D109"/>
    <mergeCell ref="E108:E109"/>
    <mergeCell ref="A110:A111"/>
    <mergeCell ref="B110:B111"/>
    <mergeCell ref="C110:C111"/>
    <mergeCell ref="D110:D111"/>
    <mergeCell ref="E110:E111"/>
    <mergeCell ref="A104:A105"/>
    <mergeCell ref="B104:B105"/>
    <mergeCell ref="C104:C105"/>
    <mergeCell ref="D104:D105"/>
    <mergeCell ref="E104:E105"/>
    <mergeCell ref="A106:A107"/>
    <mergeCell ref="B106:B107"/>
    <mergeCell ref="C106:C107"/>
    <mergeCell ref="D106:D107"/>
    <mergeCell ref="E106:E107"/>
    <mergeCell ref="A100:A101"/>
    <mergeCell ref="B100:B101"/>
    <mergeCell ref="C100:C101"/>
    <mergeCell ref="D100:D101"/>
    <mergeCell ref="E100:E101"/>
    <mergeCell ref="A102:A103"/>
    <mergeCell ref="B102:B103"/>
    <mergeCell ref="C102:C103"/>
    <mergeCell ref="D102:D103"/>
    <mergeCell ref="E102:E103"/>
    <mergeCell ref="A96:A97"/>
    <mergeCell ref="B96:B97"/>
    <mergeCell ref="C96:C97"/>
    <mergeCell ref="D96:D97"/>
    <mergeCell ref="E96:E97"/>
    <mergeCell ref="A98:A99"/>
    <mergeCell ref="B98:B99"/>
    <mergeCell ref="C98:C99"/>
    <mergeCell ref="D98:D99"/>
    <mergeCell ref="E98:E99"/>
    <mergeCell ref="A92:A93"/>
    <mergeCell ref="B92:B93"/>
    <mergeCell ref="C92:C93"/>
    <mergeCell ref="D92:D93"/>
    <mergeCell ref="E92:E93"/>
    <mergeCell ref="A94:A95"/>
    <mergeCell ref="B94:B95"/>
    <mergeCell ref="C94:C95"/>
    <mergeCell ref="D94:D95"/>
    <mergeCell ref="E94:E95"/>
    <mergeCell ref="A86:A87"/>
    <mergeCell ref="B86:B87"/>
    <mergeCell ref="C86:C87"/>
    <mergeCell ref="D86:D87"/>
    <mergeCell ref="E86:E87"/>
    <mergeCell ref="F86:F87"/>
    <mergeCell ref="A84:A85"/>
    <mergeCell ref="B84:B85"/>
    <mergeCell ref="C84:C85"/>
    <mergeCell ref="D84:D85"/>
    <mergeCell ref="E84:E85"/>
    <mergeCell ref="F84:F85"/>
    <mergeCell ref="A82:A83"/>
    <mergeCell ref="B82:B83"/>
    <mergeCell ref="C82:C83"/>
    <mergeCell ref="D82:D83"/>
    <mergeCell ref="E82:E83"/>
    <mergeCell ref="F82:F83"/>
    <mergeCell ref="A80:A81"/>
    <mergeCell ref="B80:B81"/>
    <mergeCell ref="C80:C81"/>
    <mergeCell ref="D80:D81"/>
    <mergeCell ref="E80:E81"/>
    <mergeCell ref="F80:F81"/>
    <mergeCell ref="A78:A79"/>
    <mergeCell ref="B78:B79"/>
    <mergeCell ref="C78:C79"/>
    <mergeCell ref="D78:D79"/>
    <mergeCell ref="E78:E79"/>
    <mergeCell ref="F78:F79"/>
    <mergeCell ref="A76:A77"/>
    <mergeCell ref="B76:B77"/>
    <mergeCell ref="C76:C77"/>
    <mergeCell ref="D76:D77"/>
    <mergeCell ref="E76:E77"/>
    <mergeCell ref="F76:F77"/>
    <mergeCell ref="A74:A75"/>
    <mergeCell ref="B74:B75"/>
    <mergeCell ref="C74:C75"/>
    <mergeCell ref="D74:D75"/>
    <mergeCell ref="E74:E75"/>
    <mergeCell ref="F74:F75"/>
    <mergeCell ref="A72:A73"/>
    <mergeCell ref="B72:B73"/>
    <mergeCell ref="C72:C73"/>
    <mergeCell ref="D72:D73"/>
    <mergeCell ref="E72:E73"/>
    <mergeCell ref="F72:F73"/>
    <mergeCell ref="A70:A71"/>
    <mergeCell ref="B70:B71"/>
    <mergeCell ref="C70:C71"/>
    <mergeCell ref="D70:D71"/>
    <mergeCell ref="E70:E71"/>
    <mergeCell ref="F70:F71"/>
    <mergeCell ref="A68:A69"/>
    <mergeCell ref="B68:B69"/>
    <mergeCell ref="C68:C69"/>
    <mergeCell ref="D68:D69"/>
    <mergeCell ref="E68:E69"/>
    <mergeCell ref="F68:F69"/>
    <mergeCell ref="A66:A67"/>
    <mergeCell ref="B66:B67"/>
    <mergeCell ref="C66:C67"/>
    <mergeCell ref="D66:D67"/>
    <mergeCell ref="E66:E67"/>
    <mergeCell ref="F66:F67"/>
    <mergeCell ref="A64:A65"/>
    <mergeCell ref="B64:B65"/>
    <mergeCell ref="C64:C65"/>
    <mergeCell ref="D64:D65"/>
    <mergeCell ref="E64:E65"/>
    <mergeCell ref="F64:F65"/>
    <mergeCell ref="A62:A63"/>
    <mergeCell ref="B62:B63"/>
    <mergeCell ref="C62:C63"/>
    <mergeCell ref="D62:D63"/>
    <mergeCell ref="E62:E63"/>
    <mergeCell ref="F62:F63"/>
    <mergeCell ref="A60:A61"/>
    <mergeCell ref="B60:B61"/>
    <mergeCell ref="C60:C61"/>
    <mergeCell ref="D60:D61"/>
    <mergeCell ref="E60:E61"/>
    <mergeCell ref="F60:F61"/>
    <mergeCell ref="A58:A59"/>
    <mergeCell ref="B58:B59"/>
    <mergeCell ref="C58:C59"/>
    <mergeCell ref="D58:D59"/>
    <mergeCell ref="E58:E59"/>
    <mergeCell ref="F58:F59"/>
    <mergeCell ref="A56:A57"/>
    <mergeCell ref="B56:B57"/>
    <mergeCell ref="C56:C57"/>
    <mergeCell ref="D56:D57"/>
    <mergeCell ref="E56:E57"/>
    <mergeCell ref="F56:F57"/>
    <mergeCell ref="A54:A55"/>
    <mergeCell ref="B54:B55"/>
    <mergeCell ref="C54:C55"/>
    <mergeCell ref="D54:D55"/>
    <mergeCell ref="E54:E55"/>
    <mergeCell ref="F54:F55"/>
    <mergeCell ref="A52:A53"/>
    <mergeCell ref="B52:B53"/>
    <mergeCell ref="C52:C53"/>
    <mergeCell ref="D52:D53"/>
    <mergeCell ref="E52:E53"/>
    <mergeCell ref="F52:F53"/>
    <mergeCell ref="A50:A51"/>
    <mergeCell ref="B50:B51"/>
    <mergeCell ref="C50:C51"/>
    <mergeCell ref="D50:D51"/>
    <mergeCell ref="E50:E51"/>
    <mergeCell ref="F50:F51"/>
    <mergeCell ref="A48:A49"/>
    <mergeCell ref="B48:B49"/>
    <mergeCell ref="C48:C49"/>
    <mergeCell ref="D48:D49"/>
    <mergeCell ref="E48:E49"/>
    <mergeCell ref="F48:F49"/>
    <mergeCell ref="A46:A47"/>
    <mergeCell ref="B46:B47"/>
    <mergeCell ref="C46:C47"/>
    <mergeCell ref="D46:D47"/>
    <mergeCell ref="E46:E47"/>
    <mergeCell ref="F46:F47"/>
    <mergeCell ref="A44:A45"/>
    <mergeCell ref="B44:B45"/>
    <mergeCell ref="C44:C45"/>
    <mergeCell ref="D44:D45"/>
    <mergeCell ref="E44:E45"/>
    <mergeCell ref="F44:F45"/>
    <mergeCell ref="A42:A43"/>
    <mergeCell ref="B42:B43"/>
    <mergeCell ref="C42:C43"/>
    <mergeCell ref="D42:D43"/>
    <mergeCell ref="E42:E43"/>
    <mergeCell ref="F42:F43"/>
    <mergeCell ref="A40:A41"/>
    <mergeCell ref="B40:B41"/>
    <mergeCell ref="C40:C41"/>
    <mergeCell ref="D40:D41"/>
    <mergeCell ref="E40:E41"/>
    <mergeCell ref="F40:F41"/>
    <mergeCell ref="A38:A39"/>
    <mergeCell ref="B38:B39"/>
    <mergeCell ref="C38:C39"/>
    <mergeCell ref="D38:D39"/>
    <mergeCell ref="E38:E39"/>
    <mergeCell ref="F38:F39"/>
    <mergeCell ref="A36:A37"/>
    <mergeCell ref="B36:B37"/>
    <mergeCell ref="C36:C37"/>
    <mergeCell ref="D36:D37"/>
    <mergeCell ref="E36:E37"/>
    <mergeCell ref="F36:F37"/>
    <mergeCell ref="A34:A35"/>
    <mergeCell ref="B34:B35"/>
    <mergeCell ref="C34:C35"/>
    <mergeCell ref="D34:D35"/>
    <mergeCell ref="E34:E35"/>
    <mergeCell ref="F34:F35"/>
    <mergeCell ref="A32:A33"/>
    <mergeCell ref="B32:B33"/>
    <mergeCell ref="C32:C33"/>
    <mergeCell ref="D32:D33"/>
    <mergeCell ref="E32:E33"/>
    <mergeCell ref="F32:F33"/>
    <mergeCell ref="A30:A31"/>
    <mergeCell ref="B30:B31"/>
    <mergeCell ref="C30:C31"/>
    <mergeCell ref="D30:D31"/>
    <mergeCell ref="E30:E31"/>
    <mergeCell ref="F30:F31"/>
    <mergeCell ref="A28:A29"/>
    <mergeCell ref="B28:B29"/>
    <mergeCell ref="C28:C29"/>
    <mergeCell ref="D28:D29"/>
    <mergeCell ref="E28:E29"/>
    <mergeCell ref="F28:F29"/>
    <mergeCell ref="A26:A27"/>
    <mergeCell ref="B26:B27"/>
    <mergeCell ref="C26:C27"/>
    <mergeCell ref="D26:D27"/>
    <mergeCell ref="E26:E27"/>
    <mergeCell ref="F26:F27"/>
    <mergeCell ref="A24:A25"/>
    <mergeCell ref="B24:B25"/>
    <mergeCell ref="C24:C25"/>
    <mergeCell ref="D24:D25"/>
    <mergeCell ref="E24:E25"/>
    <mergeCell ref="F24:F25"/>
    <mergeCell ref="A22:A23"/>
    <mergeCell ref="B22:B23"/>
    <mergeCell ref="C22:C23"/>
    <mergeCell ref="D22:D23"/>
    <mergeCell ref="E22:E23"/>
    <mergeCell ref="F22:F23"/>
    <mergeCell ref="E8:E9"/>
    <mergeCell ref="F8:F9"/>
    <mergeCell ref="A6:A7"/>
    <mergeCell ref="B6:B7"/>
    <mergeCell ref="A20:A21"/>
    <mergeCell ref="B20:B21"/>
    <mergeCell ref="C20:C21"/>
    <mergeCell ref="D20:D21"/>
    <mergeCell ref="E20:E21"/>
    <mergeCell ref="F20:F21"/>
    <mergeCell ref="A18:A19"/>
    <mergeCell ref="B18:B19"/>
    <mergeCell ref="C18:C19"/>
    <mergeCell ref="D18:D19"/>
    <mergeCell ref="E18:E19"/>
    <mergeCell ref="F18:F19"/>
    <mergeCell ref="A16:A17"/>
    <mergeCell ref="B16:B17"/>
    <mergeCell ref="C16:C17"/>
    <mergeCell ref="D16:D17"/>
    <mergeCell ref="E16:E17"/>
    <mergeCell ref="F16:F17"/>
    <mergeCell ref="C6:C7"/>
    <mergeCell ref="D6:D7"/>
    <mergeCell ref="E6:E7"/>
    <mergeCell ref="F6:F7"/>
    <mergeCell ref="A14:A15"/>
    <mergeCell ref="B14:B15"/>
    <mergeCell ref="C14:C15"/>
    <mergeCell ref="D14:D15"/>
    <mergeCell ref="E14:E15"/>
    <mergeCell ref="F14:F15"/>
    <mergeCell ref="A12:A13"/>
    <mergeCell ref="B12:B13"/>
    <mergeCell ref="C12:C13"/>
    <mergeCell ref="D12:D13"/>
    <mergeCell ref="E12:E13"/>
    <mergeCell ref="F12:F13"/>
    <mergeCell ref="A4:A5"/>
    <mergeCell ref="B4:B5"/>
    <mergeCell ref="C4:C5"/>
    <mergeCell ref="D4:D5"/>
    <mergeCell ref="E4:E5"/>
    <mergeCell ref="F4:F5"/>
    <mergeCell ref="A10:A11"/>
    <mergeCell ref="B10:B11"/>
    <mergeCell ref="C10:C11"/>
    <mergeCell ref="D10:D11"/>
    <mergeCell ref="E10:E11"/>
    <mergeCell ref="F10:F11"/>
    <mergeCell ref="A8:A9"/>
    <mergeCell ref="B8:B9"/>
    <mergeCell ref="C8:C9"/>
    <mergeCell ref="D8:D9"/>
  </mergeCells>
  <phoneticPr fontId="3" type="noConversion"/>
  <conditionalFormatting sqref="K157">
    <cfRule type="cellIs" priority="1" operator="lessThan">
      <formula>$K$156</formula>
    </cfRule>
  </conditionalFormatting>
  <dataValidations count="1">
    <dataValidation type="list" allowBlank="1" showInputMessage="1" showErrorMessage="1" sqref="D54:D57 D62:D65 D4:D35 D68:D87 D134:D137 D142:D145 D92:D123 D208:D211 D216:D219 D222:D241 D296:D299 D304:D307 D246:D277 D310:D329 D386:D389 D394:D397 D336:D367 D400:D419 D148:D163 D168:D189" xr:uid="{A5A0CA03-BA9B-473C-AB2C-AA78B0A5AF6C}">
      <formula1>"基础性指标,突破性指标"</formula1>
    </dataValidation>
  </dataValidations>
  <pageMargins left="0.7" right="0.7" top="0.75" bottom="0.75" header="0.3" footer="0.3"/>
  <pageSetup orientation="portrait" horizontalDpi="90" verticalDpi="90" r:id="rId28"/>
  <headerFooter>
    <oddFooter>&amp;L&amp;1#&amp;"Calibri"&amp;10&amp;K737373Caterpillar: Confidential Yellow</oddFooter>
  </headerFooter>
  <legacyDrawing r:id="rId2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6567-4457-4CEC-AA09-28F010BBA903}">
  <dimension ref="A1:Y423"/>
  <sheetViews>
    <sheetView zoomScale="70" zoomScaleNormal="70" workbookViewId="0">
      <pane ySplit="3" topLeftCell="A45" activePane="bottomLeft" state="frozen"/>
      <selection pane="bottomLeft" activeCell="A246" sqref="A246:T331"/>
    </sheetView>
  </sheetViews>
  <sheetFormatPr defaultColWidth="8.75" defaultRowHeight="19.5" outlineLevelRow="2" x14ac:dyDescent="0.2"/>
  <cols>
    <col min="1" max="1" width="8.375" style="69" customWidth="1"/>
    <col min="2" max="2" width="11.375" style="69" customWidth="1"/>
    <col min="3" max="3" width="9.375" style="62" customWidth="1"/>
    <col min="4" max="4" width="15.75" style="69" customWidth="1"/>
    <col min="5" max="5" width="40.25" style="63" customWidth="1"/>
    <col min="6" max="6" width="14.75" style="63" customWidth="1"/>
    <col min="7" max="7" width="7.375" style="63" customWidth="1"/>
    <col min="8" max="8" width="13.375" style="69" bestFit="1" customWidth="1"/>
    <col min="9" max="9" width="7.75" style="96" customWidth="1"/>
    <col min="10" max="13" width="7.75" style="97" customWidth="1"/>
    <col min="14" max="14" width="7.75" style="97" bestFit="1" customWidth="1"/>
    <col min="15" max="15" width="11" style="97" bestFit="1" customWidth="1"/>
    <col min="16" max="16" width="7.75" style="97" bestFit="1" customWidth="1"/>
    <col min="17" max="17" width="8.375" style="97" customWidth="1"/>
    <col min="18" max="18" width="7.75" style="97" bestFit="1" customWidth="1"/>
    <col min="19" max="20" width="8.75" style="97" bestFit="1" customWidth="1"/>
    <col min="21" max="16384" width="8.75" style="62"/>
  </cols>
  <sheetData>
    <row r="1" spans="1:25" ht="25.5" x14ac:dyDescent="0.2">
      <c r="A1" s="117" t="s">
        <v>871</v>
      </c>
      <c r="H1" s="62"/>
      <c r="I1" s="62"/>
      <c r="J1" s="62"/>
      <c r="K1" s="62"/>
      <c r="L1" s="62"/>
      <c r="M1" s="62"/>
      <c r="N1" s="62"/>
      <c r="O1" s="62"/>
      <c r="P1" s="62"/>
      <c r="Q1" s="124" t="s">
        <v>587</v>
      </c>
      <c r="R1" s="122"/>
      <c r="S1" s="122"/>
      <c r="U1" s="122"/>
    </row>
    <row r="2" spans="1:25" ht="16.5" x14ac:dyDescent="0.2"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s="63" customFormat="1" outlineLevel="1" x14ac:dyDescent="0.2">
      <c r="A3" s="32" t="s">
        <v>0</v>
      </c>
      <c r="B3" s="32" t="s">
        <v>59</v>
      </c>
      <c r="C3" s="32" t="s">
        <v>62</v>
      </c>
      <c r="D3" s="32" t="s">
        <v>584</v>
      </c>
      <c r="E3" s="32" t="s">
        <v>49</v>
      </c>
      <c r="F3" s="32" t="s">
        <v>545</v>
      </c>
      <c r="G3" s="32"/>
      <c r="H3" s="32" t="s">
        <v>627</v>
      </c>
      <c r="I3" s="32" t="s">
        <v>485</v>
      </c>
      <c r="J3" s="32" t="s">
        <v>486</v>
      </c>
      <c r="K3" s="32" t="s">
        <v>487</v>
      </c>
      <c r="L3" s="32" t="s">
        <v>488</v>
      </c>
      <c r="M3" s="32" t="s">
        <v>489</v>
      </c>
      <c r="N3" s="32" t="s">
        <v>965</v>
      </c>
      <c r="O3" s="32" t="s">
        <v>491</v>
      </c>
      <c r="P3" s="32" t="s">
        <v>492</v>
      </c>
      <c r="Q3" s="32" t="s">
        <v>493</v>
      </c>
      <c r="R3" s="32" t="s">
        <v>494</v>
      </c>
      <c r="S3" s="32" t="s">
        <v>495</v>
      </c>
      <c r="T3" s="32" t="s">
        <v>496</v>
      </c>
    </row>
    <row r="4" spans="1:25" outlineLevel="1" x14ac:dyDescent="0.2">
      <c r="A4" s="536">
        <v>1</v>
      </c>
      <c r="B4" s="538" t="s">
        <v>48</v>
      </c>
      <c r="C4" s="538" t="s">
        <v>63</v>
      </c>
      <c r="D4" s="538" t="s">
        <v>497</v>
      </c>
      <c r="E4" s="540" t="s">
        <v>78</v>
      </c>
      <c r="F4" s="542" t="s">
        <v>595</v>
      </c>
      <c r="G4" s="229" t="s">
        <v>542</v>
      </c>
      <c r="H4" s="134">
        <v>0</v>
      </c>
      <c r="I4" s="134">
        <v>0</v>
      </c>
      <c r="J4" s="134">
        <v>0</v>
      </c>
      <c r="K4" s="134">
        <v>0</v>
      </c>
      <c r="L4" s="134">
        <v>0</v>
      </c>
      <c r="M4" s="134">
        <v>0</v>
      </c>
      <c r="N4" s="134">
        <v>0</v>
      </c>
      <c r="O4" s="134">
        <v>0</v>
      </c>
      <c r="P4" s="134">
        <v>0</v>
      </c>
      <c r="Q4" s="134">
        <v>0</v>
      </c>
      <c r="R4" s="134">
        <v>0</v>
      </c>
      <c r="S4" s="134">
        <v>0</v>
      </c>
      <c r="T4" s="134">
        <v>0</v>
      </c>
    </row>
    <row r="5" spans="1:25" outlineLevel="1" x14ac:dyDescent="0.2">
      <c r="A5" s="537"/>
      <c r="B5" s="539"/>
      <c r="C5" s="539"/>
      <c r="D5" s="539"/>
      <c r="E5" s="541"/>
      <c r="F5" s="543"/>
      <c r="G5" s="229" t="s">
        <v>543</v>
      </c>
      <c r="H5" s="144">
        <v>0</v>
      </c>
      <c r="I5" s="144">
        <v>0</v>
      </c>
      <c r="J5" s="144">
        <v>0</v>
      </c>
      <c r="K5" s="144">
        <v>0</v>
      </c>
      <c r="L5" s="144">
        <v>0</v>
      </c>
      <c r="M5" s="144">
        <v>0</v>
      </c>
      <c r="N5" s="144">
        <v>0</v>
      </c>
      <c r="O5" s="144">
        <v>0</v>
      </c>
      <c r="P5" s="144">
        <v>0</v>
      </c>
      <c r="Q5" s="144">
        <v>0</v>
      </c>
      <c r="R5" s="144">
        <v>0</v>
      </c>
      <c r="S5" s="229"/>
      <c r="T5" s="229"/>
    </row>
    <row r="6" spans="1:25" outlineLevel="1" x14ac:dyDescent="0.2">
      <c r="A6" s="536">
        <f>A4+1</f>
        <v>2</v>
      </c>
      <c r="B6" s="538" t="s">
        <v>48</v>
      </c>
      <c r="C6" s="538" t="s">
        <v>63</v>
      </c>
      <c r="D6" s="538" t="s">
        <v>497</v>
      </c>
      <c r="E6" s="540" t="s">
        <v>79</v>
      </c>
      <c r="F6" s="542" t="s">
        <v>595</v>
      </c>
      <c r="G6" s="229" t="s">
        <v>542</v>
      </c>
      <c r="H6" s="134">
        <v>0</v>
      </c>
      <c r="I6" s="134">
        <v>0</v>
      </c>
      <c r="J6" s="134">
        <v>0</v>
      </c>
      <c r="K6" s="134">
        <v>0</v>
      </c>
      <c r="L6" s="134">
        <v>0</v>
      </c>
      <c r="M6" s="134">
        <v>0</v>
      </c>
      <c r="N6" s="134">
        <v>0</v>
      </c>
      <c r="O6" s="134">
        <v>0</v>
      </c>
      <c r="P6" s="134">
        <v>0</v>
      </c>
      <c r="Q6" s="134">
        <v>0</v>
      </c>
      <c r="R6" s="134">
        <v>0</v>
      </c>
      <c r="S6" s="134">
        <v>0</v>
      </c>
      <c r="T6" s="134">
        <v>0</v>
      </c>
    </row>
    <row r="7" spans="1:25" outlineLevel="1" x14ac:dyDescent="0.2">
      <c r="A7" s="537"/>
      <c r="B7" s="539"/>
      <c r="C7" s="539"/>
      <c r="D7" s="539"/>
      <c r="E7" s="541"/>
      <c r="F7" s="543"/>
      <c r="G7" s="229" t="s">
        <v>543</v>
      </c>
      <c r="H7" s="144">
        <v>0</v>
      </c>
      <c r="I7" s="144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229"/>
      <c r="T7" s="229"/>
    </row>
    <row r="8" spans="1:25" hidden="1" outlineLevel="1" x14ac:dyDescent="0.2">
      <c r="A8" s="536">
        <v>3</v>
      </c>
      <c r="B8" s="538" t="s">
        <v>48</v>
      </c>
      <c r="C8" s="538" t="s">
        <v>63</v>
      </c>
      <c r="D8" s="538" t="s">
        <v>50</v>
      </c>
      <c r="E8" s="540" t="s">
        <v>498</v>
      </c>
      <c r="F8" s="542" t="s">
        <v>597</v>
      </c>
      <c r="G8" s="229" t="s">
        <v>542</v>
      </c>
      <c r="H8" s="135">
        <v>0.95</v>
      </c>
      <c r="I8" s="135" t="s">
        <v>499</v>
      </c>
      <c r="J8" s="135" t="s">
        <v>499</v>
      </c>
      <c r="K8" s="135" t="s">
        <v>499</v>
      </c>
      <c r="L8" s="135" t="s">
        <v>499</v>
      </c>
      <c r="M8" s="135" t="s">
        <v>499</v>
      </c>
      <c r="N8" s="135" t="s">
        <v>499</v>
      </c>
      <c r="O8" s="135" t="s">
        <v>499</v>
      </c>
      <c r="P8" s="135" t="s">
        <v>499</v>
      </c>
      <c r="Q8" s="135" t="s">
        <v>499</v>
      </c>
      <c r="R8" s="135" t="s">
        <v>499</v>
      </c>
      <c r="S8" s="135" t="s">
        <v>499</v>
      </c>
      <c r="T8" s="135">
        <v>0.95</v>
      </c>
    </row>
    <row r="9" spans="1:25" hidden="1" outlineLevel="1" x14ac:dyDescent="0.2">
      <c r="A9" s="537"/>
      <c r="B9" s="539"/>
      <c r="C9" s="539"/>
      <c r="D9" s="539"/>
      <c r="E9" s="541"/>
      <c r="F9" s="543"/>
      <c r="G9" s="229" t="s">
        <v>543</v>
      </c>
      <c r="H9" s="150" t="s">
        <v>605</v>
      </c>
      <c r="I9" s="150" t="s">
        <v>594</v>
      </c>
      <c r="J9" s="150" t="s">
        <v>594</v>
      </c>
      <c r="K9" s="150" t="s">
        <v>594</v>
      </c>
      <c r="L9" s="150" t="s">
        <v>594</v>
      </c>
      <c r="M9" s="150" t="s">
        <v>594</v>
      </c>
      <c r="N9" s="150" t="s">
        <v>594</v>
      </c>
      <c r="O9" s="150" t="s">
        <v>594</v>
      </c>
      <c r="P9" s="150" t="s">
        <v>594</v>
      </c>
      <c r="Q9" s="150" t="s">
        <v>594</v>
      </c>
      <c r="R9" s="230"/>
      <c r="S9" s="230"/>
      <c r="T9" s="230"/>
    </row>
    <row r="10" spans="1:25" hidden="1" outlineLevel="1" x14ac:dyDescent="0.2">
      <c r="A10" s="536">
        <v>4</v>
      </c>
      <c r="B10" s="538" t="s">
        <v>48</v>
      </c>
      <c r="C10" s="538" t="s">
        <v>63</v>
      </c>
      <c r="D10" s="538" t="s">
        <v>53</v>
      </c>
      <c r="E10" s="540" t="s">
        <v>517</v>
      </c>
      <c r="F10" s="542"/>
      <c r="G10" s="229" t="s">
        <v>542</v>
      </c>
      <c r="H10" s="135">
        <v>0.3</v>
      </c>
      <c r="I10" s="136">
        <v>0.3</v>
      </c>
      <c r="J10" s="136">
        <v>0.3</v>
      </c>
      <c r="K10" s="136">
        <v>0.3</v>
      </c>
      <c r="L10" s="136">
        <v>0.3</v>
      </c>
      <c r="M10" s="136">
        <v>0.3</v>
      </c>
      <c r="N10" s="136">
        <v>0.3</v>
      </c>
      <c r="O10" s="136">
        <v>0.3</v>
      </c>
      <c r="P10" s="136">
        <v>0.3</v>
      </c>
      <c r="Q10" s="136">
        <v>0.3</v>
      </c>
      <c r="R10" s="136">
        <v>0.3</v>
      </c>
      <c r="S10" s="136">
        <v>0.3</v>
      </c>
      <c r="T10" s="136">
        <v>0.3</v>
      </c>
    </row>
    <row r="11" spans="1:25" hidden="1" outlineLevel="1" x14ac:dyDescent="0.2">
      <c r="A11" s="537"/>
      <c r="B11" s="539"/>
      <c r="C11" s="539"/>
      <c r="D11" s="539"/>
      <c r="E11" s="541"/>
      <c r="F11" s="543"/>
      <c r="G11" s="229" t="s">
        <v>543</v>
      </c>
      <c r="H11" s="150">
        <v>0.3</v>
      </c>
      <c r="I11" s="145">
        <v>0.3</v>
      </c>
      <c r="J11" s="145">
        <v>0.3</v>
      </c>
      <c r="K11" s="145">
        <v>0.3</v>
      </c>
      <c r="L11" s="145">
        <v>0.3</v>
      </c>
      <c r="M11" s="145">
        <v>0.3</v>
      </c>
      <c r="N11" s="145">
        <v>0.3</v>
      </c>
      <c r="O11" s="145">
        <v>0.3</v>
      </c>
      <c r="P11" s="145">
        <v>0.3</v>
      </c>
      <c r="Q11" s="145">
        <v>0.3</v>
      </c>
      <c r="R11" s="235"/>
      <c r="S11" s="235"/>
      <c r="T11" s="235"/>
    </row>
    <row r="12" spans="1:25" outlineLevel="1" x14ac:dyDescent="0.2">
      <c r="A12" s="536">
        <v>5</v>
      </c>
      <c r="B12" s="538" t="s">
        <v>48</v>
      </c>
      <c r="C12" s="538" t="s">
        <v>63</v>
      </c>
      <c r="D12" s="538" t="s">
        <v>512</v>
      </c>
      <c r="E12" s="540" t="s">
        <v>546</v>
      </c>
      <c r="F12" s="542" t="s">
        <v>595</v>
      </c>
      <c r="G12" s="229" t="s">
        <v>542</v>
      </c>
      <c r="H12" s="137">
        <v>3.5</v>
      </c>
      <c r="I12" s="137">
        <v>3.5</v>
      </c>
      <c r="J12" s="137">
        <v>3.5</v>
      </c>
      <c r="K12" s="137">
        <v>3.5</v>
      </c>
      <c r="L12" s="137">
        <v>3.5</v>
      </c>
      <c r="M12" s="137">
        <v>3.5</v>
      </c>
      <c r="N12" s="137">
        <v>3.5</v>
      </c>
      <c r="O12" s="137">
        <v>3.5</v>
      </c>
      <c r="P12" s="137">
        <v>3.5</v>
      </c>
      <c r="Q12" s="137">
        <v>3.5</v>
      </c>
      <c r="R12" s="137">
        <v>3.5</v>
      </c>
      <c r="S12" s="137">
        <v>3.5</v>
      </c>
      <c r="T12" s="137">
        <v>3.5</v>
      </c>
    </row>
    <row r="13" spans="1:25" outlineLevel="1" x14ac:dyDescent="0.2">
      <c r="A13" s="537"/>
      <c r="B13" s="539"/>
      <c r="C13" s="539"/>
      <c r="D13" s="539"/>
      <c r="E13" s="541"/>
      <c r="F13" s="543"/>
      <c r="G13" s="229" t="s">
        <v>543</v>
      </c>
      <c r="H13" s="146" t="s">
        <v>594</v>
      </c>
      <c r="I13" s="146" t="s">
        <v>594</v>
      </c>
      <c r="J13" s="146" t="s">
        <v>594</v>
      </c>
      <c r="K13" s="130">
        <v>3.39</v>
      </c>
      <c r="L13" s="146" t="s">
        <v>594</v>
      </c>
      <c r="M13" s="146" t="s">
        <v>594</v>
      </c>
      <c r="N13" s="146" t="s">
        <v>594</v>
      </c>
      <c r="O13" s="146" t="s">
        <v>605</v>
      </c>
      <c r="P13" s="146" t="s">
        <v>605</v>
      </c>
      <c r="Q13" s="146" t="s">
        <v>605</v>
      </c>
      <c r="R13" s="146" t="s">
        <v>605</v>
      </c>
      <c r="S13" s="98"/>
      <c r="T13" s="98"/>
    </row>
    <row r="14" spans="1:25" outlineLevel="1" x14ac:dyDescent="0.2">
      <c r="A14" s="536">
        <v>6</v>
      </c>
      <c r="B14" s="538" t="s">
        <v>48</v>
      </c>
      <c r="C14" s="538" t="s">
        <v>63</v>
      </c>
      <c r="D14" s="538" t="s">
        <v>512</v>
      </c>
      <c r="E14" s="540" t="s">
        <v>547</v>
      </c>
      <c r="F14" s="542" t="s">
        <v>595</v>
      </c>
      <c r="G14" s="229" t="s">
        <v>542</v>
      </c>
      <c r="H14" s="136">
        <v>1</v>
      </c>
      <c r="I14" s="136">
        <v>1</v>
      </c>
      <c r="J14" s="136">
        <v>1</v>
      </c>
      <c r="K14" s="136">
        <v>1</v>
      </c>
      <c r="L14" s="136">
        <v>1</v>
      </c>
      <c r="M14" s="136">
        <v>1</v>
      </c>
      <c r="N14" s="136">
        <v>1</v>
      </c>
      <c r="O14" s="136">
        <v>1</v>
      </c>
      <c r="P14" s="136">
        <v>1</v>
      </c>
      <c r="Q14" s="136">
        <v>1</v>
      </c>
      <c r="R14" s="136">
        <v>1</v>
      </c>
      <c r="S14" s="136">
        <v>1</v>
      </c>
      <c r="T14" s="136">
        <v>1</v>
      </c>
    </row>
    <row r="15" spans="1:25" outlineLevel="1" x14ac:dyDescent="0.2">
      <c r="A15" s="537"/>
      <c r="B15" s="539"/>
      <c r="C15" s="539"/>
      <c r="D15" s="539"/>
      <c r="E15" s="541"/>
      <c r="F15" s="543"/>
      <c r="G15" s="229" t="s">
        <v>543</v>
      </c>
      <c r="H15" s="145">
        <v>1</v>
      </c>
      <c r="I15" s="145">
        <v>1</v>
      </c>
      <c r="J15" s="145">
        <v>1</v>
      </c>
      <c r="K15" s="145">
        <v>1</v>
      </c>
      <c r="L15" s="145">
        <v>1</v>
      </c>
      <c r="M15" s="145">
        <v>1</v>
      </c>
      <c r="N15" s="145">
        <v>1</v>
      </c>
      <c r="O15" s="145">
        <v>1</v>
      </c>
      <c r="P15" s="145">
        <v>1</v>
      </c>
      <c r="Q15" s="145">
        <v>1</v>
      </c>
      <c r="R15" s="145">
        <v>1</v>
      </c>
      <c r="S15" s="235"/>
      <c r="T15" s="235"/>
    </row>
    <row r="16" spans="1:25" outlineLevel="1" x14ac:dyDescent="0.2">
      <c r="A16" s="536">
        <v>7</v>
      </c>
      <c r="B16" s="538" t="s">
        <v>48</v>
      </c>
      <c r="C16" s="538" t="s">
        <v>63</v>
      </c>
      <c r="D16" s="538" t="s">
        <v>512</v>
      </c>
      <c r="E16" s="540" t="s">
        <v>548</v>
      </c>
      <c r="F16" s="542" t="s">
        <v>595</v>
      </c>
      <c r="G16" s="229" t="s">
        <v>542</v>
      </c>
      <c r="H16" s="136">
        <v>0.95</v>
      </c>
      <c r="I16" s="136">
        <v>0.95</v>
      </c>
      <c r="J16" s="136">
        <v>0.95</v>
      </c>
      <c r="K16" s="136">
        <v>0.95</v>
      </c>
      <c r="L16" s="136">
        <v>0.95</v>
      </c>
      <c r="M16" s="136">
        <v>0.95</v>
      </c>
      <c r="N16" s="136">
        <v>0.95</v>
      </c>
      <c r="O16" s="136">
        <v>0.95</v>
      </c>
      <c r="P16" s="136">
        <v>0.95</v>
      </c>
      <c r="Q16" s="136">
        <v>0.95</v>
      </c>
      <c r="R16" s="136">
        <v>0.95</v>
      </c>
      <c r="S16" s="136">
        <v>0.95</v>
      </c>
      <c r="T16" s="136">
        <v>0.95</v>
      </c>
    </row>
    <row r="17" spans="1:20" outlineLevel="1" x14ac:dyDescent="0.2">
      <c r="A17" s="537"/>
      <c r="B17" s="539"/>
      <c r="C17" s="539"/>
      <c r="D17" s="539"/>
      <c r="E17" s="541"/>
      <c r="F17" s="543"/>
      <c r="G17" s="229" t="s">
        <v>543</v>
      </c>
      <c r="H17" s="145">
        <v>0.96</v>
      </c>
      <c r="I17" s="145">
        <v>0.98</v>
      </c>
      <c r="J17" s="145">
        <v>0.97</v>
      </c>
      <c r="K17" s="145">
        <v>0.98</v>
      </c>
      <c r="L17" s="145">
        <v>0.98</v>
      </c>
      <c r="M17" s="145">
        <v>0.98</v>
      </c>
      <c r="N17" s="145">
        <v>0.98</v>
      </c>
      <c r="O17" s="145">
        <v>0.99</v>
      </c>
      <c r="P17" s="145">
        <v>0.99</v>
      </c>
      <c r="Q17" s="145">
        <v>0.99</v>
      </c>
      <c r="R17" s="145">
        <v>0.99</v>
      </c>
      <c r="S17" s="235"/>
      <c r="T17" s="235"/>
    </row>
    <row r="18" spans="1:20" hidden="1" outlineLevel="1" x14ac:dyDescent="0.2">
      <c r="A18" s="536">
        <v>8</v>
      </c>
      <c r="B18" s="538" t="s">
        <v>48</v>
      </c>
      <c r="C18" s="538" t="s">
        <v>63</v>
      </c>
      <c r="D18" s="538" t="s">
        <v>512</v>
      </c>
      <c r="E18" s="540" t="s">
        <v>560</v>
      </c>
      <c r="F18" s="542" t="s">
        <v>595</v>
      </c>
      <c r="G18" s="229" t="s">
        <v>542</v>
      </c>
      <c r="H18" s="137" t="s">
        <v>133</v>
      </c>
      <c r="I18" s="137" t="s">
        <v>133</v>
      </c>
      <c r="J18" s="137" t="s">
        <v>133</v>
      </c>
      <c r="K18" s="137" t="s">
        <v>133</v>
      </c>
      <c r="L18" s="137" t="s">
        <v>133</v>
      </c>
      <c r="M18" s="137" t="s">
        <v>133</v>
      </c>
      <c r="N18" s="137" t="s">
        <v>133</v>
      </c>
      <c r="O18" s="137" t="s">
        <v>133</v>
      </c>
      <c r="P18" s="137" t="s">
        <v>133</v>
      </c>
      <c r="Q18" s="137" t="s">
        <v>133</v>
      </c>
      <c r="R18" s="137" t="s">
        <v>133</v>
      </c>
      <c r="S18" s="137" t="s">
        <v>133</v>
      </c>
      <c r="T18" s="137" t="s">
        <v>133</v>
      </c>
    </row>
    <row r="19" spans="1:20" hidden="1" outlineLevel="1" x14ac:dyDescent="0.2">
      <c r="A19" s="537"/>
      <c r="B19" s="539"/>
      <c r="C19" s="539"/>
      <c r="D19" s="539"/>
      <c r="E19" s="541"/>
      <c r="F19" s="543"/>
      <c r="G19" s="229" t="s">
        <v>543</v>
      </c>
      <c r="H19" s="146" t="s">
        <v>133</v>
      </c>
      <c r="I19" s="146" t="s">
        <v>133</v>
      </c>
      <c r="J19" s="146" t="s">
        <v>133</v>
      </c>
      <c r="K19" s="146" t="s">
        <v>133</v>
      </c>
      <c r="L19" s="146" t="s">
        <v>133</v>
      </c>
      <c r="M19" s="146" t="s">
        <v>133</v>
      </c>
      <c r="N19" s="146" t="s">
        <v>133</v>
      </c>
      <c r="O19" s="146" t="s">
        <v>133</v>
      </c>
      <c r="P19" s="146" t="s">
        <v>133</v>
      </c>
      <c r="Q19" s="146" t="s">
        <v>133</v>
      </c>
      <c r="R19" s="98"/>
      <c r="S19" s="98"/>
      <c r="T19" s="98"/>
    </row>
    <row r="20" spans="1:20" outlineLevel="1" x14ac:dyDescent="0.2">
      <c r="A20" s="536">
        <v>9</v>
      </c>
      <c r="B20" s="538" t="s">
        <v>48</v>
      </c>
      <c r="C20" s="538" t="s">
        <v>63</v>
      </c>
      <c r="D20" s="538" t="s">
        <v>512</v>
      </c>
      <c r="E20" s="540" t="s">
        <v>549</v>
      </c>
      <c r="F20" s="542" t="s">
        <v>595</v>
      </c>
      <c r="G20" s="229" t="s">
        <v>542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</row>
    <row r="21" spans="1:20" outlineLevel="1" x14ac:dyDescent="0.2">
      <c r="A21" s="537"/>
      <c r="B21" s="539"/>
      <c r="C21" s="539"/>
      <c r="D21" s="539"/>
      <c r="E21" s="541"/>
      <c r="F21" s="543"/>
      <c r="G21" s="229" t="s">
        <v>543</v>
      </c>
      <c r="H21" s="146">
        <f>SUM(I21:T21)</f>
        <v>0</v>
      </c>
      <c r="I21" s="146">
        <v>0</v>
      </c>
      <c r="J21" s="146">
        <v>0</v>
      </c>
      <c r="K21" s="146">
        <v>0</v>
      </c>
      <c r="L21" s="146">
        <v>0</v>
      </c>
      <c r="M21" s="146">
        <v>0</v>
      </c>
      <c r="N21" s="146">
        <v>0</v>
      </c>
      <c r="O21" s="146">
        <v>0</v>
      </c>
      <c r="P21" s="146">
        <v>0</v>
      </c>
      <c r="Q21" s="146">
        <v>0</v>
      </c>
      <c r="R21" s="146">
        <v>0</v>
      </c>
      <c r="S21" s="98"/>
      <c r="T21" s="98"/>
    </row>
    <row r="22" spans="1:20" hidden="1" outlineLevel="1" x14ac:dyDescent="0.2">
      <c r="A22" s="536">
        <v>10</v>
      </c>
      <c r="B22" s="538" t="s">
        <v>48</v>
      </c>
      <c r="C22" s="538" t="s">
        <v>63</v>
      </c>
      <c r="D22" s="538" t="s">
        <v>512</v>
      </c>
      <c r="E22" s="540" t="s">
        <v>550</v>
      </c>
      <c r="F22" s="542" t="s">
        <v>595</v>
      </c>
      <c r="G22" s="229" t="s">
        <v>542</v>
      </c>
      <c r="H22" s="137">
        <v>5</v>
      </c>
      <c r="I22" s="137" t="s">
        <v>133</v>
      </c>
      <c r="J22" s="137" t="s">
        <v>133</v>
      </c>
      <c r="K22" s="137" t="s">
        <v>133</v>
      </c>
      <c r="L22" s="137" t="s">
        <v>133</v>
      </c>
      <c r="M22" s="137" t="s">
        <v>133</v>
      </c>
      <c r="N22" s="137" t="s">
        <v>133</v>
      </c>
      <c r="O22" s="137" t="s">
        <v>133</v>
      </c>
      <c r="P22" s="137" t="s">
        <v>133</v>
      </c>
      <c r="Q22" s="137" t="s">
        <v>133</v>
      </c>
      <c r="R22" s="137" t="s">
        <v>133</v>
      </c>
      <c r="S22" s="137" t="s">
        <v>133</v>
      </c>
      <c r="T22" s="137" t="s">
        <v>133</v>
      </c>
    </row>
    <row r="23" spans="1:20" hidden="1" outlineLevel="1" x14ac:dyDescent="0.2">
      <c r="A23" s="537"/>
      <c r="B23" s="539"/>
      <c r="C23" s="539"/>
      <c r="D23" s="539"/>
      <c r="E23" s="541"/>
      <c r="F23" s="543"/>
      <c r="G23" s="229" t="s">
        <v>543</v>
      </c>
      <c r="H23" s="146">
        <v>0</v>
      </c>
      <c r="I23" s="146">
        <v>0</v>
      </c>
      <c r="J23" s="146">
        <v>0</v>
      </c>
      <c r="K23" s="146">
        <v>0</v>
      </c>
      <c r="L23" s="146">
        <v>0</v>
      </c>
      <c r="M23" s="146">
        <v>0</v>
      </c>
      <c r="N23" s="146">
        <v>0</v>
      </c>
      <c r="O23" s="146">
        <v>0</v>
      </c>
      <c r="P23" s="146">
        <v>0</v>
      </c>
      <c r="Q23" s="146">
        <v>0</v>
      </c>
      <c r="R23" s="98"/>
      <c r="S23" s="98"/>
      <c r="T23" s="98"/>
    </row>
    <row r="24" spans="1:20" outlineLevel="1" x14ac:dyDescent="0.2">
      <c r="A24" s="536">
        <v>11</v>
      </c>
      <c r="B24" s="538" t="s">
        <v>48</v>
      </c>
      <c r="C24" s="538" t="s">
        <v>63</v>
      </c>
      <c r="D24" s="538" t="s">
        <v>65</v>
      </c>
      <c r="E24" s="540" t="s">
        <v>585</v>
      </c>
      <c r="F24" s="542" t="s">
        <v>595</v>
      </c>
      <c r="G24" s="229" t="s">
        <v>542</v>
      </c>
      <c r="H24" s="154">
        <v>2</v>
      </c>
      <c r="I24" s="154">
        <v>2</v>
      </c>
      <c r="J24" s="154">
        <v>2</v>
      </c>
      <c r="K24" s="154">
        <v>2</v>
      </c>
      <c r="L24" s="154">
        <v>2</v>
      </c>
      <c r="M24" s="154">
        <v>2</v>
      </c>
      <c r="N24" s="154">
        <v>2</v>
      </c>
      <c r="O24" s="154">
        <v>2</v>
      </c>
      <c r="P24" s="154">
        <v>2</v>
      </c>
      <c r="Q24" s="154">
        <v>2</v>
      </c>
      <c r="R24" s="154">
        <v>2</v>
      </c>
      <c r="S24" s="154">
        <v>2</v>
      </c>
      <c r="T24" s="154">
        <v>2</v>
      </c>
    </row>
    <row r="25" spans="1:20" outlineLevel="1" x14ac:dyDescent="0.2">
      <c r="A25" s="537"/>
      <c r="B25" s="539"/>
      <c r="C25" s="539"/>
      <c r="D25" s="539"/>
      <c r="E25" s="541"/>
      <c r="F25" s="543"/>
      <c r="G25" s="229" t="s">
        <v>543</v>
      </c>
      <c r="H25" s="159">
        <v>0</v>
      </c>
      <c r="I25" s="159">
        <v>0</v>
      </c>
      <c r="J25" s="159">
        <v>0</v>
      </c>
      <c r="K25" s="159">
        <v>0</v>
      </c>
      <c r="L25" s="159">
        <v>0</v>
      </c>
      <c r="M25" s="159">
        <v>0</v>
      </c>
      <c r="N25" s="159">
        <v>0</v>
      </c>
      <c r="O25" s="159">
        <v>0</v>
      </c>
      <c r="P25" s="159">
        <v>0</v>
      </c>
      <c r="Q25" s="159">
        <v>0</v>
      </c>
      <c r="R25" s="159">
        <v>0</v>
      </c>
      <c r="S25" s="236"/>
      <c r="T25" s="236"/>
    </row>
    <row r="26" spans="1:20" outlineLevel="1" x14ac:dyDescent="0.2">
      <c r="A26" s="536">
        <v>12</v>
      </c>
      <c r="B26" s="538" t="s">
        <v>48</v>
      </c>
      <c r="C26" s="538" t="s">
        <v>63</v>
      </c>
      <c r="D26" s="538" t="s">
        <v>512</v>
      </c>
      <c r="E26" s="540" t="s">
        <v>551</v>
      </c>
      <c r="F26" s="542" t="s">
        <v>595</v>
      </c>
      <c r="G26" s="229" t="s">
        <v>542</v>
      </c>
      <c r="H26" s="136">
        <v>1</v>
      </c>
      <c r="I26" s="136">
        <v>1</v>
      </c>
      <c r="J26" s="136">
        <v>1</v>
      </c>
      <c r="K26" s="136">
        <v>1</v>
      </c>
      <c r="L26" s="136">
        <v>1</v>
      </c>
      <c r="M26" s="136">
        <v>1</v>
      </c>
      <c r="N26" s="136">
        <v>1</v>
      </c>
      <c r="O26" s="136">
        <v>1</v>
      </c>
      <c r="P26" s="136">
        <v>1</v>
      </c>
      <c r="Q26" s="136">
        <v>1</v>
      </c>
      <c r="R26" s="136">
        <v>1</v>
      </c>
      <c r="S26" s="136">
        <v>1</v>
      </c>
      <c r="T26" s="136">
        <v>1</v>
      </c>
    </row>
    <row r="27" spans="1:20" outlineLevel="1" x14ac:dyDescent="0.2">
      <c r="A27" s="537"/>
      <c r="B27" s="539"/>
      <c r="C27" s="539"/>
      <c r="D27" s="539"/>
      <c r="E27" s="541"/>
      <c r="F27" s="543"/>
      <c r="G27" s="229" t="s">
        <v>543</v>
      </c>
      <c r="H27" s="145">
        <v>1</v>
      </c>
      <c r="I27" s="145">
        <v>1</v>
      </c>
      <c r="J27" s="145">
        <v>1</v>
      </c>
      <c r="K27" s="145">
        <v>1</v>
      </c>
      <c r="L27" s="145">
        <v>1</v>
      </c>
      <c r="M27" s="145">
        <v>1</v>
      </c>
      <c r="N27" s="145">
        <v>1</v>
      </c>
      <c r="O27" s="145">
        <v>1</v>
      </c>
      <c r="P27" s="145">
        <v>1</v>
      </c>
      <c r="Q27" s="145">
        <v>1</v>
      </c>
      <c r="R27" s="145">
        <v>1</v>
      </c>
      <c r="S27" s="235"/>
      <c r="T27" s="235"/>
    </row>
    <row r="28" spans="1:20" outlineLevel="1" x14ac:dyDescent="0.2">
      <c r="A28" s="536">
        <v>13</v>
      </c>
      <c r="B28" s="538" t="s">
        <v>48</v>
      </c>
      <c r="C28" s="538" t="s">
        <v>63</v>
      </c>
      <c r="D28" s="538" t="s">
        <v>512</v>
      </c>
      <c r="E28" s="540" t="s">
        <v>552</v>
      </c>
      <c r="F28" s="542" t="s">
        <v>595</v>
      </c>
      <c r="G28" s="229" t="s">
        <v>542</v>
      </c>
      <c r="H28" s="137">
        <v>0</v>
      </c>
      <c r="I28" s="137" t="s">
        <v>133</v>
      </c>
      <c r="J28" s="137" t="s">
        <v>133</v>
      </c>
      <c r="K28" s="137" t="s">
        <v>133</v>
      </c>
      <c r="L28" s="137" t="s">
        <v>133</v>
      </c>
      <c r="M28" s="137" t="s">
        <v>133</v>
      </c>
      <c r="N28" s="137" t="s">
        <v>133</v>
      </c>
      <c r="O28" s="137" t="s">
        <v>133</v>
      </c>
      <c r="P28" s="137" t="s">
        <v>133</v>
      </c>
      <c r="Q28" s="137" t="s">
        <v>133</v>
      </c>
      <c r="R28" s="137" t="s">
        <v>133</v>
      </c>
      <c r="S28" s="137" t="s">
        <v>133</v>
      </c>
      <c r="T28" s="137" t="s">
        <v>133</v>
      </c>
    </row>
    <row r="29" spans="1:20" outlineLevel="1" x14ac:dyDescent="0.2">
      <c r="A29" s="537"/>
      <c r="B29" s="539"/>
      <c r="C29" s="539"/>
      <c r="D29" s="539"/>
      <c r="E29" s="541"/>
      <c r="F29" s="543"/>
      <c r="G29" s="229" t="s">
        <v>543</v>
      </c>
      <c r="H29" s="146">
        <v>0</v>
      </c>
      <c r="I29" s="146">
        <v>0</v>
      </c>
      <c r="J29" s="146">
        <v>0</v>
      </c>
      <c r="K29" s="146">
        <v>0</v>
      </c>
      <c r="L29" s="146">
        <v>0</v>
      </c>
      <c r="M29" s="146">
        <v>0</v>
      </c>
      <c r="N29" s="146">
        <v>0</v>
      </c>
      <c r="O29" s="146">
        <v>0</v>
      </c>
      <c r="P29" s="146">
        <v>0</v>
      </c>
      <c r="Q29" s="146">
        <v>0</v>
      </c>
      <c r="R29" s="146">
        <v>0</v>
      </c>
      <c r="S29" s="98"/>
      <c r="T29" s="98"/>
    </row>
    <row r="30" spans="1:20" outlineLevel="1" x14ac:dyDescent="0.2">
      <c r="A30" s="536">
        <v>14</v>
      </c>
      <c r="B30" s="538" t="s">
        <v>48</v>
      </c>
      <c r="C30" s="538" t="s">
        <v>63</v>
      </c>
      <c r="D30" s="538" t="s">
        <v>65</v>
      </c>
      <c r="E30" s="540" t="s">
        <v>561</v>
      </c>
      <c r="F30" s="542" t="s">
        <v>598</v>
      </c>
      <c r="G30" s="229" t="s">
        <v>542</v>
      </c>
      <c r="H30" s="155">
        <v>17.7</v>
      </c>
      <c r="I30" s="155">
        <v>17.7</v>
      </c>
      <c r="J30" s="155">
        <v>17.7</v>
      </c>
      <c r="K30" s="155">
        <v>17.7</v>
      </c>
      <c r="L30" s="155">
        <v>17.7</v>
      </c>
      <c r="M30" s="155">
        <v>17.7</v>
      </c>
      <c r="N30" s="155">
        <v>17.7</v>
      </c>
      <c r="O30" s="155">
        <v>17.7</v>
      </c>
      <c r="P30" s="155">
        <v>17.7</v>
      </c>
      <c r="Q30" s="155">
        <v>17.7</v>
      </c>
      <c r="R30" s="155">
        <v>17.7</v>
      </c>
      <c r="S30" s="155">
        <v>17.7</v>
      </c>
      <c r="T30" s="155">
        <v>17.7</v>
      </c>
    </row>
    <row r="31" spans="1:20" outlineLevel="1" x14ac:dyDescent="0.2">
      <c r="A31" s="537"/>
      <c r="B31" s="539"/>
      <c r="C31" s="539"/>
      <c r="D31" s="539"/>
      <c r="E31" s="541"/>
      <c r="F31" s="543"/>
      <c r="G31" s="229" t="s">
        <v>543</v>
      </c>
      <c r="H31" s="146">
        <v>16.7</v>
      </c>
      <c r="I31" s="146">
        <v>15.6</v>
      </c>
      <c r="J31" s="146">
        <v>16.899999999999999</v>
      </c>
      <c r="K31" s="146">
        <v>16.8</v>
      </c>
      <c r="L31" s="146">
        <v>17.399999999999999</v>
      </c>
      <c r="M31" s="146">
        <v>16.899999999999999</v>
      </c>
      <c r="N31" s="195">
        <v>13.18</v>
      </c>
      <c r="O31" s="195">
        <v>13.13</v>
      </c>
      <c r="P31" s="195">
        <v>15.32</v>
      </c>
      <c r="Q31" s="195">
        <v>15.45</v>
      </c>
      <c r="R31" s="237"/>
      <c r="S31" s="237"/>
      <c r="T31" s="237"/>
    </row>
    <row r="32" spans="1:20" outlineLevel="1" x14ac:dyDescent="0.2">
      <c r="A32" s="536">
        <v>15</v>
      </c>
      <c r="B32" s="538" t="s">
        <v>48</v>
      </c>
      <c r="C32" s="538" t="s">
        <v>63</v>
      </c>
      <c r="D32" s="538" t="s">
        <v>512</v>
      </c>
      <c r="E32" s="540" t="s">
        <v>967</v>
      </c>
      <c r="F32" s="542" t="s">
        <v>598</v>
      </c>
      <c r="G32" s="229" t="s">
        <v>542</v>
      </c>
      <c r="H32" s="155">
        <v>8</v>
      </c>
      <c r="I32" s="155">
        <v>8</v>
      </c>
      <c r="J32" s="155">
        <v>8</v>
      </c>
      <c r="K32" s="155">
        <v>8</v>
      </c>
      <c r="L32" s="155">
        <v>8</v>
      </c>
      <c r="M32" s="155">
        <v>8</v>
      </c>
      <c r="N32" s="155">
        <v>8</v>
      </c>
      <c r="O32" s="155">
        <v>8</v>
      </c>
      <c r="P32" s="155">
        <v>8</v>
      </c>
      <c r="Q32" s="155">
        <v>8</v>
      </c>
      <c r="R32" s="155">
        <v>8</v>
      </c>
      <c r="S32" s="155">
        <v>8</v>
      </c>
      <c r="T32" s="155">
        <v>8</v>
      </c>
    </row>
    <row r="33" spans="1:20" outlineLevel="1" x14ac:dyDescent="0.2">
      <c r="A33" s="537"/>
      <c r="B33" s="539"/>
      <c r="C33" s="539"/>
      <c r="D33" s="539"/>
      <c r="E33" s="541"/>
      <c r="F33" s="543"/>
      <c r="G33" s="229" t="s">
        <v>543</v>
      </c>
      <c r="H33" s="195">
        <v>5</v>
      </c>
      <c r="I33" s="195">
        <v>4.460093896713615</v>
      </c>
      <c r="J33" s="195">
        <v>4.5655375552282766</v>
      </c>
      <c r="K33" s="195">
        <v>5</v>
      </c>
      <c r="L33" s="195">
        <v>5</v>
      </c>
      <c r="M33" s="195">
        <v>7</v>
      </c>
      <c r="N33" s="435">
        <v>7.8</v>
      </c>
      <c r="O33" s="195">
        <v>8</v>
      </c>
      <c r="P33" s="195">
        <v>8</v>
      </c>
      <c r="Q33" s="195">
        <v>8</v>
      </c>
      <c r="R33" s="237"/>
      <c r="S33" s="237"/>
      <c r="T33" s="237"/>
    </row>
    <row r="34" spans="1:20" outlineLevel="1" x14ac:dyDescent="0.2">
      <c r="A34" s="536">
        <v>16</v>
      </c>
      <c r="B34" s="538" t="s">
        <v>48</v>
      </c>
      <c r="C34" s="538" t="s">
        <v>67</v>
      </c>
      <c r="D34" s="538" t="s">
        <v>54</v>
      </c>
      <c r="E34" s="540" t="s">
        <v>563</v>
      </c>
      <c r="F34" s="433" t="s">
        <v>963</v>
      </c>
      <c r="G34" s="229" t="s">
        <v>542</v>
      </c>
      <c r="H34" s="134">
        <v>12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  <c r="P34" s="137">
        <v>1</v>
      </c>
      <c r="Q34" s="137">
        <v>1</v>
      </c>
      <c r="R34" s="137">
        <v>1</v>
      </c>
      <c r="S34" s="137">
        <v>1</v>
      </c>
      <c r="T34" s="137">
        <v>1</v>
      </c>
    </row>
    <row r="35" spans="1:20" outlineLevel="1" x14ac:dyDescent="0.2">
      <c r="A35" s="537"/>
      <c r="B35" s="539"/>
      <c r="C35" s="539"/>
      <c r="D35" s="539"/>
      <c r="E35" s="541"/>
      <c r="F35" s="434"/>
      <c r="G35" s="229" t="s">
        <v>543</v>
      </c>
      <c r="H35" s="130">
        <f>SUM(I35:T35)</f>
        <v>21</v>
      </c>
      <c r="I35" s="130">
        <v>2</v>
      </c>
      <c r="J35" s="130">
        <v>4</v>
      </c>
      <c r="K35" s="130">
        <v>2</v>
      </c>
      <c r="L35" s="130">
        <v>5</v>
      </c>
      <c r="M35" s="130">
        <v>4</v>
      </c>
      <c r="N35" s="146">
        <v>0</v>
      </c>
      <c r="O35" s="130">
        <v>2</v>
      </c>
      <c r="P35" s="130">
        <v>2</v>
      </c>
      <c r="Q35" s="98"/>
      <c r="R35" s="98"/>
      <c r="S35" s="98"/>
      <c r="T35" s="98"/>
    </row>
    <row r="36" spans="1:20" outlineLevel="1" x14ac:dyDescent="0.2">
      <c r="A36" s="536">
        <v>17</v>
      </c>
      <c r="B36" s="538" t="s">
        <v>48</v>
      </c>
      <c r="C36" s="538" t="s">
        <v>67</v>
      </c>
      <c r="D36" s="538" t="s">
        <v>50</v>
      </c>
      <c r="E36" s="540" t="s">
        <v>564</v>
      </c>
      <c r="F36" s="530" t="s">
        <v>963</v>
      </c>
      <c r="G36" s="229" t="s">
        <v>542</v>
      </c>
      <c r="H36" s="135">
        <v>0.92</v>
      </c>
      <c r="I36" s="140">
        <v>0.89</v>
      </c>
      <c r="J36" s="140">
        <v>0.89</v>
      </c>
      <c r="K36" s="140">
        <v>0.89</v>
      </c>
      <c r="L36" s="140">
        <v>0.9</v>
      </c>
      <c r="M36" s="140">
        <v>0.9</v>
      </c>
      <c r="N36" s="140">
        <v>0.9</v>
      </c>
      <c r="O36" s="140">
        <v>0.91</v>
      </c>
      <c r="P36" s="140">
        <v>0.91</v>
      </c>
      <c r="Q36" s="140">
        <v>0.91</v>
      </c>
      <c r="R36" s="140">
        <v>0.92</v>
      </c>
      <c r="S36" s="140">
        <v>0.92</v>
      </c>
      <c r="T36" s="140">
        <v>0.92</v>
      </c>
    </row>
    <row r="37" spans="1:20" outlineLevel="1" x14ac:dyDescent="0.2">
      <c r="A37" s="537"/>
      <c r="B37" s="539"/>
      <c r="C37" s="539"/>
      <c r="D37" s="539"/>
      <c r="E37" s="541"/>
      <c r="F37" s="531"/>
      <c r="G37" s="229" t="s">
        <v>543</v>
      </c>
      <c r="H37" s="160">
        <v>0.89100000000000001</v>
      </c>
      <c r="I37" s="148">
        <v>0.88500000000000001</v>
      </c>
      <c r="J37" s="148">
        <v>0.89600000000000002</v>
      </c>
      <c r="K37" s="148">
        <v>0.89359999999999995</v>
      </c>
      <c r="L37" s="148">
        <v>0.90129999999999999</v>
      </c>
      <c r="M37" s="148">
        <v>0.90090000000000003</v>
      </c>
      <c r="N37" s="148">
        <v>0.90200000000000002</v>
      </c>
      <c r="O37" s="132">
        <v>0.89300000000000002</v>
      </c>
      <c r="P37" s="148">
        <v>0.91300000000000003</v>
      </c>
      <c r="Q37" s="148">
        <v>0.91449999999999998</v>
      </c>
      <c r="R37" s="238"/>
      <c r="S37" s="238"/>
      <c r="T37" s="238"/>
    </row>
    <row r="38" spans="1:20" outlineLevel="1" x14ac:dyDescent="0.2">
      <c r="A38" s="536">
        <v>18</v>
      </c>
      <c r="B38" s="538" t="s">
        <v>48</v>
      </c>
      <c r="C38" s="538" t="s">
        <v>67</v>
      </c>
      <c r="D38" s="538" t="s">
        <v>50</v>
      </c>
      <c r="E38" s="540" t="s">
        <v>565</v>
      </c>
      <c r="F38" s="530" t="s">
        <v>963</v>
      </c>
      <c r="G38" s="229" t="s">
        <v>542</v>
      </c>
      <c r="H38" s="139">
        <v>0.94499999999999995</v>
      </c>
      <c r="I38" s="140">
        <v>0.91500000000000004</v>
      </c>
      <c r="J38" s="140">
        <v>0.91500000000000004</v>
      </c>
      <c r="K38" s="140">
        <v>0.91500000000000004</v>
      </c>
      <c r="L38" s="140">
        <v>0.92500000000000004</v>
      </c>
      <c r="M38" s="140">
        <v>0.92500000000000004</v>
      </c>
      <c r="N38" s="140">
        <v>0.92500000000000004</v>
      </c>
      <c r="O38" s="140">
        <v>0.93500000000000005</v>
      </c>
      <c r="P38" s="140">
        <v>0.93500000000000005</v>
      </c>
      <c r="Q38" s="140">
        <v>0.93500000000000005</v>
      </c>
      <c r="R38" s="140">
        <v>0.94499999999999995</v>
      </c>
      <c r="S38" s="140">
        <v>0.94499999999999995</v>
      </c>
      <c r="T38" s="140">
        <v>0.94499999999999995</v>
      </c>
    </row>
    <row r="39" spans="1:20" outlineLevel="1" x14ac:dyDescent="0.2">
      <c r="A39" s="537"/>
      <c r="B39" s="539"/>
      <c r="C39" s="539"/>
      <c r="D39" s="539"/>
      <c r="E39" s="541"/>
      <c r="F39" s="531"/>
      <c r="G39" s="229" t="s">
        <v>543</v>
      </c>
      <c r="H39" s="161">
        <v>0.91339999999999999</v>
      </c>
      <c r="I39" s="132">
        <v>0.91220000000000001</v>
      </c>
      <c r="J39" s="148">
        <v>0.92159999999999997</v>
      </c>
      <c r="K39" s="148">
        <v>0.92179999999999995</v>
      </c>
      <c r="L39" s="132">
        <v>0.91890000000000005</v>
      </c>
      <c r="M39" s="132">
        <v>0.91339999999999999</v>
      </c>
      <c r="N39" s="132">
        <v>0.88700000000000001</v>
      </c>
      <c r="O39" s="132">
        <v>0.89700000000000002</v>
      </c>
      <c r="P39" s="132">
        <v>0.90800000000000003</v>
      </c>
      <c r="Q39" s="132">
        <v>0.91449999999999998</v>
      </c>
      <c r="R39" s="238"/>
      <c r="S39" s="238"/>
      <c r="T39" s="238"/>
    </row>
    <row r="40" spans="1:20" outlineLevel="1" x14ac:dyDescent="0.2">
      <c r="A40" s="536">
        <v>19</v>
      </c>
      <c r="B40" s="538" t="s">
        <v>48</v>
      </c>
      <c r="C40" s="538" t="s">
        <v>67</v>
      </c>
      <c r="D40" s="538" t="s">
        <v>54</v>
      </c>
      <c r="E40" s="540" t="s">
        <v>234</v>
      </c>
      <c r="F40" s="431" t="s">
        <v>963</v>
      </c>
      <c r="G40" s="229" t="s">
        <v>542</v>
      </c>
      <c r="H40" s="135">
        <v>0.7</v>
      </c>
      <c r="I40" s="136">
        <v>0.4</v>
      </c>
      <c r="J40" s="136">
        <v>0.4</v>
      </c>
      <c r="K40" s="136">
        <v>0.4</v>
      </c>
      <c r="L40" s="136">
        <v>0.5</v>
      </c>
      <c r="M40" s="136">
        <v>0.5</v>
      </c>
      <c r="N40" s="136">
        <v>0.5</v>
      </c>
      <c r="O40" s="136">
        <v>0.55000000000000004</v>
      </c>
      <c r="P40" s="136">
        <v>0.6</v>
      </c>
      <c r="Q40" s="136">
        <v>0.6</v>
      </c>
      <c r="R40" s="136">
        <v>0.7</v>
      </c>
      <c r="S40" s="136">
        <v>0.7</v>
      </c>
      <c r="T40" s="136">
        <v>0.7</v>
      </c>
    </row>
    <row r="41" spans="1:20" outlineLevel="1" x14ac:dyDescent="0.2">
      <c r="A41" s="537"/>
      <c r="B41" s="539"/>
      <c r="C41" s="539"/>
      <c r="D41" s="539"/>
      <c r="E41" s="541"/>
      <c r="F41" s="432"/>
      <c r="G41" s="229" t="s">
        <v>543</v>
      </c>
      <c r="H41" s="160">
        <v>0.3896</v>
      </c>
      <c r="I41" s="131">
        <v>0.35</v>
      </c>
      <c r="J41" s="131">
        <v>0.39</v>
      </c>
      <c r="K41" s="131">
        <v>0.39</v>
      </c>
      <c r="L41" s="131">
        <v>0.44840000000000002</v>
      </c>
      <c r="M41" s="131">
        <v>0.3896</v>
      </c>
      <c r="N41" s="131">
        <v>0.42699999999999999</v>
      </c>
      <c r="O41" s="145">
        <v>0.56699999999999995</v>
      </c>
      <c r="P41" s="145">
        <v>0.67600000000000005</v>
      </c>
      <c r="Q41" s="145">
        <v>0.69520000000000004</v>
      </c>
      <c r="R41" s="235"/>
      <c r="S41" s="235"/>
      <c r="T41" s="235"/>
    </row>
    <row r="42" spans="1:20" outlineLevel="1" x14ac:dyDescent="0.2">
      <c r="A42" s="536">
        <v>20</v>
      </c>
      <c r="B42" s="538" t="s">
        <v>48</v>
      </c>
      <c r="C42" s="538" t="s">
        <v>67</v>
      </c>
      <c r="D42" s="538" t="s">
        <v>54</v>
      </c>
      <c r="E42" s="540" t="s">
        <v>235</v>
      </c>
      <c r="F42" s="431" t="s">
        <v>963</v>
      </c>
      <c r="G42" s="229" t="s">
        <v>542</v>
      </c>
      <c r="H42" s="135">
        <v>0.8</v>
      </c>
      <c r="I42" s="136">
        <v>0.65</v>
      </c>
      <c r="J42" s="136">
        <v>0.65</v>
      </c>
      <c r="K42" s="136">
        <v>0.65</v>
      </c>
      <c r="L42" s="136">
        <v>0.7</v>
      </c>
      <c r="M42" s="136">
        <v>0.7</v>
      </c>
      <c r="N42" s="136">
        <v>0.7</v>
      </c>
      <c r="O42" s="136">
        <v>0.75</v>
      </c>
      <c r="P42" s="136">
        <v>0.75</v>
      </c>
      <c r="Q42" s="136">
        <v>0.75</v>
      </c>
      <c r="R42" s="136">
        <v>0.8</v>
      </c>
      <c r="S42" s="136">
        <v>0.8</v>
      </c>
      <c r="T42" s="136">
        <v>0.8</v>
      </c>
    </row>
    <row r="43" spans="1:20" outlineLevel="1" x14ac:dyDescent="0.2">
      <c r="A43" s="537"/>
      <c r="B43" s="539"/>
      <c r="C43" s="539"/>
      <c r="D43" s="539"/>
      <c r="E43" s="541"/>
      <c r="F43" s="432"/>
      <c r="G43" s="229" t="s">
        <v>543</v>
      </c>
      <c r="H43" s="150">
        <v>0.81089999999999995</v>
      </c>
      <c r="I43" s="145">
        <v>0.71640000000000004</v>
      </c>
      <c r="J43" s="145">
        <v>0.65090000000000003</v>
      </c>
      <c r="K43" s="145">
        <v>0.72109999999999996</v>
      </c>
      <c r="L43" s="145">
        <v>0.78469999999999995</v>
      </c>
      <c r="M43" s="145">
        <v>0.81089999999999995</v>
      </c>
      <c r="N43" s="131">
        <v>0.67200000000000004</v>
      </c>
      <c r="O43" s="131">
        <v>0.64400000000000002</v>
      </c>
      <c r="P43" s="145">
        <v>0.79100000000000004</v>
      </c>
      <c r="Q43" s="145">
        <v>0.82550000000000001</v>
      </c>
      <c r="R43" s="235"/>
      <c r="S43" s="235"/>
      <c r="T43" s="235"/>
    </row>
    <row r="44" spans="1:20" outlineLevel="1" x14ac:dyDescent="0.2">
      <c r="A44" s="536">
        <v>21</v>
      </c>
      <c r="B44" s="538" t="s">
        <v>48</v>
      </c>
      <c r="C44" s="538" t="s">
        <v>67</v>
      </c>
      <c r="D44" s="538" t="s">
        <v>54</v>
      </c>
      <c r="E44" s="540" t="s">
        <v>566</v>
      </c>
      <c r="F44" s="431" t="s">
        <v>963</v>
      </c>
      <c r="G44" s="229" t="s">
        <v>542</v>
      </c>
      <c r="H44" s="135">
        <v>0.8</v>
      </c>
      <c r="I44" s="136">
        <v>0.5</v>
      </c>
      <c r="J44" s="136">
        <v>0.5</v>
      </c>
      <c r="K44" s="136">
        <v>0.5</v>
      </c>
      <c r="L44" s="136">
        <v>0.6</v>
      </c>
      <c r="M44" s="136">
        <v>0.6</v>
      </c>
      <c r="N44" s="136">
        <v>0.6</v>
      </c>
      <c r="O44" s="136">
        <v>0.7</v>
      </c>
      <c r="P44" s="136">
        <v>0.7</v>
      </c>
      <c r="Q44" s="136">
        <v>0.7</v>
      </c>
      <c r="R44" s="136">
        <v>0.8</v>
      </c>
      <c r="S44" s="136">
        <v>0.8</v>
      </c>
      <c r="T44" s="136">
        <v>0.8</v>
      </c>
    </row>
    <row r="45" spans="1:20" outlineLevel="1" x14ac:dyDescent="0.2">
      <c r="A45" s="537"/>
      <c r="B45" s="539"/>
      <c r="C45" s="539"/>
      <c r="D45" s="539"/>
      <c r="E45" s="541"/>
      <c r="F45" s="432"/>
      <c r="G45" s="229" t="s">
        <v>543</v>
      </c>
      <c r="H45" s="150">
        <v>0.68089999999999995</v>
      </c>
      <c r="I45" s="145">
        <v>0.54</v>
      </c>
      <c r="J45" s="145">
        <v>0.54</v>
      </c>
      <c r="K45" s="145">
        <v>0.64</v>
      </c>
      <c r="L45" s="145">
        <v>0.6966</v>
      </c>
      <c r="M45" s="145">
        <v>0.68089999999999995</v>
      </c>
      <c r="N45" s="145">
        <v>0.63600000000000001</v>
      </c>
      <c r="O45" s="131">
        <v>0.48399999999999999</v>
      </c>
      <c r="P45" s="131">
        <v>0.64200000000000002</v>
      </c>
      <c r="Q45" s="145">
        <v>0.72440000000000004</v>
      </c>
      <c r="R45" s="235"/>
      <c r="S45" s="235"/>
      <c r="T45" s="235"/>
    </row>
    <row r="46" spans="1:20" outlineLevel="1" x14ac:dyDescent="0.2">
      <c r="A46" s="536">
        <v>22</v>
      </c>
      <c r="B46" s="538" t="s">
        <v>48</v>
      </c>
      <c r="C46" s="538" t="s">
        <v>67</v>
      </c>
      <c r="D46" s="538" t="s">
        <v>54</v>
      </c>
      <c r="E46" s="540" t="s">
        <v>567</v>
      </c>
      <c r="F46" s="431" t="s">
        <v>963</v>
      </c>
      <c r="G46" s="229" t="s">
        <v>542</v>
      </c>
      <c r="H46" s="135">
        <v>0.6</v>
      </c>
      <c r="I46" s="136">
        <v>0.3</v>
      </c>
      <c r="J46" s="136">
        <v>0.3</v>
      </c>
      <c r="K46" s="136">
        <v>0.3</v>
      </c>
      <c r="L46" s="136">
        <v>0.4</v>
      </c>
      <c r="M46" s="136">
        <v>0.4</v>
      </c>
      <c r="N46" s="136">
        <v>0.4</v>
      </c>
      <c r="O46" s="136">
        <v>0.5</v>
      </c>
      <c r="P46" s="136">
        <v>0.5</v>
      </c>
      <c r="Q46" s="136">
        <v>0.5</v>
      </c>
      <c r="R46" s="136">
        <v>0.6</v>
      </c>
      <c r="S46" s="136">
        <v>0.6</v>
      </c>
      <c r="T46" s="136">
        <v>0.6</v>
      </c>
    </row>
    <row r="47" spans="1:20" outlineLevel="1" x14ac:dyDescent="0.2">
      <c r="A47" s="537"/>
      <c r="B47" s="539"/>
      <c r="C47" s="539"/>
      <c r="D47" s="539"/>
      <c r="E47" s="541"/>
      <c r="F47" s="432"/>
      <c r="G47" s="229" t="s">
        <v>543</v>
      </c>
      <c r="H47" s="160">
        <v>9.8699999999999996E-2</v>
      </c>
      <c r="I47" s="131">
        <v>0.11269999999999999</v>
      </c>
      <c r="J47" s="131">
        <v>6.4500000000000002E-2</v>
      </c>
      <c r="K47" s="131">
        <v>0.1111</v>
      </c>
      <c r="L47" s="131">
        <v>4.9500000000000002E-2</v>
      </c>
      <c r="M47" s="131">
        <v>7.0599999999999996E-2</v>
      </c>
      <c r="N47" s="131">
        <v>4.2000000000000003E-2</v>
      </c>
      <c r="O47" s="131">
        <v>8.9999999999999993E-3</v>
      </c>
      <c r="P47" s="131">
        <v>6.7000000000000004E-2</v>
      </c>
      <c r="Q47" s="131">
        <v>6.9000000000000006E-2</v>
      </c>
      <c r="R47" s="235"/>
      <c r="S47" s="235"/>
      <c r="T47" s="235"/>
    </row>
    <row r="48" spans="1:20" outlineLevel="1" x14ac:dyDescent="0.2">
      <c r="A48" s="536">
        <v>23</v>
      </c>
      <c r="B48" s="538" t="s">
        <v>48</v>
      </c>
      <c r="C48" s="538" t="s">
        <v>67</v>
      </c>
      <c r="D48" s="538" t="s">
        <v>54</v>
      </c>
      <c r="E48" s="540" t="s">
        <v>568</v>
      </c>
      <c r="F48" s="431" t="s">
        <v>963</v>
      </c>
      <c r="G48" s="229" t="s">
        <v>542</v>
      </c>
      <c r="H48" s="135">
        <v>0.8</v>
      </c>
      <c r="I48" s="136">
        <v>0.5</v>
      </c>
      <c r="J48" s="136">
        <v>0.5</v>
      </c>
      <c r="K48" s="136">
        <v>0.5</v>
      </c>
      <c r="L48" s="136">
        <v>0.6</v>
      </c>
      <c r="M48" s="136">
        <v>0.6</v>
      </c>
      <c r="N48" s="136">
        <v>0.6</v>
      </c>
      <c r="O48" s="136">
        <v>0.7</v>
      </c>
      <c r="P48" s="136">
        <v>0.7</v>
      </c>
      <c r="Q48" s="136">
        <v>0.7</v>
      </c>
      <c r="R48" s="136">
        <v>0.8</v>
      </c>
      <c r="S48" s="136">
        <v>0.8</v>
      </c>
      <c r="T48" s="136">
        <v>0.8</v>
      </c>
    </row>
    <row r="49" spans="1:20" outlineLevel="1" x14ac:dyDescent="0.2">
      <c r="A49" s="537"/>
      <c r="B49" s="539"/>
      <c r="C49" s="539"/>
      <c r="D49" s="539"/>
      <c r="E49" s="541"/>
      <c r="F49" s="432"/>
      <c r="G49" s="229" t="s">
        <v>543</v>
      </c>
      <c r="H49" s="150">
        <f>M49</f>
        <v>0.6593</v>
      </c>
      <c r="I49" s="131">
        <v>0.27689999999999998</v>
      </c>
      <c r="J49" s="131">
        <v>0.3256</v>
      </c>
      <c r="K49" s="145">
        <v>0.51719999999999999</v>
      </c>
      <c r="L49" s="145">
        <v>0.60419999999999996</v>
      </c>
      <c r="M49" s="145">
        <v>0.6593</v>
      </c>
      <c r="N49" s="131">
        <v>0.52300000000000002</v>
      </c>
      <c r="O49" s="131">
        <v>0.44400000000000001</v>
      </c>
      <c r="P49" s="131">
        <v>0.63900000000000001</v>
      </c>
      <c r="Q49" s="145">
        <v>0.76700000000000002</v>
      </c>
      <c r="R49" s="235"/>
      <c r="S49" s="235"/>
      <c r="T49" s="235"/>
    </row>
    <row r="50" spans="1:20" outlineLevel="1" x14ac:dyDescent="0.2">
      <c r="A50" s="536">
        <v>24</v>
      </c>
      <c r="B50" s="538" t="s">
        <v>48</v>
      </c>
      <c r="C50" s="538" t="s">
        <v>67</v>
      </c>
      <c r="D50" s="538" t="s">
        <v>54</v>
      </c>
      <c r="E50" s="540" t="s">
        <v>518</v>
      </c>
      <c r="F50" s="431" t="s">
        <v>963</v>
      </c>
      <c r="G50" s="229" t="s">
        <v>542</v>
      </c>
      <c r="H50" s="137">
        <v>26</v>
      </c>
      <c r="I50" s="137">
        <v>44</v>
      </c>
      <c r="J50" s="137">
        <v>44</v>
      </c>
      <c r="K50" s="137">
        <v>44</v>
      </c>
      <c r="L50" s="137">
        <v>36</v>
      </c>
      <c r="M50" s="137">
        <v>36</v>
      </c>
      <c r="N50" s="137">
        <v>36</v>
      </c>
      <c r="O50" s="137">
        <v>31</v>
      </c>
      <c r="P50" s="137">
        <v>31</v>
      </c>
      <c r="Q50" s="137">
        <v>31</v>
      </c>
      <c r="R50" s="137">
        <v>26</v>
      </c>
      <c r="S50" s="137">
        <v>26</v>
      </c>
      <c r="T50" s="137">
        <v>26</v>
      </c>
    </row>
    <row r="51" spans="1:20" outlineLevel="1" x14ac:dyDescent="0.2">
      <c r="A51" s="537"/>
      <c r="B51" s="539"/>
      <c r="C51" s="539"/>
      <c r="D51" s="539"/>
      <c r="E51" s="541"/>
      <c r="F51" s="432"/>
      <c r="G51" s="229" t="s">
        <v>543</v>
      </c>
      <c r="H51" s="130">
        <f>M51</f>
        <v>88</v>
      </c>
      <c r="I51" s="162">
        <f>[3]summary!$F$3</f>
        <v>49</v>
      </c>
      <c r="J51" s="163">
        <f>[3]summary!$G$3</f>
        <v>35</v>
      </c>
      <c r="K51" s="162">
        <f>[3]summary!$H$3</f>
        <v>48</v>
      </c>
      <c r="L51" s="130">
        <v>102</v>
      </c>
      <c r="M51" s="130">
        <v>88</v>
      </c>
      <c r="N51" s="130">
        <v>56</v>
      </c>
      <c r="O51" s="130">
        <v>37</v>
      </c>
      <c r="P51" s="130">
        <v>42</v>
      </c>
      <c r="Q51" s="130">
        <v>63</v>
      </c>
      <c r="R51" s="98"/>
      <c r="S51" s="98"/>
      <c r="T51" s="98"/>
    </row>
    <row r="52" spans="1:20" outlineLevel="1" x14ac:dyDescent="0.2">
      <c r="A52" s="536">
        <v>25</v>
      </c>
      <c r="B52" s="538" t="s">
        <v>48</v>
      </c>
      <c r="C52" s="538" t="s">
        <v>67</v>
      </c>
      <c r="D52" s="538" t="s">
        <v>54</v>
      </c>
      <c r="E52" s="540" t="s">
        <v>569</v>
      </c>
      <c r="F52" s="431" t="s">
        <v>963</v>
      </c>
      <c r="G52" s="229" t="s">
        <v>542</v>
      </c>
      <c r="H52" s="134">
        <v>10</v>
      </c>
      <c r="I52" s="137">
        <v>16</v>
      </c>
      <c r="J52" s="137">
        <v>16</v>
      </c>
      <c r="K52" s="137">
        <v>16</v>
      </c>
      <c r="L52" s="137">
        <v>14</v>
      </c>
      <c r="M52" s="137">
        <v>14</v>
      </c>
      <c r="N52" s="137">
        <v>14</v>
      </c>
      <c r="O52" s="137">
        <v>12</v>
      </c>
      <c r="P52" s="137">
        <v>12</v>
      </c>
      <c r="Q52" s="137">
        <v>12</v>
      </c>
      <c r="R52" s="137">
        <v>10</v>
      </c>
      <c r="S52" s="137">
        <v>10</v>
      </c>
      <c r="T52" s="137">
        <v>10</v>
      </c>
    </row>
    <row r="53" spans="1:20" outlineLevel="1" x14ac:dyDescent="0.2">
      <c r="A53" s="537"/>
      <c r="B53" s="539"/>
      <c r="C53" s="539"/>
      <c r="D53" s="539"/>
      <c r="E53" s="541"/>
      <c r="F53" s="432"/>
      <c r="G53" s="229" t="s">
        <v>543</v>
      </c>
      <c r="H53" s="164">
        <f>M53</f>
        <v>10.5</v>
      </c>
      <c r="I53" s="163">
        <f>[3]summary!$F$8</f>
        <v>8.6999999999999993</v>
      </c>
      <c r="J53" s="163">
        <f>[3]summary!$G$8</f>
        <v>3.5</v>
      </c>
      <c r="K53" s="163">
        <f>[3]summary!$H$8</f>
        <v>4.9000000000000004</v>
      </c>
      <c r="L53" s="146">
        <v>8.6</v>
      </c>
      <c r="M53" s="146">
        <v>10.5</v>
      </c>
      <c r="N53" s="146">
        <v>11.4</v>
      </c>
      <c r="O53" s="146">
        <v>3.3</v>
      </c>
      <c r="P53" s="130">
        <v>69</v>
      </c>
      <c r="Q53" s="130">
        <v>109</v>
      </c>
      <c r="R53" s="98"/>
      <c r="S53" s="98"/>
      <c r="T53" s="98"/>
    </row>
    <row r="54" spans="1:20" outlineLevel="1" x14ac:dyDescent="0.2">
      <c r="A54" s="536">
        <v>26</v>
      </c>
      <c r="B54" s="538" t="s">
        <v>48</v>
      </c>
      <c r="C54" s="538" t="s">
        <v>67</v>
      </c>
      <c r="D54" s="538" t="s">
        <v>519</v>
      </c>
      <c r="E54" s="540" t="s">
        <v>570</v>
      </c>
      <c r="F54" s="431" t="s">
        <v>963</v>
      </c>
      <c r="G54" s="229" t="s">
        <v>542</v>
      </c>
      <c r="H54" s="135">
        <v>0.9</v>
      </c>
      <c r="I54" s="135">
        <v>0.9</v>
      </c>
      <c r="J54" s="135">
        <v>0.9</v>
      </c>
      <c r="K54" s="135">
        <v>0.9</v>
      </c>
      <c r="L54" s="135">
        <v>0.9</v>
      </c>
      <c r="M54" s="135">
        <v>0.9</v>
      </c>
      <c r="N54" s="135">
        <v>0.9</v>
      </c>
      <c r="O54" s="135">
        <v>0.9</v>
      </c>
      <c r="P54" s="135">
        <v>0.9</v>
      </c>
      <c r="Q54" s="135">
        <v>0.9</v>
      </c>
      <c r="R54" s="135">
        <v>0.9</v>
      </c>
      <c r="S54" s="135">
        <v>0.9</v>
      </c>
      <c r="T54" s="135">
        <v>0.9</v>
      </c>
    </row>
    <row r="55" spans="1:20" outlineLevel="1" x14ac:dyDescent="0.2">
      <c r="A55" s="537"/>
      <c r="B55" s="539"/>
      <c r="C55" s="539"/>
      <c r="D55" s="539"/>
      <c r="E55" s="541"/>
      <c r="F55" s="432"/>
      <c r="G55" s="229" t="s">
        <v>543</v>
      </c>
      <c r="H55" s="150">
        <v>0.92</v>
      </c>
      <c r="I55" s="150">
        <v>0.92</v>
      </c>
      <c r="J55" s="150">
        <v>0.92</v>
      </c>
      <c r="K55" s="150">
        <v>0.92</v>
      </c>
      <c r="L55" s="150">
        <v>0.92</v>
      </c>
      <c r="M55" s="150" t="s">
        <v>499</v>
      </c>
      <c r="N55" s="150">
        <v>0.92</v>
      </c>
      <c r="O55" s="150">
        <v>0.92</v>
      </c>
      <c r="P55" s="150" t="s">
        <v>605</v>
      </c>
      <c r="Q55" s="150" t="s">
        <v>605</v>
      </c>
      <c r="R55" s="230"/>
      <c r="S55" s="230"/>
      <c r="T55" s="230"/>
    </row>
    <row r="56" spans="1:20" outlineLevel="1" x14ac:dyDescent="0.2">
      <c r="A56" s="536">
        <v>27</v>
      </c>
      <c r="B56" s="538" t="s">
        <v>48</v>
      </c>
      <c r="C56" s="538" t="s">
        <v>67</v>
      </c>
      <c r="D56" s="538" t="s">
        <v>519</v>
      </c>
      <c r="E56" s="540" t="s">
        <v>99</v>
      </c>
      <c r="F56" s="431" t="s">
        <v>966</v>
      </c>
      <c r="G56" s="229" t="s">
        <v>542</v>
      </c>
      <c r="H56" s="135">
        <v>0.95</v>
      </c>
      <c r="I56" s="135">
        <v>0.95</v>
      </c>
      <c r="J56" s="135">
        <v>0.95</v>
      </c>
      <c r="K56" s="135">
        <v>0.95</v>
      </c>
      <c r="L56" s="135">
        <v>0.95</v>
      </c>
      <c r="M56" s="135">
        <v>0.95</v>
      </c>
      <c r="N56" s="135">
        <v>0.95</v>
      </c>
      <c r="O56" s="135">
        <v>0.95</v>
      </c>
      <c r="P56" s="135">
        <v>0.95</v>
      </c>
      <c r="Q56" s="135">
        <v>0.95</v>
      </c>
      <c r="R56" s="135">
        <v>0.95</v>
      </c>
      <c r="S56" s="135">
        <v>0.95</v>
      </c>
      <c r="T56" s="135">
        <v>0.95</v>
      </c>
    </row>
    <row r="57" spans="1:20" outlineLevel="1" x14ac:dyDescent="0.2">
      <c r="A57" s="537"/>
      <c r="B57" s="539"/>
      <c r="C57" s="539"/>
      <c r="D57" s="539"/>
      <c r="E57" s="541"/>
      <c r="F57" s="432"/>
      <c r="G57" s="229" t="s">
        <v>543</v>
      </c>
      <c r="H57" s="150">
        <v>1</v>
      </c>
      <c r="I57" s="150" t="s">
        <v>594</v>
      </c>
      <c r="J57" s="150">
        <v>1</v>
      </c>
      <c r="K57" s="150" t="s">
        <v>594</v>
      </c>
      <c r="L57" s="150" t="s">
        <v>594</v>
      </c>
      <c r="M57" s="150" t="s">
        <v>594</v>
      </c>
      <c r="N57" s="150">
        <v>0.98</v>
      </c>
      <c r="O57" s="150" t="s">
        <v>605</v>
      </c>
      <c r="P57" s="150" t="s">
        <v>605</v>
      </c>
      <c r="Q57" s="150" t="s">
        <v>605</v>
      </c>
      <c r="R57" s="230"/>
      <c r="S57" s="230"/>
      <c r="T57" s="230"/>
    </row>
    <row r="58" spans="1:20" outlineLevel="1" x14ac:dyDescent="0.2">
      <c r="A58" s="536">
        <v>29</v>
      </c>
      <c r="B58" s="538" t="s">
        <v>48</v>
      </c>
      <c r="C58" s="538" t="s">
        <v>64</v>
      </c>
      <c r="D58" s="538" t="s">
        <v>66</v>
      </c>
      <c r="E58" s="540" t="s">
        <v>520</v>
      </c>
      <c r="F58" s="431" t="s">
        <v>963</v>
      </c>
      <c r="G58" s="229" t="s">
        <v>542</v>
      </c>
      <c r="H58" s="135">
        <v>0.99</v>
      </c>
      <c r="I58" s="135">
        <v>0.99</v>
      </c>
      <c r="J58" s="135">
        <v>0.99</v>
      </c>
      <c r="K58" s="135">
        <v>0.99</v>
      </c>
      <c r="L58" s="135">
        <v>0.99</v>
      </c>
      <c r="M58" s="135">
        <v>0.99</v>
      </c>
      <c r="N58" s="135">
        <v>0.99</v>
      </c>
      <c r="O58" s="135">
        <v>0.99</v>
      </c>
      <c r="P58" s="135">
        <v>0.99</v>
      </c>
      <c r="Q58" s="135">
        <v>0.99</v>
      </c>
      <c r="R58" s="135">
        <v>0.99</v>
      </c>
      <c r="S58" s="135">
        <v>0.99</v>
      </c>
      <c r="T58" s="135">
        <v>0.99</v>
      </c>
    </row>
    <row r="59" spans="1:20" outlineLevel="1" x14ac:dyDescent="0.2">
      <c r="A59" s="537"/>
      <c r="B59" s="539"/>
      <c r="C59" s="539"/>
      <c r="D59" s="539"/>
      <c r="E59" s="541"/>
      <c r="F59" s="432"/>
      <c r="G59" s="229" t="s">
        <v>543</v>
      </c>
      <c r="H59" s="150">
        <v>1</v>
      </c>
      <c r="I59" s="150">
        <v>1</v>
      </c>
      <c r="J59" s="150">
        <v>1</v>
      </c>
      <c r="K59" s="150">
        <v>1</v>
      </c>
      <c r="L59" s="150">
        <v>1</v>
      </c>
      <c r="M59" s="150">
        <v>1</v>
      </c>
      <c r="N59" s="150">
        <v>1</v>
      </c>
      <c r="O59" s="150">
        <v>1</v>
      </c>
      <c r="P59" s="150">
        <v>1</v>
      </c>
      <c r="Q59" s="150">
        <v>1</v>
      </c>
      <c r="R59" s="230"/>
      <c r="S59" s="230"/>
      <c r="T59" s="230"/>
    </row>
    <row r="60" spans="1:20" outlineLevel="1" x14ac:dyDescent="0.2">
      <c r="A60" s="536">
        <v>30</v>
      </c>
      <c r="B60" s="538" t="s">
        <v>48</v>
      </c>
      <c r="C60" s="538" t="s">
        <v>64</v>
      </c>
      <c r="D60" s="538" t="s">
        <v>66</v>
      </c>
      <c r="E60" s="540" t="s">
        <v>521</v>
      </c>
      <c r="F60" s="431" t="s">
        <v>963</v>
      </c>
      <c r="G60" s="229" t="s">
        <v>542</v>
      </c>
      <c r="H60" s="135">
        <v>0.98</v>
      </c>
      <c r="I60" s="135">
        <v>0.98</v>
      </c>
      <c r="J60" s="135">
        <v>0.98</v>
      </c>
      <c r="K60" s="135">
        <v>0.98</v>
      </c>
      <c r="L60" s="135">
        <v>0.98</v>
      </c>
      <c r="M60" s="135">
        <v>0.98</v>
      </c>
      <c r="N60" s="135">
        <v>0.98</v>
      </c>
      <c r="O60" s="135">
        <v>0.98</v>
      </c>
      <c r="P60" s="135">
        <v>0.98</v>
      </c>
      <c r="Q60" s="135">
        <v>0.98</v>
      </c>
      <c r="R60" s="135">
        <v>0.98</v>
      </c>
      <c r="S60" s="135">
        <v>0.98</v>
      </c>
      <c r="T60" s="135">
        <v>0.98</v>
      </c>
    </row>
    <row r="61" spans="1:20" outlineLevel="1" x14ac:dyDescent="0.2">
      <c r="A61" s="537"/>
      <c r="B61" s="539"/>
      <c r="C61" s="539"/>
      <c r="D61" s="539"/>
      <c r="E61" s="541"/>
      <c r="F61" s="432"/>
      <c r="G61" s="229" t="s">
        <v>543</v>
      </c>
      <c r="H61" s="150">
        <v>0.99</v>
      </c>
      <c r="I61" s="150">
        <v>0.99</v>
      </c>
      <c r="J61" s="150">
        <v>0.99</v>
      </c>
      <c r="K61" s="150">
        <v>1</v>
      </c>
      <c r="L61" s="150">
        <v>1</v>
      </c>
      <c r="M61" s="150">
        <v>1</v>
      </c>
      <c r="N61" s="150">
        <v>1</v>
      </c>
      <c r="O61" s="150">
        <v>1</v>
      </c>
      <c r="P61" s="150">
        <v>1</v>
      </c>
      <c r="Q61" s="150">
        <v>0.98399999999999999</v>
      </c>
      <c r="R61" s="230"/>
      <c r="S61" s="230"/>
      <c r="T61" s="230"/>
    </row>
    <row r="62" spans="1:20" outlineLevel="1" x14ac:dyDescent="0.2">
      <c r="A62" s="536">
        <v>32</v>
      </c>
      <c r="B62" s="538" t="s">
        <v>48</v>
      </c>
      <c r="C62" s="538" t="s">
        <v>64</v>
      </c>
      <c r="D62" s="538" t="s">
        <v>519</v>
      </c>
      <c r="E62" s="540" t="s">
        <v>522</v>
      </c>
      <c r="F62" s="431" t="s">
        <v>963</v>
      </c>
      <c r="G62" s="229" t="s">
        <v>542</v>
      </c>
      <c r="H62" s="134">
        <v>354</v>
      </c>
      <c r="I62" s="137">
        <v>354</v>
      </c>
      <c r="J62" s="137">
        <v>354</v>
      </c>
      <c r="K62" s="137">
        <v>354</v>
      </c>
      <c r="L62" s="137">
        <v>354</v>
      </c>
      <c r="M62" s="137">
        <v>354</v>
      </c>
      <c r="N62" s="137">
        <v>354</v>
      </c>
      <c r="O62" s="137">
        <v>354</v>
      </c>
      <c r="P62" s="137">
        <v>354</v>
      </c>
      <c r="Q62" s="137">
        <v>354</v>
      </c>
      <c r="R62" s="137">
        <v>354</v>
      </c>
      <c r="S62" s="137">
        <v>354</v>
      </c>
      <c r="T62" s="137">
        <v>354</v>
      </c>
    </row>
    <row r="63" spans="1:20" outlineLevel="1" x14ac:dyDescent="0.2">
      <c r="A63" s="537"/>
      <c r="B63" s="539"/>
      <c r="C63" s="539"/>
      <c r="D63" s="539"/>
      <c r="E63" s="541"/>
      <c r="F63" s="432"/>
      <c r="G63" s="229" t="s">
        <v>543</v>
      </c>
      <c r="H63" s="144">
        <v>248</v>
      </c>
      <c r="I63" s="162">
        <f>[3]summary!$F$11</f>
        <v>528</v>
      </c>
      <c r="J63" s="163">
        <f>[3]summary!$G$11</f>
        <v>296</v>
      </c>
      <c r="K63" s="163">
        <f>[3]summary!$H$11</f>
        <v>248</v>
      </c>
      <c r="L63" s="146">
        <v>307</v>
      </c>
      <c r="M63" s="146">
        <v>266</v>
      </c>
      <c r="N63" s="146">
        <v>148</v>
      </c>
      <c r="O63" s="146">
        <v>216</v>
      </c>
      <c r="P63" s="146">
        <v>217</v>
      </c>
      <c r="Q63" s="146">
        <v>188</v>
      </c>
      <c r="R63" s="98"/>
      <c r="S63" s="98"/>
      <c r="T63" s="98"/>
    </row>
    <row r="64" spans="1:20" outlineLevel="1" x14ac:dyDescent="0.2">
      <c r="A64" s="536">
        <v>33</v>
      </c>
      <c r="B64" s="538" t="s">
        <v>48</v>
      </c>
      <c r="C64" s="538" t="s">
        <v>64</v>
      </c>
      <c r="D64" s="538" t="s">
        <v>519</v>
      </c>
      <c r="E64" s="540" t="s">
        <v>247</v>
      </c>
      <c r="F64" s="431" t="s">
        <v>963</v>
      </c>
      <c r="G64" s="229" t="s">
        <v>542</v>
      </c>
      <c r="H64" s="135">
        <v>0.85</v>
      </c>
      <c r="I64" s="135">
        <v>0.85</v>
      </c>
      <c r="J64" s="135">
        <v>0.85</v>
      </c>
      <c r="K64" s="135">
        <v>0.85</v>
      </c>
      <c r="L64" s="135">
        <v>0.85</v>
      </c>
      <c r="M64" s="135">
        <v>0.85</v>
      </c>
      <c r="N64" s="135">
        <v>0.85</v>
      </c>
      <c r="O64" s="135">
        <v>0.85</v>
      </c>
      <c r="P64" s="135">
        <v>0.85</v>
      </c>
      <c r="Q64" s="135">
        <v>0.85</v>
      </c>
      <c r="R64" s="135">
        <v>0.85</v>
      </c>
      <c r="S64" s="135">
        <v>0.85</v>
      </c>
      <c r="T64" s="135">
        <v>0.85</v>
      </c>
    </row>
    <row r="65" spans="1:20" outlineLevel="1" x14ac:dyDescent="0.2">
      <c r="A65" s="537"/>
      <c r="B65" s="539"/>
      <c r="C65" s="539"/>
      <c r="D65" s="539"/>
      <c r="E65" s="541"/>
      <c r="F65" s="432"/>
      <c r="G65" s="229" t="s">
        <v>543</v>
      </c>
      <c r="H65" s="150">
        <v>0.91</v>
      </c>
      <c r="I65" s="150">
        <f>[3]summary!$F$63</f>
        <v>0.88</v>
      </c>
      <c r="J65" s="150">
        <f>[3]summary!$G$63</f>
        <v>0.92500000000000004</v>
      </c>
      <c r="K65" s="150">
        <f>[3]summary!$H$63</f>
        <v>0.92500000000000004</v>
      </c>
      <c r="L65" s="150">
        <v>0.91830000000000001</v>
      </c>
      <c r="M65" s="150">
        <v>0.879</v>
      </c>
      <c r="N65" s="150">
        <v>0.90400000000000003</v>
      </c>
      <c r="O65" s="150">
        <v>0.90700000000000003</v>
      </c>
      <c r="P65" s="150">
        <v>0.88</v>
      </c>
      <c r="Q65" s="150">
        <v>0.88</v>
      </c>
      <c r="R65" s="230"/>
      <c r="S65" s="230"/>
      <c r="T65" s="230"/>
    </row>
    <row r="66" spans="1:20" outlineLevel="1" x14ac:dyDescent="0.2">
      <c r="A66" s="536">
        <v>34</v>
      </c>
      <c r="B66" s="538" t="s">
        <v>48</v>
      </c>
      <c r="C66" s="538" t="s">
        <v>64</v>
      </c>
      <c r="D66" s="538" t="s">
        <v>50</v>
      </c>
      <c r="E66" s="540" t="s">
        <v>523</v>
      </c>
      <c r="F66" s="530" t="s">
        <v>620</v>
      </c>
      <c r="G66" s="229" t="s">
        <v>542</v>
      </c>
      <c r="H66" s="134">
        <v>4</v>
      </c>
      <c r="I66" s="134">
        <v>4</v>
      </c>
      <c r="J66" s="134">
        <v>4</v>
      </c>
      <c r="K66" s="134">
        <v>4</v>
      </c>
      <c r="L66" s="134">
        <v>4</v>
      </c>
      <c r="M66" s="134">
        <v>4</v>
      </c>
      <c r="N66" s="134">
        <v>4</v>
      </c>
      <c r="O66" s="134">
        <v>4</v>
      </c>
      <c r="P66" s="134">
        <v>4</v>
      </c>
      <c r="Q66" s="134">
        <v>4</v>
      </c>
      <c r="R66" s="134">
        <v>4</v>
      </c>
      <c r="S66" s="134">
        <v>4</v>
      </c>
      <c r="T66" s="134">
        <v>4</v>
      </c>
    </row>
    <row r="67" spans="1:20" outlineLevel="1" x14ac:dyDescent="0.2">
      <c r="A67" s="537"/>
      <c r="B67" s="539"/>
      <c r="C67" s="539"/>
      <c r="D67" s="539"/>
      <c r="E67" s="541"/>
      <c r="F67" s="531"/>
      <c r="G67" s="229" t="s">
        <v>543</v>
      </c>
      <c r="H67" s="165">
        <f>AVERAGE(I67:T67)</f>
        <v>4.0200000000000005</v>
      </c>
      <c r="I67" s="144">
        <v>4</v>
      </c>
      <c r="J67" s="144">
        <v>4</v>
      </c>
      <c r="K67" s="144">
        <v>4.2</v>
      </c>
      <c r="L67" s="144">
        <v>4</v>
      </c>
      <c r="M67" s="144">
        <v>4</v>
      </c>
      <c r="N67" s="144">
        <v>4</v>
      </c>
      <c r="O67" s="144">
        <v>4</v>
      </c>
      <c r="P67" s="144">
        <v>4</v>
      </c>
      <c r="Q67" s="144">
        <v>4</v>
      </c>
      <c r="R67" s="229">
        <v>4</v>
      </c>
      <c r="S67" s="229"/>
      <c r="T67" s="229"/>
    </row>
    <row r="68" spans="1:20" outlineLevel="1" x14ac:dyDescent="0.2">
      <c r="A68" s="536">
        <v>35</v>
      </c>
      <c r="B68" s="538" t="s">
        <v>48</v>
      </c>
      <c r="C68" s="538" t="s">
        <v>64</v>
      </c>
      <c r="D68" s="538" t="s">
        <v>519</v>
      </c>
      <c r="E68" s="540" t="s">
        <v>91</v>
      </c>
      <c r="F68" s="530" t="s">
        <v>963</v>
      </c>
      <c r="G68" s="229" t="s">
        <v>542</v>
      </c>
      <c r="H68" s="135">
        <v>0.9</v>
      </c>
      <c r="I68" s="136">
        <v>0.9</v>
      </c>
      <c r="J68" s="136">
        <v>0.9</v>
      </c>
      <c r="K68" s="136">
        <v>0.9</v>
      </c>
      <c r="L68" s="136">
        <v>0.9</v>
      </c>
      <c r="M68" s="136">
        <v>0.9</v>
      </c>
      <c r="N68" s="136">
        <v>0.9</v>
      </c>
      <c r="O68" s="136">
        <v>0.9</v>
      </c>
      <c r="P68" s="136">
        <v>0.9</v>
      </c>
      <c r="Q68" s="136">
        <v>0.9</v>
      </c>
      <c r="R68" s="136">
        <v>0.9</v>
      </c>
      <c r="S68" s="136">
        <v>0.9</v>
      </c>
      <c r="T68" s="136">
        <v>0.9</v>
      </c>
    </row>
    <row r="69" spans="1:20" outlineLevel="1" x14ac:dyDescent="0.2">
      <c r="A69" s="537"/>
      <c r="B69" s="539"/>
      <c r="C69" s="539"/>
      <c r="D69" s="539"/>
      <c r="E69" s="541"/>
      <c r="F69" s="531"/>
      <c r="G69" s="229" t="s">
        <v>543</v>
      </c>
      <c r="H69" s="150">
        <v>0.9</v>
      </c>
      <c r="I69" s="145">
        <v>0.9</v>
      </c>
      <c r="J69" s="145">
        <v>0.9</v>
      </c>
      <c r="K69" s="145">
        <v>0.9</v>
      </c>
      <c r="L69" s="145">
        <v>0.9</v>
      </c>
      <c r="M69" s="145">
        <v>0.9</v>
      </c>
      <c r="N69" s="145">
        <v>0.9</v>
      </c>
      <c r="O69" s="145">
        <v>0.9</v>
      </c>
      <c r="P69" s="145">
        <v>0.9</v>
      </c>
      <c r="Q69" s="145">
        <v>0.9</v>
      </c>
      <c r="R69" s="145">
        <v>0.9</v>
      </c>
      <c r="S69" s="235"/>
      <c r="T69" s="235"/>
    </row>
    <row r="70" spans="1:20" outlineLevel="1" x14ac:dyDescent="0.2">
      <c r="A70" s="536">
        <v>36</v>
      </c>
      <c r="B70" s="538" t="s">
        <v>48</v>
      </c>
      <c r="C70" s="538" t="s">
        <v>64</v>
      </c>
      <c r="D70" s="538" t="s">
        <v>519</v>
      </c>
      <c r="E70" s="540" t="s">
        <v>571</v>
      </c>
      <c r="F70" s="530" t="s">
        <v>963</v>
      </c>
      <c r="G70" s="229" t="s">
        <v>542</v>
      </c>
      <c r="H70" s="135">
        <v>0.82</v>
      </c>
      <c r="I70" s="136">
        <v>0.82</v>
      </c>
      <c r="J70" s="136">
        <v>0.82</v>
      </c>
      <c r="K70" s="136">
        <v>0.82</v>
      </c>
      <c r="L70" s="136">
        <v>0.82</v>
      </c>
      <c r="M70" s="136">
        <v>0.82</v>
      </c>
      <c r="N70" s="136">
        <v>0.82</v>
      </c>
      <c r="O70" s="136">
        <v>0.82</v>
      </c>
      <c r="P70" s="136">
        <v>0.82</v>
      </c>
      <c r="Q70" s="136">
        <v>0.82</v>
      </c>
      <c r="R70" s="136">
        <v>0.82</v>
      </c>
      <c r="S70" s="136">
        <v>0.82</v>
      </c>
      <c r="T70" s="136">
        <v>0.82</v>
      </c>
    </row>
    <row r="71" spans="1:20" outlineLevel="1" x14ac:dyDescent="0.2">
      <c r="A71" s="537"/>
      <c r="B71" s="539"/>
      <c r="C71" s="539"/>
      <c r="D71" s="539"/>
      <c r="E71" s="541"/>
      <c r="F71" s="531"/>
      <c r="G71" s="229" t="s">
        <v>543</v>
      </c>
      <c r="H71" s="150">
        <v>0.82</v>
      </c>
      <c r="I71" s="145">
        <v>0.82</v>
      </c>
      <c r="J71" s="145">
        <v>0.82</v>
      </c>
      <c r="K71" s="145">
        <v>0.82</v>
      </c>
      <c r="L71" s="145">
        <v>0.82</v>
      </c>
      <c r="M71" s="145">
        <v>0.82</v>
      </c>
      <c r="N71" s="145">
        <v>0.82</v>
      </c>
      <c r="O71" s="145">
        <v>0.82</v>
      </c>
      <c r="P71" s="145">
        <v>0.82</v>
      </c>
      <c r="Q71" s="145">
        <v>0.82</v>
      </c>
      <c r="R71" s="235"/>
      <c r="S71" s="235"/>
      <c r="T71" s="235"/>
    </row>
    <row r="72" spans="1:20" outlineLevel="1" x14ac:dyDescent="0.2">
      <c r="A72" s="536">
        <v>37</v>
      </c>
      <c r="B72" s="538" t="s">
        <v>48</v>
      </c>
      <c r="C72" s="538" t="s">
        <v>68</v>
      </c>
      <c r="D72" s="538" t="s">
        <v>50</v>
      </c>
      <c r="E72" s="540" t="s">
        <v>524</v>
      </c>
      <c r="F72" s="530" t="s">
        <v>963</v>
      </c>
      <c r="G72" s="229" t="s">
        <v>542</v>
      </c>
      <c r="H72" s="134" t="s">
        <v>46</v>
      </c>
      <c r="I72" s="137" t="s">
        <v>541</v>
      </c>
      <c r="J72" s="137" t="s">
        <v>541</v>
      </c>
      <c r="K72" s="137" t="s">
        <v>541</v>
      </c>
      <c r="L72" s="137" t="s">
        <v>525</v>
      </c>
      <c r="M72" s="137" t="s">
        <v>525</v>
      </c>
      <c r="N72" s="137">
        <v>15</v>
      </c>
      <c r="O72" s="137" t="s">
        <v>964</v>
      </c>
      <c r="P72" s="137" t="s">
        <v>980</v>
      </c>
      <c r="Q72" s="137" t="s">
        <v>3</v>
      </c>
      <c r="R72" s="137" t="s">
        <v>3</v>
      </c>
      <c r="S72" s="137" t="s">
        <v>3</v>
      </c>
      <c r="T72" s="137" t="s">
        <v>3</v>
      </c>
    </row>
    <row r="73" spans="1:20" outlineLevel="1" x14ac:dyDescent="0.2">
      <c r="A73" s="537"/>
      <c r="B73" s="539"/>
      <c r="C73" s="539"/>
      <c r="D73" s="539"/>
      <c r="E73" s="541"/>
      <c r="F73" s="531"/>
      <c r="G73" s="229" t="s">
        <v>543</v>
      </c>
      <c r="H73" s="144" t="str">
        <f>M73</f>
        <v>31+3</v>
      </c>
      <c r="I73" s="146" t="s">
        <v>600</v>
      </c>
      <c r="J73" s="146" t="s">
        <v>600</v>
      </c>
      <c r="K73" s="146" t="s">
        <v>599</v>
      </c>
      <c r="L73" s="146" t="s">
        <v>525</v>
      </c>
      <c r="M73" s="146" t="s">
        <v>525</v>
      </c>
      <c r="N73" s="146">
        <v>15</v>
      </c>
      <c r="O73" s="146" t="s">
        <v>964</v>
      </c>
      <c r="P73" s="146" t="s">
        <v>964</v>
      </c>
      <c r="Q73" s="146" t="s">
        <v>993</v>
      </c>
      <c r="R73" s="98"/>
      <c r="S73" s="98"/>
      <c r="T73" s="98"/>
    </row>
    <row r="74" spans="1:20" outlineLevel="1" x14ac:dyDescent="0.2">
      <c r="A74" s="536">
        <v>38</v>
      </c>
      <c r="B74" s="538" t="s">
        <v>48</v>
      </c>
      <c r="C74" s="538" t="s">
        <v>68</v>
      </c>
      <c r="D74" s="538" t="s">
        <v>65</v>
      </c>
      <c r="E74" s="540" t="s">
        <v>528</v>
      </c>
      <c r="F74" s="530" t="s">
        <v>963</v>
      </c>
      <c r="G74" s="229" t="s">
        <v>542</v>
      </c>
      <c r="H74" s="135">
        <v>0.03</v>
      </c>
      <c r="I74" s="135">
        <v>0</v>
      </c>
      <c r="J74" s="135">
        <v>0</v>
      </c>
      <c r="K74" s="135">
        <v>0</v>
      </c>
      <c r="L74" s="135">
        <v>0.01</v>
      </c>
      <c r="M74" s="135">
        <v>0.01</v>
      </c>
      <c r="N74" s="135">
        <v>0.01</v>
      </c>
      <c r="O74" s="135">
        <v>0.02</v>
      </c>
      <c r="P74" s="135">
        <v>0.02</v>
      </c>
      <c r="Q74" s="135">
        <v>0.02</v>
      </c>
      <c r="R74" s="135">
        <v>0.03</v>
      </c>
      <c r="S74" s="135">
        <v>0.03</v>
      </c>
      <c r="T74" s="135">
        <v>0.03</v>
      </c>
    </row>
    <row r="75" spans="1:20" outlineLevel="1" x14ac:dyDescent="0.2">
      <c r="A75" s="537"/>
      <c r="B75" s="539"/>
      <c r="C75" s="539"/>
      <c r="D75" s="539"/>
      <c r="E75" s="541"/>
      <c r="F75" s="531"/>
      <c r="G75" s="229" t="s">
        <v>543</v>
      </c>
      <c r="H75" s="150">
        <v>0.01</v>
      </c>
      <c r="I75" s="145">
        <v>0</v>
      </c>
      <c r="J75" s="145">
        <v>0</v>
      </c>
      <c r="K75" s="145">
        <v>0</v>
      </c>
      <c r="L75" s="145">
        <v>0.01</v>
      </c>
      <c r="M75" s="145">
        <v>0.01</v>
      </c>
      <c r="N75" s="145">
        <v>0.01</v>
      </c>
      <c r="O75" s="145">
        <v>0.02</v>
      </c>
      <c r="P75" s="145">
        <v>0.02</v>
      </c>
      <c r="Q75" s="145">
        <v>0.02</v>
      </c>
      <c r="R75" s="235"/>
      <c r="S75" s="235"/>
      <c r="T75" s="235"/>
    </row>
    <row r="76" spans="1:20" outlineLevel="1" x14ac:dyDescent="0.2">
      <c r="A76" s="536">
        <v>39</v>
      </c>
      <c r="B76" s="538" t="s">
        <v>48</v>
      </c>
      <c r="C76" s="538" t="s">
        <v>68</v>
      </c>
      <c r="D76" s="538" t="s">
        <v>519</v>
      </c>
      <c r="E76" s="540" t="s">
        <v>529</v>
      </c>
      <c r="F76" s="530" t="s">
        <v>963</v>
      </c>
      <c r="G76" s="229" t="s">
        <v>542</v>
      </c>
      <c r="H76" s="156">
        <v>1.8499999999999999E-2</v>
      </c>
      <c r="I76" s="156">
        <v>1.8499999999999999E-2</v>
      </c>
      <c r="J76" s="156">
        <v>1.8499999999999999E-2</v>
      </c>
      <c r="K76" s="156">
        <v>1.8499999999999999E-2</v>
      </c>
      <c r="L76" s="156">
        <v>1.8499999999999999E-2</v>
      </c>
      <c r="M76" s="156">
        <v>1.8499999999999999E-2</v>
      </c>
      <c r="N76" s="156">
        <v>1.8499999999999999E-2</v>
      </c>
      <c r="O76" s="156">
        <v>1.8499999999999999E-2</v>
      </c>
      <c r="P76" s="156">
        <v>1.8499999999999999E-2</v>
      </c>
      <c r="Q76" s="156">
        <v>1.8499999999999999E-2</v>
      </c>
      <c r="R76" s="156">
        <v>1.8499999999999999E-2</v>
      </c>
      <c r="S76" s="156">
        <v>1.8499999999999999E-2</v>
      </c>
      <c r="T76" s="156">
        <v>1.8499999999999999E-2</v>
      </c>
    </row>
    <row r="77" spans="1:20" outlineLevel="1" x14ac:dyDescent="0.2">
      <c r="A77" s="537"/>
      <c r="B77" s="539"/>
      <c r="C77" s="539"/>
      <c r="D77" s="539"/>
      <c r="E77" s="541"/>
      <c r="F77" s="531"/>
      <c r="G77" s="229" t="s">
        <v>543</v>
      </c>
      <c r="H77" s="153">
        <v>1.11E-2</v>
      </c>
      <c r="I77" s="153">
        <v>7.3000000000000001E-3</v>
      </c>
      <c r="J77" s="153">
        <v>1.09E-2</v>
      </c>
      <c r="K77" s="153">
        <v>1.4200000000000001E-2</v>
      </c>
      <c r="L77" s="153">
        <v>1.35E-2</v>
      </c>
      <c r="M77" s="153">
        <v>9.4999999999999998E-3</v>
      </c>
      <c r="N77" s="153">
        <v>3.0000000000000001E-3</v>
      </c>
      <c r="O77" s="153">
        <v>2.5000000000000001E-3</v>
      </c>
      <c r="P77" s="153">
        <v>1.8E-3</v>
      </c>
      <c r="Q77" s="153">
        <v>3.0000000000000001E-3</v>
      </c>
      <c r="R77" s="232"/>
      <c r="S77" s="232"/>
      <c r="T77" s="232"/>
    </row>
    <row r="78" spans="1:20" outlineLevel="1" x14ac:dyDescent="0.2">
      <c r="A78" s="536">
        <v>40</v>
      </c>
      <c r="B78" s="538" t="s">
        <v>48</v>
      </c>
      <c r="C78" s="538" t="s">
        <v>68</v>
      </c>
      <c r="D78" s="538" t="s">
        <v>65</v>
      </c>
      <c r="E78" s="540" t="s">
        <v>530</v>
      </c>
      <c r="F78" s="530" t="s">
        <v>963</v>
      </c>
      <c r="G78" s="229" t="s">
        <v>542</v>
      </c>
      <c r="H78" s="157" t="s">
        <v>531</v>
      </c>
      <c r="I78" s="157" t="s">
        <v>531</v>
      </c>
      <c r="J78" s="157" t="s">
        <v>531</v>
      </c>
      <c r="K78" s="157" t="s">
        <v>531</v>
      </c>
      <c r="L78" s="157" t="s">
        <v>531</v>
      </c>
      <c r="M78" s="157" t="s">
        <v>531</v>
      </c>
      <c r="N78" s="157" t="s">
        <v>531</v>
      </c>
      <c r="O78" s="157" t="s">
        <v>531</v>
      </c>
      <c r="P78" s="157" t="s">
        <v>531</v>
      </c>
      <c r="Q78" s="157" t="s">
        <v>531</v>
      </c>
      <c r="R78" s="157" t="s">
        <v>531</v>
      </c>
      <c r="S78" s="157" t="s">
        <v>531</v>
      </c>
      <c r="T78" s="157" t="s">
        <v>531</v>
      </c>
    </row>
    <row r="79" spans="1:20" outlineLevel="1" x14ac:dyDescent="0.2">
      <c r="A79" s="537"/>
      <c r="B79" s="539"/>
      <c r="C79" s="539"/>
      <c r="D79" s="539"/>
      <c r="E79" s="541"/>
      <c r="F79" s="531"/>
      <c r="G79" s="229" t="s">
        <v>543</v>
      </c>
      <c r="H79" s="166" t="s">
        <v>622</v>
      </c>
      <c r="I79" s="166" t="s">
        <v>622</v>
      </c>
      <c r="J79" s="166" t="s">
        <v>622</v>
      </c>
      <c r="K79" s="166" t="s">
        <v>622</v>
      </c>
      <c r="L79" s="166" t="s">
        <v>622</v>
      </c>
      <c r="M79" s="166" t="s">
        <v>622</v>
      </c>
      <c r="N79" s="166" t="s">
        <v>631</v>
      </c>
      <c r="O79" s="166" t="s">
        <v>631</v>
      </c>
      <c r="P79" s="166" t="s">
        <v>631</v>
      </c>
      <c r="Q79" s="166" t="s">
        <v>631</v>
      </c>
      <c r="R79" s="239"/>
      <c r="S79" s="239"/>
      <c r="T79" s="239"/>
    </row>
    <row r="80" spans="1:20" outlineLevel="1" x14ac:dyDescent="0.2">
      <c r="A80" s="536">
        <v>41</v>
      </c>
      <c r="B80" s="538" t="s">
        <v>48</v>
      </c>
      <c r="C80" s="538" t="s">
        <v>68</v>
      </c>
      <c r="D80" s="538" t="s">
        <v>65</v>
      </c>
      <c r="E80" s="540" t="s">
        <v>572</v>
      </c>
      <c r="F80" s="530" t="s">
        <v>963</v>
      </c>
      <c r="G80" s="229" t="s">
        <v>542</v>
      </c>
      <c r="H80" s="134">
        <v>36</v>
      </c>
      <c r="I80" s="134">
        <v>100</v>
      </c>
      <c r="J80" s="134">
        <v>100</v>
      </c>
      <c r="K80" s="134">
        <v>90</v>
      </c>
      <c r="L80" s="134">
        <v>90</v>
      </c>
      <c r="M80" s="134">
        <v>90</v>
      </c>
      <c r="N80" s="134">
        <v>90</v>
      </c>
      <c r="O80" s="134">
        <v>36</v>
      </c>
      <c r="P80" s="134">
        <v>36</v>
      </c>
      <c r="Q80" s="134">
        <v>36</v>
      </c>
      <c r="R80" s="134">
        <v>36</v>
      </c>
      <c r="S80" s="134">
        <v>36</v>
      </c>
      <c r="T80" s="134">
        <v>36</v>
      </c>
    </row>
    <row r="81" spans="1:20" outlineLevel="1" x14ac:dyDescent="0.2">
      <c r="A81" s="537"/>
      <c r="B81" s="539"/>
      <c r="C81" s="539"/>
      <c r="D81" s="539"/>
      <c r="E81" s="541"/>
      <c r="F81" s="531"/>
      <c r="G81" s="229" t="s">
        <v>543</v>
      </c>
      <c r="H81" s="144">
        <v>15</v>
      </c>
      <c r="I81" s="144">
        <v>100</v>
      </c>
      <c r="J81" s="144">
        <v>100</v>
      </c>
      <c r="K81" s="144">
        <v>90</v>
      </c>
      <c r="L81" s="144">
        <v>57</v>
      </c>
      <c r="M81" s="240">
        <v>15.4</v>
      </c>
      <c r="N81" s="144">
        <v>6.3</v>
      </c>
      <c r="O81" s="144">
        <v>7.5</v>
      </c>
      <c r="P81" s="144">
        <v>7.92</v>
      </c>
      <c r="Q81" s="144">
        <v>6</v>
      </c>
      <c r="R81" s="229"/>
      <c r="S81" s="229"/>
      <c r="T81" s="229"/>
    </row>
    <row r="82" spans="1:20" outlineLevel="1" x14ac:dyDescent="0.2">
      <c r="A82" s="536">
        <v>42</v>
      </c>
      <c r="B82" s="538" t="s">
        <v>48</v>
      </c>
      <c r="C82" s="538" t="s">
        <v>68</v>
      </c>
      <c r="D82" s="538" t="s">
        <v>52</v>
      </c>
      <c r="E82" s="540" t="s">
        <v>586</v>
      </c>
      <c r="F82" s="530" t="s">
        <v>963</v>
      </c>
      <c r="G82" s="229" t="s">
        <v>542</v>
      </c>
      <c r="H82" s="134">
        <v>0</v>
      </c>
      <c r="I82" s="134" t="s">
        <v>594</v>
      </c>
      <c r="J82" s="134" t="s">
        <v>594</v>
      </c>
      <c r="K82" s="134" t="s">
        <v>594</v>
      </c>
      <c r="L82" s="134" t="s">
        <v>594</v>
      </c>
      <c r="M82" s="134" t="s">
        <v>594</v>
      </c>
      <c r="N82" s="134" t="s">
        <v>594</v>
      </c>
      <c r="O82" s="134">
        <v>0</v>
      </c>
      <c r="P82" s="134">
        <v>0</v>
      </c>
      <c r="Q82" s="134">
        <v>0</v>
      </c>
      <c r="R82" s="134">
        <v>0</v>
      </c>
      <c r="S82" s="134">
        <v>0</v>
      </c>
      <c r="T82" s="134">
        <v>0</v>
      </c>
    </row>
    <row r="83" spans="1:20" outlineLevel="1" x14ac:dyDescent="0.2">
      <c r="A83" s="537"/>
      <c r="B83" s="539"/>
      <c r="C83" s="539"/>
      <c r="D83" s="539"/>
      <c r="E83" s="541"/>
      <c r="F83" s="531"/>
      <c r="G83" s="229" t="s">
        <v>543</v>
      </c>
      <c r="H83" s="150">
        <v>0.17</v>
      </c>
      <c r="I83" s="150">
        <v>0.95</v>
      </c>
      <c r="J83" s="150">
        <v>0.94</v>
      </c>
      <c r="K83" s="150">
        <v>0.95</v>
      </c>
      <c r="L83" s="150">
        <v>0.9</v>
      </c>
      <c r="M83" s="150">
        <v>0.17399999999999999</v>
      </c>
      <c r="N83" s="150">
        <v>0</v>
      </c>
      <c r="O83" s="150">
        <v>0</v>
      </c>
      <c r="P83" s="150">
        <v>0</v>
      </c>
      <c r="Q83" s="150">
        <v>0</v>
      </c>
      <c r="R83" s="230"/>
      <c r="S83" s="230"/>
      <c r="T83" s="230"/>
    </row>
    <row r="84" spans="1:20" ht="20.25" outlineLevel="1" x14ac:dyDescent="0.3">
      <c r="A84" s="536">
        <v>43</v>
      </c>
      <c r="B84" s="538" t="s">
        <v>48</v>
      </c>
      <c r="C84" s="538" t="s">
        <v>68</v>
      </c>
      <c r="D84" s="538" t="s">
        <v>51</v>
      </c>
      <c r="E84" s="540" t="s">
        <v>556</v>
      </c>
      <c r="F84" s="530"/>
      <c r="G84" s="229" t="s">
        <v>542</v>
      </c>
      <c r="H84" s="158">
        <v>26.065335267772237</v>
      </c>
      <c r="I84" s="137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</row>
    <row r="85" spans="1:20" ht="20.25" outlineLevel="1" x14ac:dyDescent="0.3">
      <c r="A85" s="537"/>
      <c r="B85" s="539"/>
      <c r="C85" s="539"/>
      <c r="D85" s="539"/>
      <c r="E85" s="541"/>
      <c r="F85" s="531"/>
      <c r="G85" s="229" t="s">
        <v>543</v>
      </c>
      <c r="H85" s="121"/>
      <c r="I85" s="9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 ht="20.25" outlineLevel="1" x14ac:dyDescent="0.3">
      <c r="A86" s="536">
        <v>44</v>
      </c>
      <c r="B86" s="538" t="s">
        <v>48</v>
      </c>
      <c r="C86" s="538" t="s">
        <v>68</v>
      </c>
      <c r="D86" s="538" t="s">
        <v>51</v>
      </c>
      <c r="E86" s="540" t="s">
        <v>557</v>
      </c>
      <c r="F86" s="530"/>
      <c r="G86" s="229" t="s">
        <v>542</v>
      </c>
      <c r="H86" s="158">
        <v>0.18700119711729501</v>
      </c>
      <c r="I86" s="137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</row>
    <row r="87" spans="1:20" ht="20.25" outlineLevel="1" x14ac:dyDescent="0.3">
      <c r="A87" s="537"/>
      <c r="B87" s="539"/>
      <c r="C87" s="539"/>
      <c r="D87" s="539"/>
      <c r="E87" s="541"/>
      <c r="F87" s="531"/>
      <c r="G87" s="229" t="s">
        <v>543</v>
      </c>
      <c r="H87" s="121"/>
      <c r="I87" s="9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90" spans="1:20" ht="25.5" x14ac:dyDescent="0.2">
      <c r="A90" s="117" t="s">
        <v>611</v>
      </c>
    </row>
    <row r="91" spans="1:20" s="63" customFormat="1" outlineLevel="1" x14ac:dyDescent="0.2">
      <c r="A91" s="32" t="s">
        <v>0</v>
      </c>
      <c r="B91" s="32" t="s">
        <v>59</v>
      </c>
      <c r="C91" s="32" t="s">
        <v>62</v>
      </c>
      <c r="D91" s="32" t="s">
        <v>584</v>
      </c>
      <c r="E91" s="32" t="s">
        <v>49</v>
      </c>
      <c r="F91" s="32" t="s">
        <v>545</v>
      </c>
      <c r="G91" s="32"/>
      <c r="H91" s="32" t="s">
        <v>627</v>
      </c>
      <c r="I91" s="32" t="s">
        <v>485</v>
      </c>
      <c r="J91" s="32" t="s">
        <v>486</v>
      </c>
      <c r="K91" s="32" t="s">
        <v>487</v>
      </c>
      <c r="L91" s="32" t="s">
        <v>488</v>
      </c>
      <c r="M91" s="32" t="s">
        <v>489</v>
      </c>
      <c r="N91" s="32" t="s">
        <v>490</v>
      </c>
      <c r="O91" s="32" t="s">
        <v>491</v>
      </c>
      <c r="P91" s="32" t="s">
        <v>492</v>
      </c>
      <c r="Q91" s="32" t="s">
        <v>493</v>
      </c>
      <c r="R91" s="32" t="s">
        <v>494</v>
      </c>
      <c r="S91" s="32" t="s">
        <v>495</v>
      </c>
      <c r="T91" s="32" t="s">
        <v>496</v>
      </c>
    </row>
    <row r="92" spans="1:20" outlineLevel="1" x14ac:dyDescent="0.2">
      <c r="A92" s="536">
        <v>1</v>
      </c>
      <c r="B92" s="538" t="s">
        <v>48</v>
      </c>
      <c r="C92" s="538" t="s">
        <v>63</v>
      </c>
      <c r="D92" s="538" t="s">
        <v>497</v>
      </c>
      <c r="E92" s="540" t="s">
        <v>78</v>
      </c>
      <c r="F92" s="370" t="s">
        <v>595</v>
      </c>
      <c r="G92" s="229" t="s">
        <v>542</v>
      </c>
      <c r="H92" s="134">
        <v>0</v>
      </c>
      <c r="I92" s="134">
        <v>0</v>
      </c>
      <c r="J92" s="134">
        <v>0</v>
      </c>
      <c r="K92" s="134">
        <v>0</v>
      </c>
      <c r="L92" s="134">
        <v>0</v>
      </c>
      <c r="M92" s="134">
        <v>0</v>
      </c>
      <c r="N92" s="134">
        <v>0</v>
      </c>
      <c r="O92" s="134">
        <v>0</v>
      </c>
      <c r="P92" s="134">
        <v>0</v>
      </c>
      <c r="Q92" s="134">
        <v>0</v>
      </c>
      <c r="R92" s="134">
        <v>0</v>
      </c>
      <c r="S92" s="134">
        <v>0</v>
      </c>
      <c r="T92" s="134">
        <v>0</v>
      </c>
    </row>
    <row r="93" spans="1:20" outlineLevel="1" x14ac:dyDescent="0.2">
      <c r="A93" s="537"/>
      <c r="B93" s="539"/>
      <c r="C93" s="539"/>
      <c r="D93" s="539"/>
      <c r="E93" s="541"/>
      <c r="F93" s="371"/>
      <c r="G93" s="229" t="s">
        <v>543</v>
      </c>
      <c r="H93" s="144">
        <v>0</v>
      </c>
      <c r="I93" s="144">
        <v>0</v>
      </c>
      <c r="J93" s="144">
        <v>0</v>
      </c>
      <c r="K93" s="144">
        <v>0</v>
      </c>
      <c r="L93" s="144">
        <v>0</v>
      </c>
      <c r="M93" s="144">
        <v>0</v>
      </c>
      <c r="N93" s="144">
        <v>0</v>
      </c>
      <c r="O93" s="144">
        <v>0</v>
      </c>
      <c r="P93" s="144">
        <v>0</v>
      </c>
      <c r="Q93" s="229"/>
      <c r="R93" s="229"/>
      <c r="S93" s="229"/>
      <c r="T93" s="229"/>
    </row>
    <row r="94" spans="1:20" outlineLevel="1" x14ac:dyDescent="0.2">
      <c r="A94" s="536">
        <v>2</v>
      </c>
      <c r="B94" s="538" t="s">
        <v>48</v>
      </c>
      <c r="C94" s="538" t="s">
        <v>63</v>
      </c>
      <c r="D94" s="538" t="s">
        <v>497</v>
      </c>
      <c r="E94" s="540" t="s">
        <v>79</v>
      </c>
      <c r="F94" s="370" t="s">
        <v>595</v>
      </c>
      <c r="G94" s="229" t="s">
        <v>542</v>
      </c>
      <c r="H94" s="134">
        <v>0</v>
      </c>
      <c r="I94" s="134">
        <v>0</v>
      </c>
      <c r="J94" s="134">
        <v>0</v>
      </c>
      <c r="K94" s="134">
        <v>0</v>
      </c>
      <c r="L94" s="134">
        <v>0</v>
      </c>
      <c r="M94" s="134">
        <v>0</v>
      </c>
      <c r="N94" s="134">
        <v>0</v>
      </c>
      <c r="O94" s="134">
        <v>0</v>
      </c>
      <c r="P94" s="134">
        <v>0</v>
      </c>
      <c r="Q94" s="134">
        <v>0</v>
      </c>
      <c r="R94" s="134">
        <v>0</v>
      </c>
      <c r="S94" s="134">
        <v>0</v>
      </c>
      <c r="T94" s="134">
        <v>0</v>
      </c>
    </row>
    <row r="95" spans="1:20" outlineLevel="1" x14ac:dyDescent="0.2">
      <c r="A95" s="537"/>
      <c r="B95" s="539"/>
      <c r="C95" s="539"/>
      <c r="D95" s="539"/>
      <c r="E95" s="541"/>
      <c r="F95" s="371"/>
      <c r="G95" s="229" t="s">
        <v>543</v>
      </c>
      <c r="H95" s="144">
        <v>0</v>
      </c>
      <c r="I95" s="144">
        <v>0</v>
      </c>
      <c r="J95" s="144">
        <v>0</v>
      </c>
      <c r="K95" s="144">
        <v>0</v>
      </c>
      <c r="L95" s="144">
        <v>0</v>
      </c>
      <c r="M95" s="144">
        <v>0</v>
      </c>
      <c r="N95" s="144">
        <v>0</v>
      </c>
      <c r="O95" s="144">
        <v>0</v>
      </c>
      <c r="P95" s="144">
        <v>0</v>
      </c>
      <c r="Q95" s="229"/>
      <c r="R95" s="229"/>
      <c r="S95" s="229"/>
      <c r="T95" s="229"/>
    </row>
    <row r="96" spans="1:20" outlineLevel="1" x14ac:dyDescent="0.2">
      <c r="A96" s="536">
        <v>3</v>
      </c>
      <c r="B96" s="538" t="s">
        <v>48</v>
      </c>
      <c r="C96" s="538" t="s">
        <v>63</v>
      </c>
      <c r="D96" s="538" t="s">
        <v>50</v>
      </c>
      <c r="E96" s="540" t="s">
        <v>498</v>
      </c>
      <c r="F96" s="370" t="s">
        <v>597</v>
      </c>
      <c r="G96" s="229" t="s">
        <v>542</v>
      </c>
      <c r="H96" s="135">
        <v>0.95</v>
      </c>
      <c r="I96" s="135" t="s">
        <v>605</v>
      </c>
      <c r="J96" s="135" t="s">
        <v>605</v>
      </c>
      <c r="K96" s="135" t="s">
        <v>605</v>
      </c>
      <c r="L96" s="135" t="s">
        <v>605</v>
      </c>
      <c r="M96" s="135" t="s">
        <v>605</v>
      </c>
      <c r="N96" s="135" t="s">
        <v>605</v>
      </c>
      <c r="O96" s="135" t="s">
        <v>605</v>
      </c>
      <c r="P96" s="135" t="s">
        <v>605</v>
      </c>
      <c r="Q96" s="135" t="s">
        <v>605</v>
      </c>
      <c r="R96" s="135" t="s">
        <v>605</v>
      </c>
      <c r="S96" s="135" t="s">
        <v>605</v>
      </c>
      <c r="T96" s="135">
        <v>0.95</v>
      </c>
    </row>
    <row r="97" spans="1:20" outlineLevel="1" x14ac:dyDescent="0.2">
      <c r="A97" s="537"/>
      <c r="B97" s="539"/>
      <c r="C97" s="539"/>
      <c r="D97" s="539"/>
      <c r="E97" s="541"/>
      <c r="F97" s="371"/>
      <c r="G97" s="229" t="s">
        <v>543</v>
      </c>
      <c r="H97" s="150" t="s">
        <v>605</v>
      </c>
      <c r="I97" s="150" t="s">
        <v>605</v>
      </c>
      <c r="J97" s="150" t="s">
        <v>605</v>
      </c>
      <c r="K97" s="150" t="s">
        <v>605</v>
      </c>
      <c r="L97" s="150" t="s">
        <v>605</v>
      </c>
      <c r="M97" s="150" t="s">
        <v>605</v>
      </c>
      <c r="N97" s="150" t="s">
        <v>605</v>
      </c>
      <c r="O97" s="150" t="s">
        <v>605</v>
      </c>
      <c r="P97" s="150" t="s">
        <v>605</v>
      </c>
      <c r="Q97" s="230"/>
      <c r="R97" s="230"/>
      <c r="S97" s="230"/>
      <c r="T97" s="230"/>
    </row>
    <row r="98" spans="1:20" outlineLevel="1" x14ac:dyDescent="0.2">
      <c r="A98" s="536">
        <v>4</v>
      </c>
      <c r="B98" s="538" t="s">
        <v>48</v>
      </c>
      <c r="C98" s="538" t="s">
        <v>63</v>
      </c>
      <c r="D98" s="538" t="s">
        <v>53</v>
      </c>
      <c r="E98" s="540" t="s">
        <v>517</v>
      </c>
      <c r="F98" s="370" t="s">
        <v>596</v>
      </c>
      <c r="G98" s="229" t="s">
        <v>542</v>
      </c>
      <c r="H98" s="135">
        <v>0.3</v>
      </c>
      <c r="I98" s="136">
        <v>0.3</v>
      </c>
      <c r="J98" s="136">
        <v>0.3</v>
      </c>
      <c r="K98" s="136">
        <v>0.3</v>
      </c>
      <c r="L98" s="136">
        <v>0.3</v>
      </c>
      <c r="M98" s="136">
        <v>0.3</v>
      </c>
      <c r="N98" s="136">
        <v>0.3</v>
      </c>
      <c r="O98" s="136">
        <v>0.3</v>
      </c>
      <c r="P98" s="136">
        <v>0.3</v>
      </c>
      <c r="Q98" s="136">
        <v>0.3</v>
      </c>
      <c r="R98" s="136">
        <v>0.3</v>
      </c>
      <c r="S98" s="136">
        <v>0.3</v>
      </c>
      <c r="T98" s="136">
        <v>0.3</v>
      </c>
    </row>
    <row r="99" spans="1:20" outlineLevel="1" x14ac:dyDescent="0.2">
      <c r="A99" s="537"/>
      <c r="B99" s="539"/>
      <c r="C99" s="539"/>
      <c r="D99" s="539"/>
      <c r="E99" s="541"/>
      <c r="F99" s="371"/>
      <c r="G99" s="229" t="s">
        <v>543</v>
      </c>
      <c r="H99" s="150">
        <v>0.3</v>
      </c>
      <c r="I99" s="145">
        <v>0.3</v>
      </c>
      <c r="J99" s="145">
        <v>0.3</v>
      </c>
      <c r="K99" s="145">
        <v>0.3</v>
      </c>
      <c r="L99" s="145">
        <v>0.3</v>
      </c>
      <c r="M99" s="145">
        <v>0.3</v>
      </c>
      <c r="N99" s="145">
        <v>0.3</v>
      </c>
      <c r="O99" s="145">
        <v>0.3</v>
      </c>
      <c r="P99" s="145">
        <v>0.3</v>
      </c>
      <c r="Q99" s="235"/>
      <c r="R99" s="235"/>
      <c r="S99" s="235"/>
      <c r="T99" s="235"/>
    </row>
    <row r="100" spans="1:20" outlineLevel="1" x14ac:dyDescent="0.2">
      <c r="A100" s="536">
        <v>5</v>
      </c>
      <c r="B100" s="538" t="s">
        <v>48</v>
      </c>
      <c r="C100" s="538" t="s">
        <v>63</v>
      </c>
      <c r="D100" s="538" t="s">
        <v>512</v>
      </c>
      <c r="E100" s="540" t="s">
        <v>546</v>
      </c>
      <c r="F100" s="370" t="s">
        <v>595</v>
      </c>
      <c r="G100" s="229" t="s">
        <v>542</v>
      </c>
      <c r="H100" s="137">
        <v>3.5</v>
      </c>
      <c r="I100" s="137">
        <v>3.5</v>
      </c>
      <c r="J100" s="137">
        <v>3.5</v>
      </c>
      <c r="K100" s="137">
        <v>3.5</v>
      </c>
      <c r="L100" s="137">
        <v>3.5</v>
      </c>
      <c r="M100" s="137">
        <v>3.5</v>
      </c>
      <c r="N100" s="137">
        <v>3.5</v>
      </c>
      <c r="O100" s="137">
        <v>3.5</v>
      </c>
      <c r="P100" s="137">
        <v>3.5</v>
      </c>
      <c r="Q100" s="137">
        <v>3.5</v>
      </c>
      <c r="R100" s="137">
        <v>3.5</v>
      </c>
      <c r="S100" s="137">
        <v>3.5</v>
      </c>
      <c r="T100" s="137">
        <v>3.5</v>
      </c>
    </row>
    <row r="101" spans="1:20" outlineLevel="1" x14ac:dyDescent="0.2">
      <c r="A101" s="537"/>
      <c r="B101" s="539"/>
      <c r="C101" s="539"/>
      <c r="D101" s="539"/>
      <c r="E101" s="541"/>
      <c r="F101" s="371"/>
      <c r="G101" s="229" t="s">
        <v>543</v>
      </c>
      <c r="H101" s="146" t="s">
        <v>605</v>
      </c>
      <c r="I101" s="146" t="s">
        <v>605</v>
      </c>
      <c r="J101" s="146" t="s">
        <v>605</v>
      </c>
      <c r="K101" s="146">
        <v>3.39</v>
      </c>
      <c r="L101" s="146" t="s">
        <v>605</v>
      </c>
      <c r="M101" s="146" t="s">
        <v>605</v>
      </c>
      <c r="N101" s="146" t="s">
        <v>605</v>
      </c>
      <c r="O101" s="146" t="s">
        <v>605</v>
      </c>
      <c r="P101" s="146" t="s">
        <v>605</v>
      </c>
      <c r="Q101" s="98"/>
      <c r="R101" s="98"/>
      <c r="S101" s="98"/>
      <c r="T101" s="98"/>
    </row>
    <row r="102" spans="1:20" outlineLevel="1" x14ac:dyDescent="0.2">
      <c r="A102" s="536">
        <v>6</v>
      </c>
      <c r="B102" s="538" t="s">
        <v>48</v>
      </c>
      <c r="C102" s="538" t="s">
        <v>63</v>
      </c>
      <c r="D102" s="538" t="s">
        <v>512</v>
      </c>
      <c r="E102" s="540" t="s">
        <v>547</v>
      </c>
      <c r="F102" s="370" t="s">
        <v>595</v>
      </c>
      <c r="G102" s="229" t="s">
        <v>542</v>
      </c>
      <c r="H102" s="136">
        <v>1</v>
      </c>
      <c r="I102" s="136">
        <v>1</v>
      </c>
      <c r="J102" s="136">
        <v>1</v>
      </c>
      <c r="K102" s="136">
        <v>1</v>
      </c>
      <c r="L102" s="136">
        <v>1</v>
      </c>
      <c r="M102" s="136">
        <v>1</v>
      </c>
      <c r="N102" s="136">
        <v>1</v>
      </c>
      <c r="O102" s="136">
        <v>1</v>
      </c>
      <c r="P102" s="136">
        <v>1</v>
      </c>
      <c r="Q102" s="136">
        <v>1</v>
      </c>
      <c r="R102" s="136">
        <v>1</v>
      </c>
      <c r="S102" s="136">
        <v>1</v>
      </c>
      <c r="T102" s="136">
        <v>1</v>
      </c>
    </row>
    <row r="103" spans="1:20" outlineLevel="1" x14ac:dyDescent="0.2">
      <c r="A103" s="537"/>
      <c r="B103" s="539"/>
      <c r="C103" s="539"/>
      <c r="D103" s="539"/>
      <c r="E103" s="541"/>
      <c r="F103" s="371"/>
      <c r="G103" s="229" t="s">
        <v>543</v>
      </c>
      <c r="H103" s="145">
        <v>1</v>
      </c>
      <c r="I103" s="145">
        <v>1</v>
      </c>
      <c r="J103" s="145">
        <v>1</v>
      </c>
      <c r="K103" s="145">
        <v>1</v>
      </c>
      <c r="L103" s="145">
        <v>1</v>
      </c>
      <c r="M103" s="145">
        <v>1</v>
      </c>
      <c r="N103" s="145">
        <v>1</v>
      </c>
      <c r="O103" s="145">
        <v>0.95</v>
      </c>
      <c r="P103" s="145">
        <v>1</v>
      </c>
      <c r="Q103" s="235"/>
      <c r="R103" s="235"/>
      <c r="S103" s="235"/>
      <c r="T103" s="235"/>
    </row>
    <row r="104" spans="1:20" outlineLevel="1" x14ac:dyDescent="0.2">
      <c r="A104" s="536">
        <v>7</v>
      </c>
      <c r="B104" s="538" t="s">
        <v>48</v>
      </c>
      <c r="C104" s="538" t="s">
        <v>63</v>
      </c>
      <c r="D104" s="538" t="s">
        <v>512</v>
      </c>
      <c r="E104" s="540" t="s">
        <v>548</v>
      </c>
      <c r="F104" s="370" t="s">
        <v>595</v>
      </c>
      <c r="G104" s="229" t="s">
        <v>542</v>
      </c>
      <c r="H104" s="136">
        <v>0.95</v>
      </c>
      <c r="I104" s="136">
        <v>0.95</v>
      </c>
      <c r="J104" s="136">
        <v>0.95</v>
      </c>
      <c r="K104" s="136">
        <v>0.95</v>
      </c>
      <c r="L104" s="136">
        <v>0.95</v>
      </c>
      <c r="M104" s="136">
        <v>0.95</v>
      </c>
      <c r="N104" s="136">
        <v>0.95</v>
      </c>
      <c r="O104" s="136">
        <v>0.95</v>
      </c>
      <c r="P104" s="136">
        <v>0.95</v>
      </c>
      <c r="Q104" s="136">
        <v>0.95</v>
      </c>
      <c r="R104" s="136">
        <v>0.95</v>
      </c>
      <c r="S104" s="136">
        <v>0.95</v>
      </c>
      <c r="T104" s="136">
        <v>0.95</v>
      </c>
    </row>
    <row r="105" spans="1:20" outlineLevel="1" x14ac:dyDescent="0.2">
      <c r="A105" s="537"/>
      <c r="B105" s="539"/>
      <c r="C105" s="539"/>
      <c r="D105" s="539"/>
      <c r="E105" s="541"/>
      <c r="F105" s="371"/>
      <c r="G105" s="229" t="s">
        <v>543</v>
      </c>
      <c r="H105" s="145">
        <v>0.96</v>
      </c>
      <c r="I105" s="145">
        <v>0.98</v>
      </c>
      <c r="J105" s="145">
        <v>0.97</v>
      </c>
      <c r="K105" s="145">
        <v>0.98</v>
      </c>
      <c r="L105" s="145">
        <v>0.98</v>
      </c>
      <c r="M105" s="145">
        <v>0.98</v>
      </c>
      <c r="N105" s="145">
        <v>0.98</v>
      </c>
      <c r="O105" s="145">
        <v>0.99</v>
      </c>
      <c r="P105" s="145">
        <v>0.99</v>
      </c>
      <c r="Q105" s="235"/>
      <c r="R105" s="235"/>
      <c r="S105" s="235"/>
      <c r="T105" s="235"/>
    </row>
    <row r="106" spans="1:20" outlineLevel="1" x14ac:dyDescent="0.2">
      <c r="A106" s="536">
        <v>8</v>
      </c>
      <c r="B106" s="538" t="s">
        <v>48</v>
      </c>
      <c r="C106" s="538" t="s">
        <v>63</v>
      </c>
      <c r="D106" s="538" t="s">
        <v>512</v>
      </c>
      <c r="E106" s="540" t="s">
        <v>560</v>
      </c>
      <c r="F106" s="370" t="s">
        <v>595</v>
      </c>
      <c r="G106" s="229" t="s">
        <v>542</v>
      </c>
      <c r="H106" s="137" t="s">
        <v>629</v>
      </c>
      <c r="I106" s="137" t="s">
        <v>629</v>
      </c>
      <c r="J106" s="137" t="s">
        <v>629</v>
      </c>
      <c r="K106" s="137" t="s">
        <v>629</v>
      </c>
      <c r="L106" s="137" t="s">
        <v>629</v>
      </c>
      <c r="M106" s="137" t="s">
        <v>629</v>
      </c>
      <c r="N106" s="137" t="s">
        <v>629</v>
      </c>
      <c r="O106" s="137" t="s">
        <v>629</v>
      </c>
      <c r="P106" s="137" t="s">
        <v>629</v>
      </c>
      <c r="Q106" s="137" t="s">
        <v>629</v>
      </c>
      <c r="R106" s="137" t="s">
        <v>629</v>
      </c>
      <c r="S106" s="137" t="s">
        <v>629</v>
      </c>
      <c r="T106" s="137" t="s">
        <v>629</v>
      </c>
    </row>
    <row r="107" spans="1:20" outlineLevel="1" x14ac:dyDescent="0.2">
      <c r="A107" s="537"/>
      <c r="B107" s="539"/>
      <c r="C107" s="539"/>
      <c r="D107" s="539"/>
      <c r="E107" s="541"/>
      <c r="F107" s="371"/>
      <c r="G107" s="229" t="s">
        <v>543</v>
      </c>
      <c r="H107" s="146" t="s">
        <v>629</v>
      </c>
      <c r="I107" s="146" t="s">
        <v>629</v>
      </c>
      <c r="J107" s="146" t="s">
        <v>629</v>
      </c>
      <c r="K107" s="146" t="s">
        <v>629</v>
      </c>
      <c r="L107" s="146" t="s">
        <v>629</v>
      </c>
      <c r="M107" s="146" t="s">
        <v>629</v>
      </c>
      <c r="N107" s="146" t="s">
        <v>629</v>
      </c>
      <c r="O107" s="146" t="s">
        <v>629</v>
      </c>
      <c r="P107" s="146" t="s">
        <v>629</v>
      </c>
      <c r="Q107" s="98"/>
      <c r="R107" s="98"/>
      <c r="S107" s="98"/>
      <c r="T107" s="98"/>
    </row>
    <row r="108" spans="1:20" outlineLevel="1" x14ac:dyDescent="0.2">
      <c r="A108" s="536">
        <v>9</v>
      </c>
      <c r="B108" s="538" t="s">
        <v>48</v>
      </c>
      <c r="C108" s="538" t="s">
        <v>63</v>
      </c>
      <c r="D108" s="538" t="s">
        <v>512</v>
      </c>
      <c r="E108" s="540" t="s">
        <v>549</v>
      </c>
      <c r="F108" s="370" t="s">
        <v>595</v>
      </c>
      <c r="G108" s="229" t="s">
        <v>542</v>
      </c>
      <c r="H108" s="137">
        <v>0</v>
      </c>
      <c r="I108" s="137">
        <v>0</v>
      </c>
      <c r="J108" s="137">
        <v>0</v>
      </c>
      <c r="K108" s="137">
        <v>0</v>
      </c>
      <c r="L108" s="137">
        <v>0</v>
      </c>
      <c r="M108" s="137">
        <v>0</v>
      </c>
      <c r="N108" s="137">
        <v>0</v>
      </c>
      <c r="O108" s="137">
        <v>0</v>
      </c>
      <c r="P108" s="137">
        <v>0</v>
      </c>
      <c r="Q108" s="137">
        <v>0</v>
      </c>
      <c r="R108" s="137">
        <v>0</v>
      </c>
      <c r="S108" s="137">
        <v>0</v>
      </c>
      <c r="T108" s="137">
        <v>0</v>
      </c>
    </row>
    <row r="109" spans="1:20" outlineLevel="1" x14ac:dyDescent="0.2">
      <c r="A109" s="537"/>
      <c r="B109" s="539"/>
      <c r="C109" s="539"/>
      <c r="D109" s="539"/>
      <c r="E109" s="541"/>
      <c r="F109" s="371"/>
      <c r="G109" s="229" t="s">
        <v>543</v>
      </c>
      <c r="H109" s="146">
        <f>SUM(I109:T109)</f>
        <v>0</v>
      </c>
      <c r="I109" s="146">
        <v>0</v>
      </c>
      <c r="J109" s="146">
        <v>0</v>
      </c>
      <c r="K109" s="146">
        <v>0</v>
      </c>
      <c r="L109" s="146">
        <v>0</v>
      </c>
      <c r="M109" s="146">
        <v>0</v>
      </c>
      <c r="N109" s="146">
        <v>0</v>
      </c>
      <c r="O109" s="146">
        <v>0</v>
      </c>
      <c r="P109" s="146">
        <v>0</v>
      </c>
      <c r="Q109" s="98"/>
      <c r="R109" s="98"/>
      <c r="S109" s="98"/>
      <c r="T109" s="98"/>
    </row>
    <row r="110" spans="1:20" outlineLevel="1" x14ac:dyDescent="0.2">
      <c r="A110" s="536">
        <v>10</v>
      </c>
      <c r="B110" s="538" t="s">
        <v>48</v>
      </c>
      <c r="C110" s="538" t="s">
        <v>63</v>
      </c>
      <c r="D110" s="538" t="s">
        <v>512</v>
      </c>
      <c r="E110" s="540" t="s">
        <v>550</v>
      </c>
      <c r="F110" s="370" t="s">
        <v>595</v>
      </c>
      <c r="G110" s="229" t="s">
        <v>542</v>
      </c>
      <c r="H110" s="137">
        <v>5</v>
      </c>
      <c r="I110" s="137" t="s">
        <v>629</v>
      </c>
      <c r="J110" s="137" t="s">
        <v>629</v>
      </c>
      <c r="K110" s="137" t="s">
        <v>629</v>
      </c>
      <c r="L110" s="137" t="s">
        <v>629</v>
      </c>
      <c r="M110" s="137" t="s">
        <v>629</v>
      </c>
      <c r="N110" s="137" t="s">
        <v>629</v>
      </c>
      <c r="O110" s="137" t="s">
        <v>629</v>
      </c>
      <c r="P110" s="137" t="s">
        <v>629</v>
      </c>
      <c r="Q110" s="137" t="s">
        <v>629</v>
      </c>
      <c r="R110" s="137" t="s">
        <v>629</v>
      </c>
      <c r="S110" s="137" t="s">
        <v>629</v>
      </c>
      <c r="T110" s="137" t="s">
        <v>629</v>
      </c>
    </row>
    <row r="111" spans="1:20" outlineLevel="1" x14ac:dyDescent="0.2">
      <c r="A111" s="537"/>
      <c r="B111" s="539"/>
      <c r="C111" s="539"/>
      <c r="D111" s="539"/>
      <c r="E111" s="541"/>
      <c r="F111" s="371"/>
      <c r="G111" s="229" t="s">
        <v>543</v>
      </c>
      <c r="H111" s="146">
        <v>0</v>
      </c>
      <c r="I111" s="146" t="s">
        <v>629</v>
      </c>
      <c r="J111" s="146" t="s">
        <v>629</v>
      </c>
      <c r="K111" s="146" t="s">
        <v>629</v>
      </c>
      <c r="L111" s="146" t="s">
        <v>629</v>
      </c>
      <c r="M111" s="146" t="s">
        <v>629</v>
      </c>
      <c r="N111" s="146" t="s">
        <v>629</v>
      </c>
      <c r="O111" s="146" t="s">
        <v>629</v>
      </c>
      <c r="P111" s="146" t="s">
        <v>629</v>
      </c>
      <c r="Q111" s="98"/>
      <c r="R111" s="98"/>
      <c r="S111" s="98"/>
      <c r="T111" s="98"/>
    </row>
    <row r="112" spans="1:20" outlineLevel="1" x14ac:dyDescent="0.2">
      <c r="A112" s="536">
        <v>11</v>
      </c>
      <c r="B112" s="538" t="s">
        <v>48</v>
      </c>
      <c r="C112" s="538" t="s">
        <v>63</v>
      </c>
      <c r="D112" s="538" t="s">
        <v>65</v>
      </c>
      <c r="E112" s="540" t="s">
        <v>585</v>
      </c>
      <c r="F112" s="370" t="s">
        <v>595</v>
      </c>
      <c r="G112" s="229" t="s">
        <v>542</v>
      </c>
      <c r="H112" s="154">
        <v>2</v>
      </c>
      <c r="I112" s="154">
        <v>2</v>
      </c>
      <c r="J112" s="154">
        <v>2</v>
      </c>
      <c r="K112" s="154">
        <v>2</v>
      </c>
      <c r="L112" s="154">
        <v>2</v>
      </c>
      <c r="M112" s="154">
        <v>2</v>
      </c>
      <c r="N112" s="154">
        <v>2</v>
      </c>
      <c r="O112" s="154">
        <v>2</v>
      </c>
      <c r="P112" s="154">
        <v>2</v>
      </c>
      <c r="Q112" s="154">
        <v>2</v>
      </c>
      <c r="R112" s="154">
        <v>2</v>
      </c>
      <c r="S112" s="154">
        <v>2</v>
      </c>
      <c r="T112" s="154">
        <v>2</v>
      </c>
    </row>
    <row r="113" spans="1:20" outlineLevel="1" x14ac:dyDescent="0.2">
      <c r="A113" s="537"/>
      <c r="B113" s="539"/>
      <c r="C113" s="539"/>
      <c r="D113" s="539"/>
      <c r="E113" s="541"/>
      <c r="F113" s="371"/>
      <c r="G113" s="229" t="s">
        <v>543</v>
      </c>
      <c r="H113" s="159">
        <v>0</v>
      </c>
      <c r="I113" s="159">
        <v>0</v>
      </c>
      <c r="J113" s="159">
        <v>0</v>
      </c>
      <c r="K113" s="159">
        <v>0</v>
      </c>
      <c r="L113" s="159">
        <v>0</v>
      </c>
      <c r="M113" s="159">
        <v>0</v>
      </c>
      <c r="N113" s="159">
        <v>0</v>
      </c>
      <c r="O113" s="159">
        <v>0</v>
      </c>
      <c r="P113" s="159">
        <v>0</v>
      </c>
      <c r="Q113" s="236"/>
      <c r="R113" s="236"/>
      <c r="S113" s="236"/>
      <c r="T113" s="236"/>
    </row>
    <row r="114" spans="1:20" outlineLevel="1" x14ac:dyDescent="0.2">
      <c r="A114" s="536">
        <v>12</v>
      </c>
      <c r="B114" s="538" t="s">
        <v>48</v>
      </c>
      <c r="C114" s="538" t="s">
        <v>63</v>
      </c>
      <c r="D114" s="538" t="s">
        <v>512</v>
      </c>
      <c r="E114" s="540" t="s">
        <v>551</v>
      </c>
      <c r="F114" s="370" t="s">
        <v>595</v>
      </c>
      <c r="G114" s="229" t="s">
        <v>542</v>
      </c>
      <c r="H114" s="136">
        <v>1</v>
      </c>
      <c r="I114" s="136">
        <v>1</v>
      </c>
      <c r="J114" s="136">
        <v>1</v>
      </c>
      <c r="K114" s="136">
        <v>1</v>
      </c>
      <c r="L114" s="136">
        <v>1</v>
      </c>
      <c r="M114" s="136">
        <v>1</v>
      </c>
      <c r="N114" s="136">
        <v>1</v>
      </c>
      <c r="O114" s="136">
        <v>1</v>
      </c>
      <c r="P114" s="136">
        <v>1</v>
      </c>
      <c r="Q114" s="136">
        <v>1</v>
      </c>
      <c r="R114" s="136">
        <v>1</v>
      </c>
      <c r="S114" s="136">
        <v>1</v>
      </c>
      <c r="T114" s="136">
        <v>1</v>
      </c>
    </row>
    <row r="115" spans="1:20" outlineLevel="1" x14ac:dyDescent="0.2">
      <c r="A115" s="537"/>
      <c r="B115" s="539"/>
      <c r="C115" s="539"/>
      <c r="D115" s="539"/>
      <c r="E115" s="541"/>
      <c r="F115" s="371"/>
      <c r="G115" s="229" t="s">
        <v>543</v>
      </c>
      <c r="H115" s="145">
        <v>1</v>
      </c>
      <c r="I115" s="145">
        <v>1</v>
      </c>
      <c r="J115" s="145">
        <v>1</v>
      </c>
      <c r="K115" s="145">
        <v>1</v>
      </c>
      <c r="L115" s="145">
        <v>1</v>
      </c>
      <c r="M115" s="145">
        <v>1</v>
      </c>
      <c r="N115" s="145">
        <v>1</v>
      </c>
      <c r="O115" s="145">
        <v>1</v>
      </c>
      <c r="P115" s="145">
        <v>1</v>
      </c>
      <c r="Q115" s="235"/>
      <c r="R115" s="235"/>
      <c r="S115" s="235"/>
      <c r="T115" s="235"/>
    </row>
    <row r="116" spans="1:20" outlineLevel="1" x14ac:dyDescent="0.2">
      <c r="A116" s="536">
        <v>13</v>
      </c>
      <c r="B116" s="538" t="s">
        <v>48</v>
      </c>
      <c r="C116" s="538" t="s">
        <v>63</v>
      </c>
      <c r="D116" s="538" t="s">
        <v>512</v>
      </c>
      <c r="E116" s="540" t="s">
        <v>552</v>
      </c>
      <c r="F116" s="370" t="s">
        <v>595</v>
      </c>
      <c r="G116" s="229" t="s">
        <v>542</v>
      </c>
      <c r="H116" s="137">
        <v>0</v>
      </c>
      <c r="I116" s="137" t="s">
        <v>629</v>
      </c>
      <c r="J116" s="137" t="s">
        <v>629</v>
      </c>
      <c r="K116" s="137" t="s">
        <v>629</v>
      </c>
      <c r="L116" s="137" t="s">
        <v>629</v>
      </c>
      <c r="M116" s="137" t="s">
        <v>629</v>
      </c>
      <c r="N116" s="137" t="s">
        <v>629</v>
      </c>
      <c r="O116" s="137" t="s">
        <v>629</v>
      </c>
      <c r="P116" s="137" t="s">
        <v>629</v>
      </c>
      <c r="Q116" s="137" t="s">
        <v>629</v>
      </c>
      <c r="R116" s="137" t="s">
        <v>629</v>
      </c>
      <c r="S116" s="137" t="s">
        <v>629</v>
      </c>
      <c r="T116" s="137" t="s">
        <v>629</v>
      </c>
    </row>
    <row r="117" spans="1:20" outlineLevel="1" x14ac:dyDescent="0.2">
      <c r="A117" s="537"/>
      <c r="B117" s="539"/>
      <c r="C117" s="539"/>
      <c r="D117" s="539"/>
      <c r="E117" s="541"/>
      <c r="F117" s="371"/>
      <c r="G117" s="229" t="s">
        <v>543</v>
      </c>
      <c r="H117" s="146">
        <v>0</v>
      </c>
      <c r="I117" s="146">
        <v>0</v>
      </c>
      <c r="J117" s="146">
        <v>0</v>
      </c>
      <c r="K117" s="146">
        <v>0</v>
      </c>
      <c r="L117" s="146">
        <v>0</v>
      </c>
      <c r="M117" s="146">
        <v>0</v>
      </c>
      <c r="N117" s="146">
        <v>0</v>
      </c>
      <c r="O117" s="146">
        <v>0</v>
      </c>
      <c r="P117" s="146">
        <v>0</v>
      </c>
      <c r="Q117" s="98"/>
      <c r="R117" s="98"/>
      <c r="S117" s="98"/>
      <c r="T117" s="98"/>
    </row>
    <row r="118" spans="1:20" outlineLevel="1" x14ac:dyDescent="0.2">
      <c r="A118" s="536">
        <v>14</v>
      </c>
      <c r="B118" s="538" t="s">
        <v>48</v>
      </c>
      <c r="C118" s="538" t="s">
        <v>63</v>
      </c>
      <c r="D118" s="538" t="s">
        <v>65</v>
      </c>
      <c r="E118" s="540" t="s">
        <v>561</v>
      </c>
      <c r="F118" s="372" t="s">
        <v>596</v>
      </c>
      <c r="G118" s="229" t="s">
        <v>542</v>
      </c>
      <c r="H118" s="155">
        <v>12</v>
      </c>
      <c r="I118" s="155">
        <v>12</v>
      </c>
      <c r="J118" s="155">
        <v>12</v>
      </c>
      <c r="K118" s="155">
        <v>12</v>
      </c>
      <c r="L118" s="155">
        <v>12</v>
      </c>
      <c r="M118" s="155">
        <v>12</v>
      </c>
      <c r="N118" s="155">
        <v>11</v>
      </c>
      <c r="O118" s="155">
        <v>11</v>
      </c>
      <c r="P118" s="155">
        <v>11</v>
      </c>
      <c r="Q118" s="155">
        <v>9</v>
      </c>
      <c r="R118" s="155">
        <v>9</v>
      </c>
      <c r="S118" s="155">
        <v>7</v>
      </c>
      <c r="T118" s="155">
        <v>7</v>
      </c>
    </row>
    <row r="119" spans="1:20" outlineLevel="1" x14ac:dyDescent="0.2">
      <c r="A119" s="537"/>
      <c r="B119" s="539"/>
      <c r="C119" s="539"/>
      <c r="D119" s="539"/>
      <c r="E119" s="541"/>
      <c r="F119" s="372"/>
      <c r="G119" s="229" t="s">
        <v>543</v>
      </c>
      <c r="H119" s="195">
        <v>11.3</v>
      </c>
      <c r="I119" s="195">
        <v>10.9</v>
      </c>
      <c r="J119" s="195">
        <v>11</v>
      </c>
      <c r="K119" s="195">
        <v>11</v>
      </c>
      <c r="L119" s="195">
        <v>11.98</v>
      </c>
      <c r="M119" s="195">
        <v>11.7</v>
      </c>
      <c r="N119" s="195">
        <v>10</v>
      </c>
      <c r="O119" s="195">
        <v>7</v>
      </c>
      <c r="P119" s="195">
        <v>10</v>
      </c>
      <c r="Q119" s="237"/>
      <c r="R119" s="237"/>
      <c r="S119" s="237"/>
      <c r="T119" s="237"/>
    </row>
    <row r="120" spans="1:20" outlineLevel="1" x14ac:dyDescent="0.2">
      <c r="A120" s="536">
        <v>15</v>
      </c>
      <c r="B120" s="538" t="s">
        <v>48</v>
      </c>
      <c r="C120" s="538" t="s">
        <v>63</v>
      </c>
      <c r="D120" s="538" t="s">
        <v>512</v>
      </c>
      <c r="E120" s="540" t="s">
        <v>562</v>
      </c>
      <c r="F120" s="372" t="s">
        <v>596</v>
      </c>
      <c r="G120" s="229" t="s">
        <v>542</v>
      </c>
      <c r="H120" s="155">
        <v>12</v>
      </c>
      <c r="I120" s="155">
        <v>15</v>
      </c>
      <c r="J120" s="155">
        <v>15</v>
      </c>
      <c r="K120" s="155">
        <v>15</v>
      </c>
      <c r="L120" s="155">
        <v>13</v>
      </c>
      <c r="M120" s="155">
        <v>13</v>
      </c>
      <c r="N120" s="155">
        <v>13</v>
      </c>
      <c r="O120" s="155">
        <v>12</v>
      </c>
      <c r="P120" s="155">
        <v>12</v>
      </c>
      <c r="Q120" s="155">
        <v>12</v>
      </c>
      <c r="R120" s="155">
        <v>10</v>
      </c>
      <c r="S120" s="155">
        <v>10</v>
      </c>
      <c r="T120" s="155">
        <v>10</v>
      </c>
    </row>
    <row r="121" spans="1:20" outlineLevel="1" x14ac:dyDescent="0.2">
      <c r="A121" s="537"/>
      <c r="B121" s="539"/>
      <c r="C121" s="539"/>
      <c r="D121" s="539"/>
      <c r="E121" s="541"/>
      <c r="F121" s="378"/>
      <c r="G121" s="229" t="s">
        <v>543</v>
      </c>
      <c r="H121" s="195">
        <v>10</v>
      </c>
      <c r="I121" s="195">
        <v>14</v>
      </c>
      <c r="J121" s="195">
        <v>14</v>
      </c>
      <c r="K121" s="195">
        <v>14</v>
      </c>
      <c r="L121" s="195">
        <v>14</v>
      </c>
      <c r="M121" s="195">
        <v>14</v>
      </c>
      <c r="N121" s="195">
        <v>14</v>
      </c>
      <c r="O121" s="195">
        <v>10</v>
      </c>
      <c r="P121" s="195">
        <v>10</v>
      </c>
      <c r="Q121" s="237"/>
      <c r="R121" s="237"/>
      <c r="S121" s="237"/>
      <c r="T121" s="237"/>
    </row>
    <row r="122" spans="1:20" outlineLevel="1" x14ac:dyDescent="0.2">
      <c r="A122" s="536">
        <v>16</v>
      </c>
      <c r="B122" s="538" t="s">
        <v>48</v>
      </c>
      <c r="C122" s="538" t="s">
        <v>67</v>
      </c>
      <c r="D122" s="538" t="s">
        <v>54</v>
      </c>
      <c r="E122" s="540" t="s">
        <v>563</v>
      </c>
      <c r="F122" s="372" t="s">
        <v>596</v>
      </c>
      <c r="G122" s="229" t="s">
        <v>542</v>
      </c>
      <c r="H122" s="137">
        <v>0</v>
      </c>
      <c r="I122" s="137">
        <v>0</v>
      </c>
      <c r="J122" s="137">
        <v>0</v>
      </c>
      <c r="K122" s="137">
        <v>0</v>
      </c>
      <c r="L122" s="137">
        <v>0</v>
      </c>
      <c r="M122" s="137">
        <v>0</v>
      </c>
      <c r="N122" s="137">
        <v>0</v>
      </c>
      <c r="O122" s="137">
        <v>0</v>
      </c>
      <c r="P122" s="137">
        <v>0</v>
      </c>
      <c r="Q122" s="137">
        <v>0</v>
      </c>
      <c r="R122" s="137">
        <v>0</v>
      </c>
      <c r="S122" s="137">
        <v>0</v>
      </c>
      <c r="T122" s="137">
        <v>0</v>
      </c>
    </row>
    <row r="123" spans="1:20" outlineLevel="1" x14ac:dyDescent="0.2">
      <c r="A123" s="537"/>
      <c r="B123" s="539"/>
      <c r="C123" s="539"/>
      <c r="D123" s="539"/>
      <c r="E123" s="541"/>
      <c r="F123" s="378"/>
      <c r="G123" s="229" t="s">
        <v>543</v>
      </c>
      <c r="H123" s="130">
        <f>SUM(I123:T123)</f>
        <v>7</v>
      </c>
      <c r="I123" s="130">
        <v>1</v>
      </c>
      <c r="J123" s="130">
        <v>2</v>
      </c>
      <c r="K123" s="130">
        <v>1</v>
      </c>
      <c r="L123" s="130">
        <v>3</v>
      </c>
      <c r="M123" s="146">
        <v>0</v>
      </c>
      <c r="N123" s="146">
        <v>0</v>
      </c>
      <c r="O123" s="146">
        <v>0</v>
      </c>
      <c r="P123" s="146">
        <v>0</v>
      </c>
      <c r="Q123" s="98"/>
      <c r="R123" s="98"/>
      <c r="S123" s="98"/>
      <c r="T123" s="98"/>
    </row>
    <row r="124" spans="1:20" outlineLevel="1" x14ac:dyDescent="0.2">
      <c r="A124" s="536">
        <v>17</v>
      </c>
      <c r="B124" s="538" t="s">
        <v>48</v>
      </c>
      <c r="C124" s="538" t="s">
        <v>67</v>
      </c>
      <c r="D124" s="538" t="s">
        <v>50</v>
      </c>
      <c r="E124" s="540" t="s">
        <v>35</v>
      </c>
      <c r="F124" s="372" t="s">
        <v>596</v>
      </c>
      <c r="G124" s="229" t="s">
        <v>542</v>
      </c>
      <c r="H124" s="135">
        <v>0.92</v>
      </c>
      <c r="I124" s="140">
        <v>0.89</v>
      </c>
      <c r="J124" s="140">
        <v>0.89</v>
      </c>
      <c r="K124" s="140">
        <v>0.89</v>
      </c>
      <c r="L124" s="140">
        <v>0.9</v>
      </c>
      <c r="M124" s="140">
        <v>0.9</v>
      </c>
      <c r="N124" s="140">
        <v>0.9</v>
      </c>
      <c r="O124" s="140">
        <v>0.91</v>
      </c>
      <c r="P124" s="140">
        <v>0.91</v>
      </c>
      <c r="Q124" s="140">
        <v>0.91</v>
      </c>
      <c r="R124" s="140">
        <v>0.92</v>
      </c>
      <c r="S124" s="140">
        <v>0.92</v>
      </c>
      <c r="T124" s="140">
        <v>0.92</v>
      </c>
    </row>
    <row r="125" spans="1:20" outlineLevel="1" x14ac:dyDescent="0.2">
      <c r="A125" s="537"/>
      <c r="B125" s="539"/>
      <c r="C125" s="539"/>
      <c r="D125" s="539"/>
      <c r="E125" s="541"/>
      <c r="F125" s="378"/>
      <c r="G125" s="229" t="s">
        <v>543</v>
      </c>
      <c r="H125" s="160">
        <v>0.89659999999999995</v>
      </c>
      <c r="I125" s="132">
        <v>0.88500000000000001</v>
      </c>
      <c r="J125" s="148">
        <v>0.89600000000000002</v>
      </c>
      <c r="K125" s="148">
        <v>0.89359999999999995</v>
      </c>
      <c r="L125" s="148">
        <v>0.90129999999999999</v>
      </c>
      <c r="M125" s="148">
        <v>0.90090000000000003</v>
      </c>
      <c r="N125" s="148">
        <v>0.90210000000000001</v>
      </c>
      <c r="O125" s="132">
        <v>0.89329999999999998</v>
      </c>
      <c r="P125" s="148">
        <v>0.91300000000000003</v>
      </c>
      <c r="Q125" s="238"/>
      <c r="R125" s="238"/>
      <c r="S125" s="238"/>
      <c r="T125" s="238"/>
    </row>
    <row r="126" spans="1:20" outlineLevel="1" x14ac:dyDescent="0.2">
      <c r="A126" s="536">
        <v>18</v>
      </c>
      <c r="B126" s="538" t="s">
        <v>48</v>
      </c>
      <c r="C126" s="538" t="s">
        <v>67</v>
      </c>
      <c r="D126" s="538" t="s">
        <v>54</v>
      </c>
      <c r="E126" s="540" t="s">
        <v>628</v>
      </c>
      <c r="F126" s="372" t="s">
        <v>596</v>
      </c>
      <c r="G126" s="229" t="s">
        <v>542</v>
      </c>
      <c r="H126" s="135">
        <v>0.7</v>
      </c>
      <c r="I126" s="136">
        <v>0.25</v>
      </c>
      <c r="J126" s="136">
        <v>0.25</v>
      </c>
      <c r="K126" s="136">
        <v>0.25</v>
      </c>
      <c r="L126" s="136">
        <v>0.4</v>
      </c>
      <c r="M126" s="136">
        <v>0.4</v>
      </c>
      <c r="N126" s="136">
        <v>0.4</v>
      </c>
      <c r="O126" s="136">
        <v>0.55000000000000004</v>
      </c>
      <c r="P126" s="136">
        <v>0.55000000000000004</v>
      </c>
      <c r="Q126" s="136">
        <v>0.55000000000000004</v>
      </c>
      <c r="R126" s="136">
        <v>0.7</v>
      </c>
      <c r="S126" s="136">
        <v>0.7</v>
      </c>
      <c r="T126" s="136">
        <v>0.7</v>
      </c>
    </row>
    <row r="127" spans="1:20" outlineLevel="1" x14ac:dyDescent="0.2">
      <c r="A127" s="537"/>
      <c r="B127" s="539"/>
      <c r="C127" s="539"/>
      <c r="D127" s="539"/>
      <c r="E127" s="541"/>
      <c r="F127" s="378"/>
      <c r="G127" s="229" t="s">
        <v>543</v>
      </c>
      <c r="H127" s="160">
        <v>0.42559999999999998</v>
      </c>
      <c r="I127" s="145">
        <v>0.35</v>
      </c>
      <c r="J127" s="145">
        <v>0.39</v>
      </c>
      <c r="K127" s="145">
        <v>0.39</v>
      </c>
      <c r="L127" s="145">
        <v>0.44840000000000002</v>
      </c>
      <c r="M127" s="145">
        <v>0.3896</v>
      </c>
      <c r="N127" s="145">
        <v>0.42730000000000001</v>
      </c>
      <c r="O127" s="145">
        <v>0.56740000000000002</v>
      </c>
      <c r="P127" s="145">
        <v>0.67600000000000005</v>
      </c>
      <c r="Q127" s="235"/>
      <c r="R127" s="235"/>
      <c r="S127" s="235"/>
      <c r="T127" s="235"/>
    </row>
    <row r="128" spans="1:20" outlineLevel="1" x14ac:dyDescent="0.2">
      <c r="A128" s="536">
        <v>19</v>
      </c>
      <c r="B128" s="538" t="s">
        <v>48</v>
      </c>
      <c r="C128" s="538" t="s">
        <v>67</v>
      </c>
      <c r="D128" s="538" t="s">
        <v>54</v>
      </c>
      <c r="E128" s="540" t="s">
        <v>566</v>
      </c>
      <c r="F128" s="372" t="s">
        <v>596</v>
      </c>
      <c r="G128" s="229" t="s">
        <v>542</v>
      </c>
      <c r="H128" s="135">
        <v>0.8</v>
      </c>
      <c r="I128" s="136">
        <v>0.5</v>
      </c>
      <c r="J128" s="136">
        <v>0.5</v>
      </c>
      <c r="K128" s="136">
        <v>0.5</v>
      </c>
      <c r="L128" s="136">
        <v>0.6</v>
      </c>
      <c r="M128" s="136">
        <v>0.6</v>
      </c>
      <c r="N128" s="136">
        <v>0.6</v>
      </c>
      <c r="O128" s="136">
        <v>0.7</v>
      </c>
      <c r="P128" s="136">
        <v>0.7</v>
      </c>
      <c r="Q128" s="136">
        <v>0.7</v>
      </c>
      <c r="R128" s="136">
        <v>0.8</v>
      </c>
      <c r="S128" s="136">
        <v>0.8</v>
      </c>
      <c r="T128" s="136">
        <v>0.8</v>
      </c>
    </row>
    <row r="129" spans="1:20" outlineLevel="1" x14ac:dyDescent="0.2">
      <c r="A129" s="537"/>
      <c r="B129" s="539"/>
      <c r="C129" s="539"/>
      <c r="D129" s="539"/>
      <c r="E129" s="541"/>
      <c r="F129" s="378"/>
      <c r="G129" s="229" t="s">
        <v>543</v>
      </c>
      <c r="H129" s="160">
        <v>0.61240000000000006</v>
      </c>
      <c r="I129" s="145">
        <v>0.54</v>
      </c>
      <c r="J129" s="145">
        <v>0.54</v>
      </c>
      <c r="K129" s="145">
        <v>0.64</v>
      </c>
      <c r="L129" s="145">
        <v>0.6966</v>
      </c>
      <c r="M129" s="145">
        <v>0.68089999999999995</v>
      </c>
      <c r="N129" s="145">
        <v>0.6361</v>
      </c>
      <c r="O129" s="131">
        <v>0.48430000000000001</v>
      </c>
      <c r="P129" s="131">
        <v>0.64200000000000002</v>
      </c>
      <c r="Q129" s="235"/>
      <c r="R129" s="235"/>
      <c r="S129" s="235"/>
      <c r="T129" s="235"/>
    </row>
    <row r="130" spans="1:20" outlineLevel="1" x14ac:dyDescent="0.2">
      <c r="A130" s="536">
        <v>20</v>
      </c>
      <c r="B130" s="538" t="s">
        <v>48</v>
      </c>
      <c r="C130" s="538" t="s">
        <v>67</v>
      </c>
      <c r="D130" s="538" t="s">
        <v>54</v>
      </c>
      <c r="E130" s="540" t="s">
        <v>518</v>
      </c>
      <c r="F130" s="372" t="s">
        <v>596</v>
      </c>
      <c r="G130" s="229" t="s">
        <v>542</v>
      </c>
      <c r="H130" s="137">
        <v>10</v>
      </c>
      <c r="I130" s="185">
        <v>14</v>
      </c>
      <c r="J130" s="185">
        <v>14</v>
      </c>
      <c r="K130" s="185">
        <v>14</v>
      </c>
      <c r="L130" s="185">
        <v>14</v>
      </c>
      <c r="M130" s="185">
        <v>10</v>
      </c>
      <c r="N130" s="185">
        <v>10</v>
      </c>
      <c r="O130" s="185">
        <v>10</v>
      </c>
      <c r="P130" s="185">
        <v>10</v>
      </c>
      <c r="Q130" s="185">
        <v>10</v>
      </c>
      <c r="R130" s="185">
        <v>6</v>
      </c>
      <c r="S130" s="185">
        <v>6</v>
      </c>
      <c r="T130" s="185">
        <v>6</v>
      </c>
    </row>
    <row r="131" spans="1:20" outlineLevel="1" x14ac:dyDescent="0.2">
      <c r="A131" s="537"/>
      <c r="B131" s="539"/>
      <c r="C131" s="539"/>
      <c r="D131" s="539"/>
      <c r="E131" s="541"/>
      <c r="F131" s="378"/>
      <c r="G131" s="229" t="s">
        <v>543</v>
      </c>
      <c r="H131" s="146">
        <v>4</v>
      </c>
      <c r="I131" s="137">
        <v>13</v>
      </c>
      <c r="J131" s="137">
        <v>6</v>
      </c>
      <c r="K131" s="137">
        <v>10</v>
      </c>
      <c r="L131" s="130">
        <v>20</v>
      </c>
      <c r="M131" s="130">
        <v>17</v>
      </c>
      <c r="N131" s="146">
        <v>10</v>
      </c>
      <c r="O131" s="146">
        <v>4</v>
      </c>
      <c r="P131" s="146">
        <v>4</v>
      </c>
      <c r="Q131" s="98"/>
      <c r="R131" s="98"/>
      <c r="S131" s="98"/>
      <c r="T131" s="98"/>
    </row>
    <row r="132" spans="1:20" outlineLevel="1" x14ac:dyDescent="0.2">
      <c r="A132" s="536">
        <v>21</v>
      </c>
      <c r="B132" s="538" t="s">
        <v>48</v>
      </c>
      <c r="C132" s="538" t="s">
        <v>67</v>
      </c>
      <c r="D132" s="538" t="s">
        <v>54</v>
      </c>
      <c r="E132" s="540" t="s">
        <v>569</v>
      </c>
      <c r="F132" s="372" t="s">
        <v>596</v>
      </c>
      <c r="G132" s="229" t="s">
        <v>542</v>
      </c>
      <c r="H132" s="134">
        <v>10</v>
      </c>
      <c r="I132" s="137">
        <v>16</v>
      </c>
      <c r="J132" s="137">
        <v>16</v>
      </c>
      <c r="K132" s="137">
        <v>16</v>
      </c>
      <c r="L132" s="137">
        <v>14</v>
      </c>
      <c r="M132" s="137">
        <v>14</v>
      </c>
      <c r="N132" s="137">
        <v>14</v>
      </c>
      <c r="O132" s="137">
        <v>12</v>
      </c>
      <c r="P132" s="137">
        <v>12</v>
      </c>
      <c r="Q132" s="137">
        <v>12</v>
      </c>
      <c r="R132" s="137">
        <v>10</v>
      </c>
      <c r="S132" s="137">
        <v>10</v>
      </c>
      <c r="T132" s="137">
        <v>10</v>
      </c>
    </row>
    <row r="133" spans="1:20" outlineLevel="1" x14ac:dyDescent="0.2">
      <c r="A133" s="537"/>
      <c r="B133" s="539"/>
      <c r="C133" s="539"/>
      <c r="D133" s="539"/>
      <c r="E133" s="541"/>
      <c r="F133" s="378"/>
      <c r="G133" s="229" t="s">
        <v>543</v>
      </c>
      <c r="H133" s="164">
        <f>AVERAGE(I133:T133)</f>
        <v>7.6124999999999998</v>
      </c>
      <c r="I133" s="163">
        <f>[3]summary!$F$8</f>
        <v>8.6999999999999993</v>
      </c>
      <c r="J133" s="163">
        <f>[3]summary!$G$8</f>
        <v>3.5</v>
      </c>
      <c r="K133" s="163">
        <f>[3]summary!$H$8</f>
        <v>4.9000000000000004</v>
      </c>
      <c r="L133" s="146">
        <v>8.6</v>
      </c>
      <c r="M133" s="146">
        <v>10.5</v>
      </c>
      <c r="N133" s="146">
        <v>11.4</v>
      </c>
      <c r="O133" s="146">
        <v>3.3</v>
      </c>
      <c r="P133" s="146">
        <v>10</v>
      </c>
      <c r="Q133" s="98"/>
      <c r="R133" s="98"/>
      <c r="S133" s="98"/>
      <c r="T133" s="98"/>
    </row>
    <row r="134" spans="1:20" outlineLevel="1" x14ac:dyDescent="0.2">
      <c r="A134" s="536">
        <v>22</v>
      </c>
      <c r="B134" s="538" t="s">
        <v>48</v>
      </c>
      <c r="C134" s="538" t="s">
        <v>67</v>
      </c>
      <c r="D134" s="538" t="s">
        <v>519</v>
      </c>
      <c r="E134" s="540" t="s">
        <v>570</v>
      </c>
      <c r="F134" s="372" t="s">
        <v>596</v>
      </c>
      <c r="G134" s="229" t="s">
        <v>542</v>
      </c>
      <c r="H134" s="135">
        <v>0.9</v>
      </c>
      <c r="I134" s="135">
        <v>0.9</v>
      </c>
      <c r="J134" s="135">
        <v>0.9</v>
      </c>
      <c r="K134" s="135">
        <v>0.9</v>
      </c>
      <c r="L134" s="135">
        <v>0.9</v>
      </c>
      <c r="M134" s="135">
        <v>0.9</v>
      </c>
      <c r="N134" s="135">
        <v>0.9</v>
      </c>
      <c r="O134" s="135">
        <v>0.9</v>
      </c>
      <c r="P134" s="135">
        <v>0.9</v>
      </c>
      <c r="Q134" s="135">
        <v>0.9</v>
      </c>
      <c r="R134" s="135">
        <v>0.9</v>
      </c>
      <c r="S134" s="135">
        <v>0.9</v>
      </c>
      <c r="T134" s="135">
        <v>0.9</v>
      </c>
    </row>
    <row r="135" spans="1:20" outlineLevel="1" x14ac:dyDescent="0.2">
      <c r="A135" s="537"/>
      <c r="B135" s="539"/>
      <c r="C135" s="539"/>
      <c r="D135" s="539"/>
      <c r="E135" s="541"/>
      <c r="F135" s="378"/>
      <c r="G135" s="229" t="s">
        <v>543</v>
      </c>
      <c r="H135" s="150">
        <v>0.92</v>
      </c>
      <c r="I135" s="150">
        <v>0.92</v>
      </c>
      <c r="J135" s="150">
        <v>0.92</v>
      </c>
      <c r="K135" s="150">
        <v>0.92</v>
      </c>
      <c r="L135" s="150">
        <v>0.92</v>
      </c>
      <c r="M135" s="146" t="s">
        <v>605</v>
      </c>
      <c r="N135" s="146" t="s">
        <v>605</v>
      </c>
      <c r="O135" s="146" t="s">
        <v>605</v>
      </c>
      <c r="P135" s="146" t="s">
        <v>605</v>
      </c>
      <c r="Q135" s="230"/>
      <c r="R135" s="230"/>
      <c r="S135" s="230"/>
      <c r="T135" s="230"/>
    </row>
    <row r="136" spans="1:20" outlineLevel="1" x14ac:dyDescent="0.2">
      <c r="A136" s="536">
        <v>23</v>
      </c>
      <c r="B136" s="538" t="s">
        <v>48</v>
      </c>
      <c r="C136" s="538" t="s">
        <v>67</v>
      </c>
      <c r="D136" s="538" t="s">
        <v>519</v>
      </c>
      <c r="E136" s="540" t="s">
        <v>99</v>
      </c>
      <c r="F136" s="372" t="s">
        <v>596</v>
      </c>
      <c r="G136" s="229" t="s">
        <v>542</v>
      </c>
      <c r="H136" s="135">
        <v>0.95</v>
      </c>
      <c r="I136" s="135">
        <v>0.95</v>
      </c>
      <c r="J136" s="135">
        <v>0.95</v>
      </c>
      <c r="K136" s="135">
        <v>0.95</v>
      </c>
      <c r="L136" s="135">
        <v>0.95</v>
      </c>
      <c r="M136" s="135">
        <v>0.95</v>
      </c>
      <c r="N136" s="135">
        <v>0.95</v>
      </c>
      <c r="O136" s="135">
        <v>0.95</v>
      </c>
      <c r="P136" s="135">
        <v>0.95</v>
      </c>
      <c r="Q136" s="135">
        <v>0.95</v>
      </c>
      <c r="R136" s="135">
        <v>0.95</v>
      </c>
      <c r="S136" s="135">
        <v>0.95</v>
      </c>
      <c r="T136" s="135">
        <v>0.95</v>
      </c>
    </row>
    <row r="137" spans="1:20" outlineLevel="1" x14ac:dyDescent="0.2">
      <c r="A137" s="537"/>
      <c r="B137" s="539"/>
      <c r="C137" s="539"/>
      <c r="D137" s="539"/>
      <c r="E137" s="541"/>
      <c r="F137" s="378"/>
      <c r="G137" s="229" t="s">
        <v>543</v>
      </c>
      <c r="H137" s="150">
        <v>1</v>
      </c>
      <c r="I137" s="150" t="s">
        <v>605</v>
      </c>
      <c r="J137" s="150">
        <v>1</v>
      </c>
      <c r="K137" s="150" t="s">
        <v>605</v>
      </c>
      <c r="L137" s="150" t="s">
        <v>605</v>
      </c>
      <c r="M137" s="146" t="s">
        <v>605</v>
      </c>
      <c r="N137" s="145">
        <v>1</v>
      </c>
      <c r="O137" s="146" t="s">
        <v>605</v>
      </c>
      <c r="P137" s="146" t="s">
        <v>605</v>
      </c>
      <c r="Q137" s="230"/>
      <c r="R137" s="230"/>
      <c r="S137" s="230"/>
      <c r="T137" s="230"/>
    </row>
    <row r="138" spans="1:20" outlineLevel="1" x14ac:dyDescent="0.2">
      <c r="A138" s="536">
        <v>25</v>
      </c>
      <c r="B138" s="538" t="s">
        <v>48</v>
      </c>
      <c r="C138" s="538" t="s">
        <v>64</v>
      </c>
      <c r="D138" s="538" t="s">
        <v>66</v>
      </c>
      <c r="E138" s="540" t="s">
        <v>520</v>
      </c>
      <c r="F138" s="372" t="s">
        <v>596</v>
      </c>
      <c r="G138" s="229" t="s">
        <v>542</v>
      </c>
      <c r="H138" s="135">
        <v>0.99</v>
      </c>
      <c r="I138" s="135">
        <v>0.99</v>
      </c>
      <c r="J138" s="135">
        <v>0.99</v>
      </c>
      <c r="K138" s="135">
        <v>0.99</v>
      </c>
      <c r="L138" s="135">
        <v>0.99</v>
      </c>
      <c r="M138" s="135">
        <v>0.99</v>
      </c>
      <c r="N138" s="135">
        <v>0.99</v>
      </c>
      <c r="O138" s="135">
        <v>0.99</v>
      </c>
      <c r="P138" s="135">
        <v>0.99</v>
      </c>
      <c r="Q138" s="135">
        <v>0.99</v>
      </c>
      <c r="R138" s="135">
        <v>0.99</v>
      </c>
      <c r="S138" s="135">
        <v>0.99</v>
      </c>
      <c r="T138" s="135">
        <v>0.99</v>
      </c>
    </row>
    <row r="139" spans="1:20" outlineLevel="1" x14ac:dyDescent="0.2">
      <c r="A139" s="537"/>
      <c r="B139" s="539"/>
      <c r="C139" s="539"/>
      <c r="D139" s="539"/>
      <c r="E139" s="541"/>
      <c r="F139" s="378"/>
      <c r="G139" s="229" t="s">
        <v>543</v>
      </c>
      <c r="H139" s="150">
        <v>1</v>
      </c>
      <c r="I139" s="150">
        <v>1</v>
      </c>
      <c r="J139" s="150">
        <v>1</v>
      </c>
      <c r="K139" s="150">
        <v>1</v>
      </c>
      <c r="L139" s="150">
        <v>1</v>
      </c>
      <c r="M139" s="150">
        <v>1</v>
      </c>
      <c r="N139" s="150">
        <v>1</v>
      </c>
      <c r="O139" s="150">
        <v>1</v>
      </c>
      <c r="P139" s="150">
        <v>1</v>
      </c>
      <c r="Q139" s="230"/>
      <c r="R139" s="230"/>
      <c r="S139" s="230"/>
      <c r="T139" s="230"/>
    </row>
    <row r="140" spans="1:20" outlineLevel="1" x14ac:dyDescent="0.2">
      <c r="A140" s="536">
        <v>26</v>
      </c>
      <c r="B140" s="538" t="s">
        <v>48</v>
      </c>
      <c r="C140" s="538" t="s">
        <v>64</v>
      </c>
      <c r="D140" s="538" t="s">
        <v>66</v>
      </c>
      <c r="E140" s="540" t="s">
        <v>521</v>
      </c>
      <c r="F140" s="372" t="s">
        <v>596</v>
      </c>
      <c r="G140" s="229" t="s">
        <v>542</v>
      </c>
      <c r="H140" s="135">
        <v>0.98</v>
      </c>
      <c r="I140" s="135">
        <v>0.98</v>
      </c>
      <c r="J140" s="135">
        <v>0.98</v>
      </c>
      <c r="K140" s="135">
        <v>0.98</v>
      </c>
      <c r="L140" s="135">
        <v>0.98</v>
      </c>
      <c r="M140" s="135">
        <v>0.98</v>
      </c>
      <c r="N140" s="135">
        <v>0.98</v>
      </c>
      <c r="O140" s="135">
        <v>0.98</v>
      </c>
      <c r="P140" s="135">
        <v>0.98</v>
      </c>
      <c r="Q140" s="135">
        <v>0.98</v>
      </c>
      <c r="R140" s="135">
        <v>0.98</v>
      </c>
      <c r="S140" s="135">
        <v>0.98</v>
      </c>
      <c r="T140" s="135">
        <v>0.98</v>
      </c>
    </row>
    <row r="141" spans="1:20" outlineLevel="1" x14ac:dyDescent="0.2">
      <c r="A141" s="537"/>
      <c r="B141" s="539"/>
      <c r="C141" s="539"/>
      <c r="D141" s="539"/>
      <c r="E141" s="541"/>
      <c r="F141" s="378"/>
      <c r="G141" s="229" t="s">
        <v>543</v>
      </c>
      <c r="H141" s="150">
        <v>0.99</v>
      </c>
      <c r="I141" s="150">
        <v>0.99</v>
      </c>
      <c r="J141" s="150">
        <v>0.99</v>
      </c>
      <c r="K141" s="150">
        <v>1</v>
      </c>
      <c r="L141" s="150">
        <v>1</v>
      </c>
      <c r="M141" s="150">
        <v>1</v>
      </c>
      <c r="N141" s="150">
        <v>1</v>
      </c>
      <c r="O141" s="150">
        <v>1</v>
      </c>
      <c r="P141" s="150">
        <v>1</v>
      </c>
      <c r="Q141" s="230"/>
      <c r="R141" s="230"/>
      <c r="S141" s="230"/>
      <c r="T141" s="230"/>
    </row>
    <row r="142" spans="1:20" outlineLevel="1" x14ac:dyDescent="0.2">
      <c r="A142" s="536">
        <v>28</v>
      </c>
      <c r="B142" s="538" t="s">
        <v>48</v>
      </c>
      <c r="C142" s="538" t="s">
        <v>64</v>
      </c>
      <c r="D142" s="538" t="s">
        <v>519</v>
      </c>
      <c r="E142" s="540" t="s">
        <v>522</v>
      </c>
      <c r="F142" s="372" t="s">
        <v>596</v>
      </c>
      <c r="G142" s="229" t="s">
        <v>542</v>
      </c>
      <c r="H142" s="134">
        <v>354</v>
      </c>
      <c r="I142" s="137">
        <v>354</v>
      </c>
      <c r="J142" s="137">
        <v>354</v>
      </c>
      <c r="K142" s="137">
        <v>354</v>
      </c>
      <c r="L142" s="137">
        <v>354</v>
      </c>
      <c r="M142" s="137">
        <v>354</v>
      </c>
      <c r="N142" s="137">
        <v>354</v>
      </c>
      <c r="O142" s="137">
        <v>354</v>
      </c>
      <c r="P142" s="137">
        <v>354</v>
      </c>
      <c r="Q142" s="137">
        <v>354</v>
      </c>
      <c r="R142" s="137">
        <v>354</v>
      </c>
      <c r="S142" s="137">
        <v>354</v>
      </c>
      <c r="T142" s="137">
        <v>354</v>
      </c>
    </row>
    <row r="143" spans="1:20" outlineLevel="1" x14ac:dyDescent="0.2">
      <c r="A143" s="537"/>
      <c r="B143" s="539"/>
      <c r="C143" s="539"/>
      <c r="D143" s="539"/>
      <c r="E143" s="541"/>
      <c r="F143" s="378"/>
      <c r="G143" s="229" t="s">
        <v>543</v>
      </c>
      <c r="H143" s="144">
        <v>248</v>
      </c>
      <c r="I143" s="163">
        <v>98</v>
      </c>
      <c r="J143" s="163">
        <v>137</v>
      </c>
      <c r="K143" s="163">
        <v>108</v>
      </c>
      <c r="L143" s="146">
        <v>127</v>
      </c>
      <c r="M143" s="146">
        <v>43</v>
      </c>
      <c r="N143" s="146">
        <v>15</v>
      </c>
      <c r="O143" s="146">
        <v>22</v>
      </c>
      <c r="P143" s="146">
        <v>7</v>
      </c>
      <c r="Q143" s="98"/>
      <c r="R143" s="98"/>
      <c r="S143" s="98"/>
      <c r="T143" s="98"/>
    </row>
    <row r="144" spans="1:20" outlineLevel="1" x14ac:dyDescent="0.2">
      <c r="A144" s="536">
        <v>29</v>
      </c>
      <c r="B144" s="538" t="s">
        <v>48</v>
      </c>
      <c r="C144" s="538" t="s">
        <v>64</v>
      </c>
      <c r="D144" s="538" t="s">
        <v>519</v>
      </c>
      <c r="E144" s="540" t="s">
        <v>247</v>
      </c>
      <c r="F144" s="372" t="s">
        <v>596</v>
      </c>
      <c r="G144" s="229" t="s">
        <v>542</v>
      </c>
      <c r="H144" s="135">
        <v>0.85</v>
      </c>
      <c r="I144" s="135">
        <v>0.85</v>
      </c>
      <c r="J144" s="135">
        <v>0.85</v>
      </c>
      <c r="K144" s="135">
        <v>0.85</v>
      </c>
      <c r="L144" s="135">
        <v>0.85</v>
      </c>
      <c r="M144" s="135">
        <v>0.85</v>
      </c>
      <c r="N144" s="135">
        <v>0.85</v>
      </c>
      <c r="O144" s="135">
        <v>0.85</v>
      </c>
      <c r="P144" s="135">
        <v>0.85</v>
      </c>
      <c r="Q144" s="135">
        <v>0.85</v>
      </c>
      <c r="R144" s="135">
        <v>0.85</v>
      </c>
      <c r="S144" s="135">
        <v>0.85</v>
      </c>
      <c r="T144" s="135">
        <v>0.85</v>
      </c>
    </row>
    <row r="145" spans="1:20" outlineLevel="1" x14ac:dyDescent="0.2">
      <c r="A145" s="537"/>
      <c r="B145" s="539"/>
      <c r="C145" s="539"/>
      <c r="D145" s="539"/>
      <c r="E145" s="541"/>
      <c r="F145" s="378"/>
      <c r="G145" s="229" t="s">
        <v>543</v>
      </c>
      <c r="H145" s="150">
        <v>0.96</v>
      </c>
      <c r="I145" s="150">
        <f>[3]summary!$F$63</f>
        <v>0.88</v>
      </c>
      <c r="J145" s="150">
        <f>[3]summary!$G$63</f>
        <v>0.92500000000000004</v>
      </c>
      <c r="K145" s="150">
        <f>[3]summary!$H$63</f>
        <v>0.92500000000000004</v>
      </c>
      <c r="L145" s="150">
        <v>0.91830000000000001</v>
      </c>
      <c r="M145" s="150">
        <v>1</v>
      </c>
      <c r="N145" s="150">
        <v>1</v>
      </c>
      <c r="O145" s="150">
        <v>1</v>
      </c>
      <c r="P145" s="150">
        <v>1</v>
      </c>
      <c r="Q145" s="230"/>
      <c r="R145" s="230"/>
      <c r="S145" s="230"/>
      <c r="T145" s="230"/>
    </row>
    <row r="146" spans="1:20" outlineLevel="1" x14ac:dyDescent="0.2">
      <c r="A146" s="536">
        <v>30</v>
      </c>
      <c r="B146" s="538" t="s">
        <v>48</v>
      </c>
      <c r="C146" s="538" t="s">
        <v>64</v>
      </c>
      <c r="D146" s="538" t="s">
        <v>50</v>
      </c>
      <c r="E146" s="540" t="s">
        <v>523</v>
      </c>
      <c r="F146" s="372" t="s">
        <v>596</v>
      </c>
      <c r="G146" s="229" t="s">
        <v>542</v>
      </c>
      <c r="H146" s="134">
        <v>4</v>
      </c>
      <c r="I146" s="134">
        <v>4</v>
      </c>
      <c r="J146" s="134">
        <v>4</v>
      </c>
      <c r="K146" s="134">
        <v>4</v>
      </c>
      <c r="L146" s="134">
        <v>4</v>
      </c>
      <c r="M146" s="134">
        <v>4</v>
      </c>
      <c r="N146" s="134">
        <v>4</v>
      </c>
      <c r="O146" s="134">
        <v>4</v>
      </c>
      <c r="P146" s="134">
        <v>4</v>
      </c>
      <c r="Q146" s="134">
        <v>4</v>
      </c>
      <c r="R146" s="134">
        <v>4</v>
      </c>
      <c r="S146" s="134">
        <v>4</v>
      </c>
      <c r="T146" s="134">
        <v>4</v>
      </c>
    </row>
    <row r="147" spans="1:20" outlineLevel="1" x14ac:dyDescent="0.2">
      <c r="A147" s="537"/>
      <c r="B147" s="539"/>
      <c r="C147" s="539"/>
      <c r="D147" s="539"/>
      <c r="E147" s="541"/>
      <c r="F147" s="378"/>
      <c r="G147" s="229" t="s">
        <v>543</v>
      </c>
      <c r="H147" s="165">
        <f>AVERAGE(I147:T147)</f>
        <v>4.0250000000000004</v>
      </c>
      <c r="I147" s="144">
        <v>4</v>
      </c>
      <c r="J147" s="144">
        <v>4</v>
      </c>
      <c r="K147" s="144">
        <v>4.2</v>
      </c>
      <c r="L147" s="144">
        <v>4</v>
      </c>
      <c r="M147" s="144">
        <v>4</v>
      </c>
      <c r="N147" s="144">
        <v>4</v>
      </c>
      <c r="O147" s="144">
        <v>4</v>
      </c>
      <c r="P147" s="144">
        <v>4</v>
      </c>
      <c r="Q147" s="229"/>
      <c r="R147" s="229"/>
      <c r="S147" s="229"/>
      <c r="T147" s="229"/>
    </row>
    <row r="148" spans="1:20" outlineLevel="1" x14ac:dyDescent="0.2">
      <c r="A148" s="536">
        <v>31</v>
      </c>
      <c r="B148" s="538" t="s">
        <v>48</v>
      </c>
      <c r="C148" s="538" t="s">
        <v>68</v>
      </c>
      <c r="D148" s="538" t="s">
        <v>50</v>
      </c>
      <c r="E148" s="540" t="s">
        <v>524</v>
      </c>
      <c r="F148" s="372" t="s">
        <v>596</v>
      </c>
      <c r="G148" s="229" t="s">
        <v>542</v>
      </c>
      <c r="H148" s="134">
        <v>30</v>
      </c>
      <c r="I148" s="137">
        <v>29</v>
      </c>
      <c r="J148" s="137">
        <v>29</v>
      </c>
      <c r="K148" s="137">
        <v>29</v>
      </c>
      <c r="L148" s="137">
        <v>31</v>
      </c>
      <c r="M148" s="137">
        <v>31</v>
      </c>
      <c r="N148" s="137">
        <v>15</v>
      </c>
      <c r="O148" s="137">
        <v>15</v>
      </c>
      <c r="P148" s="137">
        <v>15</v>
      </c>
      <c r="Q148" s="137">
        <v>23</v>
      </c>
      <c r="R148" s="137">
        <v>23</v>
      </c>
      <c r="S148" s="137">
        <v>23</v>
      </c>
      <c r="T148" s="137">
        <v>23</v>
      </c>
    </row>
    <row r="149" spans="1:20" outlineLevel="1" x14ac:dyDescent="0.2">
      <c r="A149" s="537"/>
      <c r="B149" s="539"/>
      <c r="C149" s="539"/>
      <c r="D149" s="539"/>
      <c r="E149" s="541"/>
      <c r="F149" s="378"/>
      <c r="G149" s="229" t="s">
        <v>543</v>
      </c>
      <c r="H149" s="144">
        <v>30</v>
      </c>
      <c r="I149" s="146">
        <v>30</v>
      </c>
      <c r="J149" s="146">
        <v>30</v>
      </c>
      <c r="K149" s="146">
        <v>30</v>
      </c>
      <c r="L149" s="146">
        <v>31</v>
      </c>
      <c r="M149" s="146">
        <v>31</v>
      </c>
      <c r="N149" s="146">
        <v>15</v>
      </c>
      <c r="O149" s="146">
        <v>15</v>
      </c>
      <c r="P149" s="146">
        <v>15</v>
      </c>
      <c r="Q149" s="98"/>
      <c r="R149" s="98"/>
      <c r="S149" s="98"/>
      <c r="T149" s="98"/>
    </row>
    <row r="150" spans="1:20" outlineLevel="1" x14ac:dyDescent="0.2">
      <c r="A150" s="536">
        <v>32</v>
      </c>
      <c r="B150" s="538" t="s">
        <v>48</v>
      </c>
      <c r="C150" s="538" t="s">
        <v>68</v>
      </c>
      <c r="D150" s="538" t="s">
        <v>65</v>
      </c>
      <c r="E150" s="540" t="s">
        <v>528</v>
      </c>
      <c r="F150" s="372" t="s">
        <v>596</v>
      </c>
      <c r="G150" s="229" t="s">
        <v>542</v>
      </c>
      <c r="H150" s="135">
        <v>0.03</v>
      </c>
      <c r="I150" s="135">
        <v>0</v>
      </c>
      <c r="J150" s="135">
        <v>0</v>
      </c>
      <c r="K150" s="135">
        <v>0</v>
      </c>
      <c r="L150" s="135">
        <v>0.01</v>
      </c>
      <c r="M150" s="135">
        <v>0.01</v>
      </c>
      <c r="N150" s="135">
        <v>0.01</v>
      </c>
      <c r="O150" s="135">
        <v>0.02</v>
      </c>
      <c r="P150" s="135">
        <v>0.02</v>
      </c>
      <c r="Q150" s="135">
        <v>0.02</v>
      </c>
      <c r="R150" s="135">
        <v>0.03</v>
      </c>
      <c r="S150" s="135">
        <v>0.03</v>
      </c>
      <c r="T150" s="135">
        <v>0.03</v>
      </c>
    </row>
    <row r="151" spans="1:20" outlineLevel="1" x14ac:dyDescent="0.2">
      <c r="A151" s="537"/>
      <c r="B151" s="539"/>
      <c r="C151" s="539"/>
      <c r="D151" s="539"/>
      <c r="E151" s="541"/>
      <c r="F151" s="378"/>
      <c r="G151" s="229" t="s">
        <v>543</v>
      </c>
      <c r="H151" s="150">
        <v>0.01</v>
      </c>
      <c r="I151" s="145">
        <v>0</v>
      </c>
      <c r="J151" s="145">
        <v>0</v>
      </c>
      <c r="K151" s="145">
        <v>0</v>
      </c>
      <c r="L151" s="145">
        <v>0.01</v>
      </c>
      <c r="M151" s="145">
        <v>0.01</v>
      </c>
      <c r="N151" s="145">
        <v>0.01</v>
      </c>
      <c r="O151" s="145">
        <v>0.02</v>
      </c>
      <c r="P151" s="145">
        <v>0.02</v>
      </c>
      <c r="Q151" s="235"/>
      <c r="R151" s="235"/>
      <c r="S151" s="235"/>
      <c r="T151" s="235"/>
    </row>
    <row r="152" spans="1:20" outlineLevel="1" x14ac:dyDescent="0.2">
      <c r="A152" s="536">
        <v>33</v>
      </c>
      <c r="B152" s="538" t="s">
        <v>48</v>
      </c>
      <c r="C152" s="538" t="s">
        <v>68</v>
      </c>
      <c r="D152" s="538" t="s">
        <v>519</v>
      </c>
      <c r="E152" s="540" t="s">
        <v>529</v>
      </c>
      <c r="F152" s="372" t="s">
        <v>596</v>
      </c>
      <c r="G152" s="229" t="s">
        <v>542</v>
      </c>
      <c r="H152" s="156">
        <v>1.8499999999999999E-2</v>
      </c>
      <c r="I152" s="156">
        <v>1.8499999999999999E-2</v>
      </c>
      <c r="J152" s="156">
        <v>1.8499999999999999E-2</v>
      </c>
      <c r="K152" s="156">
        <v>1.8499999999999999E-2</v>
      </c>
      <c r="L152" s="156">
        <v>1.8499999999999999E-2</v>
      </c>
      <c r="M152" s="156">
        <v>1.8499999999999999E-2</v>
      </c>
      <c r="N152" s="156">
        <v>1.8499999999999999E-2</v>
      </c>
      <c r="O152" s="156">
        <v>1.8499999999999999E-2</v>
      </c>
      <c r="P152" s="156">
        <v>1.8499999999999999E-2</v>
      </c>
      <c r="Q152" s="156">
        <v>1.8499999999999999E-2</v>
      </c>
      <c r="R152" s="156">
        <v>1.8499999999999999E-2</v>
      </c>
      <c r="S152" s="156">
        <v>1.8499999999999999E-2</v>
      </c>
      <c r="T152" s="156">
        <v>1.8499999999999999E-2</v>
      </c>
    </row>
    <row r="153" spans="1:20" outlineLevel="1" x14ac:dyDescent="0.2">
      <c r="A153" s="537"/>
      <c r="B153" s="539"/>
      <c r="C153" s="539"/>
      <c r="D153" s="539"/>
      <c r="E153" s="541"/>
      <c r="F153" s="378"/>
      <c r="G153" s="229" t="s">
        <v>543</v>
      </c>
      <c r="H153" s="153">
        <v>7.1000000000000004E-3</v>
      </c>
      <c r="I153" s="153">
        <v>7.3000000000000001E-3</v>
      </c>
      <c r="J153" s="153">
        <v>1.09E-2</v>
      </c>
      <c r="K153" s="153">
        <v>1.4200000000000001E-2</v>
      </c>
      <c r="L153" s="153">
        <v>1.35E-2</v>
      </c>
      <c r="M153" s="153">
        <v>1.0500000000000001E-2</v>
      </c>
      <c r="N153" s="153">
        <v>0</v>
      </c>
      <c r="O153" s="153">
        <v>0</v>
      </c>
      <c r="P153" s="153">
        <v>0</v>
      </c>
      <c r="Q153" s="232"/>
      <c r="R153" s="232"/>
      <c r="S153" s="232"/>
      <c r="T153" s="232"/>
    </row>
    <row r="154" spans="1:20" outlineLevel="1" x14ac:dyDescent="0.2">
      <c r="A154" s="536">
        <v>34</v>
      </c>
      <c r="B154" s="538" t="s">
        <v>48</v>
      </c>
      <c r="C154" s="538" t="s">
        <v>68</v>
      </c>
      <c r="D154" s="538" t="s">
        <v>65</v>
      </c>
      <c r="E154" s="540" t="s">
        <v>530</v>
      </c>
      <c r="F154" s="372" t="s">
        <v>596</v>
      </c>
      <c r="G154" s="229" t="s">
        <v>542</v>
      </c>
      <c r="H154" s="157" t="s">
        <v>631</v>
      </c>
      <c r="I154" s="157" t="s">
        <v>631</v>
      </c>
      <c r="J154" s="157" t="s">
        <v>631</v>
      </c>
      <c r="K154" s="157" t="s">
        <v>631</v>
      </c>
      <c r="L154" s="157" t="s">
        <v>631</v>
      </c>
      <c r="M154" s="157" t="s">
        <v>631</v>
      </c>
      <c r="N154" s="157" t="s">
        <v>631</v>
      </c>
      <c r="O154" s="157" t="s">
        <v>631</v>
      </c>
      <c r="P154" s="157" t="s">
        <v>631</v>
      </c>
      <c r="Q154" s="157" t="s">
        <v>631</v>
      </c>
      <c r="R154" s="157" t="s">
        <v>631</v>
      </c>
      <c r="S154" s="157" t="s">
        <v>631</v>
      </c>
      <c r="T154" s="157" t="s">
        <v>631</v>
      </c>
    </row>
    <row r="155" spans="1:20" outlineLevel="1" x14ac:dyDescent="0.2">
      <c r="A155" s="537"/>
      <c r="B155" s="539"/>
      <c r="C155" s="539"/>
      <c r="D155" s="539"/>
      <c r="E155" s="541"/>
      <c r="F155" s="378"/>
      <c r="G155" s="229" t="s">
        <v>543</v>
      </c>
      <c r="H155" s="166" t="s">
        <v>631</v>
      </c>
      <c r="I155" s="166" t="s">
        <v>631</v>
      </c>
      <c r="J155" s="166" t="s">
        <v>631</v>
      </c>
      <c r="K155" s="166" t="s">
        <v>631</v>
      </c>
      <c r="L155" s="166" t="s">
        <v>631</v>
      </c>
      <c r="M155" s="166" t="s">
        <v>631</v>
      </c>
      <c r="N155" s="166" t="s">
        <v>631</v>
      </c>
      <c r="O155" s="166" t="s">
        <v>631</v>
      </c>
      <c r="P155" s="166" t="s">
        <v>631</v>
      </c>
      <c r="Q155" s="239"/>
      <c r="R155" s="239"/>
      <c r="S155" s="239"/>
      <c r="T155" s="239"/>
    </row>
    <row r="156" spans="1:20" outlineLevel="1" x14ac:dyDescent="0.2">
      <c r="A156" s="536">
        <v>35</v>
      </c>
      <c r="B156" s="538" t="s">
        <v>48</v>
      </c>
      <c r="C156" s="538" t="s">
        <v>68</v>
      </c>
      <c r="D156" s="538" t="s">
        <v>65</v>
      </c>
      <c r="E156" s="540" t="s">
        <v>572</v>
      </c>
      <c r="F156" s="372" t="s">
        <v>596</v>
      </c>
      <c r="G156" s="229" t="s">
        <v>542</v>
      </c>
      <c r="H156" s="134">
        <v>36</v>
      </c>
      <c r="I156" s="134">
        <v>100</v>
      </c>
      <c r="J156" s="134">
        <v>100</v>
      </c>
      <c r="K156" s="134">
        <v>90</v>
      </c>
      <c r="L156" s="134">
        <v>90</v>
      </c>
      <c r="M156" s="134">
        <v>90</v>
      </c>
      <c r="N156" s="134">
        <v>90</v>
      </c>
      <c r="O156" s="134">
        <v>36</v>
      </c>
      <c r="P156" s="134">
        <v>36</v>
      </c>
      <c r="Q156" s="134">
        <v>36</v>
      </c>
      <c r="R156" s="134">
        <v>36</v>
      </c>
      <c r="S156" s="134">
        <v>36</v>
      </c>
      <c r="T156" s="134">
        <v>36</v>
      </c>
    </row>
    <row r="157" spans="1:20" outlineLevel="1" x14ac:dyDescent="0.2">
      <c r="A157" s="537"/>
      <c r="B157" s="539"/>
      <c r="C157" s="539"/>
      <c r="D157" s="539"/>
      <c r="E157" s="541"/>
      <c r="F157" s="378"/>
      <c r="G157" s="229" t="s">
        <v>543</v>
      </c>
      <c r="H157" s="144">
        <v>0</v>
      </c>
      <c r="I157" s="144">
        <v>100</v>
      </c>
      <c r="J157" s="144">
        <v>100</v>
      </c>
      <c r="K157" s="144">
        <v>90</v>
      </c>
      <c r="L157" s="144">
        <v>57</v>
      </c>
      <c r="M157" s="144">
        <v>14</v>
      </c>
      <c r="N157" s="144">
        <v>0</v>
      </c>
      <c r="O157" s="144">
        <v>0</v>
      </c>
      <c r="P157" s="144">
        <v>0</v>
      </c>
      <c r="Q157" s="229"/>
      <c r="R157" s="229"/>
      <c r="S157" s="229"/>
      <c r="T157" s="229"/>
    </row>
    <row r="158" spans="1:20" outlineLevel="1" x14ac:dyDescent="0.2">
      <c r="A158" s="536">
        <v>36</v>
      </c>
      <c r="B158" s="538" t="s">
        <v>48</v>
      </c>
      <c r="C158" s="538" t="s">
        <v>68</v>
      </c>
      <c r="D158" s="538" t="s">
        <v>52</v>
      </c>
      <c r="E158" s="540" t="s">
        <v>586</v>
      </c>
      <c r="F158" s="370"/>
      <c r="G158" s="229" t="s">
        <v>542</v>
      </c>
      <c r="H158" s="134">
        <v>0</v>
      </c>
      <c r="I158" s="134" t="s">
        <v>594</v>
      </c>
      <c r="J158" s="134" t="s">
        <v>594</v>
      </c>
      <c r="K158" s="134" t="s">
        <v>594</v>
      </c>
      <c r="L158" s="134" t="s">
        <v>594</v>
      </c>
      <c r="M158" s="134" t="s">
        <v>594</v>
      </c>
      <c r="N158" s="134" t="s">
        <v>594</v>
      </c>
      <c r="O158" s="134">
        <v>0</v>
      </c>
      <c r="P158" s="134">
        <v>0</v>
      </c>
      <c r="Q158" s="134">
        <v>0</v>
      </c>
      <c r="R158" s="134">
        <v>0</v>
      </c>
      <c r="S158" s="134">
        <v>0</v>
      </c>
      <c r="T158" s="134">
        <v>0</v>
      </c>
    </row>
    <row r="159" spans="1:20" outlineLevel="1" x14ac:dyDescent="0.2">
      <c r="A159" s="537"/>
      <c r="B159" s="539"/>
      <c r="C159" s="539"/>
      <c r="D159" s="539"/>
      <c r="E159" s="541"/>
      <c r="F159" s="371"/>
      <c r="G159" s="229" t="s">
        <v>543</v>
      </c>
      <c r="H159" s="150">
        <v>0</v>
      </c>
      <c r="I159" s="150">
        <v>0.95</v>
      </c>
      <c r="J159" s="150">
        <v>0.94</v>
      </c>
      <c r="K159" s="150">
        <v>0.95</v>
      </c>
      <c r="L159" s="150">
        <v>0.9</v>
      </c>
      <c r="M159" s="150">
        <v>0</v>
      </c>
      <c r="N159" s="150">
        <v>0</v>
      </c>
      <c r="O159" s="150">
        <v>0</v>
      </c>
      <c r="P159" s="150">
        <v>0</v>
      </c>
      <c r="Q159" s="229"/>
      <c r="R159" s="229"/>
      <c r="S159" s="229"/>
      <c r="T159" s="229"/>
    </row>
    <row r="160" spans="1:20" ht="20.25" outlineLevel="1" x14ac:dyDescent="0.3">
      <c r="A160" s="536">
        <v>37</v>
      </c>
      <c r="B160" s="538" t="s">
        <v>48</v>
      </c>
      <c r="C160" s="538" t="s">
        <v>68</v>
      </c>
      <c r="D160" s="538" t="s">
        <v>51</v>
      </c>
      <c r="E160" s="540" t="s">
        <v>556</v>
      </c>
      <c r="F160" s="370"/>
      <c r="G160" s="229" t="s">
        <v>542</v>
      </c>
      <c r="H160" s="158">
        <v>26.065335267772237</v>
      </c>
      <c r="I160" s="137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</row>
    <row r="161" spans="1:20" ht="20.25" outlineLevel="1" x14ac:dyDescent="0.3">
      <c r="A161" s="537"/>
      <c r="B161" s="539"/>
      <c r="C161" s="539"/>
      <c r="D161" s="539"/>
      <c r="E161" s="541"/>
      <c r="F161" s="371"/>
      <c r="G161" s="229" t="s">
        <v>543</v>
      </c>
      <c r="H161" s="121"/>
      <c r="I161" s="98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spans="1:20" ht="20.25" outlineLevel="1" x14ac:dyDescent="0.3">
      <c r="A162" s="536">
        <v>38</v>
      </c>
      <c r="B162" s="538" t="s">
        <v>48</v>
      </c>
      <c r="C162" s="538" t="s">
        <v>68</v>
      </c>
      <c r="D162" s="538" t="s">
        <v>51</v>
      </c>
      <c r="E162" s="540" t="s">
        <v>557</v>
      </c>
      <c r="F162" s="370"/>
      <c r="G162" s="229" t="s">
        <v>542</v>
      </c>
      <c r="H162" s="158">
        <v>0.18700119711729501</v>
      </c>
      <c r="I162" s="137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</row>
    <row r="163" spans="1:20" ht="20.25" outlineLevel="1" x14ac:dyDescent="0.3">
      <c r="A163" s="537"/>
      <c r="B163" s="539"/>
      <c r="C163" s="539"/>
      <c r="D163" s="539"/>
      <c r="E163" s="541"/>
      <c r="F163" s="371"/>
      <c r="G163" s="229" t="s">
        <v>543</v>
      </c>
      <c r="H163" s="121"/>
      <c r="I163" s="98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6" spans="1:20" ht="25.5" x14ac:dyDescent="0.2">
      <c r="A166" s="117" t="s">
        <v>612</v>
      </c>
    </row>
    <row r="167" spans="1:20" s="63" customFormat="1" outlineLevel="1" x14ac:dyDescent="0.2">
      <c r="A167" s="32" t="s">
        <v>0</v>
      </c>
      <c r="B167" s="32" t="s">
        <v>59</v>
      </c>
      <c r="C167" s="32" t="s">
        <v>62</v>
      </c>
      <c r="D167" s="32" t="s">
        <v>584</v>
      </c>
      <c r="E167" s="32" t="s">
        <v>49</v>
      </c>
      <c r="F167" s="32" t="s">
        <v>545</v>
      </c>
      <c r="G167" s="32"/>
      <c r="H167" s="32" t="s">
        <v>627</v>
      </c>
      <c r="I167" s="32" t="s">
        <v>485</v>
      </c>
      <c r="J167" s="32" t="s">
        <v>486</v>
      </c>
      <c r="K167" s="32" t="s">
        <v>487</v>
      </c>
      <c r="L167" s="32" t="s">
        <v>488</v>
      </c>
      <c r="M167" s="32" t="s">
        <v>489</v>
      </c>
      <c r="N167" s="32" t="s">
        <v>490</v>
      </c>
      <c r="O167" s="32" t="s">
        <v>491</v>
      </c>
      <c r="P167" s="32" t="s">
        <v>492</v>
      </c>
      <c r="Q167" s="32" t="s">
        <v>493</v>
      </c>
      <c r="R167" s="32" t="s">
        <v>494</v>
      </c>
      <c r="S167" s="32" t="s">
        <v>495</v>
      </c>
      <c r="T167" s="32" t="s">
        <v>496</v>
      </c>
    </row>
    <row r="168" spans="1:20" outlineLevel="1" x14ac:dyDescent="0.2">
      <c r="A168" s="536">
        <v>1</v>
      </c>
      <c r="B168" s="538" t="s">
        <v>48</v>
      </c>
      <c r="C168" s="538" t="s">
        <v>63</v>
      </c>
      <c r="D168" s="544" t="s">
        <v>497</v>
      </c>
      <c r="E168" s="546" t="s">
        <v>78</v>
      </c>
      <c r="F168" s="460" t="s">
        <v>595</v>
      </c>
      <c r="G168" s="229" t="s">
        <v>542</v>
      </c>
      <c r="H168" s="462">
        <v>0</v>
      </c>
      <c r="I168" s="462">
        <v>0</v>
      </c>
      <c r="J168" s="462">
        <v>0</v>
      </c>
      <c r="K168" s="462">
        <v>0</v>
      </c>
      <c r="L168" s="462">
        <v>0</v>
      </c>
      <c r="M168" s="462">
        <v>0</v>
      </c>
      <c r="N168" s="462">
        <v>0</v>
      </c>
      <c r="O168" s="462">
        <v>0</v>
      </c>
      <c r="P168" s="462">
        <v>0</v>
      </c>
      <c r="Q168" s="134">
        <v>0</v>
      </c>
      <c r="R168" s="134">
        <v>0</v>
      </c>
      <c r="S168" s="134">
        <v>0</v>
      </c>
      <c r="T168" s="134">
        <v>0</v>
      </c>
    </row>
    <row r="169" spans="1:20" outlineLevel="1" x14ac:dyDescent="0.2">
      <c r="A169" s="537"/>
      <c r="B169" s="539"/>
      <c r="C169" s="539"/>
      <c r="D169" s="545"/>
      <c r="E169" s="547"/>
      <c r="F169" s="461"/>
      <c r="G169" s="229" t="s">
        <v>543</v>
      </c>
      <c r="H169" s="463">
        <v>0</v>
      </c>
      <c r="I169" s="463">
        <v>0</v>
      </c>
      <c r="J169" s="463">
        <v>0</v>
      </c>
      <c r="K169" s="463">
        <v>0</v>
      </c>
      <c r="L169" s="463">
        <v>0</v>
      </c>
      <c r="M169" s="463">
        <v>0</v>
      </c>
      <c r="N169" s="463">
        <v>0</v>
      </c>
      <c r="O169" s="463">
        <v>0</v>
      </c>
      <c r="P169" s="463">
        <v>0</v>
      </c>
      <c r="Q169" s="229"/>
      <c r="R169" s="229"/>
      <c r="S169" s="229"/>
      <c r="T169" s="229"/>
    </row>
    <row r="170" spans="1:20" outlineLevel="1" x14ac:dyDescent="0.2">
      <c r="A170" s="536">
        <f>A168+1</f>
        <v>2</v>
      </c>
      <c r="B170" s="538" t="s">
        <v>48</v>
      </c>
      <c r="C170" s="538" t="s">
        <v>63</v>
      </c>
      <c r="D170" s="544" t="s">
        <v>497</v>
      </c>
      <c r="E170" s="546" t="s">
        <v>79</v>
      </c>
      <c r="F170" s="460" t="s">
        <v>595</v>
      </c>
      <c r="G170" s="229" t="s">
        <v>542</v>
      </c>
      <c r="H170" s="462">
        <v>0</v>
      </c>
      <c r="I170" s="462">
        <v>0</v>
      </c>
      <c r="J170" s="462">
        <v>0</v>
      </c>
      <c r="K170" s="462">
        <v>0</v>
      </c>
      <c r="L170" s="462">
        <v>0</v>
      </c>
      <c r="M170" s="462">
        <v>0</v>
      </c>
      <c r="N170" s="462">
        <v>0</v>
      </c>
      <c r="O170" s="462">
        <v>0</v>
      </c>
      <c r="P170" s="462">
        <v>0</v>
      </c>
      <c r="Q170" s="134">
        <v>0</v>
      </c>
      <c r="R170" s="134">
        <v>0</v>
      </c>
      <c r="S170" s="134">
        <v>0</v>
      </c>
      <c r="T170" s="134">
        <v>0</v>
      </c>
    </row>
    <row r="171" spans="1:20" outlineLevel="1" x14ac:dyDescent="0.2">
      <c r="A171" s="537"/>
      <c r="B171" s="539"/>
      <c r="C171" s="539"/>
      <c r="D171" s="545"/>
      <c r="E171" s="547"/>
      <c r="F171" s="461"/>
      <c r="G171" s="229" t="s">
        <v>543</v>
      </c>
      <c r="H171" s="463">
        <v>0</v>
      </c>
      <c r="I171" s="463">
        <v>0</v>
      </c>
      <c r="J171" s="463">
        <v>0</v>
      </c>
      <c r="K171" s="463">
        <v>0</v>
      </c>
      <c r="L171" s="463">
        <v>0</v>
      </c>
      <c r="M171" s="463">
        <v>0</v>
      </c>
      <c r="N171" s="463">
        <v>0</v>
      </c>
      <c r="O171" s="463">
        <v>0</v>
      </c>
      <c r="P171" s="463">
        <v>0</v>
      </c>
      <c r="Q171" s="229"/>
      <c r="R171" s="229"/>
      <c r="S171" s="229"/>
      <c r="T171" s="229"/>
    </row>
    <row r="172" spans="1:20" outlineLevel="1" x14ac:dyDescent="0.2">
      <c r="A172" s="536">
        <v>3</v>
      </c>
      <c r="B172" s="538" t="s">
        <v>48</v>
      </c>
      <c r="C172" s="538" t="s">
        <v>63</v>
      </c>
      <c r="D172" s="544" t="s">
        <v>519</v>
      </c>
      <c r="E172" s="546" t="s">
        <v>498</v>
      </c>
      <c r="F172" s="460" t="s">
        <v>597</v>
      </c>
      <c r="G172" s="229" t="s">
        <v>542</v>
      </c>
      <c r="H172" s="464">
        <v>0.95</v>
      </c>
      <c r="I172" s="464" t="s">
        <v>499</v>
      </c>
      <c r="J172" s="464" t="s">
        <v>499</v>
      </c>
      <c r="K172" s="464" t="s">
        <v>499</v>
      </c>
      <c r="L172" s="464" t="s">
        <v>499</v>
      </c>
      <c r="M172" s="464" t="s">
        <v>499</v>
      </c>
      <c r="N172" s="464" t="s">
        <v>499</v>
      </c>
      <c r="O172" s="464" t="s">
        <v>499</v>
      </c>
      <c r="P172" s="464" t="s">
        <v>499</v>
      </c>
      <c r="Q172" s="135" t="s">
        <v>499</v>
      </c>
      <c r="R172" s="135" t="s">
        <v>499</v>
      </c>
      <c r="S172" s="135" t="s">
        <v>499</v>
      </c>
      <c r="T172" s="135">
        <v>0.95</v>
      </c>
    </row>
    <row r="173" spans="1:20" outlineLevel="1" x14ac:dyDescent="0.2">
      <c r="A173" s="537"/>
      <c r="B173" s="539"/>
      <c r="C173" s="539"/>
      <c r="D173" s="545"/>
      <c r="E173" s="547"/>
      <c r="F173" s="461"/>
      <c r="G173" s="229" t="s">
        <v>543</v>
      </c>
      <c r="H173" s="465" t="s">
        <v>605</v>
      </c>
      <c r="I173" s="465" t="s">
        <v>594</v>
      </c>
      <c r="J173" s="465" t="s">
        <v>594</v>
      </c>
      <c r="K173" s="465" t="s">
        <v>594</v>
      </c>
      <c r="L173" s="465" t="s">
        <v>594</v>
      </c>
      <c r="M173" s="466" t="s">
        <v>594</v>
      </c>
      <c r="N173" s="466" t="s">
        <v>594</v>
      </c>
      <c r="O173" s="465" t="s">
        <v>605</v>
      </c>
      <c r="P173" s="464" t="s">
        <v>499</v>
      </c>
      <c r="Q173" s="230"/>
      <c r="R173" s="230"/>
      <c r="S173" s="230"/>
      <c r="T173" s="230"/>
    </row>
    <row r="174" spans="1:20" outlineLevel="1" x14ac:dyDescent="0.2">
      <c r="A174" s="536">
        <v>4</v>
      </c>
      <c r="B174" s="538" t="s">
        <v>48</v>
      </c>
      <c r="C174" s="538" t="s">
        <v>63</v>
      </c>
      <c r="D174" s="544" t="s">
        <v>512</v>
      </c>
      <c r="E174" s="546" t="s">
        <v>517</v>
      </c>
      <c r="F174" s="460" t="s">
        <v>596</v>
      </c>
      <c r="G174" s="229" t="s">
        <v>542</v>
      </c>
      <c r="H174" s="464">
        <v>0.3</v>
      </c>
      <c r="I174" s="467">
        <v>0.3</v>
      </c>
      <c r="J174" s="467">
        <v>0.3</v>
      </c>
      <c r="K174" s="467">
        <v>0.3</v>
      </c>
      <c r="L174" s="467">
        <v>0.3</v>
      </c>
      <c r="M174" s="467">
        <v>0.3</v>
      </c>
      <c r="N174" s="467">
        <v>0.3</v>
      </c>
      <c r="O174" s="467">
        <v>0.3</v>
      </c>
      <c r="P174" s="467">
        <v>0.3</v>
      </c>
      <c r="Q174" s="136">
        <v>0.3</v>
      </c>
      <c r="R174" s="136">
        <v>0.3</v>
      </c>
      <c r="S174" s="136">
        <v>0.3</v>
      </c>
      <c r="T174" s="136">
        <v>0.3</v>
      </c>
    </row>
    <row r="175" spans="1:20" outlineLevel="1" x14ac:dyDescent="0.2">
      <c r="A175" s="537"/>
      <c r="B175" s="539"/>
      <c r="C175" s="539"/>
      <c r="D175" s="545"/>
      <c r="E175" s="547"/>
      <c r="F175" s="461"/>
      <c r="G175" s="229" t="s">
        <v>543</v>
      </c>
      <c r="H175" s="468">
        <v>0.3</v>
      </c>
      <c r="I175" s="469">
        <v>0.3</v>
      </c>
      <c r="J175" s="469">
        <v>0.3</v>
      </c>
      <c r="K175" s="469">
        <v>0.3</v>
      </c>
      <c r="L175" s="469">
        <v>0.3</v>
      </c>
      <c r="M175" s="469">
        <v>0.3</v>
      </c>
      <c r="N175" s="469">
        <v>0.3</v>
      </c>
      <c r="O175" s="469">
        <v>0.3</v>
      </c>
      <c r="P175" s="469">
        <v>0.3</v>
      </c>
      <c r="Q175" s="235"/>
      <c r="R175" s="235"/>
      <c r="S175" s="235"/>
      <c r="T175" s="235"/>
    </row>
    <row r="176" spans="1:20" outlineLevel="1" x14ac:dyDescent="0.2">
      <c r="A176" s="536">
        <v>5</v>
      </c>
      <c r="B176" s="538" t="s">
        <v>48</v>
      </c>
      <c r="C176" s="538" t="s">
        <v>63</v>
      </c>
      <c r="D176" s="544" t="s">
        <v>512</v>
      </c>
      <c r="E176" s="546" t="s">
        <v>546</v>
      </c>
      <c r="F176" s="460" t="s">
        <v>595</v>
      </c>
      <c r="G176" s="229" t="s">
        <v>542</v>
      </c>
      <c r="H176" s="470">
        <v>3.5</v>
      </c>
      <c r="I176" s="470">
        <v>3.5</v>
      </c>
      <c r="J176" s="470">
        <v>3.5</v>
      </c>
      <c r="K176" s="470">
        <v>3.5</v>
      </c>
      <c r="L176" s="470">
        <v>3.5</v>
      </c>
      <c r="M176" s="470">
        <v>3.5</v>
      </c>
      <c r="N176" s="470">
        <v>3.5</v>
      </c>
      <c r="O176" s="470">
        <v>3.5</v>
      </c>
      <c r="P176" s="470">
        <v>3.5</v>
      </c>
      <c r="Q176" s="137">
        <v>3.5</v>
      </c>
      <c r="R176" s="137">
        <v>3.5</v>
      </c>
      <c r="S176" s="137">
        <v>3.5</v>
      </c>
      <c r="T176" s="137">
        <v>3.5</v>
      </c>
    </row>
    <row r="177" spans="1:20" outlineLevel="1" x14ac:dyDescent="0.2">
      <c r="A177" s="537"/>
      <c r="B177" s="539"/>
      <c r="C177" s="539"/>
      <c r="D177" s="545"/>
      <c r="E177" s="547"/>
      <c r="F177" s="461"/>
      <c r="G177" s="229" t="s">
        <v>543</v>
      </c>
      <c r="H177" s="471" t="s">
        <v>594</v>
      </c>
      <c r="I177" s="471" t="s">
        <v>594</v>
      </c>
      <c r="J177" s="471" t="s">
        <v>594</v>
      </c>
      <c r="K177" s="472">
        <v>3.39</v>
      </c>
      <c r="L177" s="471" t="s">
        <v>594</v>
      </c>
      <c r="M177" s="473" t="s">
        <v>594</v>
      </c>
      <c r="N177" s="473" t="s">
        <v>594</v>
      </c>
      <c r="O177" s="471" t="s">
        <v>605</v>
      </c>
      <c r="P177" s="471" t="s">
        <v>605</v>
      </c>
      <c r="Q177" s="98"/>
      <c r="R177" s="98"/>
      <c r="S177" s="98"/>
      <c r="T177" s="98"/>
    </row>
    <row r="178" spans="1:20" outlineLevel="1" x14ac:dyDescent="0.2">
      <c r="A178" s="536">
        <v>6</v>
      </c>
      <c r="B178" s="538" t="s">
        <v>48</v>
      </c>
      <c r="C178" s="538" t="s">
        <v>63</v>
      </c>
      <c r="D178" s="544" t="s">
        <v>512</v>
      </c>
      <c r="E178" s="546" t="s">
        <v>983</v>
      </c>
      <c r="F178" s="460" t="s">
        <v>595</v>
      </c>
      <c r="G178" s="229" t="s">
        <v>542</v>
      </c>
      <c r="H178" s="467">
        <v>1</v>
      </c>
      <c r="I178" s="467">
        <v>1</v>
      </c>
      <c r="J178" s="467">
        <v>1</v>
      </c>
      <c r="K178" s="467">
        <v>1</v>
      </c>
      <c r="L178" s="467">
        <v>1</v>
      </c>
      <c r="M178" s="467">
        <v>1</v>
      </c>
      <c r="N178" s="467">
        <v>1</v>
      </c>
      <c r="O178" s="467">
        <v>1</v>
      </c>
      <c r="P178" s="467">
        <v>1</v>
      </c>
      <c r="Q178" s="136">
        <v>1</v>
      </c>
      <c r="R178" s="136">
        <v>1</v>
      </c>
      <c r="S178" s="136">
        <v>1</v>
      </c>
      <c r="T178" s="136">
        <v>1</v>
      </c>
    </row>
    <row r="179" spans="1:20" outlineLevel="1" x14ac:dyDescent="0.2">
      <c r="A179" s="537"/>
      <c r="B179" s="539"/>
      <c r="C179" s="539"/>
      <c r="D179" s="545"/>
      <c r="E179" s="547"/>
      <c r="F179" s="461"/>
      <c r="G179" s="229" t="s">
        <v>543</v>
      </c>
      <c r="H179" s="469">
        <v>1</v>
      </c>
      <c r="I179" s="469">
        <v>1</v>
      </c>
      <c r="J179" s="469">
        <v>1</v>
      </c>
      <c r="K179" s="469">
        <v>1</v>
      </c>
      <c r="L179" s="469">
        <v>1</v>
      </c>
      <c r="M179" s="469">
        <v>1</v>
      </c>
      <c r="N179" s="469">
        <v>1</v>
      </c>
      <c r="O179" s="469">
        <v>1</v>
      </c>
      <c r="P179" s="469">
        <v>1</v>
      </c>
      <c r="Q179" s="235"/>
      <c r="R179" s="235"/>
      <c r="S179" s="235"/>
      <c r="T179" s="235"/>
    </row>
    <row r="180" spans="1:20" outlineLevel="1" x14ac:dyDescent="0.2">
      <c r="A180" s="536">
        <v>7</v>
      </c>
      <c r="B180" s="538" t="s">
        <v>48</v>
      </c>
      <c r="C180" s="538" t="s">
        <v>63</v>
      </c>
      <c r="D180" s="544" t="s">
        <v>512</v>
      </c>
      <c r="E180" s="546" t="s">
        <v>548</v>
      </c>
      <c r="F180" s="460" t="s">
        <v>595</v>
      </c>
      <c r="G180" s="229" t="s">
        <v>542</v>
      </c>
      <c r="H180" s="467">
        <v>0.95</v>
      </c>
      <c r="I180" s="467">
        <v>0.95</v>
      </c>
      <c r="J180" s="467">
        <v>0.95</v>
      </c>
      <c r="K180" s="467">
        <v>0.95</v>
      </c>
      <c r="L180" s="467">
        <v>0.95</v>
      </c>
      <c r="M180" s="467">
        <v>0.95</v>
      </c>
      <c r="N180" s="467">
        <v>0.95</v>
      </c>
      <c r="O180" s="467">
        <v>0.95</v>
      </c>
      <c r="P180" s="467">
        <v>0.95</v>
      </c>
      <c r="Q180" s="136">
        <v>0.95</v>
      </c>
      <c r="R180" s="136">
        <v>0.95</v>
      </c>
      <c r="S180" s="136">
        <v>0.95</v>
      </c>
      <c r="T180" s="136">
        <v>0.95</v>
      </c>
    </row>
    <row r="181" spans="1:20" outlineLevel="1" x14ac:dyDescent="0.2">
      <c r="A181" s="537"/>
      <c r="B181" s="539"/>
      <c r="C181" s="539"/>
      <c r="D181" s="545"/>
      <c r="E181" s="547"/>
      <c r="F181" s="461"/>
      <c r="G181" s="229" t="s">
        <v>543</v>
      </c>
      <c r="H181" s="469">
        <v>0.96</v>
      </c>
      <c r="I181" s="469">
        <v>0.98</v>
      </c>
      <c r="J181" s="469">
        <v>0.97</v>
      </c>
      <c r="K181" s="469">
        <v>0.98</v>
      </c>
      <c r="L181" s="469">
        <v>0.98</v>
      </c>
      <c r="M181" s="469">
        <v>0.98</v>
      </c>
      <c r="N181" s="469">
        <v>1</v>
      </c>
      <c r="O181" s="469">
        <v>0.99</v>
      </c>
      <c r="P181" s="469">
        <v>0.99</v>
      </c>
      <c r="Q181" s="235"/>
      <c r="R181" s="235"/>
      <c r="S181" s="235"/>
      <c r="T181" s="235"/>
    </row>
    <row r="182" spans="1:20" outlineLevel="1" x14ac:dyDescent="0.2">
      <c r="A182" s="536">
        <v>8</v>
      </c>
      <c r="B182" s="538" t="s">
        <v>48</v>
      </c>
      <c r="C182" s="538" t="s">
        <v>63</v>
      </c>
      <c r="D182" s="544" t="s">
        <v>512</v>
      </c>
      <c r="E182" s="546" t="s">
        <v>984</v>
      </c>
      <c r="F182" s="460" t="s">
        <v>595</v>
      </c>
      <c r="G182" s="229" t="s">
        <v>542</v>
      </c>
      <c r="H182" s="470" t="s">
        <v>133</v>
      </c>
      <c r="I182" s="470" t="s">
        <v>133</v>
      </c>
      <c r="J182" s="470" t="s">
        <v>133</v>
      </c>
      <c r="K182" s="470" t="s">
        <v>133</v>
      </c>
      <c r="L182" s="470" t="s">
        <v>133</v>
      </c>
      <c r="M182" s="470" t="s">
        <v>133</v>
      </c>
      <c r="N182" s="470" t="s">
        <v>133</v>
      </c>
      <c r="O182" s="470" t="s">
        <v>133</v>
      </c>
      <c r="P182" s="470" t="s">
        <v>133</v>
      </c>
      <c r="Q182" s="137" t="s">
        <v>133</v>
      </c>
      <c r="R182" s="137" t="s">
        <v>133</v>
      </c>
      <c r="S182" s="137" t="s">
        <v>133</v>
      </c>
      <c r="T182" s="137" t="s">
        <v>133</v>
      </c>
    </row>
    <row r="183" spans="1:20" outlineLevel="1" x14ac:dyDescent="0.2">
      <c r="A183" s="537"/>
      <c r="B183" s="539"/>
      <c r="C183" s="539"/>
      <c r="D183" s="545"/>
      <c r="E183" s="547"/>
      <c r="F183" s="461"/>
      <c r="G183" s="229" t="s">
        <v>543</v>
      </c>
      <c r="H183" s="471" t="s">
        <v>133</v>
      </c>
      <c r="I183" s="471" t="s">
        <v>133</v>
      </c>
      <c r="J183" s="471" t="s">
        <v>133</v>
      </c>
      <c r="K183" s="471" t="s">
        <v>133</v>
      </c>
      <c r="L183" s="471" t="s">
        <v>133</v>
      </c>
      <c r="M183" s="473" t="s">
        <v>133</v>
      </c>
      <c r="N183" s="473" t="s">
        <v>133</v>
      </c>
      <c r="O183" s="471" t="s">
        <v>629</v>
      </c>
      <c r="P183" s="471" t="s">
        <v>629</v>
      </c>
      <c r="Q183" s="98"/>
      <c r="R183" s="98"/>
      <c r="S183" s="98"/>
      <c r="T183" s="98"/>
    </row>
    <row r="184" spans="1:20" outlineLevel="1" x14ac:dyDescent="0.2">
      <c r="A184" s="536">
        <v>9</v>
      </c>
      <c r="B184" s="538" t="s">
        <v>48</v>
      </c>
      <c r="C184" s="538" t="s">
        <v>63</v>
      </c>
      <c r="D184" s="544" t="s">
        <v>512</v>
      </c>
      <c r="E184" s="546" t="s">
        <v>549</v>
      </c>
      <c r="F184" s="460" t="s">
        <v>595</v>
      </c>
      <c r="G184" s="229" t="s">
        <v>542</v>
      </c>
      <c r="H184" s="470">
        <v>0</v>
      </c>
      <c r="I184" s="470">
        <v>0</v>
      </c>
      <c r="J184" s="470">
        <v>0</v>
      </c>
      <c r="K184" s="470">
        <v>0</v>
      </c>
      <c r="L184" s="470">
        <v>0</v>
      </c>
      <c r="M184" s="470">
        <v>0</v>
      </c>
      <c r="N184" s="470">
        <v>0</v>
      </c>
      <c r="O184" s="470">
        <v>0</v>
      </c>
      <c r="P184" s="470">
        <v>0</v>
      </c>
      <c r="Q184" s="137">
        <v>0</v>
      </c>
      <c r="R184" s="137">
        <v>0</v>
      </c>
      <c r="S184" s="137">
        <v>0</v>
      </c>
      <c r="T184" s="137">
        <v>0</v>
      </c>
    </row>
    <row r="185" spans="1:20" outlineLevel="1" x14ac:dyDescent="0.2">
      <c r="A185" s="537"/>
      <c r="B185" s="539"/>
      <c r="C185" s="539"/>
      <c r="D185" s="545"/>
      <c r="E185" s="547"/>
      <c r="F185" s="461"/>
      <c r="G185" s="229" t="s">
        <v>543</v>
      </c>
      <c r="H185" s="474">
        <f>SUM(I185:T185)</f>
        <v>0</v>
      </c>
      <c r="I185" s="474">
        <v>0</v>
      </c>
      <c r="J185" s="474">
        <v>0</v>
      </c>
      <c r="K185" s="474">
        <v>0</v>
      </c>
      <c r="L185" s="474">
        <v>0</v>
      </c>
      <c r="M185" s="474">
        <v>0</v>
      </c>
      <c r="N185" s="474">
        <v>0</v>
      </c>
      <c r="O185" s="474">
        <v>0</v>
      </c>
      <c r="P185" s="471">
        <v>0</v>
      </c>
      <c r="Q185" s="98"/>
      <c r="R185" s="98"/>
      <c r="S185" s="98"/>
      <c r="T185" s="98"/>
    </row>
    <row r="186" spans="1:20" outlineLevel="1" x14ac:dyDescent="0.2">
      <c r="A186" s="536">
        <v>10</v>
      </c>
      <c r="B186" s="538" t="s">
        <v>48</v>
      </c>
      <c r="C186" s="538" t="s">
        <v>63</v>
      </c>
      <c r="D186" s="544" t="s">
        <v>512</v>
      </c>
      <c r="E186" s="546" t="s">
        <v>985</v>
      </c>
      <c r="F186" s="460" t="s">
        <v>595</v>
      </c>
      <c r="G186" s="229" t="s">
        <v>542</v>
      </c>
      <c r="H186" s="470">
        <v>5</v>
      </c>
      <c r="I186" s="470" t="s">
        <v>133</v>
      </c>
      <c r="J186" s="470" t="s">
        <v>133</v>
      </c>
      <c r="K186" s="470" t="s">
        <v>133</v>
      </c>
      <c r="L186" s="470" t="s">
        <v>133</v>
      </c>
      <c r="M186" s="470" t="s">
        <v>133</v>
      </c>
      <c r="N186" s="470" t="s">
        <v>133</v>
      </c>
      <c r="O186" s="470" t="s">
        <v>133</v>
      </c>
      <c r="P186" s="470" t="s">
        <v>133</v>
      </c>
      <c r="Q186" s="137" t="s">
        <v>133</v>
      </c>
      <c r="R186" s="137" t="s">
        <v>133</v>
      </c>
      <c r="S186" s="137" t="s">
        <v>133</v>
      </c>
      <c r="T186" s="137" t="s">
        <v>133</v>
      </c>
    </row>
    <row r="187" spans="1:20" outlineLevel="1" x14ac:dyDescent="0.2">
      <c r="A187" s="537"/>
      <c r="B187" s="539"/>
      <c r="C187" s="539"/>
      <c r="D187" s="545"/>
      <c r="E187" s="547"/>
      <c r="F187" s="461"/>
      <c r="G187" s="229" t="s">
        <v>543</v>
      </c>
      <c r="H187" s="475">
        <v>0</v>
      </c>
      <c r="I187" s="475">
        <v>0</v>
      </c>
      <c r="J187" s="475">
        <v>0</v>
      </c>
      <c r="K187" s="475">
        <v>0</v>
      </c>
      <c r="L187" s="475">
        <v>0</v>
      </c>
      <c r="M187" s="475">
        <v>0</v>
      </c>
      <c r="N187" s="475">
        <v>0</v>
      </c>
      <c r="O187" s="475">
        <v>0</v>
      </c>
      <c r="P187" s="475">
        <v>0</v>
      </c>
      <c r="Q187" s="98"/>
      <c r="R187" s="98"/>
      <c r="S187" s="98"/>
      <c r="T187" s="98"/>
    </row>
    <row r="188" spans="1:20" outlineLevel="1" x14ac:dyDescent="0.2">
      <c r="A188" s="536">
        <v>11</v>
      </c>
      <c r="B188" s="538" t="s">
        <v>48</v>
      </c>
      <c r="C188" s="538" t="s">
        <v>63</v>
      </c>
      <c r="D188" s="544" t="s">
        <v>497</v>
      </c>
      <c r="E188" s="546" t="s">
        <v>986</v>
      </c>
      <c r="F188" s="460" t="s">
        <v>595</v>
      </c>
      <c r="G188" s="229" t="s">
        <v>542</v>
      </c>
      <c r="H188" s="476">
        <v>2</v>
      </c>
      <c r="I188" s="476">
        <v>2</v>
      </c>
      <c r="J188" s="476">
        <v>2</v>
      </c>
      <c r="K188" s="476">
        <v>2</v>
      </c>
      <c r="L188" s="476">
        <v>2</v>
      </c>
      <c r="M188" s="476">
        <v>2</v>
      </c>
      <c r="N188" s="476">
        <v>2</v>
      </c>
      <c r="O188" s="476">
        <v>2</v>
      </c>
      <c r="P188" s="476">
        <v>2</v>
      </c>
      <c r="Q188" s="154">
        <v>2</v>
      </c>
      <c r="R188" s="154">
        <v>2</v>
      </c>
      <c r="S188" s="154">
        <v>2</v>
      </c>
      <c r="T188" s="154">
        <v>2</v>
      </c>
    </row>
    <row r="189" spans="1:20" outlineLevel="1" x14ac:dyDescent="0.2">
      <c r="A189" s="537"/>
      <c r="B189" s="539"/>
      <c r="C189" s="539"/>
      <c r="D189" s="545"/>
      <c r="E189" s="547"/>
      <c r="F189" s="461"/>
      <c r="G189" s="229" t="s">
        <v>543</v>
      </c>
      <c r="H189" s="475">
        <v>0</v>
      </c>
      <c r="I189" s="475">
        <v>0</v>
      </c>
      <c r="J189" s="475">
        <v>0</v>
      </c>
      <c r="K189" s="475">
        <v>0</v>
      </c>
      <c r="L189" s="475">
        <v>0</v>
      </c>
      <c r="M189" s="475">
        <v>0</v>
      </c>
      <c r="N189" s="475">
        <v>0</v>
      </c>
      <c r="O189" s="475">
        <v>0</v>
      </c>
      <c r="P189" s="475">
        <v>0</v>
      </c>
      <c r="Q189" s="236"/>
      <c r="R189" s="236"/>
      <c r="S189" s="236"/>
      <c r="T189" s="236"/>
    </row>
    <row r="190" spans="1:20" outlineLevel="1" x14ac:dyDescent="0.2">
      <c r="A190" s="536">
        <v>12</v>
      </c>
      <c r="B190" s="538" t="s">
        <v>48</v>
      </c>
      <c r="C190" s="538" t="s">
        <v>63</v>
      </c>
      <c r="D190" s="544" t="s">
        <v>512</v>
      </c>
      <c r="E190" s="546" t="s">
        <v>987</v>
      </c>
      <c r="F190" s="460" t="s">
        <v>595</v>
      </c>
      <c r="G190" s="229" t="s">
        <v>542</v>
      </c>
      <c r="H190" s="467">
        <v>1</v>
      </c>
      <c r="I190" s="467">
        <v>1</v>
      </c>
      <c r="J190" s="467">
        <v>1</v>
      </c>
      <c r="K190" s="467">
        <v>1</v>
      </c>
      <c r="L190" s="467">
        <v>1</v>
      </c>
      <c r="M190" s="467">
        <v>1</v>
      </c>
      <c r="N190" s="467">
        <v>1</v>
      </c>
      <c r="O190" s="467">
        <v>1</v>
      </c>
      <c r="P190" s="467">
        <v>1</v>
      </c>
      <c r="Q190" s="136">
        <v>1</v>
      </c>
      <c r="R190" s="136">
        <v>1</v>
      </c>
      <c r="S190" s="136">
        <v>1</v>
      </c>
      <c r="T190" s="136">
        <v>1</v>
      </c>
    </row>
    <row r="191" spans="1:20" outlineLevel="1" x14ac:dyDescent="0.2">
      <c r="A191" s="537"/>
      <c r="B191" s="539"/>
      <c r="C191" s="539"/>
      <c r="D191" s="545"/>
      <c r="E191" s="547"/>
      <c r="F191" s="461"/>
      <c r="G191" s="229" t="s">
        <v>543</v>
      </c>
      <c r="H191" s="469">
        <v>1</v>
      </c>
      <c r="I191" s="469">
        <v>1</v>
      </c>
      <c r="J191" s="469">
        <v>1</v>
      </c>
      <c r="K191" s="469">
        <v>1</v>
      </c>
      <c r="L191" s="469">
        <v>1</v>
      </c>
      <c r="M191" s="469">
        <v>1</v>
      </c>
      <c r="N191" s="469">
        <v>1</v>
      </c>
      <c r="O191" s="469">
        <v>1</v>
      </c>
      <c r="P191" s="469">
        <v>1</v>
      </c>
      <c r="Q191" s="235"/>
      <c r="R191" s="235"/>
      <c r="S191" s="235"/>
      <c r="T191" s="235"/>
    </row>
    <row r="192" spans="1:20" outlineLevel="1" x14ac:dyDescent="0.2">
      <c r="A192" s="536">
        <v>13</v>
      </c>
      <c r="B192" s="538" t="s">
        <v>48</v>
      </c>
      <c r="C192" s="538" t="s">
        <v>63</v>
      </c>
      <c r="D192" s="544" t="s">
        <v>512</v>
      </c>
      <c r="E192" s="546" t="s">
        <v>552</v>
      </c>
      <c r="F192" s="460" t="s">
        <v>595</v>
      </c>
      <c r="G192" s="229" t="s">
        <v>542</v>
      </c>
      <c r="H192" s="470">
        <v>0</v>
      </c>
      <c r="I192" s="470" t="s">
        <v>133</v>
      </c>
      <c r="J192" s="470" t="s">
        <v>133</v>
      </c>
      <c r="K192" s="470" t="s">
        <v>133</v>
      </c>
      <c r="L192" s="470" t="s">
        <v>133</v>
      </c>
      <c r="M192" s="470" t="s">
        <v>133</v>
      </c>
      <c r="N192" s="470" t="s">
        <v>133</v>
      </c>
      <c r="O192" s="470" t="s">
        <v>133</v>
      </c>
      <c r="P192" s="470" t="s">
        <v>133</v>
      </c>
      <c r="Q192" s="137" t="s">
        <v>133</v>
      </c>
      <c r="R192" s="137" t="s">
        <v>133</v>
      </c>
      <c r="S192" s="137" t="s">
        <v>133</v>
      </c>
      <c r="T192" s="137" t="s">
        <v>133</v>
      </c>
    </row>
    <row r="193" spans="1:20" outlineLevel="1" x14ac:dyDescent="0.2">
      <c r="A193" s="537"/>
      <c r="B193" s="539"/>
      <c r="C193" s="539"/>
      <c r="D193" s="545"/>
      <c r="E193" s="547"/>
      <c r="F193" s="461"/>
      <c r="G193" s="229" t="s">
        <v>543</v>
      </c>
      <c r="H193" s="474">
        <v>0</v>
      </c>
      <c r="I193" s="474">
        <v>0</v>
      </c>
      <c r="J193" s="474">
        <v>0</v>
      </c>
      <c r="K193" s="474">
        <v>0</v>
      </c>
      <c r="L193" s="474">
        <v>0</v>
      </c>
      <c r="M193" s="474">
        <v>0</v>
      </c>
      <c r="N193" s="474">
        <v>0</v>
      </c>
      <c r="O193" s="474">
        <v>0</v>
      </c>
      <c r="P193" s="474">
        <v>0</v>
      </c>
      <c r="Q193" s="98"/>
      <c r="R193" s="98"/>
      <c r="S193" s="98"/>
      <c r="T193" s="98"/>
    </row>
    <row r="194" spans="1:20" outlineLevel="1" x14ac:dyDescent="0.2">
      <c r="A194" s="536">
        <v>14</v>
      </c>
      <c r="B194" s="538" t="s">
        <v>48</v>
      </c>
      <c r="C194" s="538" t="s">
        <v>63</v>
      </c>
      <c r="D194" s="544" t="s">
        <v>982</v>
      </c>
      <c r="E194" s="546" t="s">
        <v>561</v>
      </c>
      <c r="F194" s="548" t="s">
        <v>619</v>
      </c>
      <c r="G194" s="229" t="s">
        <v>542</v>
      </c>
      <c r="H194" s="477">
        <v>5.7</v>
      </c>
      <c r="I194" s="477">
        <v>5.7</v>
      </c>
      <c r="J194" s="477">
        <v>5.7</v>
      </c>
      <c r="K194" s="477">
        <v>5.7</v>
      </c>
      <c r="L194" s="477">
        <v>5.7</v>
      </c>
      <c r="M194" s="477">
        <v>5.7</v>
      </c>
      <c r="N194" s="477">
        <v>5.7</v>
      </c>
      <c r="O194" s="477">
        <v>5.7</v>
      </c>
      <c r="P194" s="477">
        <v>5.7</v>
      </c>
      <c r="Q194" s="155">
        <v>5.7</v>
      </c>
      <c r="R194" s="155">
        <v>5.7</v>
      </c>
      <c r="S194" s="155">
        <v>5.7</v>
      </c>
      <c r="T194" s="155">
        <v>5.7</v>
      </c>
    </row>
    <row r="195" spans="1:20" outlineLevel="1" x14ac:dyDescent="0.2">
      <c r="A195" s="537"/>
      <c r="B195" s="539"/>
      <c r="C195" s="539"/>
      <c r="D195" s="545"/>
      <c r="E195" s="547"/>
      <c r="F195" s="549"/>
      <c r="G195" s="229" t="s">
        <v>543</v>
      </c>
      <c r="H195" s="478">
        <v>5.6</v>
      </c>
      <c r="I195" s="478">
        <v>4.7058823529411766</v>
      </c>
      <c r="J195" s="479">
        <v>5.8910162002945512</v>
      </c>
      <c r="K195" s="479">
        <v>5.793742757821553</v>
      </c>
      <c r="L195" s="478">
        <v>5.4421768707482991</v>
      </c>
      <c r="M195" s="479">
        <v>9.1743119266055047</v>
      </c>
      <c r="N195" s="478">
        <v>5.31</v>
      </c>
      <c r="O195" s="478">
        <v>3.8</v>
      </c>
      <c r="P195" s="478">
        <v>4.3</v>
      </c>
      <c r="Q195" s="237"/>
      <c r="R195" s="237"/>
      <c r="S195" s="237"/>
      <c r="T195" s="237"/>
    </row>
    <row r="196" spans="1:20" ht="19.5" customHeight="1" outlineLevel="1" x14ac:dyDescent="0.2">
      <c r="A196" s="536">
        <v>15</v>
      </c>
      <c r="B196" s="538" t="s">
        <v>48</v>
      </c>
      <c r="C196" s="538" t="s">
        <v>63</v>
      </c>
      <c r="D196" s="544" t="s">
        <v>981</v>
      </c>
      <c r="E196" s="546" t="s">
        <v>562</v>
      </c>
      <c r="F196" s="460" t="s">
        <v>619</v>
      </c>
      <c r="G196" s="229" t="s">
        <v>542</v>
      </c>
      <c r="H196" s="477">
        <v>7</v>
      </c>
      <c r="I196" s="477">
        <v>7</v>
      </c>
      <c r="J196" s="477">
        <v>7</v>
      </c>
      <c r="K196" s="477">
        <v>7</v>
      </c>
      <c r="L196" s="477">
        <v>7</v>
      </c>
      <c r="M196" s="477">
        <v>7</v>
      </c>
      <c r="N196" s="477">
        <v>7</v>
      </c>
      <c r="O196" s="477">
        <v>7</v>
      </c>
      <c r="P196" s="477">
        <v>7</v>
      </c>
      <c r="Q196" s="155">
        <v>7</v>
      </c>
      <c r="R196" s="155">
        <v>7</v>
      </c>
      <c r="S196" s="155">
        <v>7</v>
      </c>
      <c r="T196" s="155">
        <v>7</v>
      </c>
    </row>
    <row r="197" spans="1:20" outlineLevel="1" x14ac:dyDescent="0.2">
      <c r="A197" s="537"/>
      <c r="B197" s="539"/>
      <c r="C197" s="539"/>
      <c r="D197" s="545"/>
      <c r="E197" s="547"/>
      <c r="F197" s="461"/>
      <c r="G197" s="229" t="s">
        <v>543</v>
      </c>
      <c r="H197" s="478">
        <v>10.199999999999999</v>
      </c>
      <c r="I197" s="479">
        <v>12.705882352941176</v>
      </c>
      <c r="J197" s="479">
        <v>9.7201767304860081</v>
      </c>
      <c r="K197" s="479">
        <v>12.16685979142526</v>
      </c>
      <c r="L197" s="478">
        <v>5.5782312925170068</v>
      </c>
      <c r="M197" s="479">
        <v>17.431192660550458</v>
      </c>
      <c r="N197" s="479">
        <v>9.6999999999999993</v>
      </c>
      <c r="O197" s="479">
        <v>7.5</v>
      </c>
      <c r="P197" s="478">
        <v>7</v>
      </c>
      <c r="Q197" s="237"/>
      <c r="R197" s="237"/>
      <c r="S197" s="237"/>
      <c r="T197" s="237"/>
    </row>
    <row r="198" spans="1:20" outlineLevel="1" x14ac:dyDescent="0.2">
      <c r="A198" s="536">
        <v>16</v>
      </c>
      <c r="B198" s="538" t="s">
        <v>48</v>
      </c>
      <c r="C198" s="538" t="s">
        <v>67</v>
      </c>
      <c r="D198" s="544" t="s">
        <v>497</v>
      </c>
      <c r="E198" s="546" t="s">
        <v>563</v>
      </c>
      <c r="F198" s="460" t="s">
        <v>619</v>
      </c>
      <c r="G198" s="229" t="s">
        <v>542</v>
      </c>
      <c r="H198" s="462">
        <v>4</v>
      </c>
      <c r="I198" s="462">
        <v>0</v>
      </c>
      <c r="J198" s="462">
        <v>0</v>
      </c>
      <c r="K198" s="462">
        <v>0</v>
      </c>
      <c r="L198" s="462">
        <v>0</v>
      </c>
      <c r="M198" s="462">
        <v>0</v>
      </c>
      <c r="N198" s="462">
        <v>0</v>
      </c>
      <c r="O198" s="462">
        <v>0</v>
      </c>
      <c r="P198" s="462">
        <v>0</v>
      </c>
      <c r="Q198" s="134">
        <v>0</v>
      </c>
      <c r="R198" s="134">
        <v>0</v>
      </c>
      <c r="S198" s="134">
        <v>0</v>
      </c>
      <c r="T198" s="134">
        <v>0</v>
      </c>
    </row>
    <row r="199" spans="1:20" outlineLevel="1" x14ac:dyDescent="0.2">
      <c r="A199" s="537"/>
      <c r="B199" s="539"/>
      <c r="C199" s="539"/>
      <c r="D199" s="545"/>
      <c r="E199" s="547"/>
      <c r="F199" s="461"/>
      <c r="G199" s="229" t="s">
        <v>543</v>
      </c>
      <c r="H199" s="480">
        <f>SUM(I199:T199)</f>
        <v>14</v>
      </c>
      <c r="I199" s="472">
        <v>1</v>
      </c>
      <c r="J199" s="472">
        <v>2</v>
      </c>
      <c r="K199" s="472">
        <v>1</v>
      </c>
      <c r="L199" s="472">
        <v>1</v>
      </c>
      <c r="M199" s="472">
        <v>4</v>
      </c>
      <c r="N199" s="474">
        <v>0</v>
      </c>
      <c r="O199" s="472">
        <v>1</v>
      </c>
      <c r="P199" s="472">
        <v>4</v>
      </c>
      <c r="Q199" s="98"/>
      <c r="R199" s="98"/>
      <c r="S199" s="98"/>
      <c r="T199" s="98"/>
    </row>
    <row r="200" spans="1:20" outlineLevel="1" x14ac:dyDescent="0.2">
      <c r="A200" s="536">
        <v>18</v>
      </c>
      <c r="B200" s="538" t="s">
        <v>48</v>
      </c>
      <c r="C200" s="538" t="s">
        <v>67</v>
      </c>
      <c r="D200" s="544" t="s">
        <v>519</v>
      </c>
      <c r="E200" s="546" t="s">
        <v>565</v>
      </c>
      <c r="F200" s="460" t="s">
        <v>619</v>
      </c>
      <c r="G200" s="229" t="s">
        <v>542</v>
      </c>
      <c r="H200" s="481">
        <f>H38</f>
        <v>0.94499999999999995</v>
      </c>
      <c r="I200" s="481">
        <f>I38</f>
        <v>0.91500000000000004</v>
      </c>
      <c r="J200" s="481">
        <f t="shared" ref="J200:T201" si="0">J38</f>
        <v>0.91500000000000004</v>
      </c>
      <c r="K200" s="481">
        <f t="shared" si="0"/>
        <v>0.91500000000000004</v>
      </c>
      <c r="L200" s="481">
        <f t="shared" si="0"/>
        <v>0.92500000000000004</v>
      </c>
      <c r="M200" s="481">
        <f t="shared" si="0"/>
        <v>0.92500000000000004</v>
      </c>
      <c r="N200" s="481">
        <f t="shared" si="0"/>
        <v>0.92500000000000004</v>
      </c>
      <c r="O200" s="481">
        <f t="shared" si="0"/>
        <v>0.93500000000000005</v>
      </c>
      <c r="P200" s="481">
        <f t="shared" si="0"/>
        <v>0.93500000000000005</v>
      </c>
      <c r="Q200" s="140">
        <f t="shared" si="0"/>
        <v>0.93500000000000005</v>
      </c>
      <c r="R200" s="140">
        <f t="shared" si="0"/>
        <v>0.94499999999999995</v>
      </c>
      <c r="S200" s="140">
        <f t="shared" si="0"/>
        <v>0.94499999999999995</v>
      </c>
      <c r="T200" s="140">
        <f t="shared" si="0"/>
        <v>0.94499999999999995</v>
      </c>
    </row>
    <row r="201" spans="1:20" outlineLevel="1" x14ac:dyDescent="0.2">
      <c r="A201" s="537"/>
      <c r="B201" s="539"/>
      <c r="C201" s="539"/>
      <c r="D201" s="545"/>
      <c r="E201" s="547"/>
      <c r="F201" s="461"/>
      <c r="G201" s="229" t="s">
        <v>543</v>
      </c>
      <c r="H201" s="482">
        <v>0.91390000000000005</v>
      </c>
      <c r="I201" s="482">
        <f>I39</f>
        <v>0.91220000000000001</v>
      </c>
      <c r="J201" s="486">
        <f t="shared" si="0"/>
        <v>0.92159999999999997</v>
      </c>
      <c r="K201" s="486">
        <f t="shared" si="0"/>
        <v>0.92179999999999995</v>
      </c>
      <c r="L201" s="482">
        <f t="shared" si="0"/>
        <v>0.91890000000000005</v>
      </c>
      <c r="M201" s="482">
        <v>0.91339999999999999</v>
      </c>
      <c r="N201" s="482">
        <v>0.88660000000000005</v>
      </c>
      <c r="O201" s="482">
        <v>0.89659999999999995</v>
      </c>
      <c r="P201" s="482">
        <v>0.90800000000000003</v>
      </c>
      <c r="Q201" s="238"/>
      <c r="R201" s="238"/>
      <c r="S201" s="238"/>
      <c r="T201" s="238"/>
    </row>
    <row r="202" spans="1:20" outlineLevel="1" x14ac:dyDescent="0.2">
      <c r="A202" s="536">
        <v>20</v>
      </c>
      <c r="B202" s="538" t="s">
        <v>48</v>
      </c>
      <c r="C202" s="538" t="s">
        <v>67</v>
      </c>
      <c r="D202" s="544" t="s">
        <v>497</v>
      </c>
      <c r="E202" s="546" t="s">
        <v>235</v>
      </c>
      <c r="F202" s="460" t="s">
        <v>619</v>
      </c>
      <c r="G202" s="229" t="s">
        <v>542</v>
      </c>
      <c r="H202" s="467">
        <f>H42</f>
        <v>0.8</v>
      </c>
      <c r="I202" s="467">
        <f>I42</f>
        <v>0.65</v>
      </c>
      <c r="J202" s="467">
        <f t="shared" ref="J202:T203" si="1">J42</f>
        <v>0.65</v>
      </c>
      <c r="K202" s="467">
        <f t="shared" si="1"/>
        <v>0.65</v>
      </c>
      <c r="L202" s="467">
        <f t="shared" si="1"/>
        <v>0.7</v>
      </c>
      <c r="M202" s="467">
        <f t="shared" si="1"/>
        <v>0.7</v>
      </c>
      <c r="N202" s="467">
        <f t="shared" si="1"/>
        <v>0.7</v>
      </c>
      <c r="O202" s="467">
        <f t="shared" si="1"/>
        <v>0.75</v>
      </c>
      <c r="P202" s="467">
        <f t="shared" si="1"/>
        <v>0.75</v>
      </c>
      <c r="Q202" s="136">
        <f t="shared" si="1"/>
        <v>0.75</v>
      </c>
      <c r="R202" s="136">
        <f t="shared" si="1"/>
        <v>0.8</v>
      </c>
      <c r="S202" s="136">
        <f t="shared" si="1"/>
        <v>0.8</v>
      </c>
      <c r="T202" s="136">
        <f t="shared" si="1"/>
        <v>0.8</v>
      </c>
    </row>
    <row r="203" spans="1:20" outlineLevel="1" x14ac:dyDescent="0.2">
      <c r="A203" s="537"/>
      <c r="B203" s="539"/>
      <c r="C203" s="539"/>
      <c r="D203" s="545"/>
      <c r="E203" s="547"/>
      <c r="F203" s="461"/>
      <c r="G203" s="229" t="s">
        <v>543</v>
      </c>
      <c r="H203" s="483">
        <v>0.72529999999999994</v>
      </c>
      <c r="I203" s="469">
        <f>I43</f>
        <v>0.71640000000000004</v>
      </c>
      <c r="J203" s="469">
        <f t="shared" si="1"/>
        <v>0.65090000000000003</v>
      </c>
      <c r="K203" s="469">
        <f t="shared" si="1"/>
        <v>0.72109999999999996</v>
      </c>
      <c r="L203" s="469">
        <f t="shared" si="1"/>
        <v>0.78469999999999995</v>
      </c>
      <c r="M203" s="469">
        <v>0.81089999999999995</v>
      </c>
      <c r="N203" s="483">
        <v>0.67149999999999999</v>
      </c>
      <c r="O203" s="483">
        <v>0.64370000000000005</v>
      </c>
      <c r="P203" s="469">
        <v>0.79100000000000004</v>
      </c>
      <c r="Q203" s="235"/>
      <c r="R203" s="235"/>
      <c r="S203" s="235"/>
      <c r="T203" s="235"/>
    </row>
    <row r="204" spans="1:20" outlineLevel="1" x14ac:dyDescent="0.2">
      <c r="A204" s="536">
        <v>23</v>
      </c>
      <c r="B204" s="538" t="s">
        <v>48</v>
      </c>
      <c r="C204" s="538" t="s">
        <v>67</v>
      </c>
      <c r="D204" s="544" t="s">
        <v>497</v>
      </c>
      <c r="E204" s="546" t="s">
        <v>568</v>
      </c>
      <c r="F204" s="460" t="s">
        <v>619</v>
      </c>
      <c r="G204" s="229" t="s">
        <v>542</v>
      </c>
      <c r="H204" s="467">
        <f>H48</f>
        <v>0.8</v>
      </c>
      <c r="I204" s="467">
        <f>I48</f>
        <v>0.5</v>
      </c>
      <c r="J204" s="467">
        <f t="shared" ref="J204:T205" si="2">J48</f>
        <v>0.5</v>
      </c>
      <c r="K204" s="467">
        <f t="shared" si="2"/>
        <v>0.5</v>
      </c>
      <c r="L204" s="467">
        <f t="shared" si="2"/>
        <v>0.6</v>
      </c>
      <c r="M204" s="467">
        <f t="shared" si="2"/>
        <v>0.6</v>
      </c>
      <c r="N204" s="467">
        <f t="shared" si="2"/>
        <v>0.6</v>
      </c>
      <c r="O204" s="467">
        <f t="shared" si="2"/>
        <v>0.7</v>
      </c>
      <c r="P204" s="467">
        <f t="shared" si="2"/>
        <v>0.7</v>
      </c>
      <c r="Q204" s="136">
        <f t="shared" si="2"/>
        <v>0.7</v>
      </c>
      <c r="R204" s="136">
        <f t="shared" si="2"/>
        <v>0.8</v>
      </c>
      <c r="S204" s="136">
        <f t="shared" si="2"/>
        <v>0.8</v>
      </c>
      <c r="T204" s="136">
        <f t="shared" si="2"/>
        <v>0.8</v>
      </c>
    </row>
    <row r="205" spans="1:20" outlineLevel="1" x14ac:dyDescent="0.2">
      <c r="A205" s="537"/>
      <c r="B205" s="539"/>
      <c r="C205" s="539"/>
      <c r="D205" s="545"/>
      <c r="E205" s="547"/>
      <c r="F205" s="461"/>
      <c r="G205" s="229" t="s">
        <v>543</v>
      </c>
      <c r="H205" s="483">
        <v>0.50800000000000001</v>
      </c>
      <c r="I205" s="483">
        <f>I49</f>
        <v>0.27689999999999998</v>
      </c>
      <c r="J205" s="483">
        <f t="shared" si="2"/>
        <v>0.3256</v>
      </c>
      <c r="K205" s="469">
        <f t="shared" si="2"/>
        <v>0.51719999999999999</v>
      </c>
      <c r="L205" s="469">
        <f t="shared" si="2"/>
        <v>0.60419999999999996</v>
      </c>
      <c r="M205" s="469">
        <v>0.6593</v>
      </c>
      <c r="N205" s="483">
        <v>0.52270000000000005</v>
      </c>
      <c r="O205" s="483">
        <v>0.44440000000000002</v>
      </c>
      <c r="P205" s="483">
        <v>0.63900000000000001</v>
      </c>
      <c r="Q205" s="235"/>
      <c r="R205" s="235"/>
      <c r="S205" s="235"/>
      <c r="T205" s="235"/>
    </row>
    <row r="206" spans="1:20" outlineLevel="1" x14ac:dyDescent="0.2">
      <c r="A206" s="536">
        <v>24</v>
      </c>
      <c r="B206" s="538" t="s">
        <v>48</v>
      </c>
      <c r="C206" s="538" t="s">
        <v>67</v>
      </c>
      <c r="D206" s="544" t="s">
        <v>497</v>
      </c>
      <c r="E206" s="546" t="s">
        <v>518</v>
      </c>
      <c r="F206" s="460" t="s">
        <v>619</v>
      </c>
      <c r="G206" s="229" t="s">
        <v>542</v>
      </c>
      <c r="H206" s="470">
        <v>42</v>
      </c>
      <c r="I206" s="470">
        <v>3.5</v>
      </c>
      <c r="J206" s="470">
        <v>3.5</v>
      </c>
      <c r="K206" s="470">
        <v>3.5</v>
      </c>
      <c r="L206" s="470">
        <v>3.5</v>
      </c>
      <c r="M206" s="470">
        <v>3.5</v>
      </c>
      <c r="N206" s="470">
        <v>3.5</v>
      </c>
      <c r="O206" s="470">
        <v>3.5</v>
      </c>
      <c r="P206" s="470">
        <v>3.5</v>
      </c>
      <c r="Q206" s="137">
        <v>3.5</v>
      </c>
      <c r="R206" s="137">
        <v>3.5</v>
      </c>
      <c r="S206" s="137">
        <v>3.5</v>
      </c>
      <c r="T206" s="137">
        <v>3.5</v>
      </c>
    </row>
    <row r="207" spans="1:20" outlineLevel="1" x14ac:dyDescent="0.2">
      <c r="A207" s="537"/>
      <c r="B207" s="539"/>
      <c r="C207" s="539"/>
      <c r="D207" s="545"/>
      <c r="E207" s="547"/>
      <c r="F207" s="461"/>
      <c r="G207" s="229" t="s">
        <v>543</v>
      </c>
      <c r="H207" s="480">
        <f>SUM(I207:T207)</f>
        <v>80</v>
      </c>
      <c r="I207" s="480">
        <v>10</v>
      </c>
      <c r="J207" s="480">
        <v>6</v>
      </c>
      <c r="K207" s="480">
        <v>9</v>
      </c>
      <c r="L207" s="472">
        <v>19</v>
      </c>
      <c r="M207" s="472">
        <v>19</v>
      </c>
      <c r="N207" s="472">
        <v>11</v>
      </c>
      <c r="O207" s="474">
        <v>2</v>
      </c>
      <c r="P207" s="472">
        <v>4</v>
      </c>
      <c r="Q207" s="98"/>
      <c r="R207" s="98"/>
      <c r="S207" s="98"/>
      <c r="T207" s="98"/>
    </row>
    <row r="208" spans="1:20" outlineLevel="1" x14ac:dyDescent="0.2">
      <c r="A208" s="536">
        <v>25</v>
      </c>
      <c r="B208" s="538" t="s">
        <v>48</v>
      </c>
      <c r="C208" s="538" t="s">
        <v>67</v>
      </c>
      <c r="D208" s="550" t="s">
        <v>988</v>
      </c>
      <c r="E208" s="552" t="s">
        <v>569</v>
      </c>
      <c r="F208" s="460" t="s">
        <v>619</v>
      </c>
      <c r="G208" s="229" t="s">
        <v>542</v>
      </c>
      <c r="H208" s="462">
        <v>10</v>
      </c>
      <c r="I208" s="470">
        <v>16</v>
      </c>
      <c r="J208" s="470">
        <v>16</v>
      </c>
      <c r="K208" s="470">
        <v>16</v>
      </c>
      <c r="L208" s="470">
        <v>14</v>
      </c>
      <c r="M208" s="470">
        <v>14</v>
      </c>
      <c r="N208" s="470">
        <v>14</v>
      </c>
      <c r="O208" s="470">
        <v>12</v>
      </c>
      <c r="P208" s="470">
        <v>12</v>
      </c>
      <c r="Q208" s="137">
        <v>12</v>
      </c>
      <c r="R208" s="137">
        <v>10</v>
      </c>
      <c r="S208" s="137">
        <v>10</v>
      </c>
      <c r="T208" s="137">
        <v>10</v>
      </c>
    </row>
    <row r="209" spans="1:20" outlineLevel="1" x14ac:dyDescent="0.2">
      <c r="A209" s="537"/>
      <c r="B209" s="539"/>
      <c r="C209" s="539"/>
      <c r="D209" s="551"/>
      <c r="E209" s="553"/>
      <c r="F209" s="461"/>
      <c r="G209" s="229" t="s">
        <v>543</v>
      </c>
      <c r="H209" s="484">
        <f>AVERAGE(I209:T209)</f>
        <v>4.94625</v>
      </c>
      <c r="I209" s="485">
        <f>[3]summary!$F$8</f>
        <v>8.6999999999999993</v>
      </c>
      <c r="J209" s="485">
        <f>[3]summary!$G$8</f>
        <v>3.5</v>
      </c>
      <c r="K209" s="485">
        <f>[3]summary!$H$8</f>
        <v>4.9000000000000004</v>
      </c>
      <c r="L209" s="474">
        <v>8.6</v>
      </c>
      <c r="M209" s="474">
        <v>4.9000000000000004</v>
      </c>
      <c r="N209" s="474">
        <v>5.3</v>
      </c>
      <c r="O209" s="474">
        <v>7.0000000000000007E-2</v>
      </c>
      <c r="P209" s="474">
        <v>3.6</v>
      </c>
      <c r="Q209" s="98"/>
      <c r="R209" s="98"/>
      <c r="S209" s="98"/>
      <c r="T209" s="98"/>
    </row>
    <row r="210" spans="1:20" outlineLevel="1" x14ac:dyDescent="0.2">
      <c r="A210" s="536">
        <v>26</v>
      </c>
      <c r="B210" s="538" t="s">
        <v>48</v>
      </c>
      <c r="C210" s="538" t="s">
        <v>67</v>
      </c>
      <c r="D210" s="550" t="s">
        <v>519</v>
      </c>
      <c r="E210" s="552" t="s">
        <v>570</v>
      </c>
      <c r="F210" s="460" t="s">
        <v>619</v>
      </c>
      <c r="G210" s="229" t="s">
        <v>542</v>
      </c>
      <c r="H210" s="464">
        <v>0.9</v>
      </c>
      <c r="I210" s="464">
        <f t="shared" ref="I210:T210" si="3">H54</f>
        <v>0.9</v>
      </c>
      <c r="J210" s="464">
        <f t="shared" si="3"/>
        <v>0.9</v>
      </c>
      <c r="K210" s="464">
        <f t="shared" si="3"/>
        <v>0.9</v>
      </c>
      <c r="L210" s="464">
        <f t="shared" si="3"/>
        <v>0.9</v>
      </c>
      <c r="M210" s="464">
        <f t="shared" si="3"/>
        <v>0.9</v>
      </c>
      <c r="N210" s="464">
        <f t="shared" si="3"/>
        <v>0.9</v>
      </c>
      <c r="O210" s="464">
        <f t="shared" si="3"/>
        <v>0.9</v>
      </c>
      <c r="P210" s="464">
        <f t="shared" si="3"/>
        <v>0.9</v>
      </c>
      <c r="Q210" s="135">
        <f t="shared" si="3"/>
        <v>0.9</v>
      </c>
      <c r="R210" s="135">
        <f t="shared" si="3"/>
        <v>0.9</v>
      </c>
      <c r="S210" s="135">
        <f t="shared" si="3"/>
        <v>0.9</v>
      </c>
      <c r="T210" s="135">
        <f t="shared" si="3"/>
        <v>0.9</v>
      </c>
    </row>
    <row r="211" spans="1:20" outlineLevel="1" x14ac:dyDescent="0.2">
      <c r="A211" s="537"/>
      <c r="B211" s="539"/>
      <c r="C211" s="539"/>
      <c r="D211" s="551"/>
      <c r="E211" s="553"/>
      <c r="F211" s="461"/>
      <c r="G211" s="229" t="s">
        <v>543</v>
      </c>
      <c r="H211" s="465" t="s">
        <v>633</v>
      </c>
      <c r="I211" s="465" t="s">
        <v>633</v>
      </c>
      <c r="J211" s="465" t="s">
        <v>633</v>
      </c>
      <c r="K211" s="468">
        <v>0.9</v>
      </c>
      <c r="L211" s="465" t="s">
        <v>633</v>
      </c>
      <c r="M211" s="466" t="s">
        <v>633</v>
      </c>
      <c r="N211" s="466" t="s">
        <v>633</v>
      </c>
      <c r="O211" s="466" t="s">
        <v>633</v>
      </c>
      <c r="P211" s="468">
        <v>0.95</v>
      </c>
      <c r="Q211" s="230"/>
      <c r="R211" s="230"/>
      <c r="S211" s="230"/>
      <c r="T211" s="230"/>
    </row>
    <row r="212" spans="1:20" outlineLevel="1" x14ac:dyDescent="0.2">
      <c r="A212" s="536">
        <v>27</v>
      </c>
      <c r="B212" s="538" t="s">
        <v>48</v>
      </c>
      <c r="C212" s="538" t="s">
        <v>67</v>
      </c>
      <c r="D212" s="550" t="s">
        <v>519</v>
      </c>
      <c r="E212" s="552" t="s">
        <v>99</v>
      </c>
      <c r="F212" s="460" t="s">
        <v>619</v>
      </c>
      <c r="G212" s="229" t="s">
        <v>542</v>
      </c>
      <c r="H212" s="464">
        <v>0.95</v>
      </c>
      <c r="I212" s="464">
        <v>0.95</v>
      </c>
      <c r="J212" s="464">
        <v>0.95</v>
      </c>
      <c r="K212" s="464">
        <v>0.95</v>
      </c>
      <c r="L212" s="464">
        <v>0.95</v>
      </c>
      <c r="M212" s="464">
        <v>0.95</v>
      </c>
      <c r="N212" s="464">
        <v>0.95</v>
      </c>
      <c r="O212" s="464">
        <v>0.95</v>
      </c>
      <c r="P212" s="464">
        <v>0.95</v>
      </c>
      <c r="Q212" s="135">
        <v>0.95</v>
      </c>
      <c r="R212" s="135">
        <v>0.95</v>
      </c>
      <c r="S212" s="135">
        <v>0.95</v>
      </c>
      <c r="T212" s="135">
        <v>0.95</v>
      </c>
    </row>
    <row r="213" spans="1:20" outlineLevel="1" x14ac:dyDescent="0.2">
      <c r="A213" s="537"/>
      <c r="B213" s="539"/>
      <c r="C213" s="539"/>
      <c r="D213" s="551"/>
      <c r="E213" s="553"/>
      <c r="F213" s="461"/>
      <c r="G213" s="229" t="s">
        <v>543</v>
      </c>
      <c r="H213" s="465" t="s">
        <v>633</v>
      </c>
      <c r="I213" s="465" t="s">
        <v>633</v>
      </c>
      <c r="J213" s="465" t="s">
        <v>633</v>
      </c>
      <c r="K213" s="468">
        <f>49/51</f>
        <v>0.96078431372549022</v>
      </c>
      <c r="L213" s="465" t="s">
        <v>633</v>
      </c>
      <c r="M213" s="466" t="s">
        <v>633</v>
      </c>
      <c r="N213" s="468">
        <v>0.98799999999999999</v>
      </c>
      <c r="O213" s="466" t="s">
        <v>633</v>
      </c>
      <c r="P213" s="466" t="s">
        <v>633</v>
      </c>
      <c r="Q213" s="230"/>
      <c r="R213" s="230"/>
      <c r="S213" s="230"/>
      <c r="T213" s="230"/>
    </row>
    <row r="214" spans="1:20" outlineLevel="1" x14ac:dyDescent="0.2">
      <c r="A214" s="536">
        <v>29</v>
      </c>
      <c r="B214" s="538" t="s">
        <v>48</v>
      </c>
      <c r="C214" s="538" t="s">
        <v>64</v>
      </c>
      <c r="D214" s="538" t="s">
        <v>66</v>
      </c>
      <c r="E214" s="540" t="s">
        <v>520</v>
      </c>
      <c r="F214" s="370" t="s">
        <v>619</v>
      </c>
      <c r="G214" s="229" t="s">
        <v>542</v>
      </c>
      <c r="H214" s="135">
        <v>0.98</v>
      </c>
      <c r="I214" s="135">
        <v>0.98</v>
      </c>
      <c r="J214" s="135">
        <v>0.98</v>
      </c>
      <c r="K214" s="135">
        <v>0.98</v>
      </c>
      <c r="L214" s="135">
        <v>0.98</v>
      </c>
      <c r="M214" s="135">
        <v>0.98</v>
      </c>
      <c r="N214" s="135">
        <v>0.98</v>
      </c>
      <c r="O214" s="135">
        <v>0.98</v>
      </c>
      <c r="P214" s="135">
        <v>0.98</v>
      </c>
      <c r="Q214" s="135">
        <v>0.98</v>
      </c>
      <c r="R214" s="135">
        <v>0.98</v>
      </c>
      <c r="S214" s="135">
        <v>0.98</v>
      </c>
      <c r="T214" s="135">
        <v>0.98</v>
      </c>
    </row>
    <row r="215" spans="1:20" outlineLevel="1" x14ac:dyDescent="0.2">
      <c r="A215" s="537"/>
      <c r="B215" s="539"/>
      <c r="C215" s="539"/>
      <c r="D215" s="539"/>
      <c r="E215" s="541"/>
      <c r="F215" s="371"/>
      <c r="G215" s="229" t="s">
        <v>543</v>
      </c>
      <c r="H215" s="150">
        <f>H59</f>
        <v>1</v>
      </c>
      <c r="I215" s="150">
        <f>I59</f>
        <v>1</v>
      </c>
      <c r="J215" s="150">
        <f>J59</f>
        <v>1</v>
      </c>
      <c r="K215" s="150">
        <f>K59</f>
        <v>1</v>
      </c>
      <c r="L215" s="150">
        <f>L59</f>
        <v>1</v>
      </c>
      <c r="M215" s="150">
        <v>1</v>
      </c>
      <c r="N215" s="150">
        <v>1</v>
      </c>
      <c r="O215" s="150">
        <v>1</v>
      </c>
      <c r="P215" s="150">
        <v>1</v>
      </c>
      <c r="Q215" s="230"/>
      <c r="R215" s="230"/>
      <c r="S215" s="230"/>
      <c r="T215" s="230"/>
    </row>
    <row r="216" spans="1:20" outlineLevel="1" x14ac:dyDescent="0.2">
      <c r="A216" s="536">
        <v>30</v>
      </c>
      <c r="B216" s="538" t="s">
        <v>48</v>
      </c>
      <c r="C216" s="538" t="s">
        <v>64</v>
      </c>
      <c r="D216" s="538" t="s">
        <v>66</v>
      </c>
      <c r="E216" s="540" t="s">
        <v>521</v>
      </c>
      <c r="F216" s="370" t="s">
        <v>619</v>
      </c>
      <c r="G216" s="229" t="s">
        <v>542</v>
      </c>
      <c r="H216" s="135">
        <v>0.99</v>
      </c>
      <c r="I216" s="135">
        <v>0.99</v>
      </c>
      <c r="J216" s="135">
        <v>0.99</v>
      </c>
      <c r="K216" s="135">
        <v>0.99</v>
      </c>
      <c r="L216" s="135">
        <v>0.99</v>
      </c>
      <c r="M216" s="135">
        <v>0.99</v>
      </c>
      <c r="N216" s="135">
        <v>0.99</v>
      </c>
      <c r="O216" s="135">
        <v>0.99</v>
      </c>
      <c r="P216" s="135">
        <v>0.99</v>
      </c>
      <c r="Q216" s="135">
        <v>0.99</v>
      </c>
      <c r="R216" s="135">
        <v>0.99</v>
      </c>
      <c r="S216" s="135">
        <v>0.99</v>
      </c>
      <c r="T216" s="135">
        <v>0.99</v>
      </c>
    </row>
    <row r="217" spans="1:20" outlineLevel="1" x14ac:dyDescent="0.2">
      <c r="A217" s="537"/>
      <c r="B217" s="539"/>
      <c r="C217" s="539"/>
      <c r="D217" s="539"/>
      <c r="E217" s="541"/>
      <c r="F217" s="371"/>
      <c r="G217" s="229" t="s">
        <v>543</v>
      </c>
      <c r="H217" s="150">
        <f>H61</f>
        <v>0.99</v>
      </c>
      <c r="I217" s="150">
        <f>I61</f>
        <v>0.99</v>
      </c>
      <c r="J217" s="150">
        <f>J61</f>
        <v>0.99</v>
      </c>
      <c r="K217" s="150">
        <f>K61</f>
        <v>1</v>
      </c>
      <c r="L217" s="150">
        <f>L61</f>
        <v>1</v>
      </c>
      <c r="M217" s="150">
        <v>1</v>
      </c>
      <c r="N217" s="150">
        <v>1</v>
      </c>
      <c r="O217" s="150">
        <v>1</v>
      </c>
      <c r="P217" s="150">
        <v>1</v>
      </c>
      <c r="Q217" s="230"/>
      <c r="R217" s="230"/>
      <c r="S217" s="230"/>
      <c r="T217" s="230"/>
    </row>
    <row r="218" spans="1:20" outlineLevel="1" x14ac:dyDescent="0.2">
      <c r="A218" s="536">
        <v>32</v>
      </c>
      <c r="B218" s="538" t="s">
        <v>48</v>
      </c>
      <c r="C218" s="538" t="s">
        <v>64</v>
      </c>
      <c r="D218" s="538" t="s">
        <v>519</v>
      </c>
      <c r="E218" s="540" t="s">
        <v>522</v>
      </c>
      <c r="F218" s="370" t="s">
        <v>619</v>
      </c>
      <c r="G218" s="229" t="s">
        <v>542</v>
      </c>
      <c r="H218" s="134">
        <v>354</v>
      </c>
      <c r="I218" s="137">
        <v>354</v>
      </c>
      <c r="J218" s="137">
        <v>354</v>
      </c>
      <c r="K218" s="137">
        <v>354</v>
      </c>
      <c r="L218" s="137">
        <v>354</v>
      </c>
      <c r="M218" s="137">
        <v>354</v>
      </c>
      <c r="N218" s="137">
        <v>354</v>
      </c>
      <c r="O218" s="137">
        <v>354</v>
      </c>
      <c r="P218" s="137">
        <v>354</v>
      </c>
      <c r="Q218" s="137">
        <v>354</v>
      </c>
      <c r="R218" s="137">
        <v>354</v>
      </c>
      <c r="S218" s="137">
        <v>354</v>
      </c>
      <c r="T218" s="137">
        <v>354</v>
      </c>
    </row>
    <row r="219" spans="1:20" outlineLevel="1" x14ac:dyDescent="0.2">
      <c r="A219" s="537"/>
      <c r="B219" s="539"/>
      <c r="C219" s="539"/>
      <c r="D219" s="539"/>
      <c r="E219" s="541"/>
      <c r="F219" s="371"/>
      <c r="G219" s="229" t="s">
        <v>543</v>
      </c>
      <c r="H219" s="164">
        <v>22</v>
      </c>
      <c r="I219" s="163">
        <v>85</v>
      </c>
      <c r="J219" s="163">
        <v>39</v>
      </c>
      <c r="K219" s="163">
        <v>14</v>
      </c>
      <c r="L219" s="163">
        <v>22</v>
      </c>
      <c r="M219" s="163">
        <v>20</v>
      </c>
      <c r="N219" s="163">
        <v>42</v>
      </c>
      <c r="O219" s="163">
        <v>18</v>
      </c>
      <c r="P219" s="163">
        <v>20</v>
      </c>
      <c r="Q219" s="243"/>
      <c r="R219" s="243"/>
      <c r="S219" s="243"/>
      <c r="T219" s="243"/>
    </row>
    <row r="220" spans="1:20" outlineLevel="1" x14ac:dyDescent="0.2">
      <c r="A220" s="536">
        <v>33</v>
      </c>
      <c r="B220" s="538" t="s">
        <v>48</v>
      </c>
      <c r="C220" s="538" t="s">
        <v>64</v>
      </c>
      <c r="D220" s="538" t="s">
        <v>519</v>
      </c>
      <c r="E220" s="540" t="s">
        <v>247</v>
      </c>
      <c r="F220" s="370" t="s">
        <v>619</v>
      </c>
      <c r="G220" s="229" t="s">
        <v>542</v>
      </c>
      <c r="H220" s="135">
        <v>0.85</v>
      </c>
      <c r="I220" s="135">
        <v>0.85</v>
      </c>
      <c r="J220" s="135">
        <v>0.85</v>
      </c>
      <c r="K220" s="135">
        <v>0.85</v>
      </c>
      <c r="L220" s="135">
        <v>0.85</v>
      </c>
      <c r="M220" s="135">
        <v>0.85</v>
      </c>
      <c r="N220" s="135">
        <v>0.85</v>
      </c>
      <c r="O220" s="135">
        <v>0.85</v>
      </c>
      <c r="P220" s="135">
        <v>0.85</v>
      </c>
      <c r="Q220" s="135">
        <v>0.85</v>
      </c>
      <c r="R220" s="135">
        <v>0.85</v>
      </c>
      <c r="S220" s="135">
        <v>0.85</v>
      </c>
      <c r="T220" s="135">
        <v>0.85</v>
      </c>
    </row>
    <row r="221" spans="1:20" outlineLevel="1" x14ac:dyDescent="0.2">
      <c r="A221" s="537"/>
      <c r="B221" s="539"/>
      <c r="C221" s="539"/>
      <c r="D221" s="539"/>
      <c r="E221" s="541"/>
      <c r="F221" s="371"/>
      <c r="G221" s="229" t="s">
        <v>543</v>
      </c>
      <c r="H221" s="150">
        <v>0.89</v>
      </c>
      <c r="I221" s="150">
        <v>0.9</v>
      </c>
      <c r="J221" s="150">
        <v>0.91</v>
      </c>
      <c r="K221" s="150">
        <v>0.89</v>
      </c>
      <c r="L221" s="150">
        <v>0.89</v>
      </c>
      <c r="M221" s="150">
        <v>0.88</v>
      </c>
      <c r="N221" s="150">
        <v>0.88</v>
      </c>
      <c r="O221" s="150">
        <v>0.89</v>
      </c>
      <c r="P221" s="150">
        <v>0.88</v>
      </c>
      <c r="Q221" s="230"/>
      <c r="R221" s="230"/>
      <c r="S221" s="230"/>
      <c r="T221" s="230"/>
    </row>
    <row r="222" spans="1:20" outlineLevel="1" x14ac:dyDescent="0.2">
      <c r="A222" s="536">
        <v>34</v>
      </c>
      <c r="B222" s="538" t="s">
        <v>48</v>
      </c>
      <c r="C222" s="538" t="s">
        <v>64</v>
      </c>
      <c r="D222" s="538" t="s">
        <v>50</v>
      </c>
      <c r="E222" s="540" t="s">
        <v>523</v>
      </c>
      <c r="F222" s="370" t="s">
        <v>619</v>
      </c>
      <c r="G222" s="229" t="s">
        <v>542</v>
      </c>
      <c r="H222" s="134">
        <v>4</v>
      </c>
      <c r="I222" s="134">
        <v>4</v>
      </c>
      <c r="J222" s="134">
        <v>4</v>
      </c>
      <c r="K222" s="134">
        <v>4</v>
      </c>
      <c r="L222" s="134">
        <v>4</v>
      </c>
      <c r="M222" s="134">
        <v>4</v>
      </c>
      <c r="N222" s="134">
        <v>4</v>
      </c>
      <c r="O222" s="134">
        <v>4</v>
      </c>
      <c r="P222" s="134">
        <v>4</v>
      </c>
      <c r="Q222" s="134">
        <v>4</v>
      </c>
      <c r="R222" s="134">
        <v>4</v>
      </c>
      <c r="S222" s="134">
        <v>4</v>
      </c>
      <c r="T222" s="134">
        <v>4</v>
      </c>
    </row>
    <row r="223" spans="1:20" outlineLevel="1" x14ac:dyDescent="0.2">
      <c r="A223" s="537"/>
      <c r="B223" s="539"/>
      <c r="C223" s="539"/>
      <c r="D223" s="539"/>
      <c r="E223" s="541"/>
      <c r="F223" s="371"/>
      <c r="G223" s="229" t="s">
        <v>543</v>
      </c>
      <c r="H223" s="165">
        <v>4.2</v>
      </c>
      <c r="I223" s="165">
        <v>4.2</v>
      </c>
      <c r="J223" s="165">
        <v>4.3</v>
      </c>
      <c r="K223" s="165">
        <v>4.3</v>
      </c>
      <c r="L223" s="144">
        <v>4.2</v>
      </c>
      <c r="M223" s="144">
        <v>4.4000000000000004</v>
      </c>
      <c r="N223" s="144">
        <v>4.3</v>
      </c>
      <c r="O223" s="144">
        <v>4.4000000000000004</v>
      </c>
      <c r="P223" s="144">
        <v>4.5</v>
      </c>
      <c r="Q223" s="229"/>
      <c r="R223" s="229"/>
      <c r="S223" s="229"/>
      <c r="T223" s="229"/>
    </row>
    <row r="224" spans="1:20" outlineLevel="1" x14ac:dyDescent="0.2">
      <c r="A224" s="536">
        <v>35</v>
      </c>
      <c r="B224" s="538" t="s">
        <v>48</v>
      </c>
      <c r="C224" s="538" t="s">
        <v>64</v>
      </c>
      <c r="D224" s="538" t="s">
        <v>519</v>
      </c>
      <c r="E224" s="540" t="s">
        <v>91</v>
      </c>
      <c r="F224" s="370" t="s">
        <v>619</v>
      </c>
      <c r="G224" s="229" t="s">
        <v>542</v>
      </c>
      <c r="H224" s="135" t="s">
        <v>594</v>
      </c>
      <c r="I224" s="135" t="s">
        <v>594</v>
      </c>
      <c r="J224" s="135" t="s">
        <v>594</v>
      </c>
      <c r="K224" s="135" t="s">
        <v>594</v>
      </c>
      <c r="L224" s="135" t="s">
        <v>594</v>
      </c>
      <c r="M224" s="135" t="s">
        <v>594</v>
      </c>
      <c r="N224" s="135" t="s">
        <v>594</v>
      </c>
      <c r="O224" s="135" t="s">
        <v>594</v>
      </c>
      <c r="P224" s="135" t="s">
        <v>594</v>
      </c>
      <c r="Q224" s="135" t="s">
        <v>594</v>
      </c>
      <c r="R224" s="135" t="s">
        <v>594</v>
      </c>
      <c r="S224" s="135" t="s">
        <v>594</v>
      </c>
      <c r="T224" s="135" t="s">
        <v>594</v>
      </c>
    </row>
    <row r="225" spans="1:20" outlineLevel="1" x14ac:dyDescent="0.2">
      <c r="A225" s="537"/>
      <c r="B225" s="539"/>
      <c r="C225" s="539"/>
      <c r="D225" s="539"/>
      <c r="E225" s="541"/>
      <c r="F225" s="371"/>
      <c r="G225" s="229" t="s">
        <v>543</v>
      </c>
      <c r="H225" s="235" t="s">
        <v>605</v>
      </c>
      <c r="I225" s="235" t="s">
        <v>605</v>
      </c>
      <c r="J225" s="235" t="s">
        <v>605</v>
      </c>
      <c r="K225" s="235" t="s">
        <v>605</v>
      </c>
      <c r="L225" s="235" t="s">
        <v>605</v>
      </c>
      <c r="M225" s="101" t="s">
        <v>605</v>
      </c>
      <c r="N225" s="235" t="s">
        <v>605</v>
      </c>
      <c r="O225" s="235" t="s">
        <v>605</v>
      </c>
      <c r="P225" s="235" t="s">
        <v>605</v>
      </c>
      <c r="Q225" s="235" t="s">
        <v>605</v>
      </c>
      <c r="R225" s="235" t="s">
        <v>605</v>
      </c>
      <c r="S225" s="235" t="s">
        <v>605</v>
      </c>
      <c r="T225" s="235" t="s">
        <v>605</v>
      </c>
    </row>
    <row r="226" spans="1:20" outlineLevel="1" x14ac:dyDescent="0.2">
      <c r="A226" s="536">
        <v>36</v>
      </c>
      <c r="B226" s="538" t="s">
        <v>48</v>
      </c>
      <c r="C226" s="538" t="s">
        <v>64</v>
      </c>
      <c r="D226" s="538" t="s">
        <v>519</v>
      </c>
      <c r="E226" s="540" t="s">
        <v>571</v>
      </c>
      <c r="F226" s="370" t="s">
        <v>619</v>
      </c>
      <c r="G226" s="229" t="s">
        <v>542</v>
      </c>
      <c r="H226" s="135">
        <v>0.85</v>
      </c>
      <c r="I226" s="135">
        <v>0.85</v>
      </c>
      <c r="J226" s="135">
        <v>0.85</v>
      </c>
      <c r="K226" s="135">
        <v>0.85</v>
      </c>
      <c r="L226" s="135">
        <v>0.85</v>
      </c>
      <c r="M226" s="135">
        <v>0.85</v>
      </c>
      <c r="N226" s="135">
        <v>0.85</v>
      </c>
      <c r="O226" s="135">
        <v>0.85</v>
      </c>
      <c r="P226" s="135">
        <v>0.85</v>
      </c>
      <c r="Q226" s="135">
        <v>0.85</v>
      </c>
      <c r="R226" s="135">
        <v>0.85</v>
      </c>
      <c r="S226" s="135">
        <v>0.85</v>
      </c>
      <c r="T226" s="135">
        <v>0.85</v>
      </c>
    </row>
    <row r="227" spans="1:20" outlineLevel="1" x14ac:dyDescent="0.2">
      <c r="A227" s="537"/>
      <c r="B227" s="539"/>
      <c r="C227" s="539"/>
      <c r="D227" s="539"/>
      <c r="E227" s="541"/>
      <c r="F227" s="371"/>
      <c r="G227" s="229" t="s">
        <v>543</v>
      </c>
      <c r="H227" s="150">
        <v>0.85</v>
      </c>
      <c r="I227" s="150">
        <v>0.85</v>
      </c>
      <c r="J227" s="150">
        <v>0.85</v>
      </c>
      <c r="K227" s="150">
        <v>0.85</v>
      </c>
      <c r="L227" s="150">
        <v>0.85</v>
      </c>
      <c r="M227" s="150">
        <v>0.85</v>
      </c>
      <c r="N227" s="150">
        <v>0.85</v>
      </c>
      <c r="O227" s="150">
        <v>0.85</v>
      </c>
      <c r="P227" s="150">
        <v>0.85</v>
      </c>
      <c r="Q227" s="230"/>
      <c r="R227" s="230"/>
      <c r="S227" s="230"/>
      <c r="T227" s="230"/>
    </row>
    <row r="228" spans="1:20" outlineLevel="1" x14ac:dyDescent="0.2">
      <c r="A228" s="536">
        <v>37</v>
      </c>
      <c r="B228" s="538" t="s">
        <v>48</v>
      </c>
      <c r="C228" s="538" t="s">
        <v>68</v>
      </c>
      <c r="D228" s="538" t="s">
        <v>50</v>
      </c>
      <c r="E228" s="540" t="s">
        <v>524</v>
      </c>
      <c r="F228" s="370" t="s">
        <v>619</v>
      </c>
      <c r="G228" s="229" t="s">
        <v>542</v>
      </c>
      <c r="H228" s="134">
        <v>32</v>
      </c>
      <c r="I228" s="137">
        <v>29</v>
      </c>
      <c r="J228" s="137">
        <v>29</v>
      </c>
      <c r="K228" s="137">
        <v>29</v>
      </c>
      <c r="L228" s="137">
        <v>31</v>
      </c>
      <c r="M228" s="137">
        <v>31</v>
      </c>
      <c r="N228" s="137">
        <v>31</v>
      </c>
      <c r="O228" s="137">
        <v>32</v>
      </c>
      <c r="P228" s="137">
        <v>32</v>
      </c>
      <c r="Q228" s="137">
        <v>32</v>
      </c>
      <c r="R228" s="137">
        <v>32</v>
      </c>
      <c r="S228" s="137">
        <v>32</v>
      </c>
      <c r="T228" s="137">
        <v>32</v>
      </c>
    </row>
    <row r="229" spans="1:20" outlineLevel="1" x14ac:dyDescent="0.2">
      <c r="A229" s="537"/>
      <c r="B229" s="539"/>
      <c r="C229" s="539"/>
      <c r="D229" s="539"/>
      <c r="E229" s="541"/>
      <c r="F229" s="371"/>
      <c r="G229" s="229" t="s">
        <v>543</v>
      </c>
      <c r="H229" s="144">
        <v>31</v>
      </c>
      <c r="I229" s="144">
        <v>29</v>
      </c>
      <c r="J229" s="144">
        <v>29</v>
      </c>
      <c r="K229" s="144">
        <v>29</v>
      </c>
      <c r="L229" s="144">
        <v>31</v>
      </c>
      <c r="M229" s="144">
        <v>31</v>
      </c>
      <c r="N229" s="144">
        <v>31</v>
      </c>
      <c r="O229" s="144">
        <v>32</v>
      </c>
      <c r="P229" s="144">
        <v>32</v>
      </c>
      <c r="Q229" s="229"/>
      <c r="R229" s="229"/>
      <c r="S229" s="229"/>
      <c r="T229" s="229"/>
    </row>
    <row r="230" spans="1:20" outlineLevel="1" x14ac:dyDescent="0.2">
      <c r="A230" s="536">
        <v>38</v>
      </c>
      <c r="B230" s="538" t="s">
        <v>48</v>
      </c>
      <c r="C230" s="538" t="s">
        <v>68</v>
      </c>
      <c r="D230" s="538" t="s">
        <v>65</v>
      </c>
      <c r="E230" s="540" t="s">
        <v>528</v>
      </c>
      <c r="F230" s="370" t="s">
        <v>619</v>
      </c>
      <c r="G230" s="229" t="s">
        <v>542</v>
      </c>
      <c r="H230" s="135">
        <v>0.03</v>
      </c>
      <c r="I230" s="135">
        <v>0</v>
      </c>
      <c r="J230" s="135">
        <v>0</v>
      </c>
      <c r="K230" s="135">
        <v>0</v>
      </c>
      <c r="L230" s="135">
        <v>0.01</v>
      </c>
      <c r="M230" s="135">
        <v>0.01</v>
      </c>
      <c r="N230" s="135">
        <v>0.01</v>
      </c>
      <c r="O230" s="135">
        <v>0.02</v>
      </c>
      <c r="P230" s="135">
        <v>0.02</v>
      </c>
      <c r="Q230" s="135">
        <v>0.02</v>
      </c>
      <c r="R230" s="135">
        <v>0.03</v>
      </c>
      <c r="S230" s="135">
        <v>0.03</v>
      </c>
      <c r="T230" s="135">
        <v>0.03</v>
      </c>
    </row>
    <row r="231" spans="1:20" outlineLevel="1" x14ac:dyDescent="0.2">
      <c r="A231" s="537"/>
      <c r="B231" s="539"/>
      <c r="C231" s="539"/>
      <c r="D231" s="539"/>
      <c r="E231" s="541"/>
      <c r="F231" s="371"/>
      <c r="G231" s="229" t="s">
        <v>543</v>
      </c>
      <c r="H231" s="150">
        <v>0.01</v>
      </c>
      <c r="I231" s="145">
        <v>0</v>
      </c>
      <c r="J231" s="145">
        <v>0</v>
      </c>
      <c r="K231" s="145">
        <v>0</v>
      </c>
      <c r="L231" s="145">
        <v>0.01</v>
      </c>
      <c r="M231" s="145">
        <v>0</v>
      </c>
      <c r="N231" s="145">
        <v>0.01</v>
      </c>
      <c r="O231" s="145">
        <v>0.02</v>
      </c>
      <c r="P231" s="145">
        <v>0.02</v>
      </c>
      <c r="Q231" s="230"/>
      <c r="R231" s="230"/>
      <c r="S231" s="230"/>
      <c r="T231" s="230"/>
    </row>
    <row r="232" spans="1:20" outlineLevel="1" x14ac:dyDescent="0.2">
      <c r="A232" s="536">
        <v>39</v>
      </c>
      <c r="B232" s="538" t="s">
        <v>48</v>
      </c>
      <c r="C232" s="538" t="s">
        <v>68</v>
      </c>
      <c r="D232" s="538" t="s">
        <v>519</v>
      </c>
      <c r="E232" s="540" t="s">
        <v>529</v>
      </c>
      <c r="F232" s="370" t="s">
        <v>619</v>
      </c>
      <c r="G232" s="229" t="s">
        <v>542</v>
      </c>
      <c r="H232" s="156">
        <v>0.02</v>
      </c>
      <c r="I232" s="156">
        <v>0.02</v>
      </c>
      <c r="J232" s="156">
        <v>0.02</v>
      </c>
      <c r="K232" s="156">
        <v>0.02</v>
      </c>
      <c r="L232" s="156">
        <v>0.02</v>
      </c>
      <c r="M232" s="156">
        <v>0.02</v>
      </c>
      <c r="N232" s="156">
        <v>0.02</v>
      </c>
      <c r="O232" s="156">
        <v>0.02</v>
      </c>
      <c r="P232" s="156">
        <v>0.02</v>
      </c>
      <c r="Q232" s="156">
        <v>0.02</v>
      </c>
      <c r="R232" s="156">
        <v>0.02</v>
      </c>
      <c r="S232" s="156">
        <v>0.02</v>
      </c>
      <c r="T232" s="156">
        <v>0.02</v>
      </c>
    </row>
    <row r="233" spans="1:20" outlineLevel="1" x14ac:dyDescent="0.2">
      <c r="A233" s="537"/>
      <c r="B233" s="539"/>
      <c r="C233" s="539"/>
      <c r="D233" s="539"/>
      <c r="E233" s="541"/>
      <c r="F233" s="371"/>
      <c r="G233" s="229" t="s">
        <v>543</v>
      </c>
      <c r="H233" s="153">
        <v>1.6299999999999999E-2</v>
      </c>
      <c r="I233" s="153">
        <v>1.7999999999999999E-2</v>
      </c>
      <c r="J233" s="153">
        <v>1.7000000000000001E-2</v>
      </c>
      <c r="K233" s="153">
        <v>1.7000000000000001E-2</v>
      </c>
      <c r="L233" s="153">
        <v>1.2999999999999999E-2</v>
      </c>
      <c r="M233" s="153">
        <v>0.01</v>
      </c>
      <c r="N233" s="153">
        <v>0</v>
      </c>
      <c r="O233" s="153">
        <v>0</v>
      </c>
      <c r="P233" s="153">
        <v>0</v>
      </c>
      <c r="Q233" s="232"/>
      <c r="R233" s="232"/>
      <c r="S233" s="232"/>
      <c r="T233" s="232"/>
    </row>
    <row r="234" spans="1:20" outlineLevel="1" x14ac:dyDescent="0.2">
      <c r="A234" s="536">
        <v>40</v>
      </c>
      <c r="B234" s="538" t="s">
        <v>48</v>
      </c>
      <c r="C234" s="538" t="s">
        <v>68</v>
      </c>
      <c r="D234" s="538" t="s">
        <v>65</v>
      </c>
      <c r="E234" s="540" t="s">
        <v>530</v>
      </c>
      <c r="F234" s="370" t="s">
        <v>619</v>
      </c>
      <c r="G234" s="229" t="s">
        <v>542</v>
      </c>
      <c r="H234" s="157" t="s">
        <v>4</v>
      </c>
      <c r="I234" s="157" t="s">
        <v>4</v>
      </c>
      <c r="J234" s="157" t="s">
        <v>4</v>
      </c>
      <c r="K234" s="157" t="s">
        <v>4</v>
      </c>
      <c r="L234" s="157" t="s">
        <v>4</v>
      </c>
      <c r="M234" s="157" t="s">
        <v>4</v>
      </c>
      <c r="N234" s="157" t="s">
        <v>4</v>
      </c>
      <c r="O234" s="157" t="s">
        <v>4</v>
      </c>
      <c r="P234" s="157" t="s">
        <v>4</v>
      </c>
      <c r="Q234" s="157" t="s">
        <v>4</v>
      </c>
      <c r="R234" s="157" t="s">
        <v>4</v>
      </c>
      <c r="S234" s="157" t="s">
        <v>4</v>
      </c>
      <c r="T234" s="157" t="s">
        <v>4</v>
      </c>
    </row>
    <row r="235" spans="1:20" outlineLevel="1" x14ac:dyDescent="0.2">
      <c r="A235" s="537"/>
      <c r="B235" s="539"/>
      <c r="C235" s="539"/>
      <c r="D235" s="539"/>
      <c r="E235" s="541"/>
      <c r="F235" s="371"/>
      <c r="G235" s="229" t="s">
        <v>543</v>
      </c>
      <c r="H235" s="166" t="s">
        <v>631</v>
      </c>
      <c r="I235" s="166" t="s">
        <v>631</v>
      </c>
      <c r="J235" s="166" t="s">
        <v>631</v>
      </c>
      <c r="K235" s="166" t="s">
        <v>631</v>
      </c>
      <c r="L235" s="166" t="s">
        <v>631</v>
      </c>
      <c r="M235" s="166" t="s">
        <v>631</v>
      </c>
      <c r="N235" s="166" t="s">
        <v>622</v>
      </c>
      <c r="O235" s="166" t="s">
        <v>631</v>
      </c>
      <c r="P235" s="166" t="s">
        <v>631</v>
      </c>
      <c r="Q235" s="239"/>
      <c r="R235" s="239"/>
      <c r="S235" s="239"/>
      <c r="T235" s="239"/>
    </row>
    <row r="236" spans="1:20" outlineLevel="1" x14ac:dyDescent="0.2">
      <c r="A236" s="536">
        <v>41</v>
      </c>
      <c r="B236" s="538" t="s">
        <v>48</v>
      </c>
      <c r="C236" s="538" t="s">
        <v>68</v>
      </c>
      <c r="D236" s="538" t="s">
        <v>65</v>
      </c>
      <c r="E236" s="540" t="s">
        <v>572</v>
      </c>
      <c r="F236" s="370" t="s">
        <v>619</v>
      </c>
      <c r="G236" s="229" t="s">
        <v>542</v>
      </c>
      <c r="H236" s="134">
        <v>36</v>
      </c>
      <c r="I236" s="134">
        <v>100</v>
      </c>
      <c r="J236" s="134">
        <v>100</v>
      </c>
      <c r="K236" s="134">
        <v>90</v>
      </c>
      <c r="L236" s="134">
        <v>90</v>
      </c>
      <c r="M236" s="134">
        <v>90</v>
      </c>
      <c r="N236" s="134">
        <v>90</v>
      </c>
      <c r="O236" s="134">
        <v>36</v>
      </c>
      <c r="P236" s="134">
        <v>36</v>
      </c>
      <c r="Q236" s="134">
        <v>36</v>
      </c>
      <c r="R236" s="134">
        <v>36</v>
      </c>
      <c r="S236" s="134">
        <v>36</v>
      </c>
      <c r="T236" s="134">
        <v>36</v>
      </c>
    </row>
    <row r="237" spans="1:20" outlineLevel="1" x14ac:dyDescent="0.2">
      <c r="A237" s="537"/>
      <c r="B237" s="539"/>
      <c r="C237" s="539"/>
      <c r="D237" s="539"/>
      <c r="E237" s="541"/>
      <c r="F237" s="371"/>
      <c r="G237" s="229" t="s">
        <v>543</v>
      </c>
      <c r="H237" s="144">
        <v>57</v>
      </c>
      <c r="I237" s="144">
        <v>100</v>
      </c>
      <c r="J237" s="144">
        <v>100</v>
      </c>
      <c r="K237" s="144">
        <v>90</v>
      </c>
      <c r="L237" s="144">
        <v>57</v>
      </c>
      <c r="M237" s="144">
        <v>10.45</v>
      </c>
      <c r="N237" s="144">
        <v>0</v>
      </c>
      <c r="O237" s="144">
        <v>0</v>
      </c>
      <c r="P237" s="144">
        <v>0</v>
      </c>
      <c r="Q237" s="229"/>
      <c r="R237" s="229"/>
      <c r="S237" s="229"/>
      <c r="T237" s="229"/>
    </row>
    <row r="238" spans="1:20" outlineLevel="1" x14ac:dyDescent="0.2">
      <c r="A238" s="536">
        <v>42</v>
      </c>
      <c r="B238" s="538" t="s">
        <v>48</v>
      </c>
      <c r="C238" s="538" t="s">
        <v>68</v>
      </c>
      <c r="D238" s="538" t="s">
        <v>52</v>
      </c>
      <c r="E238" s="540" t="s">
        <v>586</v>
      </c>
      <c r="F238" s="370" t="s">
        <v>619</v>
      </c>
      <c r="G238" s="229" t="s">
        <v>542</v>
      </c>
      <c r="H238" s="134">
        <v>0</v>
      </c>
      <c r="I238" s="134" t="s">
        <v>594</v>
      </c>
      <c r="J238" s="134" t="s">
        <v>594</v>
      </c>
      <c r="K238" s="134" t="s">
        <v>594</v>
      </c>
      <c r="L238" s="134" t="s">
        <v>594</v>
      </c>
      <c r="M238" s="134" t="s">
        <v>594</v>
      </c>
      <c r="N238" s="134" t="s">
        <v>594</v>
      </c>
      <c r="O238" s="134">
        <v>0</v>
      </c>
      <c r="P238" s="134">
        <v>0</v>
      </c>
      <c r="Q238" s="134">
        <v>0</v>
      </c>
      <c r="R238" s="134">
        <v>0</v>
      </c>
      <c r="S238" s="134">
        <v>0</v>
      </c>
      <c r="T238" s="134">
        <v>0</v>
      </c>
    </row>
    <row r="239" spans="1:20" outlineLevel="1" x14ac:dyDescent="0.2">
      <c r="A239" s="537"/>
      <c r="B239" s="539"/>
      <c r="C239" s="539"/>
      <c r="D239" s="539"/>
      <c r="E239" s="541"/>
      <c r="F239" s="371"/>
      <c r="G239" s="229" t="s">
        <v>543</v>
      </c>
      <c r="H239" s="150">
        <v>0.9</v>
      </c>
      <c r="I239" s="150">
        <v>0.95</v>
      </c>
      <c r="J239" s="150">
        <v>0.94</v>
      </c>
      <c r="K239" s="150">
        <v>0.95</v>
      </c>
      <c r="L239" s="150">
        <v>0.9</v>
      </c>
      <c r="M239" s="144">
        <v>0</v>
      </c>
      <c r="N239" s="144">
        <v>0</v>
      </c>
      <c r="O239" s="144">
        <v>0</v>
      </c>
      <c r="P239" s="144">
        <v>0</v>
      </c>
      <c r="Q239" s="229"/>
      <c r="R239" s="229"/>
      <c r="S239" s="229"/>
      <c r="T239" s="229"/>
    </row>
    <row r="240" spans="1:20" ht="20.25" outlineLevel="1" x14ac:dyDescent="0.3">
      <c r="A240" s="536">
        <v>43</v>
      </c>
      <c r="B240" s="538" t="s">
        <v>48</v>
      </c>
      <c r="C240" s="538" t="s">
        <v>68</v>
      </c>
      <c r="D240" s="538" t="s">
        <v>51</v>
      </c>
      <c r="E240" s="540" t="s">
        <v>556</v>
      </c>
      <c r="F240" s="370" t="s">
        <v>619</v>
      </c>
      <c r="G240" s="229" t="s">
        <v>542</v>
      </c>
      <c r="H240" s="158">
        <v>26.065335267772237</v>
      </c>
      <c r="I240" s="137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</row>
    <row r="241" spans="1:20" ht="20.25" outlineLevel="1" x14ac:dyDescent="0.3">
      <c r="A241" s="537"/>
      <c r="B241" s="539"/>
      <c r="C241" s="539"/>
      <c r="D241" s="539"/>
      <c r="E241" s="541"/>
      <c r="F241" s="371"/>
      <c r="G241" s="229" t="s">
        <v>543</v>
      </c>
      <c r="H241" s="121"/>
      <c r="I241" s="98"/>
      <c r="J241" s="16"/>
      <c r="K241" s="16"/>
      <c r="L241" s="16"/>
      <c r="M241" s="99"/>
      <c r="N241" s="16"/>
      <c r="O241" s="16"/>
      <c r="P241" s="16"/>
      <c r="Q241" s="16"/>
      <c r="R241" s="16"/>
      <c r="S241" s="16"/>
      <c r="T241" s="16"/>
    </row>
    <row r="242" spans="1:20" ht="20.25" outlineLevel="1" x14ac:dyDescent="0.3">
      <c r="A242" s="536">
        <v>44</v>
      </c>
      <c r="B242" s="538" t="s">
        <v>48</v>
      </c>
      <c r="C242" s="538" t="s">
        <v>68</v>
      </c>
      <c r="D242" s="538" t="s">
        <v>51</v>
      </c>
      <c r="E242" s="540" t="s">
        <v>557</v>
      </c>
      <c r="F242" s="370" t="s">
        <v>619</v>
      </c>
      <c r="G242" s="229" t="s">
        <v>542</v>
      </c>
      <c r="H242" s="158">
        <v>0.18700119711729501</v>
      </c>
      <c r="I242" s="137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</row>
    <row r="243" spans="1:20" ht="20.25" outlineLevel="1" x14ac:dyDescent="0.3">
      <c r="A243" s="537"/>
      <c r="B243" s="539"/>
      <c r="C243" s="539"/>
      <c r="D243" s="539"/>
      <c r="E243" s="541"/>
      <c r="F243" s="371"/>
      <c r="G243" s="229" t="s">
        <v>543</v>
      </c>
      <c r="H243" s="121"/>
      <c r="I243" s="98"/>
      <c r="J243" s="16"/>
      <c r="K243" s="16"/>
      <c r="L243" s="16"/>
      <c r="M243" s="99"/>
      <c r="N243" s="16"/>
      <c r="O243" s="16"/>
      <c r="P243" s="16"/>
      <c r="Q243" s="16"/>
      <c r="R243" s="16"/>
      <c r="S243" s="16"/>
      <c r="T243" s="16"/>
    </row>
    <row r="246" spans="1:20" ht="25.5" x14ac:dyDescent="0.2">
      <c r="A246" s="117" t="s">
        <v>613</v>
      </c>
    </row>
    <row r="247" spans="1:20" s="63" customFormat="1" outlineLevel="1" x14ac:dyDescent="0.2">
      <c r="A247" s="32" t="s">
        <v>0</v>
      </c>
      <c r="B247" s="32" t="s">
        <v>59</v>
      </c>
      <c r="C247" s="32" t="s">
        <v>62</v>
      </c>
      <c r="D247" s="32" t="s">
        <v>584</v>
      </c>
      <c r="E247" s="32" t="s">
        <v>49</v>
      </c>
      <c r="F247" s="32" t="s">
        <v>545</v>
      </c>
      <c r="G247" s="32"/>
      <c r="H247" s="32" t="s">
        <v>627</v>
      </c>
      <c r="I247" s="32" t="s">
        <v>485</v>
      </c>
      <c r="J247" s="32" t="s">
        <v>486</v>
      </c>
      <c r="K247" s="32" t="s">
        <v>487</v>
      </c>
      <c r="L247" s="32" t="s">
        <v>488</v>
      </c>
      <c r="M247" s="32" t="s">
        <v>489</v>
      </c>
      <c r="N247" s="32" t="s">
        <v>490</v>
      </c>
      <c r="O247" s="32" t="s">
        <v>491</v>
      </c>
      <c r="P247" s="32" t="s">
        <v>492</v>
      </c>
      <c r="Q247" s="32" t="s">
        <v>493</v>
      </c>
      <c r="R247" s="32" t="s">
        <v>494</v>
      </c>
      <c r="S247" s="32" t="s">
        <v>495</v>
      </c>
      <c r="T247" s="32" t="s">
        <v>496</v>
      </c>
    </row>
    <row r="248" spans="1:20" outlineLevel="1" x14ac:dyDescent="0.2">
      <c r="A248" s="536">
        <v>1</v>
      </c>
      <c r="B248" s="538" t="s">
        <v>48</v>
      </c>
      <c r="C248" s="538" t="s">
        <v>63</v>
      </c>
      <c r="D248" s="538" t="s">
        <v>497</v>
      </c>
      <c r="E248" s="540" t="s">
        <v>78</v>
      </c>
      <c r="F248" s="370" t="s">
        <v>595</v>
      </c>
      <c r="G248" s="229" t="s">
        <v>542</v>
      </c>
      <c r="H248" s="134">
        <v>0</v>
      </c>
      <c r="I248" s="134">
        <v>0</v>
      </c>
      <c r="J248" s="134">
        <v>0</v>
      </c>
      <c r="K248" s="134">
        <v>0</v>
      </c>
      <c r="L248" s="134">
        <v>0</v>
      </c>
      <c r="M248" s="134">
        <v>0</v>
      </c>
      <c r="N248" s="134">
        <v>0</v>
      </c>
      <c r="O248" s="134">
        <v>0</v>
      </c>
      <c r="P248" s="134">
        <v>0</v>
      </c>
      <c r="Q248" s="134">
        <v>0</v>
      </c>
      <c r="R248" s="134">
        <v>0</v>
      </c>
      <c r="S248" s="134">
        <v>0</v>
      </c>
      <c r="T248" s="134">
        <v>0</v>
      </c>
    </row>
    <row r="249" spans="1:20" outlineLevel="1" x14ac:dyDescent="0.2">
      <c r="A249" s="537"/>
      <c r="B249" s="539"/>
      <c r="C249" s="539"/>
      <c r="D249" s="539"/>
      <c r="E249" s="541"/>
      <c r="F249" s="371"/>
      <c r="G249" s="229" t="s">
        <v>543</v>
      </c>
      <c r="H249" s="144">
        <v>0</v>
      </c>
      <c r="I249" s="144">
        <v>0</v>
      </c>
      <c r="J249" s="144">
        <v>0</v>
      </c>
      <c r="K249" s="144">
        <v>0</v>
      </c>
      <c r="L249" s="144">
        <v>0</v>
      </c>
      <c r="M249" s="144">
        <v>0</v>
      </c>
      <c r="N249" s="144">
        <v>0</v>
      </c>
      <c r="O249" s="144">
        <v>0</v>
      </c>
      <c r="P249" s="144">
        <v>0</v>
      </c>
      <c r="Q249" s="144">
        <v>0</v>
      </c>
      <c r="R249" s="144">
        <v>0</v>
      </c>
      <c r="S249" s="229"/>
      <c r="T249" s="229"/>
    </row>
    <row r="250" spans="1:20" outlineLevel="1" x14ac:dyDescent="0.2">
      <c r="A250" s="536">
        <f>A248+1</f>
        <v>2</v>
      </c>
      <c r="B250" s="538" t="s">
        <v>48</v>
      </c>
      <c r="C250" s="538" t="s">
        <v>63</v>
      </c>
      <c r="D250" s="538" t="s">
        <v>497</v>
      </c>
      <c r="E250" s="540" t="s">
        <v>79</v>
      </c>
      <c r="F250" s="370" t="s">
        <v>595</v>
      </c>
      <c r="G250" s="229" t="s">
        <v>542</v>
      </c>
      <c r="H250" s="134">
        <v>0</v>
      </c>
      <c r="I250" s="134">
        <v>0</v>
      </c>
      <c r="J250" s="134">
        <v>0</v>
      </c>
      <c r="K250" s="134">
        <v>0</v>
      </c>
      <c r="L250" s="134">
        <v>0</v>
      </c>
      <c r="M250" s="134">
        <v>0</v>
      </c>
      <c r="N250" s="134">
        <v>0</v>
      </c>
      <c r="O250" s="134">
        <v>0</v>
      </c>
      <c r="P250" s="134">
        <v>0</v>
      </c>
      <c r="Q250" s="134">
        <v>0</v>
      </c>
      <c r="R250" s="134">
        <v>0</v>
      </c>
      <c r="S250" s="134">
        <v>0</v>
      </c>
      <c r="T250" s="134">
        <v>0</v>
      </c>
    </row>
    <row r="251" spans="1:20" outlineLevel="1" x14ac:dyDescent="0.2">
      <c r="A251" s="537"/>
      <c r="B251" s="539"/>
      <c r="C251" s="539"/>
      <c r="D251" s="539"/>
      <c r="E251" s="541"/>
      <c r="F251" s="371"/>
      <c r="G251" s="229" t="s">
        <v>543</v>
      </c>
      <c r="H251" s="144">
        <v>0</v>
      </c>
      <c r="I251" s="144">
        <v>0</v>
      </c>
      <c r="J251" s="144">
        <v>0</v>
      </c>
      <c r="K251" s="144">
        <v>0</v>
      </c>
      <c r="L251" s="144">
        <v>0</v>
      </c>
      <c r="M251" s="144">
        <v>0</v>
      </c>
      <c r="N251" s="144">
        <v>0</v>
      </c>
      <c r="O251" s="144">
        <v>0</v>
      </c>
      <c r="P251" s="144">
        <v>0</v>
      </c>
      <c r="Q251" s="144">
        <v>0</v>
      </c>
      <c r="R251" s="144">
        <v>0</v>
      </c>
      <c r="S251" s="229"/>
      <c r="T251" s="229"/>
    </row>
    <row r="252" spans="1:20" outlineLevel="1" x14ac:dyDescent="0.2">
      <c r="A252" s="536">
        <v>3</v>
      </c>
      <c r="B252" s="538" t="s">
        <v>48</v>
      </c>
      <c r="C252" s="538" t="s">
        <v>63</v>
      </c>
      <c r="D252" s="538" t="s">
        <v>50</v>
      </c>
      <c r="E252" s="540" t="s">
        <v>498</v>
      </c>
      <c r="F252" s="370" t="s">
        <v>597</v>
      </c>
      <c r="G252" s="229" t="s">
        <v>542</v>
      </c>
      <c r="H252" s="135">
        <v>0.95</v>
      </c>
      <c r="I252" s="135" t="s">
        <v>605</v>
      </c>
      <c r="J252" s="135" t="s">
        <v>605</v>
      </c>
      <c r="K252" s="135" t="s">
        <v>605</v>
      </c>
      <c r="L252" s="135" t="s">
        <v>605</v>
      </c>
      <c r="M252" s="135" t="s">
        <v>605</v>
      </c>
      <c r="N252" s="135" t="s">
        <v>605</v>
      </c>
      <c r="O252" s="135" t="s">
        <v>605</v>
      </c>
      <c r="P252" s="135" t="s">
        <v>605</v>
      </c>
      <c r="Q252" s="135" t="s">
        <v>605</v>
      </c>
      <c r="R252" s="135" t="s">
        <v>605</v>
      </c>
      <c r="S252" s="135" t="s">
        <v>605</v>
      </c>
      <c r="T252" s="135" t="s">
        <v>605</v>
      </c>
    </row>
    <row r="253" spans="1:20" outlineLevel="1" x14ac:dyDescent="0.2">
      <c r="A253" s="537"/>
      <c r="B253" s="539"/>
      <c r="C253" s="539"/>
      <c r="D253" s="539"/>
      <c r="E253" s="541"/>
      <c r="F253" s="371"/>
      <c r="G253" s="229" t="s">
        <v>543</v>
      </c>
      <c r="H253" s="150">
        <v>0.95</v>
      </c>
      <c r="I253" s="150" t="s">
        <v>605</v>
      </c>
      <c r="J253" s="150" t="s">
        <v>605</v>
      </c>
      <c r="K253" s="150" t="s">
        <v>605</v>
      </c>
      <c r="L253" s="150" t="s">
        <v>605</v>
      </c>
      <c r="M253" s="150" t="s">
        <v>605</v>
      </c>
      <c r="N253" s="150" t="s">
        <v>605</v>
      </c>
      <c r="O253" s="150" t="s">
        <v>605</v>
      </c>
      <c r="P253" s="150" t="s">
        <v>605</v>
      </c>
      <c r="Q253" s="150" t="s">
        <v>605</v>
      </c>
      <c r="R253" s="150" t="s">
        <v>605</v>
      </c>
      <c r="S253" s="230"/>
      <c r="T253" s="230"/>
    </row>
    <row r="254" spans="1:20" outlineLevel="1" x14ac:dyDescent="0.2">
      <c r="A254" s="536">
        <v>4</v>
      </c>
      <c r="B254" s="538" t="s">
        <v>48</v>
      </c>
      <c r="C254" s="538" t="s">
        <v>63</v>
      </c>
      <c r="D254" s="538" t="s">
        <v>53</v>
      </c>
      <c r="E254" s="540" t="s">
        <v>517</v>
      </c>
      <c r="F254" s="370" t="s">
        <v>596</v>
      </c>
      <c r="G254" s="229" t="s">
        <v>542</v>
      </c>
      <c r="H254" s="135">
        <v>0.3</v>
      </c>
      <c r="I254" s="136">
        <v>0.3</v>
      </c>
      <c r="J254" s="136">
        <v>0.3</v>
      </c>
      <c r="K254" s="136">
        <v>0.3</v>
      </c>
      <c r="L254" s="136">
        <v>0.3</v>
      </c>
      <c r="M254" s="136">
        <v>0.3</v>
      </c>
      <c r="N254" s="136">
        <v>0.3</v>
      </c>
      <c r="O254" s="136">
        <v>0.3</v>
      </c>
      <c r="P254" s="136">
        <v>0.3</v>
      </c>
      <c r="Q254" s="136">
        <v>0.3</v>
      </c>
      <c r="R254" s="136">
        <v>0.3</v>
      </c>
      <c r="S254" s="136">
        <v>0.3</v>
      </c>
      <c r="T254" s="136">
        <v>0.3</v>
      </c>
    </row>
    <row r="255" spans="1:20" outlineLevel="1" x14ac:dyDescent="0.2">
      <c r="A255" s="537"/>
      <c r="B255" s="539"/>
      <c r="C255" s="539"/>
      <c r="D255" s="539"/>
      <c r="E255" s="541"/>
      <c r="F255" s="371"/>
      <c r="G255" s="229" t="s">
        <v>543</v>
      </c>
      <c r="H255" s="150">
        <v>0.3</v>
      </c>
      <c r="I255" s="145">
        <v>0.3</v>
      </c>
      <c r="J255" s="145">
        <v>0.3</v>
      </c>
      <c r="K255" s="145">
        <v>0.3</v>
      </c>
      <c r="L255" s="145">
        <v>0.3</v>
      </c>
      <c r="M255" s="145">
        <v>0.3</v>
      </c>
      <c r="N255" s="145">
        <v>0.3</v>
      </c>
      <c r="O255" s="145">
        <v>0.3</v>
      </c>
      <c r="P255" s="145">
        <v>0.3</v>
      </c>
      <c r="Q255" s="145">
        <v>0.3</v>
      </c>
      <c r="R255" s="145">
        <v>0.3</v>
      </c>
      <c r="S255" s="235"/>
      <c r="T255" s="235"/>
    </row>
    <row r="256" spans="1:20" outlineLevel="1" x14ac:dyDescent="0.2">
      <c r="A256" s="536">
        <v>5</v>
      </c>
      <c r="B256" s="538" t="s">
        <v>48</v>
      </c>
      <c r="C256" s="538" t="s">
        <v>63</v>
      </c>
      <c r="D256" s="538" t="s">
        <v>512</v>
      </c>
      <c r="E256" s="540" t="s">
        <v>546</v>
      </c>
      <c r="F256" s="370" t="s">
        <v>595</v>
      </c>
      <c r="G256" s="229" t="s">
        <v>542</v>
      </c>
      <c r="H256" s="137">
        <v>3.3</v>
      </c>
      <c r="I256" s="137">
        <v>3.3</v>
      </c>
      <c r="J256" s="137">
        <v>3.3</v>
      </c>
      <c r="K256" s="137">
        <v>3.3</v>
      </c>
      <c r="L256" s="137">
        <v>3.3</v>
      </c>
      <c r="M256" s="137">
        <v>3.3</v>
      </c>
      <c r="N256" s="137">
        <v>3.3</v>
      </c>
      <c r="O256" s="137">
        <v>3.3</v>
      </c>
      <c r="P256" s="137">
        <v>3.3</v>
      </c>
      <c r="Q256" s="137">
        <v>3.3</v>
      </c>
      <c r="R256" s="137">
        <v>3.3</v>
      </c>
      <c r="S256" s="137">
        <v>3.3</v>
      </c>
      <c r="T256" s="137">
        <v>3.3</v>
      </c>
    </row>
    <row r="257" spans="1:20" outlineLevel="1" x14ac:dyDescent="0.2">
      <c r="A257" s="537"/>
      <c r="B257" s="539"/>
      <c r="C257" s="539"/>
      <c r="D257" s="539"/>
      <c r="E257" s="541"/>
      <c r="F257" s="371"/>
      <c r="G257" s="229" t="s">
        <v>543</v>
      </c>
      <c r="H257" s="146" t="s">
        <v>605</v>
      </c>
      <c r="I257" s="146" t="s">
        <v>605</v>
      </c>
      <c r="J257" s="146" t="s">
        <v>605</v>
      </c>
      <c r="K257" s="146">
        <v>3.39</v>
      </c>
      <c r="L257" s="146" t="s">
        <v>605</v>
      </c>
      <c r="M257" s="146" t="s">
        <v>605</v>
      </c>
      <c r="N257" s="146" t="s">
        <v>605</v>
      </c>
      <c r="O257" s="146" t="s">
        <v>605</v>
      </c>
      <c r="P257" s="146" t="s">
        <v>605</v>
      </c>
      <c r="Q257" s="146" t="s">
        <v>605</v>
      </c>
      <c r="R257" s="146" t="s">
        <v>605</v>
      </c>
      <c r="S257" s="98"/>
      <c r="T257" s="98"/>
    </row>
    <row r="258" spans="1:20" outlineLevel="1" x14ac:dyDescent="0.2">
      <c r="A258" s="536">
        <v>6</v>
      </c>
      <c r="B258" s="538" t="s">
        <v>48</v>
      </c>
      <c r="C258" s="538" t="s">
        <v>63</v>
      </c>
      <c r="D258" s="538" t="s">
        <v>512</v>
      </c>
      <c r="E258" s="540" t="s">
        <v>547</v>
      </c>
      <c r="F258" s="370" t="s">
        <v>595</v>
      </c>
      <c r="G258" s="229" t="s">
        <v>542</v>
      </c>
      <c r="H258" s="136">
        <v>1</v>
      </c>
      <c r="I258" s="136">
        <v>1</v>
      </c>
      <c r="J258" s="136">
        <v>1</v>
      </c>
      <c r="K258" s="136">
        <v>1</v>
      </c>
      <c r="L258" s="136">
        <v>1</v>
      </c>
      <c r="M258" s="136">
        <v>1</v>
      </c>
      <c r="N258" s="136">
        <v>1</v>
      </c>
      <c r="O258" s="136">
        <v>1</v>
      </c>
      <c r="P258" s="136">
        <v>1</v>
      </c>
      <c r="Q258" s="136">
        <v>1</v>
      </c>
      <c r="R258" s="136">
        <v>1</v>
      </c>
      <c r="S258" s="136">
        <v>1</v>
      </c>
      <c r="T258" s="136">
        <v>1</v>
      </c>
    </row>
    <row r="259" spans="1:20" outlineLevel="1" x14ac:dyDescent="0.2">
      <c r="A259" s="537"/>
      <c r="B259" s="539"/>
      <c r="C259" s="539"/>
      <c r="D259" s="539"/>
      <c r="E259" s="541"/>
      <c r="F259" s="371"/>
      <c r="G259" s="229" t="s">
        <v>543</v>
      </c>
      <c r="H259" s="145">
        <v>1</v>
      </c>
      <c r="I259" s="145">
        <v>1</v>
      </c>
      <c r="J259" s="145">
        <v>1</v>
      </c>
      <c r="K259" s="145">
        <v>1</v>
      </c>
      <c r="L259" s="145">
        <v>1</v>
      </c>
      <c r="M259" s="145">
        <v>1</v>
      </c>
      <c r="N259" s="145">
        <v>1</v>
      </c>
      <c r="O259" s="145">
        <v>0.9</v>
      </c>
      <c r="P259" s="145">
        <v>1</v>
      </c>
      <c r="Q259" s="145">
        <v>1</v>
      </c>
      <c r="R259" s="145">
        <v>1</v>
      </c>
      <c r="S259" s="235"/>
      <c r="T259" s="235"/>
    </row>
    <row r="260" spans="1:20" outlineLevel="1" x14ac:dyDescent="0.2">
      <c r="A260" s="536">
        <v>7</v>
      </c>
      <c r="B260" s="538" t="s">
        <v>48</v>
      </c>
      <c r="C260" s="538" t="s">
        <v>63</v>
      </c>
      <c r="D260" s="538" t="s">
        <v>512</v>
      </c>
      <c r="E260" s="540" t="s">
        <v>548</v>
      </c>
      <c r="F260" s="370" t="s">
        <v>595</v>
      </c>
      <c r="G260" s="229" t="s">
        <v>542</v>
      </c>
      <c r="H260" s="136">
        <v>0.95</v>
      </c>
      <c r="I260" s="136">
        <v>0.95</v>
      </c>
      <c r="J260" s="136">
        <v>0.95</v>
      </c>
      <c r="K260" s="136">
        <v>0.95</v>
      </c>
      <c r="L260" s="136">
        <v>0.95</v>
      </c>
      <c r="M260" s="136">
        <v>0.95</v>
      </c>
      <c r="N260" s="136">
        <v>0.95</v>
      </c>
      <c r="O260" s="136">
        <v>0.95</v>
      </c>
      <c r="P260" s="136">
        <v>0.95</v>
      </c>
      <c r="Q260" s="136">
        <v>0.95</v>
      </c>
      <c r="R260" s="136">
        <v>0.95</v>
      </c>
      <c r="S260" s="136">
        <v>0.95</v>
      </c>
      <c r="T260" s="136">
        <v>0.95</v>
      </c>
    </row>
    <row r="261" spans="1:20" outlineLevel="1" x14ac:dyDescent="0.2">
      <c r="A261" s="537"/>
      <c r="B261" s="539"/>
      <c r="C261" s="539"/>
      <c r="D261" s="539"/>
      <c r="E261" s="541"/>
      <c r="F261" s="371"/>
      <c r="G261" s="229" t="s">
        <v>543</v>
      </c>
      <c r="H261" s="145">
        <v>0.96</v>
      </c>
      <c r="I261" s="145">
        <v>0.98</v>
      </c>
      <c r="J261" s="145">
        <v>0.97</v>
      </c>
      <c r="K261" s="145">
        <v>0.98</v>
      </c>
      <c r="L261" s="145">
        <v>0.98</v>
      </c>
      <c r="M261" s="145">
        <v>0.99</v>
      </c>
      <c r="N261" s="145">
        <v>0.99</v>
      </c>
      <c r="O261" s="145">
        <v>0.99</v>
      </c>
      <c r="P261" s="145">
        <v>0.99</v>
      </c>
      <c r="Q261" s="145">
        <v>0.98</v>
      </c>
      <c r="R261" s="145">
        <v>0.98</v>
      </c>
      <c r="S261" s="235"/>
      <c r="T261" s="235"/>
    </row>
    <row r="262" spans="1:20" outlineLevel="1" x14ac:dyDescent="0.2">
      <c r="A262" s="536">
        <v>8</v>
      </c>
      <c r="B262" s="538" t="s">
        <v>48</v>
      </c>
      <c r="C262" s="538" t="s">
        <v>63</v>
      </c>
      <c r="D262" s="538" t="s">
        <v>512</v>
      </c>
      <c r="E262" s="540" t="s">
        <v>560</v>
      </c>
      <c r="F262" s="370" t="s">
        <v>595</v>
      </c>
      <c r="G262" s="229" t="s">
        <v>542</v>
      </c>
      <c r="H262" s="137" t="s">
        <v>629</v>
      </c>
      <c r="I262" s="137" t="s">
        <v>629</v>
      </c>
      <c r="J262" s="137" t="s">
        <v>629</v>
      </c>
      <c r="K262" s="137" t="s">
        <v>629</v>
      </c>
      <c r="L262" s="137" t="s">
        <v>629</v>
      </c>
      <c r="M262" s="137" t="s">
        <v>629</v>
      </c>
      <c r="N262" s="137" t="s">
        <v>629</v>
      </c>
      <c r="O262" s="137" t="s">
        <v>629</v>
      </c>
      <c r="P262" s="137" t="s">
        <v>629</v>
      </c>
      <c r="Q262" s="137" t="s">
        <v>629</v>
      </c>
      <c r="R262" s="137" t="s">
        <v>629</v>
      </c>
      <c r="S262" s="137"/>
      <c r="T262" s="137"/>
    </row>
    <row r="263" spans="1:20" outlineLevel="1" x14ac:dyDescent="0.2">
      <c r="A263" s="537"/>
      <c r="B263" s="539"/>
      <c r="C263" s="539"/>
      <c r="D263" s="539"/>
      <c r="E263" s="541"/>
      <c r="F263" s="371"/>
      <c r="G263" s="229" t="s">
        <v>543</v>
      </c>
      <c r="H263" s="145" t="s">
        <v>629</v>
      </c>
      <c r="I263" s="145" t="s">
        <v>629</v>
      </c>
      <c r="J263" s="145" t="s">
        <v>629</v>
      </c>
      <c r="K263" s="145" t="s">
        <v>629</v>
      </c>
      <c r="L263" s="145" t="s">
        <v>629</v>
      </c>
      <c r="M263" s="145" t="s">
        <v>629</v>
      </c>
      <c r="N263" s="145" t="s">
        <v>629</v>
      </c>
      <c r="O263" s="145" t="s">
        <v>629</v>
      </c>
      <c r="P263" s="145" t="s">
        <v>629</v>
      </c>
      <c r="Q263" s="145" t="s">
        <v>629</v>
      </c>
      <c r="R263" s="145" t="s">
        <v>629</v>
      </c>
      <c r="S263" s="98"/>
      <c r="T263" s="98"/>
    </row>
    <row r="264" spans="1:20" outlineLevel="1" x14ac:dyDescent="0.2">
      <c r="A264" s="536">
        <v>9</v>
      </c>
      <c r="B264" s="538" t="s">
        <v>48</v>
      </c>
      <c r="C264" s="538" t="s">
        <v>63</v>
      </c>
      <c r="D264" s="538" t="s">
        <v>512</v>
      </c>
      <c r="E264" s="540" t="s">
        <v>549</v>
      </c>
      <c r="F264" s="370" t="s">
        <v>595</v>
      </c>
      <c r="G264" s="229" t="s">
        <v>542</v>
      </c>
      <c r="H264" s="137">
        <v>0</v>
      </c>
      <c r="I264" s="137">
        <v>0</v>
      </c>
      <c r="J264" s="137">
        <v>0</v>
      </c>
      <c r="K264" s="137">
        <v>0</v>
      </c>
      <c r="L264" s="137">
        <v>0</v>
      </c>
      <c r="M264" s="137">
        <v>0</v>
      </c>
      <c r="N264" s="137">
        <v>0</v>
      </c>
      <c r="O264" s="137">
        <v>0</v>
      </c>
      <c r="P264" s="137">
        <v>0</v>
      </c>
      <c r="Q264" s="137">
        <v>0</v>
      </c>
      <c r="R264" s="137">
        <v>0</v>
      </c>
      <c r="S264" s="137">
        <v>0</v>
      </c>
      <c r="T264" s="137">
        <v>0</v>
      </c>
    </row>
    <row r="265" spans="1:20" outlineLevel="1" x14ac:dyDescent="0.2">
      <c r="A265" s="537"/>
      <c r="B265" s="539"/>
      <c r="C265" s="539"/>
      <c r="D265" s="539"/>
      <c r="E265" s="541"/>
      <c r="F265" s="371"/>
      <c r="G265" s="229" t="s">
        <v>543</v>
      </c>
      <c r="H265" s="146">
        <v>0</v>
      </c>
      <c r="I265" s="146">
        <v>0</v>
      </c>
      <c r="J265" s="146">
        <v>0</v>
      </c>
      <c r="K265" s="146">
        <v>0</v>
      </c>
      <c r="L265" s="146">
        <v>0</v>
      </c>
      <c r="M265" s="146">
        <v>0</v>
      </c>
      <c r="N265" s="146">
        <v>0</v>
      </c>
      <c r="O265" s="146">
        <v>0</v>
      </c>
      <c r="P265" s="146">
        <v>0</v>
      </c>
      <c r="Q265" s="146">
        <v>0</v>
      </c>
      <c r="R265" s="146">
        <v>0</v>
      </c>
      <c r="S265" s="98"/>
      <c r="T265" s="98"/>
    </row>
    <row r="266" spans="1:20" outlineLevel="1" x14ac:dyDescent="0.2">
      <c r="A266" s="536">
        <v>10</v>
      </c>
      <c r="B266" s="538" t="s">
        <v>48</v>
      </c>
      <c r="C266" s="538" t="s">
        <v>63</v>
      </c>
      <c r="D266" s="538" t="s">
        <v>512</v>
      </c>
      <c r="E266" s="540" t="s">
        <v>550</v>
      </c>
      <c r="F266" s="370" t="s">
        <v>595</v>
      </c>
      <c r="G266" s="229" t="s">
        <v>542</v>
      </c>
      <c r="H266" s="137">
        <v>5</v>
      </c>
      <c r="I266" s="137" t="s">
        <v>629</v>
      </c>
      <c r="J266" s="137" t="s">
        <v>629</v>
      </c>
      <c r="K266" s="137" t="s">
        <v>629</v>
      </c>
      <c r="L266" s="137" t="s">
        <v>629</v>
      </c>
      <c r="M266" s="137" t="s">
        <v>629</v>
      </c>
      <c r="N266" s="137">
        <v>0</v>
      </c>
      <c r="O266" s="137">
        <v>0</v>
      </c>
      <c r="P266" s="137">
        <v>0</v>
      </c>
      <c r="Q266" s="137">
        <v>0</v>
      </c>
      <c r="R266" s="137">
        <v>0</v>
      </c>
      <c r="S266" s="137">
        <v>0</v>
      </c>
      <c r="T266" s="137">
        <v>0</v>
      </c>
    </row>
    <row r="267" spans="1:20" outlineLevel="1" x14ac:dyDescent="0.2">
      <c r="A267" s="537"/>
      <c r="B267" s="539"/>
      <c r="C267" s="539"/>
      <c r="D267" s="539"/>
      <c r="E267" s="541"/>
      <c r="F267" s="371"/>
      <c r="G267" s="229" t="s">
        <v>543</v>
      </c>
      <c r="H267" s="146">
        <v>5</v>
      </c>
      <c r="I267" s="145">
        <v>0</v>
      </c>
      <c r="J267" s="145">
        <v>0</v>
      </c>
      <c r="K267" s="145">
        <v>0</v>
      </c>
      <c r="L267" s="145">
        <v>0</v>
      </c>
      <c r="M267" s="145">
        <v>0</v>
      </c>
      <c r="N267" s="145">
        <v>0</v>
      </c>
      <c r="O267" s="145">
        <v>0</v>
      </c>
      <c r="P267" s="145">
        <v>0</v>
      </c>
      <c r="Q267" s="145">
        <v>0</v>
      </c>
      <c r="R267" s="145">
        <v>0</v>
      </c>
      <c r="S267" s="98"/>
      <c r="T267" s="98"/>
    </row>
    <row r="268" spans="1:20" outlineLevel="1" x14ac:dyDescent="0.2">
      <c r="A268" s="536">
        <v>11</v>
      </c>
      <c r="B268" s="538" t="s">
        <v>48</v>
      </c>
      <c r="C268" s="538" t="s">
        <v>63</v>
      </c>
      <c r="D268" s="538" t="s">
        <v>65</v>
      </c>
      <c r="E268" s="540" t="s">
        <v>585</v>
      </c>
      <c r="F268" s="370" t="s">
        <v>595</v>
      </c>
      <c r="G268" s="229" t="s">
        <v>542</v>
      </c>
      <c r="H268" s="154">
        <v>2</v>
      </c>
      <c r="I268" s="154">
        <v>2</v>
      </c>
      <c r="J268" s="154">
        <v>2</v>
      </c>
      <c r="K268" s="154">
        <v>2</v>
      </c>
      <c r="L268" s="154">
        <v>2</v>
      </c>
      <c r="M268" s="154">
        <v>2</v>
      </c>
      <c r="N268" s="154">
        <v>2</v>
      </c>
      <c r="O268" s="154">
        <v>2</v>
      </c>
      <c r="P268" s="154">
        <v>2</v>
      </c>
      <c r="Q268" s="154">
        <v>2</v>
      </c>
      <c r="R268" s="154">
        <v>2</v>
      </c>
      <c r="S268" s="154">
        <v>2</v>
      </c>
      <c r="T268" s="154">
        <v>2</v>
      </c>
    </row>
    <row r="269" spans="1:20" outlineLevel="1" x14ac:dyDescent="0.2">
      <c r="A269" s="537"/>
      <c r="B269" s="539"/>
      <c r="C269" s="539"/>
      <c r="D269" s="539"/>
      <c r="E269" s="541"/>
      <c r="F269" s="371"/>
      <c r="G269" s="229" t="s">
        <v>543</v>
      </c>
      <c r="H269" s="159">
        <v>0</v>
      </c>
      <c r="I269" s="159">
        <v>0</v>
      </c>
      <c r="J269" s="159">
        <v>0</v>
      </c>
      <c r="K269" s="159">
        <v>0</v>
      </c>
      <c r="L269" s="159">
        <v>0</v>
      </c>
      <c r="M269" s="159">
        <v>0</v>
      </c>
      <c r="N269" s="159">
        <v>0</v>
      </c>
      <c r="O269" s="159">
        <v>0</v>
      </c>
      <c r="P269" s="159">
        <v>0</v>
      </c>
      <c r="R269" s="236"/>
      <c r="S269" s="236"/>
      <c r="T269" s="236"/>
    </row>
    <row r="270" spans="1:20" outlineLevel="1" x14ac:dyDescent="0.2">
      <c r="A270" s="536">
        <v>12</v>
      </c>
      <c r="B270" s="538" t="s">
        <v>48</v>
      </c>
      <c r="C270" s="538" t="s">
        <v>63</v>
      </c>
      <c r="D270" s="538" t="s">
        <v>512</v>
      </c>
      <c r="E270" s="540" t="s">
        <v>551</v>
      </c>
      <c r="F270" s="370" t="s">
        <v>595</v>
      </c>
      <c r="G270" s="229" t="s">
        <v>542</v>
      </c>
      <c r="H270" s="135" t="s">
        <v>594</v>
      </c>
      <c r="I270" s="135" t="s">
        <v>594</v>
      </c>
      <c r="J270" s="135" t="s">
        <v>594</v>
      </c>
      <c r="K270" s="135" t="s">
        <v>594</v>
      </c>
      <c r="L270" s="135" t="s">
        <v>594</v>
      </c>
      <c r="M270" s="135" t="s">
        <v>594</v>
      </c>
      <c r="N270" s="135" t="s">
        <v>594</v>
      </c>
      <c r="O270" s="135" t="s">
        <v>594</v>
      </c>
      <c r="P270" s="135" t="s">
        <v>594</v>
      </c>
      <c r="Q270" s="135" t="s">
        <v>594</v>
      </c>
      <c r="R270" s="135" t="s">
        <v>594</v>
      </c>
      <c r="S270" s="135" t="s">
        <v>594</v>
      </c>
      <c r="T270" s="135" t="s">
        <v>594</v>
      </c>
    </row>
    <row r="271" spans="1:20" outlineLevel="1" x14ac:dyDescent="0.2">
      <c r="A271" s="537"/>
      <c r="B271" s="539"/>
      <c r="C271" s="539"/>
      <c r="D271" s="539"/>
      <c r="E271" s="541"/>
      <c r="F271" s="371"/>
      <c r="G271" s="229" t="s">
        <v>543</v>
      </c>
      <c r="H271" s="150">
        <v>0</v>
      </c>
      <c r="I271" s="150">
        <v>0</v>
      </c>
      <c r="J271" s="150">
        <v>0</v>
      </c>
      <c r="K271" s="150">
        <v>0</v>
      </c>
      <c r="L271" s="150">
        <v>0</v>
      </c>
      <c r="M271" s="150">
        <v>0</v>
      </c>
      <c r="N271" s="377">
        <v>0</v>
      </c>
      <c r="O271" s="377">
        <v>0</v>
      </c>
      <c r="P271" s="377">
        <v>0</v>
      </c>
      <c r="Q271" s="238"/>
      <c r="R271" s="238"/>
      <c r="S271" s="238"/>
      <c r="T271" s="238"/>
    </row>
    <row r="272" spans="1:20" outlineLevel="1" x14ac:dyDescent="0.2">
      <c r="A272" s="536">
        <v>13</v>
      </c>
      <c r="B272" s="538" t="s">
        <v>48</v>
      </c>
      <c r="C272" s="538" t="s">
        <v>63</v>
      </c>
      <c r="D272" s="538" t="s">
        <v>512</v>
      </c>
      <c r="E272" s="540" t="s">
        <v>552</v>
      </c>
      <c r="F272" s="370" t="s">
        <v>595</v>
      </c>
      <c r="G272" s="229" t="s">
        <v>542</v>
      </c>
      <c r="H272" s="137">
        <v>0</v>
      </c>
      <c r="I272" s="137">
        <v>0</v>
      </c>
      <c r="J272" s="137">
        <v>0</v>
      </c>
      <c r="K272" s="137">
        <v>0</v>
      </c>
      <c r="L272" s="137">
        <v>0</v>
      </c>
      <c r="M272" s="137">
        <v>0</v>
      </c>
      <c r="N272" s="137">
        <v>0</v>
      </c>
      <c r="O272" s="137">
        <v>0</v>
      </c>
      <c r="P272" s="137">
        <v>0</v>
      </c>
      <c r="Q272" s="137">
        <v>0</v>
      </c>
      <c r="R272" s="137">
        <v>0</v>
      </c>
      <c r="S272" s="137">
        <v>0</v>
      </c>
      <c r="T272" s="137">
        <v>0</v>
      </c>
    </row>
    <row r="273" spans="1:20" outlineLevel="1" x14ac:dyDescent="0.2">
      <c r="A273" s="537"/>
      <c r="B273" s="539"/>
      <c r="C273" s="539"/>
      <c r="D273" s="539"/>
      <c r="E273" s="541"/>
      <c r="F273" s="371"/>
      <c r="G273" s="229" t="s">
        <v>543</v>
      </c>
      <c r="H273" s="159">
        <v>0</v>
      </c>
      <c r="I273" s="159">
        <v>0</v>
      </c>
      <c r="J273" s="159">
        <v>0</v>
      </c>
      <c r="K273" s="159">
        <v>0</v>
      </c>
      <c r="L273" s="159">
        <v>0</v>
      </c>
      <c r="M273" s="159">
        <v>0</v>
      </c>
      <c r="N273" s="159">
        <v>0</v>
      </c>
      <c r="O273" s="159">
        <v>0</v>
      </c>
      <c r="P273" s="159">
        <v>0</v>
      </c>
      <c r="Q273" s="98"/>
      <c r="R273" s="98"/>
      <c r="S273" s="98"/>
      <c r="T273" s="98"/>
    </row>
    <row r="274" spans="1:20" outlineLevel="1" x14ac:dyDescent="0.2">
      <c r="A274" s="536">
        <v>14</v>
      </c>
      <c r="B274" s="538" t="s">
        <v>48</v>
      </c>
      <c r="C274" s="538" t="s">
        <v>63</v>
      </c>
      <c r="D274" s="538" t="s">
        <v>65</v>
      </c>
      <c r="E274" s="540" t="s">
        <v>561</v>
      </c>
      <c r="F274" s="542" t="s">
        <v>962</v>
      </c>
      <c r="G274" s="229" t="s">
        <v>542</v>
      </c>
      <c r="H274" s="135" t="s">
        <v>594</v>
      </c>
      <c r="I274" s="135" t="s">
        <v>594</v>
      </c>
      <c r="J274" s="135" t="s">
        <v>594</v>
      </c>
      <c r="K274" s="135" t="s">
        <v>594</v>
      </c>
      <c r="L274" s="135" t="s">
        <v>594</v>
      </c>
      <c r="M274" s="135" t="s">
        <v>594</v>
      </c>
      <c r="N274" s="135" t="s">
        <v>594</v>
      </c>
      <c r="O274" s="135" t="s">
        <v>594</v>
      </c>
      <c r="P274" s="135" t="s">
        <v>594</v>
      </c>
      <c r="Q274" s="135" t="s">
        <v>594</v>
      </c>
      <c r="R274" s="135" t="s">
        <v>594</v>
      </c>
      <c r="S274" s="135" t="s">
        <v>594</v>
      </c>
      <c r="T274" s="135" t="s">
        <v>594</v>
      </c>
    </row>
    <row r="275" spans="1:20" outlineLevel="1" x14ac:dyDescent="0.2">
      <c r="A275" s="537"/>
      <c r="B275" s="539"/>
      <c r="C275" s="539"/>
      <c r="D275" s="539"/>
      <c r="E275" s="541"/>
      <c r="F275" s="543"/>
      <c r="G275" s="229" t="s">
        <v>543</v>
      </c>
      <c r="H275" s="150" t="s">
        <v>605</v>
      </c>
      <c r="I275" s="150" t="s">
        <v>605</v>
      </c>
      <c r="J275" s="150" t="s">
        <v>605</v>
      </c>
      <c r="K275" s="150" t="s">
        <v>605</v>
      </c>
      <c r="L275" s="150" t="s">
        <v>605</v>
      </c>
      <c r="M275" s="150" t="s">
        <v>605</v>
      </c>
      <c r="N275" s="150" t="s">
        <v>605</v>
      </c>
      <c r="O275" s="150" t="s">
        <v>605</v>
      </c>
      <c r="P275" s="150" t="s">
        <v>605</v>
      </c>
      <c r="Q275" s="150" t="s">
        <v>605</v>
      </c>
      <c r="R275" s="150" t="s">
        <v>605</v>
      </c>
      <c r="S275" s="238"/>
      <c r="T275" s="238"/>
    </row>
    <row r="276" spans="1:20" outlineLevel="1" x14ac:dyDescent="0.2">
      <c r="A276" s="536">
        <v>15</v>
      </c>
      <c r="B276" s="538" t="s">
        <v>48</v>
      </c>
      <c r="C276" s="538" t="s">
        <v>63</v>
      </c>
      <c r="D276" s="538" t="s">
        <v>512</v>
      </c>
      <c r="E276" s="540" t="s">
        <v>562</v>
      </c>
      <c r="F276" s="370" t="s">
        <v>962</v>
      </c>
      <c r="G276" s="229" t="s">
        <v>542</v>
      </c>
      <c r="H276" s="155">
        <v>7</v>
      </c>
      <c r="I276" s="155">
        <v>7</v>
      </c>
      <c r="J276" s="155">
        <v>7</v>
      </c>
      <c r="K276" s="155">
        <v>7</v>
      </c>
      <c r="L276" s="155">
        <v>7</v>
      </c>
      <c r="M276" s="155">
        <v>7</v>
      </c>
      <c r="N276" s="155">
        <v>7</v>
      </c>
      <c r="O276" s="155">
        <v>7</v>
      </c>
      <c r="P276" s="155">
        <v>7</v>
      </c>
      <c r="Q276" s="155">
        <v>7</v>
      </c>
      <c r="R276" s="155">
        <v>7</v>
      </c>
      <c r="S276" s="155">
        <v>7</v>
      </c>
      <c r="T276" s="155">
        <v>7</v>
      </c>
    </row>
    <row r="277" spans="1:20" outlineLevel="1" x14ac:dyDescent="0.2">
      <c r="A277" s="537"/>
      <c r="B277" s="539"/>
      <c r="C277" s="539"/>
      <c r="D277" s="539"/>
      <c r="E277" s="541"/>
      <c r="F277" s="371"/>
      <c r="G277" s="229" t="s">
        <v>543</v>
      </c>
      <c r="H277" s="195">
        <v>5</v>
      </c>
      <c r="I277" s="195">
        <v>4.460093896713615</v>
      </c>
      <c r="J277" s="195">
        <v>4.5655375552282766</v>
      </c>
      <c r="K277" s="195">
        <v>5</v>
      </c>
      <c r="L277" s="195">
        <v>5</v>
      </c>
      <c r="M277" s="195">
        <v>7</v>
      </c>
      <c r="N277" s="195">
        <v>7</v>
      </c>
      <c r="O277" s="195">
        <v>7</v>
      </c>
      <c r="P277" s="195">
        <v>7</v>
      </c>
      <c r="Q277" s="195">
        <v>7</v>
      </c>
      <c r="R277" s="195">
        <v>7</v>
      </c>
      <c r="S277" s="237"/>
      <c r="T277" s="237"/>
    </row>
    <row r="278" spans="1:20" outlineLevel="1" x14ac:dyDescent="0.2">
      <c r="A278" s="536">
        <v>16</v>
      </c>
      <c r="B278" s="538" t="s">
        <v>48</v>
      </c>
      <c r="C278" s="538" t="s">
        <v>67</v>
      </c>
      <c r="D278" s="538" t="s">
        <v>54</v>
      </c>
      <c r="E278" s="540" t="s">
        <v>563</v>
      </c>
      <c r="F278" s="370" t="s">
        <v>962</v>
      </c>
      <c r="G278" s="229" t="s">
        <v>542</v>
      </c>
      <c r="H278" s="134">
        <v>2</v>
      </c>
      <c r="I278" s="134">
        <v>2</v>
      </c>
      <c r="J278" s="134">
        <v>2</v>
      </c>
      <c r="K278" s="134">
        <v>2</v>
      </c>
      <c r="L278" s="134">
        <v>2</v>
      </c>
      <c r="M278" s="134">
        <v>2</v>
      </c>
      <c r="N278" s="134">
        <v>2</v>
      </c>
      <c r="O278" s="134">
        <v>2</v>
      </c>
      <c r="P278" s="134">
        <v>2</v>
      </c>
      <c r="Q278" s="134">
        <v>2</v>
      </c>
      <c r="R278" s="134">
        <v>2</v>
      </c>
      <c r="S278" s="134">
        <v>2</v>
      </c>
      <c r="T278" s="134">
        <v>2</v>
      </c>
    </row>
    <row r="279" spans="1:20" outlineLevel="1" x14ac:dyDescent="0.2">
      <c r="A279" s="537"/>
      <c r="B279" s="539"/>
      <c r="C279" s="539"/>
      <c r="D279" s="539"/>
      <c r="E279" s="541"/>
      <c r="F279" s="371"/>
      <c r="G279" s="229" t="s">
        <v>543</v>
      </c>
      <c r="H279" s="146">
        <v>1</v>
      </c>
      <c r="I279" s="146">
        <v>0</v>
      </c>
      <c r="J279" s="146">
        <v>0</v>
      </c>
      <c r="K279" s="146">
        <v>0</v>
      </c>
      <c r="L279" s="146">
        <v>1</v>
      </c>
      <c r="M279" s="146">
        <v>1</v>
      </c>
      <c r="N279" s="146">
        <v>1</v>
      </c>
      <c r="O279" s="146">
        <v>1</v>
      </c>
      <c r="P279" s="146">
        <v>1</v>
      </c>
      <c r="Q279" s="146">
        <v>1</v>
      </c>
      <c r="R279" s="146">
        <v>1</v>
      </c>
      <c r="S279" s="98"/>
      <c r="T279" s="98"/>
    </row>
    <row r="280" spans="1:20" outlineLevel="1" x14ac:dyDescent="0.2">
      <c r="A280" s="536">
        <v>17</v>
      </c>
      <c r="B280" s="538" t="s">
        <v>48</v>
      </c>
      <c r="C280" s="538" t="s">
        <v>67</v>
      </c>
      <c r="D280" s="538" t="s">
        <v>50</v>
      </c>
      <c r="E280" s="540" t="s">
        <v>564</v>
      </c>
      <c r="F280" s="370" t="s">
        <v>962</v>
      </c>
      <c r="G280" s="229" t="s">
        <v>542</v>
      </c>
      <c r="H280" s="135" t="s">
        <v>594</v>
      </c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</row>
    <row r="281" spans="1:20" outlineLevel="1" x14ac:dyDescent="0.2">
      <c r="A281" s="537"/>
      <c r="B281" s="539"/>
      <c r="C281" s="539"/>
      <c r="D281" s="539"/>
      <c r="E281" s="541"/>
      <c r="F281" s="371"/>
      <c r="G281" s="229" t="s">
        <v>543</v>
      </c>
      <c r="H281" s="150" t="s">
        <v>605</v>
      </c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03"/>
      <c r="T281" s="103"/>
    </row>
    <row r="282" spans="1:20" outlineLevel="1" x14ac:dyDescent="0.2">
      <c r="A282" s="536">
        <v>18</v>
      </c>
      <c r="B282" s="538" t="s">
        <v>48</v>
      </c>
      <c r="C282" s="538" t="s">
        <v>67</v>
      </c>
      <c r="D282" s="538" t="s">
        <v>50</v>
      </c>
      <c r="E282" s="540" t="s">
        <v>565</v>
      </c>
      <c r="F282" s="370" t="s">
        <v>962</v>
      </c>
      <c r="G282" s="229" t="s">
        <v>542</v>
      </c>
      <c r="H282" s="135" t="s">
        <v>605</v>
      </c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7"/>
      <c r="T282" s="7"/>
    </row>
    <row r="283" spans="1:20" outlineLevel="1" x14ac:dyDescent="0.2">
      <c r="A283" s="537"/>
      <c r="B283" s="539"/>
      <c r="C283" s="539"/>
      <c r="D283" s="539"/>
      <c r="E283" s="541"/>
      <c r="F283" s="371"/>
      <c r="G283" s="229" t="s">
        <v>543</v>
      </c>
      <c r="H283" s="203" t="s">
        <v>605</v>
      </c>
      <c r="I283" s="203"/>
      <c r="J283" s="203"/>
      <c r="K283" s="203"/>
      <c r="L283" s="203"/>
      <c r="M283" s="203"/>
      <c r="N283" s="203"/>
      <c r="O283" s="203"/>
      <c r="P283" s="203"/>
      <c r="Q283" s="203"/>
      <c r="R283" s="203"/>
      <c r="S283" s="103"/>
      <c r="T283" s="103"/>
    </row>
    <row r="284" spans="1:20" outlineLevel="1" x14ac:dyDescent="0.2">
      <c r="A284" s="536">
        <v>19</v>
      </c>
      <c r="B284" s="538" t="s">
        <v>48</v>
      </c>
      <c r="C284" s="538" t="s">
        <v>67</v>
      </c>
      <c r="D284" s="538" t="s">
        <v>54</v>
      </c>
      <c r="E284" s="540" t="s">
        <v>234</v>
      </c>
      <c r="F284" s="370" t="s">
        <v>962</v>
      </c>
      <c r="G284" s="229" t="s">
        <v>542</v>
      </c>
      <c r="H284" s="135" t="s">
        <v>605</v>
      </c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7"/>
      <c r="T284" s="7"/>
    </row>
    <row r="285" spans="1:20" outlineLevel="1" x14ac:dyDescent="0.2">
      <c r="A285" s="537"/>
      <c r="B285" s="539"/>
      <c r="C285" s="539"/>
      <c r="D285" s="539"/>
      <c r="E285" s="541"/>
      <c r="F285" s="371"/>
      <c r="G285" s="229" t="s">
        <v>543</v>
      </c>
      <c r="H285" s="150" t="s">
        <v>605</v>
      </c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01"/>
      <c r="T285" s="101"/>
    </row>
    <row r="286" spans="1:20" outlineLevel="1" x14ac:dyDescent="0.2">
      <c r="A286" s="536">
        <v>20</v>
      </c>
      <c r="B286" s="538" t="s">
        <v>48</v>
      </c>
      <c r="C286" s="538" t="s">
        <v>67</v>
      </c>
      <c r="D286" s="538" t="s">
        <v>54</v>
      </c>
      <c r="E286" s="540" t="s">
        <v>235</v>
      </c>
      <c r="F286" s="370" t="s">
        <v>962</v>
      </c>
      <c r="G286" s="229" t="s">
        <v>542</v>
      </c>
      <c r="H286" s="135" t="s">
        <v>605</v>
      </c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7"/>
      <c r="T286" s="7"/>
    </row>
    <row r="287" spans="1:20" outlineLevel="1" x14ac:dyDescent="0.2">
      <c r="A287" s="537"/>
      <c r="B287" s="539"/>
      <c r="C287" s="539"/>
      <c r="D287" s="539"/>
      <c r="E287" s="541"/>
      <c r="F287" s="371"/>
      <c r="G287" s="229" t="s">
        <v>543</v>
      </c>
      <c r="H287" s="150" t="s">
        <v>605</v>
      </c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01"/>
      <c r="T287" s="101"/>
    </row>
    <row r="288" spans="1:20" outlineLevel="1" x14ac:dyDescent="0.2">
      <c r="A288" s="536">
        <v>21</v>
      </c>
      <c r="B288" s="538" t="s">
        <v>48</v>
      </c>
      <c r="C288" s="538" t="s">
        <v>67</v>
      </c>
      <c r="D288" s="538" t="s">
        <v>54</v>
      </c>
      <c r="E288" s="540" t="s">
        <v>566</v>
      </c>
      <c r="F288" s="370" t="s">
        <v>962</v>
      </c>
      <c r="G288" s="229" t="s">
        <v>542</v>
      </c>
      <c r="H288" s="135" t="s">
        <v>605</v>
      </c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7"/>
      <c r="T288" s="7"/>
    </row>
    <row r="289" spans="1:20" outlineLevel="1" x14ac:dyDescent="0.2">
      <c r="A289" s="537"/>
      <c r="B289" s="539"/>
      <c r="C289" s="539"/>
      <c r="D289" s="539"/>
      <c r="E289" s="541"/>
      <c r="F289" s="371"/>
      <c r="G289" s="229" t="s">
        <v>543</v>
      </c>
      <c r="H289" s="150" t="s">
        <v>605</v>
      </c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01"/>
      <c r="T289" s="101"/>
    </row>
    <row r="290" spans="1:20" outlineLevel="1" x14ac:dyDescent="0.2">
      <c r="A290" s="536">
        <v>22</v>
      </c>
      <c r="B290" s="538" t="s">
        <v>48</v>
      </c>
      <c r="C290" s="538" t="s">
        <v>67</v>
      </c>
      <c r="D290" s="538" t="s">
        <v>54</v>
      </c>
      <c r="E290" s="540" t="s">
        <v>567</v>
      </c>
      <c r="F290" s="370" t="s">
        <v>962</v>
      </c>
      <c r="G290" s="229" t="s">
        <v>542</v>
      </c>
      <c r="H290" s="135" t="s">
        <v>605</v>
      </c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</row>
    <row r="291" spans="1:20" outlineLevel="1" x14ac:dyDescent="0.2">
      <c r="A291" s="537"/>
      <c r="B291" s="539"/>
      <c r="C291" s="539"/>
      <c r="D291" s="539"/>
      <c r="E291" s="541"/>
      <c r="F291" s="371"/>
      <c r="G291" s="229" t="s">
        <v>543</v>
      </c>
      <c r="H291" s="150" t="s">
        <v>605</v>
      </c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235"/>
      <c r="T291" s="235"/>
    </row>
    <row r="292" spans="1:20" outlineLevel="1" x14ac:dyDescent="0.2">
      <c r="A292" s="536">
        <v>23</v>
      </c>
      <c r="B292" s="538" t="s">
        <v>48</v>
      </c>
      <c r="C292" s="538" t="s">
        <v>67</v>
      </c>
      <c r="D292" s="538" t="s">
        <v>54</v>
      </c>
      <c r="E292" s="540" t="s">
        <v>568</v>
      </c>
      <c r="F292" s="370" t="s">
        <v>962</v>
      </c>
      <c r="G292" s="229" t="s">
        <v>542</v>
      </c>
      <c r="H292" s="135" t="s">
        <v>605</v>
      </c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</row>
    <row r="293" spans="1:20" outlineLevel="1" x14ac:dyDescent="0.2">
      <c r="A293" s="537"/>
      <c r="B293" s="539"/>
      <c r="C293" s="539"/>
      <c r="D293" s="539"/>
      <c r="E293" s="541"/>
      <c r="F293" s="371"/>
      <c r="G293" s="229" t="s">
        <v>543</v>
      </c>
      <c r="H293" s="150" t="s">
        <v>605</v>
      </c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235"/>
      <c r="T293" s="235"/>
    </row>
    <row r="294" spans="1:20" outlineLevel="1" x14ac:dyDescent="0.2">
      <c r="A294" s="536">
        <v>24</v>
      </c>
      <c r="B294" s="538" t="s">
        <v>48</v>
      </c>
      <c r="C294" s="538" t="s">
        <v>67</v>
      </c>
      <c r="D294" s="538" t="s">
        <v>54</v>
      </c>
      <c r="E294" s="540" t="s">
        <v>518</v>
      </c>
      <c r="F294" s="370" t="s">
        <v>962</v>
      </c>
      <c r="G294" s="229" t="s">
        <v>542</v>
      </c>
      <c r="H294" s="137">
        <v>130</v>
      </c>
      <c r="I294" s="137">
        <v>12</v>
      </c>
      <c r="J294" s="137">
        <v>12</v>
      </c>
      <c r="K294" s="137">
        <v>12</v>
      </c>
      <c r="L294" s="137">
        <v>11</v>
      </c>
      <c r="M294" s="137">
        <v>11</v>
      </c>
      <c r="N294" s="137">
        <v>11</v>
      </c>
      <c r="O294" s="137">
        <v>10</v>
      </c>
      <c r="P294" s="137">
        <v>10</v>
      </c>
      <c r="Q294" s="137">
        <v>10</v>
      </c>
      <c r="R294" s="137">
        <v>9</v>
      </c>
      <c r="S294" s="137">
        <v>9</v>
      </c>
      <c r="T294" s="137">
        <v>9</v>
      </c>
    </row>
    <row r="295" spans="1:20" outlineLevel="1" x14ac:dyDescent="0.2">
      <c r="A295" s="537"/>
      <c r="B295" s="539"/>
      <c r="C295" s="539"/>
      <c r="D295" s="539"/>
      <c r="E295" s="541"/>
      <c r="F295" s="371"/>
      <c r="G295" s="229" t="s">
        <v>543</v>
      </c>
      <c r="H295" s="130">
        <v>48</v>
      </c>
      <c r="I295" s="162">
        <v>16</v>
      </c>
      <c r="J295" s="162">
        <v>16</v>
      </c>
      <c r="K295" s="162">
        <v>16</v>
      </c>
      <c r="L295" s="130">
        <v>15</v>
      </c>
      <c r="M295" s="130">
        <v>14</v>
      </c>
      <c r="N295" s="130">
        <v>13</v>
      </c>
      <c r="O295" s="146">
        <v>8</v>
      </c>
      <c r="P295" s="146">
        <v>7</v>
      </c>
      <c r="Q295" s="130">
        <v>15</v>
      </c>
      <c r="R295" s="146">
        <v>4</v>
      </c>
      <c r="S295" s="98"/>
      <c r="T295" s="98"/>
    </row>
    <row r="296" spans="1:20" outlineLevel="1" x14ac:dyDescent="0.2">
      <c r="A296" s="536">
        <v>25</v>
      </c>
      <c r="B296" s="538" t="s">
        <v>48</v>
      </c>
      <c r="C296" s="538" t="s">
        <v>67</v>
      </c>
      <c r="D296" s="538" t="s">
        <v>54</v>
      </c>
      <c r="E296" s="540" t="s">
        <v>569</v>
      </c>
      <c r="F296" s="370" t="s">
        <v>962</v>
      </c>
      <c r="G296" s="229" t="s">
        <v>542</v>
      </c>
      <c r="H296" s="510">
        <v>10</v>
      </c>
      <c r="I296" s="134">
        <v>12</v>
      </c>
      <c r="J296" s="134">
        <v>12</v>
      </c>
      <c r="K296" s="134">
        <v>12</v>
      </c>
      <c r="L296" s="134">
        <v>10</v>
      </c>
      <c r="M296" s="187">
        <v>10</v>
      </c>
      <c r="N296" s="134">
        <v>10</v>
      </c>
      <c r="O296" s="134">
        <v>6</v>
      </c>
      <c r="P296" s="134">
        <v>8</v>
      </c>
      <c r="Q296" s="134">
        <v>8</v>
      </c>
      <c r="R296" s="134">
        <v>6</v>
      </c>
      <c r="S296" s="134">
        <v>6</v>
      </c>
      <c r="T296" s="134">
        <v>6</v>
      </c>
    </row>
    <row r="297" spans="1:20" outlineLevel="1" x14ac:dyDescent="0.2">
      <c r="A297" s="537"/>
      <c r="B297" s="539"/>
      <c r="C297" s="539"/>
      <c r="D297" s="539"/>
      <c r="E297" s="541"/>
      <c r="F297" s="371"/>
      <c r="G297" s="229" t="s">
        <v>543</v>
      </c>
      <c r="H297" s="164">
        <v>3</v>
      </c>
      <c r="I297" s="164">
        <v>3</v>
      </c>
      <c r="J297" s="164">
        <v>3</v>
      </c>
      <c r="K297" s="164">
        <v>3</v>
      </c>
      <c r="L297" s="164">
        <v>3</v>
      </c>
      <c r="M297" s="146">
        <v>3</v>
      </c>
      <c r="N297" s="146">
        <v>3</v>
      </c>
      <c r="O297" s="146">
        <v>3</v>
      </c>
      <c r="P297" s="146">
        <v>3</v>
      </c>
      <c r="Q297" s="146">
        <v>3</v>
      </c>
      <c r="R297" s="146">
        <v>3</v>
      </c>
      <c r="S297" s="98"/>
      <c r="T297" s="98"/>
    </row>
    <row r="298" spans="1:20" outlineLevel="1" x14ac:dyDescent="0.2">
      <c r="A298" s="536">
        <v>26</v>
      </c>
      <c r="B298" s="538" t="s">
        <v>48</v>
      </c>
      <c r="C298" s="538" t="s">
        <v>67</v>
      </c>
      <c r="D298" s="538" t="s">
        <v>519</v>
      </c>
      <c r="E298" s="540" t="s">
        <v>570</v>
      </c>
      <c r="F298" s="370" t="s">
        <v>962</v>
      </c>
      <c r="G298" s="229" t="s">
        <v>542</v>
      </c>
      <c r="H298" s="135">
        <v>0.9</v>
      </c>
      <c r="I298" s="135">
        <v>0.9</v>
      </c>
      <c r="J298" s="135">
        <v>0.9</v>
      </c>
      <c r="K298" s="135">
        <v>0.9</v>
      </c>
      <c r="L298" s="135">
        <v>0.9</v>
      </c>
      <c r="M298" s="135">
        <v>0.9</v>
      </c>
      <c r="N298" s="135">
        <v>0.9</v>
      </c>
      <c r="O298" s="135">
        <v>0.9</v>
      </c>
      <c r="P298" s="135">
        <v>0.9</v>
      </c>
      <c r="Q298" s="135">
        <v>0.9</v>
      </c>
      <c r="R298" s="135">
        <v>0.9</v>
      </c>
      <c r="S298" s="135">
        <v>0.9</v>
      </c>
      <c r="T298" s="135">
        <v>0.9</v>
      </c>
    </row>
    <row r="299" spans="1:20" outlineLevel="1" x14ac:dyDescent="0.2">
      <c r="A299" s="537"/>
      <c r="B299" s="539"/>
      <c r="C299" s="539"/>
      <c r="D299" s="539"/>
      <c r="E299" s="541"/>
      <c r="F299" s="371"/>
      <c r="G299" s="229" t="s">
        <v>543</v>
      </c>
      <c r="H299" s="150">
        <v>0.92</v>
      </c>
      <c r="I299" s="150">
        <v>0.92</v>
      </c>
      <c r="J299" s="150">
        <v>0.92</v>
      </c>
      <c r="K299" s="150">
        <v>0.92</v>
      </c>
      <c r="L299" s="150">
        <v>0.92</v>
      </c>
      <c r="M299" s="150">
        <v>0.92</v>
      </c>
      <c r="N299" s="150">
        <v>0.92</v>
      </c>
      <c r="O299" s="150">
        <v>0.92</v>
      </c>
      <c r="P299" s="150">
        <v>0.92</v>
      </c>
      <c r="Q299" s="150">
        <v>0.92</v>
      </c>
      <c r="R299" s="150">
        <v>0.92</v>
      </c>
      <c r="S299" s="230"/>
      <c r="T299" s="230"/>
    </row>
    <row r="300" spans="1:20" outlineLevel="1" x14ac:dyDescent="0.2">
      <c r="A300" s="536">
        <v>27</v>
      </c>
      <c r="B300" s="538" t="s">
        <v>48</v>
      </c>
      <c r="C300" s="538" t="s">
        <v>67</v>
      </c>
      <c r="D300" s="538" t="s">
        <v>519</v>
      </c>
      <c r="E300" s="540" t="s">
        <v>99</v>
      </c>
      <c r="F300" s="370" t="s">
        <v>962</v>
      </c>
      <c r="G300" s="229" t="s">
        <v>542</v>
      </c>
      <c r="H300" s="135">
        <v>0.95</v>
      </c>
      <c r="I300" s="135">
        <v>0.95</v>
      </c>
      <c r="J300" s="135">
        <v>0.95</v>
      </c>
      <c r="K300" s="135">
        <v>0.95</v>
      </c>
      <c r="L300" s="135">
        <v>0.95</v>
      </c>
      <c r="M300" s="135">
        <v>0.95</v>
      </c>
      <c r="N300" s="135">
        <v>0.95</v>
      </c>
      <c r="O300" s="135">
        <v>0.95</v>
      </c>
      <c r="P300" s="135">
        <v>0.95</v>
      </c>
      <c r="Q300" s="135">
        <v>0.95</v>
      </c>
      <c r="R300" s="135">
        <v>0.95</v>
      </c>
      <c r="S300" s="135">
        <v>0.95</v>
      </c>
      <c r="T300" s="135">
        <v>0.95</v>
      </c>
    </row>
    <row r="301" spans="1:20" outlineLevel="1" x14ac:dyDescent="0.2">
      <c r="A301" s="537"/>
      <c r="B301" s="539"/>
      <c r="C301" s="539"/>
      <c r="D301" s="539"/>
      <c r="E301" s="541"/>
      <c r="F301" s="371"/>
      <c r="G301" s="229" t="s">
        <v>543</v>
      </c>
      <c r="H301" s="150">
        <v>1</v>
      </c>
      <c r="I301" s="150" t="s">
        <v>605</v>
      </c>
      <c r="J301" s="150">
        <v>1</v>
      </c>
      <c r="K301" s="150" t="s">
        <v>605</v>
      </c>
      <c r="L301" s="150" t="s">
        <v>605</v>
      </c>
      <c r="M301" s="150" t="s">
        <v>605</v>
      </c>
      <c r="N301" s="150" t="s">
        <v>605</v>
      </c>
      <c r="O301" s="150" t="s">
        <v>605</v>
      </c>
      <c r="P301" s="150" t="s">
        <v>605</v>
      </c>
      <c r="Q301" s="150" t="s">
        <v>605</v>
      </c>
      <c r="R301" s="150" t="s">
        <v>605</v>
      </c>
      <c r="S301" s="230"/>
      <c r="T301" s="230"/>
    </row>
    <row r="302" spans="1:20" outlineLevel="1" x14ac:dyDescent="0.2">
      <c r="A302" s="536">
        <v>29</v>
      </c>
      <c r="B302" s="538" t="s">
        <v>48</v>
      </c>
      <c r="C302" s="538" t="s">
        <v>64</v>
      </c>
      <c r="D302" s="538" t="s">
        <v>66</v>
      </c>
      <c r="E302" s="540" t="s">
        <v>520</v>
      </c>
      <c r="F302" s="370" t="s">
        <v>962</v>
      </c>
      <c r="G302" s="229" t="s">
        <v>542</v>
      </c>
      <c r="H302" s="135">
        <v>0.99</v>
      </c>
      <c r="I302" s="135">
        <v>0.99</v>
      </c>
      <c r="J302" s="135">
        <v>0.99</v>
      </c>
      <c r="K302" s="135">
        <v>0.99</v>
      </c>
      <c r="L302" s="135">
        <v>0.99</v>
      </c>
      <c r="M302" s="135">
        <v>0.99</v>
      </c>
      <c r="N302" s="135">
        <v>0.99</v>
      </c>
      <c r="O302" s="135">
        <v>0.99</v>
      </c>
      <c r="P302" s="135">
        <v>0.99</v>
      </c>
      <c r="Q302" s="135">
        <v>0.99</v>
      </c>
      <c r="R302" s="135">
        <v>0.99</v>
      </c>
      <c r="S302" s="135">
        <v>0.99</v>
      </c>
      <c r="T302" s="135">
        <v>0.99</v>
      </c>
    </row>
    <row r="303" spans="1:20" outlineLevel="1" x14ac:dyDescent="0.2">
      <c r="A303" s="537"/>
      <c r="B303" s="539"/>
      <c r="C303" s="539"/>
      <c r="D303" s="539"/>
      <c r="E303" s="541"/>
      <c r="F303" s="371"/>
      <c r="G303" s="229" t="s">
        <v>543</v>
      </c>
      <c r="H303" s="150">
        <v>1</v>
      </c>
      <c r="I303" s="150">
        <v>1</v>
      </c>
      <c r="J303" s="150">
        <v>1</v>
      </c>
      <c r="K303" s="150">
        <v>1</v>
      </c>
      <c r="L303" s="150">
        <v>1</v>
      </c>
      <c r="M303" s="150">
        <v>0.99</v>
      </c>
      <c r="N303" s="150">
        <v>0.99</v>
      </c>
      <c r="O303" s="150">
        <v>0.99</v>
      </c>
      <c r="P303" s="150">
        <v>1</v>
      </c>
      <c r="Q303" s="150">
        <v>1</v>
      </c>
      <c r="R303" s="150">
        <v>1</v>
      </c>
      <c r="S303" s="230"/>
      <c r="T303" s="230"/>
    </row>
    <row r="304" spans="1:20" outlineLevel="1" x14ac:dyDescent="0.2">
      <c r="A304" s="536">
        <v>30</v>
      </c>
      <c r="B304" s="538" t="s">
        <v>48</v>
      </c>
      <c r="C304" s="538" t="s">
        <v>64</v>
      </c>
      <c r="D304" s="538" t="s">
        <v>66</v>
      </c>
      <c r="E304" s="540" t="s">
        <v>521</v>
      </c>
      <c r="F304" s="370" t="s">
        <v>962</v>
      </c>
      <c r="G304" s="229" t="s">
        <v>542</v>
      </c>
      <c r="H304" s="135">
        <v>0.98</v>
      </c>
      <c r="I304" s="135">
        <v>0.98</v>
      </c>
      <c r="J304" s="135">
        <v>0.98</v>
      </c>
      <c r="K304" s="135">
        <v>0.98</v>
      </c>
      <c r="L304" s="135">
        <v>0.98</v>
      </c>
      <c r="M304" s="135">
        <v>0.98</v>
      </c>
      <c r="N304" s="135">
        <v>0.98</v>
      </c>
      <c r="O304" s="135">
        <v>0.98</v>
      </c>
      <c r="P304" s="135">
        <v>0.98</v>
      </c>
      <c r="Q304" s="135">
        <v>0.98</v>
      </c>
      <c r="R304" s="135">
        <v>0.98</v>
      </c>
      <c r="S304" s="135">
        <v>0.98</v>
      </c>
      <c r="T304" s="135">
        <v>0.98</v>
      </c>
    </row>
    <row r="305" spans="1:20" outlineLevel="1" x14ac:dyDescent="0.2">
      <c r="A305" s="537"/>
      <c r="B305" s="539"/>
      <c r="C305" s="539"/>
      <c r="D305" s="539"/>
      <c r="E305" s="541"/>
      <c r="F305" s="371"/>
      <c r="G305" s="229" t="s">
        <v>543</v>
      </c>
      <c r="H305" s="150">
        <v>0.99</v>
      </c>
      <c r="I305" s="150">
        <v>0.99</v>
      </c>
      <c r="J305" s="150">
        <v>0.99</v>
      </c>
      <c r="K305" s="150">
        <v>1</v>
      </c>
      <c r="L305" s="150">
        <v>0.99</v>
      </c>
      <c r="M305" s="150">
        <v>1</v>
      </c>
      <c r="N305" s="150">
        <v>1</v>
      </c>
      <c r="O305" s="150">
        <v>1</v>
      </c>
      <c r="P305" s="150">
        <v>1</v>
      </c>
      <c r="Q305" s="150">
        <v>1</v>
      </c>
      <c r="R305" s="150">
        <v>1</v>
      </c>
      <c r="S305" s="230"/>
      <c r="T305" s="230"/>
    </row>
    <row r="306" spans="1:20" outlineLevel="1" x14ac:dyDescent="0.2">
      <c r="A306" s="536">
        <v>31</v>
      </c>
      <c r="B306" s="538" t="s">
        <v>48</v>
      </c>
      <c r="C306" s="538" t="s">
        <v>64</v>
      </c>
      <c r="D306" s="538" t="s">
        <v>519</v>
      </c>
      <c r="E306" s="540" t="s">
        <v>989</v>
      </c>
      <c r="F306" s="370" t="s">
        <v>962</v>
      </c>
      <c r="G306" s="229" t="s">
        <v>542</v>
      </c>
      <c r="H306" s="134">
        <v>354</v>
      </c>
      <c r="I306" s="137">
        <v>354</v>
      </c>
      <c r="J306" s="137">
        <v>354</v>
      </c>
      <c r="K306" s="137">
        <v>354</v>
      </c>
      <c r="L306" s="137">
        <v>354</v>
      </c>
      <c r="M306" s="137">
        <v>354</v>
      </c>
      <c r="N306" s="137">
        <v>354</v>
      </c>
      <c r="O306" s="137">
        <v>354</v>
      </c>
      <c r="P306" s="137">
        <v>354</v>
      </c>
      <c r="Q306" s="137">
        <v>354</v>
      </c>
      <c r="R306" s="137">
        <v>354</v>
      </c>
      <c r="S306" s="137">
        <v>354</v>
      </c>
      <c r="T306" s="137">
        <v>354</v>
      </c>
    </row>
    <row r="307" spans="1:20" outlineLevel="1" x14ac:dyDescent="0.2">
      <c r="A307" s="537"/>
      <c r="B307" s="539"/>
      <c r="C307" s="539"/>
      <c r="D307" s="539"/>
      <c r="E307" s="541"/>
      <c r="F307" s="371"/>
      <c r="G307" s="229" t="s">
        <v>543</v>
      </c>
      <c r="H307" s="164">
        <v>22</v>
      </c>
      <c r="I307" s="163">
        <v>85</v>
      </c>
      <c r="J307" s="163">
        <v>39</v>
      </c>
      <c r="K307" s="163">
        <v>14</v>
      </c>
      <c r="L307" s="163">
        <v>22</v>
      </c>
      <c r="M307" s="163">
        <v>0</v>
      </c>
      <c r="N307" s="163">
        <v>0</v>
      </c>
      <c r="O307" s="163">
        <v>0</v>
      </c>
      <c r="P307" s="163">
        <v>8</v>
      </c>
      <c r="Q307" s="163">
        <v>18</v>
      </c>
      <c r="R307" s="163">
        <v>26</v>
      </c>
      <c r="S307" s="243"/>
      <c r="T307" s="243"/>
    </row>
    <row r="308" spans="1:20" outlineLevel="1" x14ac:dyDescent="0.2">
      <c r="A308" s="536">
        <v>32</v>
      </c>
      <c r="B308" s="538" t="s">
        <v>48</v>
      </c>
      <c r="C308" s="538" t="s">
        <v>64</v>
      </c>
      <c r="D308" s="538" t="s">
        <v>519</v>
      </c>
      <c r="E308" s="540" t="s">
        <v>247</v>
      </c>
      <c r="F308" s="370" t="s">
        <v>962</v>
      </c>
      <c r="G308" s="229" t="s">
        <v>542</v>
      </c>
      <c r="H308" s="135">
        <v>0.85</v>
      </c>
      <c r="I308" s="135">
        <v>0.85</v>
      </c>
      <c r="J308" s="135">
        <v>0.85</v>
      </c>
      <c r="K308" s="135">
        <v>0.85</v>
      </c>
      <c r="L308" s="135">
        <v>0.85</v>
      </c>
      <c r="M308" s="135">
        <v>0.85</v>
      </c>
      <c r="N308" s="135">
        <v>0.85</v>
      </c>
      <c r="O308" s="135">
        <v>0.85</v>
      </c>
      <c r="P308" s="135">
        <v>0.85</v>
      </c>
      <c r="Q308" s="135">
        <v>0.85</v>
      </c>
      <c r="R308" s="135">
        <v>0.85</v>
      </c>
      <c r="S308" s="135">
        <v>0.85</v>
      </c>
      <c r="T308" s="135">
        <v>0.85</v>
      </c>
    </row>
    <row r="309" spans="1:20" outlineLevel="1" x14ac:dyDescent="0.2">
      <c r="A309" s="537"/>
      <c r="B309" s="539"/>
      <c r="C309" s="539"/>
      <c r="D309" s="539"/>
      <c r="E309" s="541"/>
      <c r="F309" s="371"/>
      <c r="G309" s="229" t="s">
        <v>543</v>
      </c>
      <c r="H309" s="150">
        <v>0.91</v>
      </c>
      <c r="I309" s="150">
        <v>0.88</v>
      </c>
      <c r="J309" s="150">
        <v>0.92500000000000004</v>
      </c>
      <c r="K309" s="150">
        <v>0.92500000000000004</v>
      </c>
      <c r="L309" s="150">
        <v>0.91830000000000001</v>
      </c>
      <c r="M309" s="150">
        <v>0.93</v>
      </c>
      <c r="N309" s="150">
        <v>0.93</v>
      </c>
      <c r="O309" s="150">
        <v>0.93</v>
      </c>
      <c r="P309" s="150">
        <v>0.9</v>
      </c>
      <c r="Q309" s="150">
        <v>0.9</v>
      </c>
      <c r="R309" s="150">
        <v>0.9</v>
      </c>
      <c r="S309" s="230"/>
      <c r="T309" s="230"/>
    </row>
    <row r="310" spans="1:20" outlineLevel="1" x14ac:dyDescent="0.2">
      <c r="A310" s="536">
        <v>33</v>
      </c>
      <c r="B310" s="538" t="s">
        <v>48</v>
      </c>
      <c r="C310" s="538" t="s">
        <v>64</v>
      </c>
      <c r="D310" s="538" t="s">
        <v>50</v>
      </c>
      <c r="E310" s="540" t="s">
        <v>523</v>
      </c>
      <c r="F310" s="370" t="s">
        <v>962</v>
      </c>
      <c r="G310" s="229" t="s">
        <v>542</v>
      </c>
      <c r="H310" s="134">
        <v>4</v>
      </c>
      <c r="I310" s="134">
        <v>4</v>
      </c>
      <c r="J310" s="134">
        <v>4</v>
      </c>
      <c r="K310" s="134">
        <v>4</v>
      </c>
      <c r="L310" s="134">
        <v>4</v>
      </c>
      <c r="M310" s="134">
        <v>4</v>
      </c>
      <c r="N310" s="134">
        <v>4</v>
      </c>
      <c r="O310" s="134">
        <v>4</v>
      </c>
      <c r="P310" s="134">
        <v>4</v>
      </c>
      <c r="Q310" s="134">
        <v>4</v>
      </c>
      <c r="R310" s="134">
        <v>4</v>
      </c>
      <c r="S310" s="134">
        <v>4</v>
      </c>
      <c r="T310" s="134">
        <v>4</v>
      </c>
    </row>
    <row r="311" spans="1:20" outlineLevel="1" x14ac:dyDescent="0.2">
      <c r="A311" s="537"/>
      <c r="B311" s="539"/>
      <c r="C311" s="539"/>
      <c r="D311" s="539"/>
      <c r="E311" s="541"/>
      <c r="F311" s="371"/>
      <c r="G311" s="229" t="s">
        <v>543</v>
      </c>
      <c r="H311" s="165">
        <v>4.05</v>
      </c>
      <c r="I311" s="144">
        <v>4</v>
      </c>
      <c r="J311" s="144">
        <v>4</v>
      </c>
      <c r="K311" s="144">
        <v>4.2</v>
      </c>
      <c r="L311" s="144">
        <v>4</v>
      </c>
      <c r="M311" s="144">
        <v>4</v>
      </c>
      <c r="N311" s="144">
        <v>4</v>
      </c>
      <c r="O311" s="144">
        <v>4</v>
      </c>
      <c r="P311" s="144">
        <v>4</v>
      </c>
      <c r="Q311" s="144">
        <v>4</v>
      </c>
      <c r="R311" s="144">
        <v>4</v>
      </c>
      <c r="S311" s="229"/>
      <c r="T311" s="229"/>
    </row>
    <row r="312" spans="1:20" outlineLevel="1" x14ac:dyDescent="0.2">
      <c r="A312" s="536">
        <v>34</v>
      </c>
      <c r="B312" s="538" t="s">
        <v>48</v>
      </c>
      <c r="C312" s="538" t="s">
        <v>64</v>
      </c>
      <c r="D312" s="538" t="s">
        <v>519</v>
      </c>
      <c r="E312" s="540" t="s">
        <v>91</v>
      </c>
      <c r="F312" s="370" t="s">
        <v>962</v>
      </c>
      <c r="G312" s="229" t="s">
        <v>542</v>
      </c>
      <c r="H312" s="135" t="s">
        <v>605</v>
      </c>
      <c r="I312" s="135" t="s">
        <v>605</v>
      </c>
      <c r="J312" s="135" t="s">
        <v>605</v>
      </c>
      <c r="K312" s="135" t="s">
        <v>605</v>
      </c>
      <c r="L312" s="135" t="s">
        <v>605</v>
      </c>
      <c r="M312" s="135" t="s">
        <v>605</v>
      </c>
      <c r="N312" s="135" t="s">
        <v>605</v>
      </c>
      <c r="O312" s="135" t="s">
        <v>605</v>
      </c>
      <c r="P312" s="135" t="s">
        <v>605</v>
      </c>
      <c r="Q312" s="135" t="s">
        <v>605</v>
      </c>
      <c r="R312" s="135" t="s">
        <v>605</v>
      </c>
      <c r="S312" s="135" t="s">
        <v>605</v>
      </c>
      <c r="T312" s="135" t="s">
        <v>605</v>
      </c>
    </row>
    <row r="313" spans="1:20" outlineLevel="1" x14ac:dyDescent="0.2">
      <c r="A313" s="537"/>
      <c r="B313" s="539"/>
      <c r="C313" s="539"/>
      <c r="D313" s="539"/>
      <c r="E313" s="541"/>
      <c r="F313" s="371"/>
      <c r="G313" s="229" t="s">
        <v>543</v>
      </c>
      <c r="H313" s="203" t="s">
        <v>605</v>
      </c>
      <c r="I313" s="203" t="s">
        <v>605</v>
      </c>
      <c r="J313" s="203" t="s">
        <v>605</v>
      </c>
      <c r="K313" s="203" t="s">
        <v>605</v>
      </c>
      <c r="L313" s="203" t="s">
        <v>605</v>
      </c>
      <c r="M313" s="203" t="s">
        <v>605</v>
      </c>
      <c r="N313" s="203" t="s">
        <v>605</v>
      </c>
      <c r="O313" s="203" t="s">
        <v>605</v>
      </c>
      <c r="P313" s="203" t="s">
        <v>605</v>
      </c>
      <c r="Q313" s="203" t="s">
        <v>605</v>
      </c>
      <c r="R313" s="203" t="s">
        <v>605</v>
      </c>
      <c r="S313" s="238"/>
      <c r="T313" s="238"/>
    </row>
    <row r="314" spans="1:20" outlineLevel="1" x14ac:dyDescent="0.2">
      <c r="A314" s="536">
        <v>35</v>
      </c>
      <c r="B314" s="538" t="s">
        <v>48</v>
      </c>
      <c r="C314" s="538" t="s">
        <v>64</v>
      </c>
      <c r="D314" s="538" t="s">
        <v>519</v>
      </c>
      <c r="E314" s="540" t="s">
        <v>571</v>
      </c>
      <c r="F314" s="370" t="s">
        <v>962</v>
      </c>
      <c r="G314" s="229" t="s">
        <v>542</v>
      </c>
      <c r="H314" s="135" t="s">
        <v>605</v>
      </c>
      <c r="I314" s="135" t="s">
        <v>605</v>
      </c>
      <c r="J314" s="135" t="s">
        <v>605</v>
      </c>
      <c r="K314" s="135" t="s">
        <v>605</v>
      </c>
      <c r="L314" s="135" t="s">
        <v>605</v>
      </c>
      <c r="M314" s="135" t="s">
        <v>605</v>
      </c>
      <c r="N314" s="135" t="s">
        <v>605</v>
      </c>
      <c r="O314" s="135" t="s">
        <v>605</v>
      </c>
      <c r="P314" s="135" t="s">
        <v>605</v>
      </c>
      <c r="Q314" s="135" t="s">
        <v>605</v>
      </c>
      <c r="R314" s="135" t="s">
        <v>605</v>
      </c>
      <c r="S314" s="135" t="s">
        <v>605</v>
      </c>
      <c r="T314" s="135" t="s">
        <v>605</v>
      </c>
    </row>
    <row r="315" spans="1:20" outlineLevel="1" x14ac:dyDescent="0.2">
      <c r="A315" s="537"/>
      <c r="B315" s="539"/>
      <c r="C315" s="539"/>
      <c r="D315" s="539"/>
      <c r="E315" s="541"/>
      <c r="F315" s="371"/>
      <c r="G315" s="229" t="s">
        <v>543</v>
      </c>
      <c r="H315" s="203" t="s">
        <v>605</v>
      </c>
      <c r="I315" s="203" t="s">
        <v>605</v>
      </c>
      <c r="J315" s="203" t="s">
        <v>605</v>
      </c>
      <c r="K315" s="203" t="s">
        <v>605</v>
      </c>
      <c r="L315" s="203" t="s">
        <v>605</v>
      </c>
      <c r="M315" s="203" t="s">
        <v>605</v>
      </c>
      <c r="N315" s="203" t="s">
        <v>605</v>
      </c>
      <c r="O315" s="203" t="s">
        <v>605</v>
      </c>
      <c r="P315" s="203" t="s">
        <v>605</v>
      </c>
      <c r="Q315" s="203" t="s">
        <v>605</v>
      </c>
      <c r="R315" s="203" t="s">
        <v>605</v>
      </c>
      <c r="S315" s="238"/>
      <c r="T315" s="238"/>
    </row>
    <row r="316" spans="1:20" outlineLevel="1" x14ac:dyDescent="0.2">
      <c r="A316" s="536">
        <v>36</v>
      </c>
      <c r="B316" s="538" t="s">
        <v>48</v>
      </c>
      <c r="C316" s="538" t="s">
        <v>68</v>
      </c>
      <c r="D316" s="538" t="s">
        <v>50</v>
      </c>
      <c r="E316" s="540" t="s">
        <v>524</v>
      </c>
      <c r="F316" s="370" t="s">
        <v>962</v>
      </c>
      <c r="G316" s="229" t="s">
        <v>542</v>
      </c>
      <c r="H316" s="134">
        <v>30</v>
      </c>
      <c r="I316" s="137">
        <v>30</v>
      </c>
      <c r="J316" s="137">
        <v>30</v>
      </c>
      <c r="K316" s="137">
        <v>30</v>
      </c>
      <c r="L316" s="137">
        <v>30</v>
      </c>
      <c r="M316" s="137">
        <v>30</v>
      </c>
      <c r="N316" s="137">
        <v>30</v>
      </c>
      <c r="O316" s="137">
        <v>30</v>
      </c>
      <c r="P316" s="137">
        <v>30</v>
      </c>
      <c r="Q316" s="137">
        <v>30</v>
      </c>
      <c r="R316" s="137">
        <v>30</v>
      </c>
      <c r="S316" s="137">
        <v>30</v>
      </c>
      <c r="T316" s="137">
        <v>30</v>
      </c>
    </row>
    <row r="317" spans="1:20" outlineLevel="1" x14ac:dyDescent="0.2">
      <c r="A317" s="537"/>
      <c r="B317" s="539"/>
      <c r="C317" s="539"/>
      <c r="D317" s="539"/>
      <c r="E317" s="541"/>
      <c r="F317" s="371"/>
      <c r="G317" s="229" t="s">
        <v>543</v>
      </c>
      <c r="H317" s="144">
        <v>30</v>
      </c>
      <c r="I317" s="146">
        <v>30</v>
      </c>
      <c r="J317" s="146">
        <v>30</v>
      </c>
      <c r="K317" s="146">
        <v>30</v>
      </c>
      <c r="L317" s="146">
        <v>30</v>
      </c>
      <c r="M317" s="146">
        <v>30</v>
      </c>
      <c r="N317" s="146">
        <v>30</v>
      </c>
      <c r="O317" s="146">
        <v>30</v>
      </c>
      <c r="P317" s="146">
        <v>30</v>
      </c>
      <c r="Q317" s="146">
        <v>30</v>
      </c>
      <c r="R317" s="146">
        <v>30</v>
      </c>
      <c r="S317" s="98"/>
      <c r="T317" s="98"/>
    </row>
    <row r="318" spans="1:20" outlineLevel="1" x14ac:dyDescent="0.2">
      <c r="A318" s="536">
        <v>37</v>
      </c>
      <c r="B318" s="538" t="s">
        <v>48</v>
      </c>
      <c r="C318" s="538" t="s">
        <v>68</v>
      </c>
      <c r="D318" s="538" t="s">
        <v>65</v>
      </c>
      <c r="E318" s="540" t="s">
        <v>528</v>
      </c>
      <c r="F318" s="370" t="s">
        <v>962</v>
      </c>
      <c r="G318" s="229" t="s">
        <v>542</v>
      </c>
      <c r="H318" s="135">
        <v>0.03</v>
      </c>
      <c r="I318" s="135">
        <v>0</v>
      </c>
      <c r="J318" s="135">
        <v>0</v>
      </c>
      <c r="K318" s="135">
        <v>0</v>
      </c>
      <c r="L318" s="135">
        <v>0.01</v>
      </c>
      <c r="M318" s="135">
        <v>0.01</v>
      </c>
      <c r="N318" s="135">
        <v>0.01</v>
      </c>
      <c r="O318" s="135">
        <v>0.02</v>
      </c>
      <c r="P318" s="135">
        <v>0.02</v>
      </c>
      <c r="Q318" s="135">
        <v>0.02</v>
      </c>
      <c r="R318" s="135">
        <v>0.03</v>
      </c>
      <c r="S318" s="135">
        <v>0.03</v>
      </c>
      <c r="T318" s="135">
        <v>0.03</v>
      </c>
    </row>
    <row r="319" spans="1:20" outlineLevel="1" x14ac:dyDescent="0.2">
      <c r="A319" s="537"/>
      <c r="B319" s="539"/>
      <c r="C319" s="539"/>
      <c r="D319" s="539"/>
      <c r="E319" s="541"/>
      <c r="F319" s="371"/>
      <c r="G319" s="229" t="s">
        <v>543</v>
      </c>
      <c r="H319" s="150">
        <v>0.01</v>
      </c>
      <c r="I319" s="145">
        <v>0</v>
      </c>
      <c r="J319" s="145">
        <v>0</v>
      </c>
      <c r="K319" s="145">
        <v>0</v>
      </c>
      <c r="L319" s="145">
        <v>0.01</v>
      </c>
      <c r="M319" s="145">
        <v>0.01</v>
      </c>
      <c r="N319" s="150">
        <v>0.01</v>
      </c>
      <c r="O319" s="150">
        <v>0.02</v>
      </c>
      <c r="P319" s="150">
        <v>0.04</v>
      </c>
      <c r="Q319" s="150">
        <v>0.04</v>
      </c>
      <c r="R319" s="150">
        <v>0.04</v>
      </c>
      <c r="S319" s="230"/>
      <c r="T319" s="230"/>
    </row>
    <row r="320" spans="1:20" s="186" customFormat="1" outlineLevel="1" x14ac:dyDescent="0.2">
      <c r="A320" s="536">
        <v>38</v>
      </c>
      <c r="B320" s="538" t="s">
        <v>48</v>
      </c>
      <c r="C320" s="538" t="s">
        <v>68</v>
      </c>
      <c r="D320" s="538" t="s">
        <v>519</v>
      </c>
      <c r="E320" s="540" t="s">
        <v>529</v>
      </c>
      <c r="F320" s="370" t="s">
        <v>962</v>
      </c>
      <c r="G320" s="244" t="s">
        <v>542</v>
      </c>
      <c r="H320" s="156">
        <v>1.8499999999999999E-2</v>
      </c>
      <c r="I320" s="156">
        <v>1.8499999999999999E-2</v>
      </c>
      <c r="J320" s="156">
        <v>1.8499999999999999E-2</v>
      </c>
      <c r="K320" s="156">
        <v>1.8499999999999999E-2</v>
      </c>
      <c r="L320" s="156">
        <v>1.8499999999999999E-2</v>
      </c>
      <c r="M320" s="156">
        <v>1.8499999999999999E-2</v>
      </c>
      <c r="N320" s="156">
        <v>1.8499999999999999E-2</v>
      </c>
      <c r="O320" s="156">
        <v>1.8499999999999999E-2</v>
      </c>
      <c r="P320" s="156">
        <v>1.8499999999999999E-2</v>
      </c>
      <c r="Q320" s="156">
        <v>1.8499999999999999E-2</v>
      </c>
      <c r="R320" s="156">
        <v>1.8499999999999999E-2</v>
      </c>
      <c r="S320" s="156">
        <v>1.8499999999999999E-2</v>
      </c>
      <c r="T320" s="156">
        <v>1.8499999999999999E-2</v>
      </c>
    </row>
    <row r="321" spans="1:20" outlineLevel="1" x14ac:dyDescent="0.2">
      <c r="A321" s="537"/>
      <c r="B321" s="539"/>
      <c r="C321" s="539"/>
      <c r="D321" s="539"/>
      <c r="E321" s="541"/>
      <c r="F321" s="371"/>
      <c r="G321" s="229" t="s">
        <v>543</v>
      </c>
      <c r="H321" s="153">
        <v>1.0800000000000001E-2</v>
      </c>
      <c r="I321" s="153">
        <v>7.3000000000000001E-3</v>
      </c>
      <c r="J321" s="153">
        <v>1.09E-2</v>
      </c>
      <c r="K321" s="153">
        <v>1.4200000000000001E-2</v>
      </c>
      <c r="L321" s="153">
        <v>1.35E-2</v>
      </c>
      <c r="M321" s="153">
        <v>0</v>
      </c>
      <c r="N321" s="153">
        <v>0</v>
      </c>
      <c r="O321" s="153">
        <v>0</v>
      </c>
      <c r="P321" s="153">
        <v>0</v>
      </c>
      <c r="Q321" s="153">
        <v>0</v>
      </c>
      <c r="R321" s="153">
        <v>0</v>
      </c>
      <c r="S321" s="232"/>
      <c r="T321" s="232"/>
    </row>
    <row r="322" spans="1:20" outlineLevel="1" x14ac:dyDescent="0.2">
      <c r="A322" s="536">
        <v>39</v>
      </c>
      <c r="B322" s="538" t="s">
        <v>48</v>
      </c>
      <c r="C322" s="538" t="s">
        <v>68</v>
      </c>
      <c r="D322" s="538" t="s">
        <v>65</v>
      </c>
      <c r="E322" s="540" t="s">
        <v>530</v>
      </c>
      <c r="F322" s="370" t="s">
        <v>962</v>
      </c>
      <c r="G322" s="229" t="s">
        <v>542</v>
      </c>
      <c r="H322" s="157" t="s">
        <v>631</v>
      </c>
      <c r="I322" s="157" t="s">
        <v>631</v>
      </c>
      <c r="J322" s="157" t="s">
        <v>631</v>
      </c>
      <c r="K322" s="157" t="s">
        <v>631</v>
      </c>
      <c r="L322" s="157" t="s">
        <v>631</v>
      </c>
      <c r="M322" s="157" t="s">
        <v>631</v>
      </c>
      <c r="N322" s="157" t="s">
        <v>631</v>
      </c>
      <c r="O322" s="157" t="s">
        <v>631</v>
      </c>
      <c r="P322" s="157" t="s">
        <v>631</v>
      </c>
      <c r="Q322" s="157" t="s">
        <v>631</v>
      </c>
      <c r="R322" s="157" t="s">
        <v>631</v>
      </c>
      <c r="S322" s="157" t="s">
        <v>631</v>
      </c>
      <c r="T322" s="157" t="s">
        <v>631</v>
      </c>
    </row>
    <row r="323" spans="1:20" outlineLevel="1" x14ac:dyDescent="0.2">
      <c r="A323" s="537"/>
      <c r="B323" s="539"/>
      <c r="C323" s="539"/>
      <c r="D323" s="539"/>
      <c r="E323" s="541"/>
      <c r="F323" s="371"/>
      <c r="G323" s="229" t="s">
        <v>543</v>
      </c>
      <c r="H323" s="166" t="s">
        <v>631</v>
      </c>
      <c r="I323" s="166" t="s">
        <v>631</v>
      </c>
      <c r="J323" s="166" t="s">
        <v>631</v>
      </c>
      <c r="K323" s="166" t="s">
        <v>631</v>
      </c>
      <c r="L323" s="166" t="s">
        <v>631</v>
      </c>
      <c r="M323" s="166" t="s">
        <v>694</v>
      </c>
      <c r="N323" s="166" t="s">
        <v>631</v>
      </c>
      <c r="O323" s="166" t="s">
        <v>631</v>
      </c>
      <c r="P323" s="166" t="s">
        <v>631</v>
      </c>
      <c r="Q323" s="166" t="s">
        <v>631</v>
      </c>
      <c r="R323" s="166" t="s">
        <v>631</v>
      </c>
      <c r="S323" s="239"/>
      <c r="T323" s="239"/>
    </row>
    <row r="324" spans="1:20" outlineLevel="1" x14ac:dyDescent="0.2">
      <c r="A324" s="536">
        <v>40</v>
      </c>
      <c r="B324" s="538" t="s">
        <v>48</v>
      </c>
      <c r="C324" s="538" t="s">
        <v>68</v>
      </c>
      <c r="D324" s="538" t="s">
        <v>65</v>
      </c>
      <c r="E324" s="540" t="s">
        <v>572</v>
      </c>
      <c r="F324" s="370" t="s">
        <v>962</v>
      </c>
      <c r="G324" s="229" t="s">
        <v>542</v>
      </c>
      <c r="H324" s="134">
        <v>36</v>
      </c>
      <c r="I324" s="134">
        <v>100</v>
      </c>
      <c r="J324" s="134">
        <v>100</v>
      </c>
      <c r="K324" s="134">
        <v>90</v>
      </c>
      <c r="L324" s="134">
        <v>90</v>
      </c>
      <c r="M324" s="134">
        <v>90</v>
      </c>
      <c r="N324" s="134">
        <v>90</v>
      </c>
      <c r="O324" s="134">
        <v>36</v>
      </c>
      <c r="P324" s="134">
        <v>36</v>
      </c>
      <c r="Q324" s="134">
        <v>36</v>
      </c>
      <c r="R324" s="134">
        <v>36</v>
      </c>
      <c r="S324" s="134">
        <v>36</v>
      </c>
      <c r="T324" s="134">
        <v>36</v>
      </c>
    </row>
    <row r="325" spans="1:20" outlineLevel="1" x14ac:dyDescent="0.2">
      <c r="A325" s="537"/>
      <c r="B325" s="539"/>
      <c r="C325" s="539"/>
      <c r="D325" s="539"/>
      <c r="E325" s="541"/>
      <c r="F325" s="371"/>
      <c r="G325" s="229" t="s">
        <v>543</v>
      </c>
      <c r="H325" s="144">
        <v>57</v>
      </c>
      <c r="I325" s="144">
        <v>100</v>
      </c>
      <c r="J325" s="144">
        <v>100</v>
      </c>
      <c r="K325" s="144">
        <v>90</v>
      </c>
      <c r="L325" s="144">
        <v>57</v>
      </c>
      <c r="M325" s="144">
        <v>2</v>
      </c>
      <c r="N325" s="144">
        <v>0</v>
      </c>
      <c r="O325" s="144">
        <v>0</v>
      </c>
      <c r="P325" s="144">
        <v>0</v>
      </c>
      <c r="Q325" s="144">
        <v>0</v>
      </c>
      <c r="R325" s="144">
        <v>0</v>
      </c>
      <c r="S325" s="229"/>
      <c r="T325" s="229"/>
    </row>
    <row r="326" spans="1:20" outlineLevel="1" x14ac:dyDescent="0.2">
      <c r="A326" s="536">
        <v>41</v>
      </c>
      <c r="B326" s="538" t="s">
        <v>48</v>
      </c>
      <c r="C326" s="538" t="s">
        <v>68</v>
      </c>
      <c r="D326" s="538" t="s">
        <v>52</v>
      </c>
      <c r="E326" s="540" t="s">
        <v>586</v>
      </c>
      <c r="F326" s="370" t="s">
        <v>962</v>
      </c>
      <c r="G326" s="229" t="s">
        <v>542</v>
      </c>
      <c r="H326" s="134">
        <v>0</v>
      </c>
      <c r="I326" s="134" t="s">
        <v>594</v>
      </c>
      <c r="J326" s="134" t="s">
        <v>594</v>
      </c>
      <c r="K326" s="134" t="s">
        <v>594</v>
      </c>
      <c r="L326" s="134" t="s">
        <v>594</v>
      </c>
      <c r="M326" s="134" t="s">
        <v>594</v>
      </c>
      <c r="N326" s="134" t="s">
        <v>594</v>
      </c>
      <c r="O326" s="134">
        <v>0</v>
      </c>
      <c r="P326" s="134">
        <v>0</v>
      </c>
      <c r="Q326" s="134">
        <v>0</v>
      </c>
      <c r="R326" s="134">
        <v>0</v>
      </c>
      <c r="S326" s="134">
        <v>0</v>
      </c>
      <c r="T326" s="134">
        <v>0</v>
      </c>
    </row>
    <row r="327" spans="1:20" outlineLevel="1" x14ac:dyDescent="0.2">
      <c r="A327" s="537"/>
      <c r="B327" s="539"/>
      <c r="C327" s="539"/>
      <c r="D327" s="539"/>
      <c r="E327" s="541"/>
      <c r="F327" s="371"/>
      <c r="G327" s="229" t="s">
        <v>543</v>
      </c>
      <c r="H327" s="150">
        <v>0.9</v>
      </c>
      <c r="I327" s="150">
        <v>0.95</v>
      </c>
      <c r="J327" s="150">
        <v>0.94</v>
      </c>
      <c r="K327" s="150">
        <v>0.95</v>
      </c>
      <c r="L327" s="150">
        <v>0.9</v>
      </c>
      <c r="M327" s="150">
        <v>0</v>
      </c>
      <c r="N327" s="150">
        <v>0</v>
      </c>
      <c r="O327" s="150">
        <v>0</v>
      </c>
      <c r="P327" s="150">
        <v>0</v>
      </c>
      <c r="Q327" s="150">
        <v>0</v>
      </c>
      <c r="R327" s="150">
        <v>0</v>
      </c>
      <c r="S327" s="229"/>
      <c r="T327" s="229"/>
    </row>
    <row r="328" spans="1:20" ht="20.25" outlineLevel="1" x14ac:dyDescent="0.3">
      <c r="A328" s="536">
        <v>42</v>
      </c>
      <c r="B328" s="538" t="s">
        <v>48</v>
      </c>
      <c r="C328" s="538" t="s">
        <v>68</v>
      </c>
      <c r="D328" s="538" t="s">
        <v>51</v>
      </c>
      <c r="E328" s="540" t="s">
        <v>556</v>
      </c>
      <c r="F328" s="370" t="s">
        <v>962</v>
      </c>
      <c r="G328" s="229" t="s">
        <v>542</v>
      </c>
      <c r="H328" s="158">
        <v>26.065335267772237</v>
      </c>
      <c r="I328" s="137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</row>
    <row r="329" spans="1:20" ht="20.25" outlineLevel="1" x14ac:dyDescent="0.3">
      <c r="A329" s="537"/>
      <c r="B329" s="539"/>
      <c r="C329" s="539"/>
      <c r="D329" s="539"/>
      <c r="E329" s="541"/>
      <c r="F329" s="371"/>
      <c r="G329" s="229" t="s">
        <v>543</v>
      </c>
      <c r="H329" s="121"/>
      <c r="I329" s="98"/>
      <c r="J329" s="16"/>
      <c r="K329" s="16"/>
      <c r="L329" s="16"/>
      <c r="M329" s="99"/>
      <c r="N329" s="16"/>
      <c r="O329" s="16"/>
      <c r="P329" s="16"/>
      <c r="Q329" s="16"/>
      <c r="R329" s="16"/>
      <c r="S329" s="16"/>
      <c r="T329" s="16"/>
    </row>
    <row r="330" spans="1:20" ht="20.25" outlineLevel="1" x14ac:dyDescent="0.3">
      <c r="A330" s="536">
        <v>43</v>
      </c>
      <c r="B330" s="538" t="s">
        <v>48</v>
      </c>
      <c r="C330" s="538" t="s">
        <v>68</v>
      </c>
      <c r="D330" s="538" t="s">
        <v>51</v>
      </c>
      <c r="E330" s="540" t="s">
        <v>557</v>
      </c>
      <c r="F330" s="370" t="s">
        <v>962</v>
      </c>
      <c r="G330" s="229" t="s">
        <v>542</v>
      </c>
      <c r="H330" s="158">
        <v>0.18700119711729501</v>
      </c>
      <c r="I330" s="137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</row>
    <row r="331" spans="1:20" ht="20.25" outlineLevel="1" x14ac:dyDescent="0.3">
      <c r="A331" s="537"/>
      <c r="B331" s="539"/>
      <c r="C331" s="539"/>
      <c r="D331" s="539"/>
      <c r="E331" s="541"/>
      <c r="F331" s="371"/>
      <c r="G331" s="229" t="s">
        <v>543</v>
      </c>
      <c r="H331" s="121"/>
      <c r="I331" s="98"/>
      <c r="J331" s="16"/>
      <c r="K331" s="16"/>
      <c r="L331" s="16"/>
      <c r="M331" s="99"/>
      <c r="N331" s="16"/>
      <c r="O331" s="16"/>
      <c r="P331" s="16"/>
      <c r="Q331" s="16"/>
      <c r="R331" s="16"/>
      <c r="S331" s="16"/>
      <c r="T331" s="16"/>
    </row>
    <row r="336" spans="1:20" ht="25.5" x14ac:dyDescent="0.2">
      <c r="A336" s="117" t="s">
        <v>632</v>
      </c>
    </row>
    <row r="337" spans="1:20" s="63" customFormat="1" outlineLevel="2" x14ac:dyDescent="0.2">
      <c r="A337" s="32" t="s">
        <v>0</v>
      </c>
      <c r="B337" s="32" t="s">
        <v>59</v>
      </c>
      <c r="C337" s="32" t="s">
        <v>62</v>
      </c>
      <c r="D337" s="32" t="s">
        <v>584</v>
      </c>
      <c r="E337" s="32" t="s">
        <v>49</v>
      </c>
      <c r="F337" s="32" t="s">
        <v>545</v>
      </c>
      <c r="G337" s="32"/>
      <c r="H337" s="32" t="s">
        <v>627</v>
      </c>
      <c r="I337" s="32" t="s">
        <v>485</v>
      </c>
      <c r="J337" s="32" t="s">
        <v>486</v>
      </c>
      <c r="K337" s="32" t="s">
        <v>487</v>
      </c>
      <c r="L337" s="32" t="s">
        <v>488</v>
      </c>
      <c r="M337" s="32" t="s">
        <v>489</v>
      </c>
      <c r="N337" s="32" t="s">
        <v>490</v>
      </c>
      <c r="O337" s="32" t="s">
        <v>491</v>
      </c>
      <c r="P337" s="32" t="s">
        <v>492</v>
      </c>
      <c r="Q337" s="32" t="s">
        <v>493</v>
      </c>
      <c r="R337" s="32" t="s">
        <v>494</v>
      </c>
      <c r="S337" s="32" t="s">
        <v>495</v>
      </c>
      <c r="T337" s="32" t="s">
        <v>496</v>
      </c>
    </row>
    <row r="338" spans="1:20" outlineLevel="2" x14ac:dyDescent="0.2">
      <c r="A338" s="536">
        <v>1</v>
      </c>
      <c r="B338" s="538" t="s">
        <v>48</v>
      </c>
      <c r="C338" s="538" t="s">
        <v>63</v>
      </c>
      <c r="D338" s="538" t="s">
        <v>497</v>
      </c>
      <c r="E338" s="540" t="s">
        <v>78</v>
      </c>
      <c r="F338" s="370" t="s">
        <v>595</v>
      </c>
      <c r="G338" s="229" t="s">
        <v>542</v>
      </c>
      <c r="H338" s="134">
        <v>0</v>
      </c>
      <c r="I338" s="134">
        <v>0</v>
      </c>
      <c r="J338" s="134">
        <v>0</v>
      </c>
      <c r="K338" s="134">
        <v>0</v>
      </c>
      <c r="L338" s="134">
        <v>0</v>
      </c>
      <c r="M338" s="134">
        <v>0</v>
      </c>
      <c r="N338" s="134">
        <v>0</v>
      </c>
      <c r="O338" s="134">
        <v>0</v>
      </c>
      <c r="P338" s="134">
        <v>0</v>
      </c>
      <c r="Q338" s="134">
        <v>0</v>
      </c>
      <c r="R338" s="134">
        <v>0</v>
      </c>
      <c r="S338" s="134">
        <v>0</v>
      </c>
      <c r="T338" s="134">
        <v>0</v>
      </c>
    </row>
    <row r="339" spans="1:20" outlineLevel="2" x14ac:dyDescent="0.2">
      <c r="A339" s="537"/>
      <c r="B339" s="539"/>
      <c r="C339" s="539"/>
      <c r="D339" s="539"/>
      <c r="E339" s="541"/>
      <c r="F339" s="371"/>
      <c r="G339" s="229" t="s">
        <v>543</v>
      </c>
      <c r="H339" s="144">
        <v>0</v>
      </c>
      <c r="I339" s="144">
        <v>0</v>
      </c>
      <c r="J339" s="144">
        <v>0</v>
      </c>
      <c r="K339" s="144">
        <v>0</v>
      </c>
      <c r="L339" s="144">
        <v>0</v>
      </c>
      <c r="M339" s="144">
        <v>0</v>
      </c>
      <c r="N339" s="144">
        <v>0</v>
      </c>
      <c r="O339" s="144">
        <v>0</v>
      </c>
      <c r="P339" s="144">
        <v>0</v>
      </c>
      <c r="Q339" s="229"/>
      <c r="R339" s="229"/>
      <c r="S339" s="229"/>
      <c r="T339" s="229"/>
    </row>
    <row r="340" spans="1:20" outlineLevel="2" x14ac:dyDescent="0.2">
      <c r="A340" s="536">
        <f>A338+1</f>
        <v>2</v>
      </c>
      <c r="B340" s="538" t="s">
        <v>48</v>
      </c>
      <c r="C340" s="538" t="s">
        <v>63</v>
      </c>
      <c r="D340" s="538" t="s">
        <v>497</v>
      </c>
      <c r="E340" s="540" t="s">
        <v>79</v>
      </c>
      <c r="F340" s="370" t="s">
        <v>595</v>
      </c>
      <c r="G340" s="229" t="s">
        <v>542</v>
      </c>
      <c r="H340" s="134">
        <v>0</v>
      </c>
      <c r="I340" s="134">
        <v>0</v>
      </c>
      <c r="J340" s="134">
        <v>0</v>
      </c>
      <c r="K340" s="134">
        <v>0</v>
      </c>
      <c r="L340" s="134">
        <v>0</v>
      </c>
      <c r="M340" s="134">
        <v>0</v>
      </c>
      <c r="N340" s="134">
        <v>0</v>
      </c>
      <c r="O340" s="134">
        <v>0</v>
      </c>
      <c r="P340" s="134">
        <v>0</v>
      </c>
      <c r="Q340" s="134">
        <v>0</v>
      </c>
      <c r="R340" s="134">
        <v>0</v>
      </c>
      <c r="S340" s="134">
        <v>0</v>
      </c>
      <c r="T340" s="134">
        <v>0</v>
      </c>
    </row>
    <row r="341" spans="1:20" outlineLevel="2" x14ac:dyDescent="0.2">
      <c r="A341" s="537"/>
      <c r="B341" s="539"/>
      <c r="C341" s="539"/>
      <c r="D341" s="539"/>
      <c r="E341" s="541"/>
      <c r="F341" s="371"/>
      <c r="G341" s="229" t="s">
        <v>543</v>
      </c>
      <c r="H341" s="144">
        <v>0</v>
      </c>
      <c r="I341" s="144">
        <v>0</v>
      </c>
      <c r="J341" s="144">
        <v>0</v>
      </c>
      <c r="K341" s="144">
        <v>0</v>
      </c>
      <c r="L341" s="144">
        <v>0</v>
      </c>
      <c r="M341" s="144">
        <v>0</v>
      </c>
      <c r="N341" s="144">
        <v>0</v>
      </c>
      <c r="O341" s="144">
        <v>0</v>
      </c>
      <c r="P341" s="144">
        <v>0</v>
      </c>
      <c r="Q341" s="229"/>
      <c r="R341" s="229"/>
      <c r="S341" s="229"/>
      <c r="T341" s="229"/>
    </row>
    <row r="342" spans="1:20" outlineLevel="2" x14ac:dyDescent="0.2">
      <c r="A342" s="536">
        <v>3</v>
      </c>
      <c r="B342" s="538" t="s">
        <v>48</v>
      </c>
      <c r="C342" s="538" t="s">
        <v>63</v>
      </c>
      <c r="D342" s="538" t="s">
        <v>50</v>
      </c>
      <c r="E342" s="540" t="s">
        <v>498</v>
      </c>
      <c r="F342" s="370" t="s">
        <v>597</v>
      </c>
      <c r="G342" s="229" t="s">
        <v>542</v>
      </c>
      <c r="H342" s="135">
        <v>0.95</v>
      </c>
      <c r="I342" s="135" t="s">
        <v>605</v>
      </c>
      <c r="J342" s="135" t="s">
        <v>605</v>
      </c>
      <c r="K342" s="135" t="s">
        <v>605</v>
      </c>
      <c r="L342" s="135" t="s">
        <v>605</v>
      </c>
      <c r="M342" s="135" t="s">
        <v>605</v>
      </c>
      <c r="N342" s="135" t="s">
        <v>605</v>
      </c>
      <c r="O342" s="135" t="s">
        <v>605</v>
      </c>
      <c r="P342" s="135" t="s">
        <v>605</v>
      </c>
      <c r="Q342" s="135" t="s">
        <v>605</v>
      </c>
      <c r="R342" s="135" t="s">
        <v>605</v>
      </c>
      <c r="S342" s="135" t="s">
        <v>605</v>
      </c>
      <c r="T342" s="135">
        <v>0.95</v>
      </c>
    </row>
    <row r="343" spans="1:20" outlineLevel="2" x14ac:dyDescent="0.2">
      <c r="A343" s="537"/>
      <c r="B343" s="539"/>
      <c r="C343" s="539"/>
      <c r="D343" s="539"/>
      <c r="E343" s="541"/>
      <c r="F343" s="371"/>
      <c r="G343" s="229" t="s">
        <v>543</v>
      </c>
      <c r="H343" s="150" t="s">
        <v>605</v>
      </c>
      <c r="I343" s="150" t="s">
        <v>605</v>
      </c>
      <c r="J343" s="150" t="s">
        <v>605</v>
      </c>
      <c r="K343" s="150" t="s">
        <v>605</v>
      </c>
      <c r="L343" s="150" t="s">
        <v>605</v>
      </c>
      <c r="M343" s="150" t="s">
        <v>605</v>
      </c>
      <c r="N343" s="150" t="s">
        <v>605</v>
      </c>
      <c r="O343" s="150" t="s">
        <v>605</v>
      </c>
      <c r="P343" s="150" t="s">
        <v>605</v>
      </c>
      <c r="Q343" s="230"/>
      <c r="R343" s="230"/>
      <c r="S343" s="230"/>
      <c r="T343" s="230"/>
    </row>
    <row r="344" spans="1:20" outlineLevel="2" x14ac:dyDescent="0.2">
      <c r="A344" s="536">
        <v>4</v>
      </c>
      <c r="B344" s="538" t="s">
        <v>48</v>
      </c>
      <c r="C344" s="538" t="s">
        <v>63</v>
      </c>
      <c r="D344" s="538" t="s">
        <v>53</v>
      </c>
      <c r="E344" s="540" t="s">
        <v>517</v>
      </c>
      <c r="F344" s="370" t="s">
        <v>596</v>
      </c>
      <c r="G344" s="229" t="s">
        <v>542</v>
      </c>
      <c r="H344" s="135">
        <v>0.3</v>
      </c>
      <c r="I344" s="136">
        <v>0.3</v>
      </c>
      <c r="J344" s="136">
        <v>0.3</v>
      </c>
      <c r="K344" s="136">
        <v>0.3</v>
      </c>
      <c r="L344" s="136">
        <v>0.3</v>
      </c>
      <c r="M344" s="136">
        <v>0.3</v>
      </c>
      <c r="N344" s="136">
        <v>0.3</v>
      </c>
      <c r="O344" s="136">
        <v>0.3</v>
      </c>
      <c r="P344" s="136">
        <v>0.3</v>
      </c>
      <c r="Q344" s="136">
        <v>0.3</v>
      </c>
      <c r="R344" s="136">
        <v>0.3</v>
      </c>
      <c r="S344" s="136">
        <v>0.3</v>
      </c>
      <c r="T344" s="136">
        <v>0.3</v>
      </c>
    </row>
    <row r="345" spans="1:20" outlineLevel="2" x14ac:dyDescent="0.2">
      <c r="A345" s="537"/>
      <c r="B345" s="539"/>
      <c r="C345" s="539"/>
      <c r="D345" s="539"/>
      <c r="E345" s="541"/>
      <c r="F345" s="371"/>
      <c r="G345" s="229" t="s">
        <v>543</v>
      </c>
      <c r="H345" s="150">
        <v>0.3</v>
      </c>
      <c r="I345" s="145">
        <v>0.3</v>
      </c>
      <c r="J345" s="145">
        <v>0.3</v>
      </c>
      <c r="K345" s="145">
        <v>0.3</v>
      </c>
      <c r="L345" s="145">
        <v>0.3</v>
      </c>
      <c r="M345" s="145">
        <v>0.3</v>
      </c>
      <c r="N345" s="145">
        <v>0.3</v>
      </c>
      <c r="O345" s="145">
        <v>0.3</v>
      </c>
      <c r="P345" s="145">
        <v>0.3</v>
      </c>
      <c r="Q345" s="235"/>
      <c r="R345" s="235"/>
      <c r="S345" s="235"/>
      <c r="T345" s="235"/>
    </row>
    <row r="346" spans="1:20" outlineLevel="2" x14ac:dyDescent="0.2">
      <c r="A346" s="536">
        <v>5</v>
      </c>
      <c r="B346" s="538" t="s">
        <v>48</v>
      </c>
      <c r="C346" s="538" t="s">
        <v>63</v>
      </c>
      <c r="D346" s="538" t="s">
        <v>512</v>
      </c>
      <c r="E346" s="540" t="s">
        <v>546</v>
      </c>
      <c r="F346" s="370" t="s">
        <v>595</v>
      </c>
      <c r="G346" s="229" t="s">
        <v>542</v>
      </c>
      <c r="H346" s="137">
        <v>3.5</v>
      </c>
      <c r="I346" s="137">
        <v>3.5</v>
      </c>
      <c r="J346" s="137">
        <v>3.5</v>
      </c>
      <c r="K346" s="137">
        <v>3.5</v>
      </c>
      <c r="L346" s="137">
        <v>3.5</v>
      </c>
      <c r="M346" s="137">
        <v>3.5</v>
      </c>
      <c r="N346" s="137">
        <v>3.5</v>
      </c>
      <c r="O346" s="137">
        <v>3.5</v>
      </c>
      <c r="P346" s="137">
        <v>3.5</v>
      </c>
      <c r="Q346" s="137">
        <v>3.5</v>
      </c>
      <c r="R346" s="137">
        <v>3.5</v>
      </c>
      <c r="S346" s="137">
        <v>3.5</v>
      </c>
      <c r="T346" s="137">
        <v>3.5</v>
      </c>
    </row>
    <row r="347" spans="1:20" outlineLevel="2" x14ac:dyDescent="0.2">
      <c r="A347" s="537"/>
      <c r="B347" s="539"/>
      <c r="C347" s="539"/>
      <c r="D347" s="539"/>
      <c r="E347" s="541"/>
      <c r="F347" s="371"/>
      <c r="G347" s="229" t="s">
        <v>543</v>
      </c>
      <c r="H347" s="146" t="s">
        <v>605</v>
      </c>
      <c r="I347" s="146" t="s">
        <v>605</v>
      </c>
      <c r="J347" s="146" t="s">
        <v>605</v>
      </c>
      <c r="K347" s="146">
        <v>3.39</v>
      </c>
      <c r="L347" s="146" t="s">
        <v>605</v>
      </c>
      <c r="M347" s="146" t="s">
        <v>605</v>
      </c>
      <c r="N347" s="146" t="s">
        <v>605</v>
      </c>
      <c r="O347" s="146" t="s">
        <v>605</v>
      </c>
      <c r="P347" s="146" t="s">
        <v>605</v>
      </c>
      <c r="Q347" s="98"/>
      <c r="R347" s="98"/>
      <c r="S347" s="98"/>
      <c r="T347" s="98"/>
    </row>
    <row r="348" spans="1:20" outlineLevel="2" x14ac:dyDescent="0.2">
      <c r="A348" s="536">
        <v>6</v>
      </c>
      <c r="B348" s="538" t="s">
        <v>48</v>
      </c>
      <c r="C348" s="538" t="s">
        <v>63</v>
      </c>
      <c r="D348" s="538" t="s">
        <v>512</v>
      </c>
      <c r="E348" s="540" t="s">
        <v>547</v>
      </c>
      <c r="F348" s="370" t="s">
        <v>595</v>
      </c>
      <c r="G348" s="229" t="s">
        <v>542</v>
      </c>
      <c r="H348" s="136">
        <v>1</v>
      </c>
      <c r="I348" s="136">
        <v>1</v>
      </c>
      <c r="J348" s="136">
        <v>1</v>
      </c>
      <c r="K348" s="136">
        <v>1</v>
      </c>
      <c r="L348" s="136">
        <v>1</v>
      </c>
      <c r="M348" s="136">
        <v>1</v>
      </c>
      <c r="N348" s="136">
        <v>1</v>
      </c>
      <c r="O348" s="136">
        <v>1</v>
      </c>
      <c r="P348" s="136">
        <v>1</v>
      </c>
      <c r="Q348" s="136">
        <v>1</v>
      </c>
      <c r="R348" s="136">
        <v>1</v>
      </c>
      <c r="S348" s="136">
        <v>1</v>
      </c>
      <c r="T348" s="136">
        <v>1</v>
      </c>
    </row>
    <row r="349" spans="1:20" outlineLevel="2" x14ac:dyDescent="0.2">
      <c r="A349" s="537"/>
      <c r="B349" s="539"/>
      <c r="C349" s="539"/>
      <c r="D349" s="539"/>
      <c r="E349" s="541"/>
      <c r="F349" s="371"/>
      <c r="G349" s="229" t="s">
        <v>543</v>
      </c>
      <c r="H349" s="145">
        <v>1</v>
      </c>
      <c r="I349" s="145">
        <v>1</v>
      </c>
      <c r="J349" s="145">
        <v>1</v>
      </c>
      <c r="K349" s="145">
        <v>1</v>
      </c>
      <c r="L349" s="145">
        <v>1</v>
      </c>
      <c r="M349" s="145">
        <v>1</v>
      </c>
      <c r="N349" s="145">
        <v>1</v>
      </c>
      <c r="O349" s="145">
        <v>0.9</v>
      </c>
      <c r="P349" s="145">
        <v>0.9</v>
      </c>
      <c r="Q349" s="235"/>
      <c r="R349" s="235"/>
      <c r="S349" s="235"/>
      <c r="T349" s="235"/>
    </row>
    <row r="350" spans="1:20" outlineLevel="2" x14ac:dyDescent="0.2">
      <c r="A350" s="536">
        <v>7</v>
      </c>
      <c r="B350" s="538" t="s">
        <v>48</v>
      </c>
      <c r="C350" s="538" t="s">
        <v>63</v>
      </c>
      <c r="D350" s="538" t="s">
        <v>512</v>
      </c>
      <c r="E350" s="540" t="s">
        <v>548</v>
      </c>
      <c r="F350" s="370" t="s">
        <v>595</v>
      </c>
      <c r="G350" s="229" t="s">
        <v>542</v>
      </c>
      <c r="H350" s="136">
        <v>0.95</v>
      </c>
      <c r="I350" s="136">
        <v>0.95</v>
      </c>
      <c r="J350" s="136">
        <v>0.95</v>
      </c>
      <c r="K350" s="136">
        <v>0.95</v>
      </c>
      <c r="L350" s="136">
        <v>0.95</v>
      </c>
      <c r="M350" s="136">
        <v>0.95</v>
      </c>
      <c r="N350" s="136">
        <v>0.95</v>
      </c>
      <c r="O350" s="136">
        <v>0.95</v>
      </c>
      <c r="P350" s="136">
        <v>0.95</v>
      </c>
      <c r="Q350" s="136">
        <v>0.95</v>
      </c>
      <c r="R350" s="136">
        <v>0.95</v>
      </c>
      <c r="S350" s="136">
        <v>0.95</v>
      </c>
      <c r="T350" s="136">
        <v>0.95</v>
      </c>
    </row>
    <row r="351" spans="1:20" outlineLevel="2" x14ac:dyDescent="0.2">
      <c r="A351" s="537"/>
      <c r="B351" s="539"/>
      <c r="C351" s="539"/>
      <c r="D351" s="539"/>
      <c r="E351" s="541"/>
      <c r="F351" s="371"/>
      <c r="G351" s="229" t="s">
        <v>543</v>
      </c>
      <c r="H351" s="145">
        <v>0.96</v>
      </c>
      <c r="I351" s="145">
        <v>0.98</v>
      </c>
      <c r="J351" s="145">
        <v>0.97</v>
      </c>
      <c r="K351" s="145">
        <v>0.98</v>
      </c>
      <c r="L351" s="145">
        <v>0.98</v>
      </c>
      <c r="M351" s="145">
        <v>0.98</v>
      </c>
      <c r="N351" s="145">
        <v>0.98</v>
      </c>
      <c r="O351" s="145">
        <v>0.98</v>
      </c>
      <c r="P351" s="145">
        <v>0.98</v>
      </c>
      <c r="Q351" s="235"/>
      <c r="R351" s="235"/>
      <c r="S351" s="235"/>
      <c r="T351" s="235"/>
    </row>
    <row r="352" spans="1:20" outlineLevel="2" x14ac:dyDescent="0.2">
      <c r="A352" s="536">
        <v>8</v>
      </c>
      <c r="B352" s="538" t="s">
        <v>48</v>
      </c>
      <c r="C352" s="538" t="s">
        <v>63</v>
      </c>
      <c r="D352" s="538" t="s">
        <v>512</v>
      </c>
      <c r="E352" s="540" t="s">
        <v>560</v>
      </c>
      <c r="F352" s="370" t="s">
        <v>595</v>
      </c>
      <c r="G352" s="229" t="s">
        <v>542</v>
      </c>
      <c r="H352" s="137" t="s">
        <v>629</v>
      </c>
      <c r="I352" s="137" t="s">
        <v>629</v>
      </c>
      <c r="J352" s="137" t="s">
        <v>629</v>
      </c>
      <c r="K352" s="137" t="s">
        <v>629</v>
      </c>
      <c r="L352" s="137" t="s">
        <v>629</v>
      </c>
      <c r="M352" s="137" t="s">
        <v>629</v>
      </c>
      <c r="N352" s="137" t="s">
        <v>629</v>
      </c>
      <c r="O352" s="137" t="s">
        <v>629</v>
      </c>
      <c r="P352" s="137" t="s">
        <v>629</v>
      </c>
      <c r="Q352" s="137" t="s">
        <v>629</v>
      </c>
      <c r="R352" s="137" t="s">
        <v>629</v>
      </c>
      <c r="S352" s="137" t="s">
        <v>629</v>
      </c>
      <c r="T352" s="137" t="s">
        <v>629</v>
      </c>
    </row>
    <row r="353" spans="1:20" outlineLevel="2" x14ac:dyDescent="0.2">
      <c r="A353" s="537"/>
      <c r="B353" s="539"/>
      <c r="C353" s="539"/>
      <c r="D353" s="539"/>
      <c r="E353" s="541"/>
      <c r="F353" s="371"/>
      <c r="G353" s="229" t="s">
        <v>543</v>
      </c>
      <c r="H353" s="146" t="s">
        <v>629</v>
      </c>
      <c r="I353" s="146" t="s">
        <v>629</v>
      </c>
      <c r="J353" s="146" t="s">
        <v>629</v>
      </c>
      <c r="K353" s="146" t="s">
        <v>629</v>
      </c>
      <c r="L353" s="146" t="s">
        <v>629</v>
      </c>
      <c r="M353" s="146" t="s">
        <v>629</v>
      </c>
      <c r="N353" s="146" t="s">
        <v>629</v>
      </c>
      <c r="O353" s="146" t="s">
        <v>629</v>
      </c>
      <c r="P353" s="146" t="s">
        <v>629</v>
      </c>
      <c r="Q353" s="98"/>
      <c r="R353" s="98"/>
      <c r="S353" s="98"/>
      <c r="T353" s="98"/>
    </row>
    <row r="354" spans="1:20" outlineLevel="2" x14ac:dyDescent="0.2">
      <c r="A354" s="536">
        <v>9</v>
      </c>
      <c r="B354" s="538" t="s">
        <v>48</v>
      </c>
      <c r="C354" s="538" t="s">
        <v>63</v>
      </c>
      <c r="D354" s="538" t="s">
        <v>512</v>
      </c>
      <c r="E354" s="540" t="s">
        <v>549</v>
      </c>
      <c r="F354" s="370" t="s">
        <v>595</v>
      </c>
      <c r="G354" s="229" t="s">
        <v>542</v>
      </c>
      <c r="H354" s="137">
        <v>0</v>
      </c>
      <c r="I354" s="137">
        <v>0</v>
      </c>
      <c r="J354" s="137">
        <v>0</v>
      </c>
      <c r="K354" s="137">
        <v>0</v>
      </c>
      <c r="L354" s="137">
        <v>0</v>
      </c>
      <c r="M354" s="137">
        <v>0</v>
      </c>
      <c r="N354" s="137">
        <v>0</v>
      </c>
      <c r="O354" s="137">
        <v>0</v>
      </c>
      <c r="P354" s="137">
        <v>0</v>
      </c>
      <c r="Q354" s="137">
        <v>0</v>
      </c>
      <c r="R354" s="137">
        <v>0</v>
      </c>
      <c r="S354" s="137">
        <v>0</v>
      </c>
      <c r="T354" s="137">
        <v>0</v>
      </c>
    </row>
    <row r="355" spans="1:20" outlineLevel="2" x14ac:dyDescent="0.2">
      <c r="A355" s="537"/>
      <c r="B355" s="539"/>
      <c r="C355" s="539"/>
      <c r="D355" s="539"/>
      <c r="E355" s="541"/>
      <c r="F355" s="371"/>
      <c r="G355" s="229" t="s">
        <v>543</v>
      </c>
      <c r="H355" s="146">
        <f>SUM(I355:T355)</f>
        <v>0</v>
      </c>
      <c r="I355" s="146">
        <v>0</v>
      </c>
      <c r="J355" s="146">
        <v>0</v>
      </c>
      <c r="K355" s="146">
        <v>0</v>
      </c>
      <c r="L355" s="146">
        <v>0</v>
      </c>
      <c r="M355" s="146">
        <v>0</v>
      </c>
      <c r="N355" s="146">
        <v>0</v>
      </c>
      <c r="O355" s="146">
        <v>0</v>
      </c>
      <c r="P355" s="146">
        <v>0</v>
      </c>
      <c r="Q355" s="98"/>
      <c r="R355" s="98"/>
      <c r="S355" s="98"/>
      <c r="T355" s="98"/>
    </row>
    <row r="356" spans="1:20" outlineLevel="2" x14ac:dyDescent="0.2">
      <c r="A356" s="536">
        <v>10</v>
      </c>
      <c r="B356" s="538" t="s">
        <v>48</v>
      </c>
      <c r="C356" s="538" t="s">
        <v>63</v>
      </c>
      <c r="D356" s="538" t="s">
        <v>512</v>
      </c>
      <c r="E356" s="540" t="s">
        <v>550</v>
      </c>
      <c r="F356" s="370" t="s">
        <v>595</v>
      </c>
      <c r="G356" s="229" t="s">
        <v>542</v>
      </c>
      <c r="H356" s="137">
        <v>5</v>
      </c>
      <c r="I356" s="137" t="s">
        <v>629</v>
      </c>
      <c r="J356" s="137" t="s">
        <v>629</v>
      </c>
      <c r="K356" s="137" t="s">
        <v>629</v>
      </c>
      <c r="L356" s="137" t="s">
        <v>629</v>
      </c>
      <c r="M356" s="137" t="s">
        <v>629</v>
      </c>
      <c r="N356" s="137" t="s">
        <v>629</v>
      </c>
      <c r="O356" s="137" t="s">
        <v>629</v>
      </c>
      <c r="P356" s="137" t="s">
        <v>629</v>
      </c>
      <c r="Q356" s="137" t="s">
        <v>629</v>
      </c>
      <c r="R356" s="137" t="s">
        <v>629</v>
      </c>
      <c r="S356" s="137" t="s">
        <v>629</v>
      </c>
      <c r="T356" s="137" t="s">
        <v>629</v>
      </c>
    </row>
    <row r="357" spans="1:20" outlineLevel="2" x14ac:dyDescent="0.2">
      <c r="A357" s="537"/>
      <c r="B357" s="539"/>
      <c r="C357" s="539"/>
      <c r="D357" s="539"/>
      <c r="E357" s="541"/>
      <c r="F357" s="371"/>
      <c r="G357" s="229" t="s">
        <v>543</v>
      </c>
      <c r="H357" s="146">
        <v>0</v>
      </c>
      <c r="I357" s="146" t="s">
        <v>629</v>
      </c>
      <c r="J357" s="146" t="s">
        <v>629</v>
      </c>
      <c r="K357" s="146" t="s">
        <v>629</v>
      </c>
      <c r="L357" s="146" t="s">
        <v>629</v>
      </c>
      <c r="M357" s="146" t="s">
        <v>629</v>
      </c>
      <c r="N357" s="146" t="s">
        <v>629</v>
      </c>
      <c r="O357" s="146" t="s">
        <v>629</v>
      </c>
      <c r="P357" s="146" t="s">
        <v>629</v>
      </c>
      <c r="Q357" s="98"/>
      <c r="R357" s="98"/>
      <c r="S357" s="98"/>
      <c r="T357" s="98"/>
    </row>
    <row r="358" spans="1:20" outlineLevel="2" x14ac:dyDescent="0.2">
      <c r="A358" s="536">
        <v>11</v>
      </c>
      <c r="B358" s="538" t="s">
        <v>48</v>
      </c>
      <c r="C358" s="538" t="s">
        <v>63</v>
      </c>
      <c r="D358" s="538" t="s">
        <v>65</v>
      </c>
      <c r="E358" s="540" t="s">
        <v>585</v>
      </c>
      <c r="F358" s="370" t="s">
        <v>595</v>
      </c>
      <c r="G358" s="229" t="s">
        <v>542</v>
      </c>
      <c r="H358" s="154">
        <v>2</v>
      </c>
      <c r="I358" s="154">
        <v>2</v>
      </c>
      <c r="J358" s="154">
        <v>2</v>
      </c>
      <c r="K358" s="154">
        <v>2</v>
      </c>
      <c r="L358" s="154">
        <v>2</v>
      </c>
      <c r="M358" s="154">
        <v>2</v>
      </c>
      <c r="N358" s="154">
        <v>2</v>
      </c>
      <c r="O358" s="154">
        <v>2</v>
      </c>
      <c r="P358" s="154">
        <v>2</v>
      </c>
      <c r="Q358" s="154">
        <v>2</v>
      </c>
      <c r="R358" s="154">
        <v>2</v>
      </c>
      <c r="S358" s="154">
        <v>2</v>
      </c>
      <c r="T358" s="154">
        <v>2</v>
      </c>
    </row>
    <row r="359" spans="1:20" outlineLevel="2" x14ac:dyDescent="0.2">
      <c r="A359" s="537"/>
      <c r="B359" s="539"/>
      <c r="C359" s="539"/>
      <c r="D359" s="539"/>
      <c r="E359" s="541"/>
      <c r="F359" s="371"/>
      <c r="G359" s="229" t="s">
        <v>543</v>
      </c>
      <c r="H359" s="159">
        <v>0</v>
      </c>
      <c r="I359" s="159">
        <v>0</v>
      </c>
      <c r="J359" s="159">
        <v>0</v>
      </c>
      <c r="K359" s="159">
        <v>0</v>
      </c>
      <c r="L359" s="159">
        <v>0</v>
      </c>
      <c r="M359" s="159">
        <v>0</v>
      </c>
      <c r="N359" s="159">
        <v>0</v>
      </c>
      <c r="O359" s="159">
        <v>0</v>
      </c>
      <c r="P359" s="159">
        <v>0</v>
      </c>
      <c r="Q359" s="236"/>
      <c r="R359" s="236"/>
      <c r="S359" s="236"/>
      <c r="T359" s="236"/>
    </row>
    <row r="360" spans="1:20" outlineLevel="2" x14ac:dyDescent="0.2">
      <c r="A360" s="536">
        <v>12</v>
      </c>
      <c r="B360" s="538" t="s">
        <v>48</v>
      </c>
      <c r="C360" s="538" t="s">
        <v>63</v>
      </c>
      <c r="D360" s="538" t="s">
        <v>512</v>
      </c>
      <c r="E360" s="540" t="s">
        <v>551</v>
      </c>
      <c r="F360" s="370" t="s">
        <v>595</v>
      </c>
      <c r="G360" s="229" t="s">
        <v>542</v>
      </c>
      <c r="H360" s="136">
        <v>1</v>
      </c>
      <c r="I360" s="136">
        <v>1</v>
      </c>
      <c r="J360" s="136">
        <v>1</v>
      </c>
      <c r="K360" s="136">
        <v>1</v>
      </c>
      <c r="L360" s="136">
        <v>1</v>
      </c>
      <c r="M360" s="136">
        <v>1</v>
      </c>
      <c r="N360" s="136">
        <v>1</v>
      </c>
      <c r="O360" s="136">
        <v>1</v>
      </c>
      <c r="P360" s="136">
        <v>1</v>
      </c>
      <c r="Q360" s="136">
        <v>1</v>
      </c>
      <c r="R360" s="136">
        <v>1</v>
      </c>
      <c r="S360" s="136">
        <v>1</v>
      </c>
      <c r="T360" s="136">
        <v>1</v>
      </c>
    </row>
    <row r="361" spans="1:20" outlineLevel="2" x14ac:dyDescent="0.2">
      <c r="A361" s="537"/>
      <c r="B361" s="539"/>
      <c r="C361" s="539"/>
      <c r="D361" s="539"/>
      <c r="E361" s="541"/>
      <c r="F361" s="371"/>
      <c r="G361" s="229" t="s">
        <v>543</v>
      </c>
      <c r="H361" s="145">
        <v>1</v>
      </c>
      <c r="I361" s="145">
        <v>1</v>
      </c>
      <c r="J361" s="145">
        <v>1</v>
      </c>
      <c r="K361" s="145">
        <v>1</v>
      </c>
      <c r="L361" s="145">
        <v>1</v>
      </c>
      <c r="M361" s="145">
        <v>1</v>
      </c>
      <c r="N361" s="145">
        <v>1</v>
      </c>
      <c r="O361" s="145">
        <v>1</v>
      </c>
      <c r="P361" s="145">
        <v>1</v>
      </c>
      <c r="Q361" s="235"/>
      <c r="R361" s="235"/>
      <c r="S361" s="235"/>
      <c r="T361" s="235"/>
    </row>
    <row r="362" spans="1:20" outlineLevel="2" x14ac:dyDescent="0.2">
      <c r="A362" s="536">
        <v>13</v>
      </c>
      <c r="B362" s="538" t="s">
        <v>48</v>
      </c>
      <c r="C362" s="538" t="s">
        <v>63</v>
      </c>
      <c r="D362" s="538" t="s">
        <v>512</v>
      </c>
      <c r="E362" s="540" t="s">
        <v>552</v>
      </c>
      <c r="F362" s="370" t="s">
        <v>595</v>
      </c>
      <c r="G362" s="229" t="s">
        <v>542</v>
      </c>
      <c r="H362" s="137">
        <v>0</v>
      </c>
      <c r="I362" s="137" t="s">
        <v>629</v>
      </c>
      <c r="J362" s="137" t="s">
        <v>629</v>
      </c>
      <c r="K362" s="137" t="s">
        <v>629</v>
      </c>
      <c r="L362" s="137" t="s">
        <v>629</v>
      </c>
      <c r="M362" s="137" t="s">
        <v>629</v>
      </c>
      <c r="N362" s="137" t="s">
        <v>629</v>
      </c>
      <c r="O362" s="137" t="s">
        <v>629</v>
      </c>
      <c r="P362" s="137" t="s">
        <v>629</v>
      </c>
      <c r="Q362" s="137" t="s">
        <v>629</v>
      </c>
      <c r="R362" s="137" t="s">
        <v>629</v>
      </c>
      <c r="S362" s="137" t="s">
        <v>629</v>
      </c>
      <c r="T362" s="137" t="s">
        <v>629</v>
      </c>
    </row>
    <row r="363" spans="1:20" outlineLevel="2" x14ac:dyDescent="0.2">
      <c r="A363" s="537"/>
      <c r="B363" s="539"/>
      <c r="C363" s="539"/>
      <c r="D363" s="539"/>
      <c r="E363" s="541"/>
      <c r="F363" s="371"/>
      <c r="G363" s="229" t="s">
        <v>543</v>
      </c>
      <c r="H363" s="146">
        <v>0</v>
      </c>
      <c r="I363" s="146">
        <v>0</v>
      </c>
      <c r="J363" s="146">
        <v>0</v>
      </c>
      <c r="K363" s="146">
        <v>0</v>
      </c>
      <c r="L363" s="146">
        <v>0</v>
      </c>
      <c r="M363" s="146">
        <v>0</v>
      </c>
      <c r="N363" s="146">
        <v>0</v>
      </c>
      <c r="O363" s="146">
        <v>0</v>
      </c>
      <c r="P363" s="146">
        <v>0</v>
      </c>
      <c r="Q363" s="98"/>
      <c r="R363" s="98"/>
      <c r="S363" s="98"/>
      <c r="T363" s="98"/>
    </row>
    <row r="364" spans="1:20" outlineLevel="2" x14ac:dyDescent="0.2">
      <c r="A364" s="536">
        <v>14</v>
      </c>
      <c r="B364" s="538" t="s">
        <v>48</v>
      </c>
      <c r="C364" s="538" t="s">
        <v>63</v>
      </c>
      <c r="D364" s="538" t="s">
        <v>65</v>
      </c>
      <c r="E364" s="540" t="s">
        <v>561</v>
      </c>
      <c r="F364" s="542" t="s">
        <v>726</v>
      </c>
      <c r="G364" s="229" t="s">
        <v>542</v>
      </c>
      <c r="H364" s="155">
        <v>40</v>
      </c>
      <c r="I364" s="155">
        <v>40</v>
      </c>
      <c r="J364" s="155">
        <v>40</v>
      </c>
      <c r="K364" s="155">
        <v>40</v>
      </c>
      <c r="L364" s="155">
        <v>40</v>
      </c>
      <c r="M364" s="155">
        <v>40</v>
      </c>
      <c r="N364" s="155">
        <v>40</v>
      </c>
      <c r="O364" s="155">
        <v>40</v>
      </c>
      <c r="P364" s="155">
        <v>40</v>
      </c>
      <c r="Q364" s="155">
        <v>40</v>
      </c>
      <c r="R364" s="155">
        <v>40</v>
      </c>
      <c r="S364" s="155">
        <v>40</v>
      </c>
      <c r="T364" s="155">
        <v>40</v>
      </c>
    </row>
    <row r="365" spans="1:20" outlineLevel="2" x14ac:dyDescent="0.2">
      <c r="A365" s="537"/>
      <c r="B365" s="539"/>
      <c r="C365" s="539"/>
      <c r="D365" s="539"/>
      <c r="E365" s="541"/>
      <c r="F365" s="543"/>
      <c r="G365" s="229" t="s">
        <v>543</v>
      </c>
      <c r="H365" s="195">
        <v>34</v>
      </c>
      <c r="I365" s="195">
        <v>39.548022598870055</v>
      </c>
      <c r="J365" s="195">
        <v>30.864197530864196</v>
      </c>
      <c r="K365" s="195">
        <v>29.411764705882351</v>
      </c>
      <c r="L365" s="195">
        <v>43.795620437956202</v>
      </c>
      <c r="M365" s="195">
        <v>26.217228464419474</v>
      </c>
      <c r="N365" s="195">
        <v>26.217228464419474</v>
      </c>
      <c r="O365" s="195">
        <v>26.217228464419474</v>
      </c>
      <c r="P365" s="195">
        <v>26.217228464419474</v>
      </c>
      <c r="Q365" s="237"/>
      <c r="R365" s="237"/>
      <c r="S365" s="237"/>
      <c r="T365" s="237"/>
    </row>
    <row r="366" spans="1:20" outlineLevel="2" x14ac:dyDescent="0.2">
      <c r="A366" s="536">
        <v>15</v>
      </c>
      <c r="B366" s="538" t="s">
        <v>48</v>
      </c>
      <c r="C366" s="538" t="s">
        <v>63</v>
      </c>
      <c r="D366" s="538" t="s">
        <v>512</v>
      </c>
      <c r="E366" s="540" t="s">
        <v>562</v>
      </c>
      <c r="F366" s="370" t="s">
        <v>726</v>
      </c>
      <c r="G366" s="229" t="s">
        <v>542</v>
      </c>
      <c r="H366" s="155">
        <v>22</v>
      </c>
      <c r="I366" s="155">
        <v>22</v>
      </c>
      <c r="J366" s="155">
        <v>22</v>
      </c>
      <c r="K366" s="155">
        <v>22</v>
      </c>
      <c r="L366" s="155">
        <v>22</v>
      </c>
      <c r="M366" s="155">
        <v>22</v>
      </c>
      <c r="N366" s="155">
        <v>22</v>
      </c>
      <c r="O366" s="155">
        <v>22</v>
      </c>
      <c r="P366" s="155">
        <v>22</v>
      </c>
      <c r="Q366" s="155">
        <v>22</v>
      </c>
      <c r="R366" s="155">
        <v>22</v>
      </c>
      <c r="S366" s="155">
        <v>22</v>
      </c>
      <c r="T366" s="155">
        <v>22</v>
      </c>
    </row>
    <row r="367" spans="1:20" outlineLevel="2" x14ac:dyDescent="0.2">
      <c r="A367" s="537"/>
      <c r="B367" s="539"/>
      <c r="C367" s="539"/>
      <c r="D367" s="539"/>
      <c r="E367" s="541"/>
      <c r="F367" s="371"/>
      <c r="G367" s="229" t="s">
        <v>543</v>
      </c>
      <c r="H367" s="195">
        <v>17</v>
      </c>
      <c r="I367" s="195">
        <v>21.3785310734463</v>
      </c>
      <c r="J367" s="195">
        <v>19.135802469135804</v>
      </c>
      <c r="K367" s="195">
        <v>22</v>
      </c>
      <c r="L367" s="195">
        <v>18.613138686131386</v>
      </c>
      <c r="M367" s="195">
        <v>18.613138686131386</v>
      </c>
      <c r="N367" s="195">
        <v>18.613138686131386</v>
      </c>
      <c r="O367" s="195">
        <v>18.613138686131386</v>
      </c>
      <c r="P367" s="195">
        <v>18.613138686131386</v>
      </c>
      <c r="Q367" s="237"/>
      <c r="R367" s="237"/>
      <c r="S367" s="237"/>
      <c r="T367" s="237"/>
    </row>
    <row r="368" spans="1:20" outlineLevel="2" x14ac:dyDescent="0.2">
      <c r="A368" s="536">
        <v>16</v>
      </c>
      <c r="B368" s="538" t="s">
        <v>48</v>
      </c>
      <c r="C368" s="538" t="s">
        <v>67</v>
      </c>
      <c r="D368" s="538" t="s">
        <v>54</v>
      </c>
      <c r="E368" s="540" t="s">
        <v>563</v>
      </c>
      <c r="F368" s="370" t="s">
        <v>726</v>
      </c>
      <c r="G368" s="229" t="s">
        <v>542</v>
      </c>
      <c r="H368" s="134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</row>
    <row r="369" spans="1:20" outlineLevel="2" x14ac:dyDescent="0.2">
      <c r="A369" s="537"/>
      <c r="B369" s="539"/>
      <c r="C369" s="539"/>
      <c r="D369" s="539"/>
      <c r="E369" s="541"/>
      <c r="F369" s="371"/>
      <c r="G369" s="229" t="s">
        <v>543</v>
      </c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</row>
    <row r="370" spans="1:20" outlineLevel="2" x14ac:dyDescent="0.2">
      <c r="A370" s="536">
        <v>17</v>
      </c>
      <c r="B370" s="538" t="s">
        <v>48</v>
      </c>
      <c r="C370" s="538" t="s">
        <v>67</v>
      </c>
      <c r="D370" s="538" t="s">
        <v>50</v>
      </c>
      <c r="E370" s="540" t="s">
        <v>695</v>
      </c>
      <c r="F370" s="370" t="s">
        <v>726</v>
      </c>
      <c r="G370" s="229" t="s">
        <v>542</v>
      </c>
      <c r="H370" s="135">
        <v>0.9</v>
      </c>
      <c r="I370" s="135">
        <v>0.88</v>
      </c>
      <c r="J370" s="135">
        <v>0.88</v>
      </c>
      <c r="K370" s="135">
        <v>0.88</v>
      </c>
      <c r="L370" s="135">
        <v>0.88</v>
      </c>
      <c r="M370" s="135">
        <v>0.88</v>
      </c>
      <c r="N370" s="135">
        <v>0.9</v>
      </c>
      <c r="O370" s="135">
        <v>0.9</v>
      </c>
      <c r="P370" s="135">
        <v>0.9</v>
      </c>
      <c r="Q370" s="135">
        <v>0.9</v>
      </c>
      <c r="R370" s="135">
        <v>0.9</v>
      </c>
      <c r="S370" s="135">
        <v>0.9</v>
      </c>
      <c r="T370" s="135">
        <v>0.9</v>
      </c>
    </row>
    <row r="371" spans="1:20" outlineLevel="2" x14ac:dyDescent="0.2">
      <c r="A371" s="537"/>
      <c r="B371" s="539"/>
      <c r="C371" s="539"/>
      <c r="D371" s="539"/>
      <c r="E371" s="541"/>
      <c r="F371" s="371"/>
      <c r="G371" s="229" t="s">
        <v>543</v>
      </c>
      <c r="H371" s="150">
        <v>0.9</v>
      </c>
      <c r="I371" s="145">
        <v>0.875</v>
      </c>
      <c r="J371" s="145">
        <v>0.90100000000000002</v>
      </c>
      <c r="K371" s="145">
        <v>0.90300000000000002</v>
      </c>
      <c r="L371" s="145">
        <v>0.90300000000000002</v>
      </c>
      <c r="M371" s="148">
        <v>0.89410000000000001</v>
      </c>
      <c r="N371" s="148">
        <v>0.91500000000000004</v>
      </c>
      <c r="O371" s="132">
        <v>0.878</v>
      </c>
      <c r="P371" s="132">
        <v>0.87390000000000001</v>
      </c>
      <c r="Q371" s="238"/>
      <c r="R371" s="238"/>
      <c r="S371" s="238"/>
      <c r="T371" s="238"/>
    </row>
    <row r="372" spans="1:20" outlineLevel="2" x14ac:dyDescent="0.2">
      <c r="A372" s="536">
        <v>18</v>
      </c>
      <c r="B372" s="366" t="s">
        <v>48</v>
      </c>
      <c r="C372" s="366" t="s">
        <v>67</v>
      </c>
      <c r="D372" s="453" t="s">
        <v>50</v>
      </c>
      <c r="E372" s="368" t="s">
        <v>565</v>
      </c>
      <c r="F372" s="370" t="s">
        <v>726</v>
      </c>
      <c r="G372" s="229" t="s">
        <v>542</v>
      </c>
      <c r="H372" s="135" t="s">
        <v>605</v>
      </c>
      <c r="I372" s="135" t="s">
        <v>605</v>
      </c>
      <c r="J372" s="135" t="s">
        <v>605</v>
      </c>
      <c r="K372" s="135" t="s">
        <v>605</v>
      </c>
      <c r="L372" s="135" t="s">
        <v>605</v>
      </c>
      <c r="M372" s="135" t="s">
        <v>605</v>
      </c>
      <c r="N372" s="135" t="s">
        <v>605</v>
      </c>
      <c r="O372" s="135" t="s">
        <v>605</v>
      </c>
      <c r="P372" s="135" t="s">
        <v>605</v>
      </c>
      <c r="Q372" s="135" t="s">
        <v>605</v>
      </c>
      <c r="R372" s="135" t="s">
        <v>605</v>
      </c>
      <c r="S372" s="135" t="s">
        <v>605</v>
      </c>
      <c r="T372" s="135" t="s">
        <v>605</v>
      </c>
    </row>
    <row r="373" spans="1:20" outlineLevel="2" x14ac:dyDescent="0.2">
      <c r="A373" s="537"/>
      <c r="B373" s="367"/>
      <c r="C373" s="367"/>
      <c r="D373" s="454"/>
      <c r="E373" s="369"/>
      <c r="F373" s="371"/>
      <c r="G373" s="229" t="s">
        <v>543</v>
      </c>
      <c r="H373" s="203" t="s">
        <v>605</v>
      </c>
      <c r="I373" s="203" t="s">
        <v>605</v>
      </c>
      <c r="J373" s="203" t="s">
        <v>605</v>
      </c>
      <c r="K373" s="203" t="s">
        <v>605</v>
      </c>
      <c r="L373" s="203" t="s">
        <v>605</v>
      </c>
      <c r="M373" s="203" t="s">
        <v>605</v>
      </c>
      <c r="N373" s="375" t="s">
        <v>605</v>
      </c>
      <c r="O373" s="375" t="s">
        <v>605</v>
      </c>
      <c r="P373" s="375" t="s">
        <v>605</v>
      </c>
      <c r="Q373" s="238"/>
      <c r="R373" s="238"/>
      <c r="S373" s="238"/>
      <c r="T373" s="238"/>
    </row>
    <row r="374" spans="1:20" outlineLevel="2" x14ac:dyDescent="0.2">
      <c r="A374" s="536">
        <v>19</v>
      </c>
      <c r="B374" s="366" t="s">
        <v>48</v>
      </c>
      <c r="C374" s="366" t="s">
        <v>67</v>
      </c>
      <c r="D374" s="453" t="s">
        <v>54</v>
      </c>
      <c r="E374" s="368" t="s">
        <v>234</v>
      </c>
      <c r="F374" s="370" t="s">
        <v>726</v>
      </c>
      <c r="G374" s="229" t="s">
        <v>542</v>
      </c>
      <c r="H374" s="135">
        <v>0.6</v>
      </c>
      <c r="I374" s="135">
        <v>0.6</v>
      </c>
      <c r="J374" s="135">
        <v>0.6</v>
      </c>
      <c r="K374" s="135">
        <v>0.6</v>
      </c>
      <c r="L374" s="135">
        <v>0.6</v>
      </c>
      <c r="M374" s="135">
        <v>0.6</v>
      </c>
      <c r="N374" s="135">
        <v>0.6</v>
      </c>
      <c r="O374" s="135">
        <v>0.6</v>
      </c>
      <c r="P374" s="135">
        <v>0.6</v>
      </c>
      <c r="Q374" s="135">
        <v>0.6</v>
      </c>
      <c r="R374" s="135">
        <v>0.6</v>
      </c>
      <c r="S374" s="135">
        <v>0.6</v>
      </c>
      <c r="T374" s="135">
        <v>0.6</v>
      </c>
    </row>
    <row r="375" spans="1:20" outlineLevel="2" x14ac:dyDescent="0.2">
      <c r="A375" s="537"/>
      <c r="B375" s="367"/>
      <c r="C375" s="367"/>
      <c r="D375" s="454"/>
      <c r="E375" s="369"/>
      <c r="F375" s="371"/>
      <c r="G375" s="229" t="s">
        <v>543</v>
      </c>
      <c r="H375" s="161">
        <v>0.23799999999999999</v>
      </c>
      <c r="I375" s="131">
        <v>0.35</v>
      </c>
      <c r="J375" s="131">
        <v>0.39</v>
      </c>
      <c r="K375" s="131">
        <v>0.39</v>
      </c>
      <c r="L375" s="131">
        <v>0.44840000000000002</v>
      </c>
      <c r="M375" s="131">
        <v>8.2400000000000001E-2</v>
      </c>
      <c r="N375" s="131">
        <v>0.1263</v>
      </c>
      <c r="O375" s="131">
        <v>4.3900000000000002E-2</v>
      </c>
      <c r="P375" s="132">
        <v>7.5399999999999995E-2</v>
      </c>
      <c r="Q375" s="235"/>
      <c r="R375" s="235"/>
      <c r="S375" s="235"/>
      <c r="T375" s="235"/>
    </row>
    <row r="376" spans="1:20" outlineLevel="2" x14ac:dyDescent="0.2">
      <c r="A376" s="536">
        <v>20</v>
      </c>
      <c r="B376" s="366" t="s">
        <v>48</v>
      </c>
      <c r="C376" s="366" t="s">
        <v>67</v>
      </c>
      <c r="D376" s="453" t="s">
        <v>54</v>
      </c>
      <c r="E376" s="368" t="s">
        <v>235</v>
      </c>
      <c r="F376" s="370" t="s">
        <v>726</v>
      </c>
      <c r="G376" s="229" t="s">
        <v>542</v>
      </c>
      <c r="H376" s="135" t="s">
        <v>605</v>
      </c>
      <c r="I376" s="135" t="s">
        <v>605</v>
      </c>
      <c r="J376" s="135" t="s">
        <v>605</v>
      </c>
      <c r="K376" s="135" t="s">
        <v>605</v>
      </c>
      <c r="L376" s="135" t="s">
        <v>605</v>
      </c>
      <c r="M376" s="135" t="s">
        <v>605</v>
      </c>
      <c r="N376" s="135" t="s">
        <v>605</v>
      </c>
      <c r="O376" s="135" t="s">
        <v>605</v>
      </c>
      <c r="P376" s="135" t="s">
        <v>605</v>
      </c>
      <c r="Q376" s="135" t="s">
        <v>605</v>
      </c>
      <c r="R376" s="135" t="s">
        <v>605</v>
      </c>
      <c r="S376" s="135" t="s">
        <v>605</v>
      </c>
      <c r="T376" s="135" t="s">
        <v>605</v>
      </c>
    </row>
    <row r="377" spans="1:20" outlineLevel="2" x14ac:dyDescent="0.2">
      <c r="A377" s="537"/>
      <c r="B377" s="367"/>
      <c r="C377" s="367"/>
      <c r="D377" s="454"/>
      <c r="E377" s="369"/>
      <c r="F377" s="371"/>
      <c r="G377" s="229" t="s">
        <v>543</v>
      </c>
      <c r="H377" s="203" t="s">
        <v>605</v>
      </c>
      <c r="I377" s="203" t="s">
        <v>605</v>
      </c>
      <c r="J377" s="203" t="s">
        <v>605</v>
      </c>
      <c r="K377" s="203" t="s">
        <v>605</v>
      </c>
      <c r="L377" s="203" t="s">
        <v>605</v>
      </c>
      <c r="M377" s="203" t="s">
        <v>605</v>
      </c>
      <c r="N377" s="375" t="s">
        <v>605</v>
      </c>
      <c r="O377" s="375" t="s">
        <v>605</v>
      </c>
      <c r="P377" s="375" t="s">
        <v>605</v>
      </c>
      <c r="Q377" s="238"/>
      <c r="R377" s="238"/>
      <c r="S377" s="238"/>
      <c r="T377" s="238"/>
    </row>
    <row r="378" spans="1:20" outlineLevel="2" x14ac:dyDescent="0.2">
      <c r="A378" s="536">
        <v>21</v>
      </c>
      <c r="B378" s="366" t="s">
        <v>48</v>
      </c>
      <c r="C378" s="366" t="s">
        <v>67</v>
      </c>
      <c r="D378" s="453" t="s">
        <v>54</v>
      </c>
      <c r="E378" s="368" t="s">
        <v>566</v>
      </c>
      <c r="F378" s="370" t="s">
        <v>726</v>
      </c>
      <c r="G378" s="229" t="s">
        <v>542</v>
      </c>
      <c r="H378" s="135" t="s">
        <v>605</v>
      </c>
      <c r="I378" s="135" t="s">
        <v>605</v>
      </c>
      <c r="J378" s="135" t="s">
        <v>605</v>
      </c>
      <c r="K378" s="135" t="s">
        <v>605</v>
      </c>
      <c r="L378" s="135" t="s">
        <v>605</v>
      </c>
      <c r="M378" s="135" t="s">
        <v>605</v>
      </c>
      <c r="N378" s="135" t="s">
        <v>605</v>
      </c>
      <c r="O378" s="135" t="s">
        <v>605</v>
      </c>
      <c r="P378" s="135" t="s">
        <v>605</v>
      </c>
      <c r="Q378" s="135" t="s">
        <v>605</v>
      </c>
      <c r="R378" s="135" t="s">
        <v>605</v>
      </c>
      <c r="S378" s="135" t="s">
        <v>605</v>
      </c>
      <c r="T378" s="135" t="s">
        <v>605</v>
      </c>
    </row>
    <row r="379" spans="1:20" outlineLevel="2" x14ac:dyDescent="0.2">
      <c r="A379" s="537"/>
      <c r="B379" s="367"/>
      <c r="C379" s="367"/>
      <c r="D379" s="454"/>
      <c r="E379" s="369"/>
      <c r="F379" s="371"/>
      <c r="G379" s="229" t="s">
        <v>543</v>
      </c>
      <c r="H379" s="203" t="s">
        <v>605</v>
      </c>
      <c r="I379" s="203" t="s">
        <v>605</v>
      </c>
      <c r="J379" s="203" t="s">
        <v>605</v>
      </c>
      <c r="K379" s="203" t="s">
        <v>605</v>
      </c>
      <c r="L379" s="203" t="s">
        <v>605</v>
      </c>
      <c r="M379" s="203" t="s">
        <v>605</v>
      </c>
      <c r="N379" s="375" t="s">
        <v>605</v>
      </c>
      <c r="O379" s="375" t="s">
        <v>605</v>
      </c>
      <c r="P379" s="375" t="s">
        <v>605</v>
      </c>
      <c r="Q379" s="238"/>
      <c r="R379" s="238"/>
      <c r="S379" s="238"/>
      <c r="T379" s="238"/>
    </row>
    <row r="380" spans="1:20" outlineLevel="2" x14ac:dyDescent="0.2">
      <c r="A380" s="493">
        <v>22</v>
      </c>
      <c r="B380" s="366" t="s">
        <v>48</v>
      </c>
      <c r="C380" s="366" t="s">
        <v>67</v>
      </c>
      <c r="D380" s="453" t="s">
        <v>54</v>
      </c>
      <c r="E380" s="368" t="s">
        <v>567</v>
      </c>
      <c r="F380" s="370" t="s">
        <v>726</v>
      </c>
      <c r="G380" s="229" t="s">
        <v>542</v>
      </c>
      <c r="H380" s="135">
        <v>0.6</v>
      </c>
      <c r="I380" s="135">
        <v>0.6</v>
      </c>
      <c r="J380" s="135">
        <v>0.6</v>
      </c>
      <c r="K380" s="135">
        <v>0.6</v>
      </c>
      <c r="L380" s="135">
        <v>0.6</v>
      </c>
      <c r="M380" s="135">
        <v>0.6</v>
      </c>
      <c r="N380" s="135">
        <v>0.6</v>
      </c>
      <c r="O380" s="135">
        <v>0.6</v>
      </c>
      <c r="P380" s="135">
        <v>0.6</v>
      </c>
      <c r="Q380" s="135">
        <v>0.6</v>
      </c>
      <c r="R380" s="135">
        <v>0.6</v>
      </c>
      <c r="S380" s="135">
        <v>0.6</v>
      </c>
      <c r="T380" s="135">
        <v>0.6</v>
      </c>
    </row>
    <row r="381" spans="1:20" outlineLevel="2" x14ac:dyDescent="0.2">
      <c r="A381" s="494"/>
      <c r="B381" s="367"/>
      <c r="C381" s="367"/>
      <c r="D381" s="454"/>
      <c r="E381" s="369"/>
      <c r="F381" s="371"/>
      <c r="G381" s="229" t="s">
        <v>543</v>
      </c>
      <c r="H381" s="161">
        <v>6.4000000000000001E-2</v>
      </c>
      <c r="I381" s="131">
        <v>0.11269999999999999</v>
      </c>
      <c r="J381" s="131">
        <v>6.4500000000000002E-2</v>
      </c>
      <c r="K381" s="131">
        <v>0.1111</v>
      </c>
      <c r="L381" s="131">
        <v>4.9500000000000002E-2</v>
      </c>
      <c r="M381" s="131">
        <v>0.06</v>
      </c>
      <c r="N381" s="131">
        <v>4.2000000000000003E-2</v>
      </c>
      <c r="O381" s="131">
        <v>8.6999999999999994E-3</v>
      </c>
      <c r="P381" s="132">
        <v>6.3899999999999998E-2</v>
      </c>
      <c r="Q381" s="235"/>
      <c r="R381" s="235"/>
      <c r="S381" s="235"/>
      <c r="T381" s="235"/>
    </row>
    <row r="382" spans="1:20" outlineLevel="2" x14ac:dyDescent="0.2">
      <c r="A382" s="493">
        <v>23</v>
      </c>
      <c r="B382" s="487" t="s">
        <v>48</v>
      </c>
      <c r="C382" s="487" t="s">
        <v>67</v>
      </c>
      <c r="D382" s="487" t="s">
        <v>54</v>
      </c>
      <c r="E382" s="489" t="s">
        <v>990</v>
      </c>
      <c r="F382" s="491" t="s">
        <v>726</v>
      </c>
      <c r="G382" s="229" t="s">
        <v>542</v>
      </c>
      <c r="H382" s="137" t="s">
        <v>991</v>
      </c>
      <c r="I382" s="137" t="s">
        <v>991</v>
      </c>
      <c r="J382" s="137" t="s">
        <v>991</v>
      </c>
      <c r="K382" s="137" t="s">
        <v>991</v>
      </c>
      <c r="L382" s="137" t="s">
        <v>991</v>
      </c>
      <c r="M382" s="137" t="s">
        <v>991</v>
      </c>
      <c r="N382" s="137" t="s">
        <v>991</v>
      </c>
      <c r="O382" s="137">
        <v>2000</v>
      </c>
      <c r="P382" s="137">
        <v>1900</v>
      </c>
      <c r="Q382" s="137">
        <v>1800</v>
      </c>
      <c r="R382" s="137">
        <v>1700</v>
      </c>
      <c r="S382" s="137">
        <v>1600</v>
      </c>
      <c r="T382" s="137">
        <v>1500</v>
      </c>
    </row>
    <row r="383" spans="1:20" outlineLevel="2" x14ac:dyDescent="0.2">
      <c r="A383" s="494"/>
      <c r="B383" s="488"/>
      <c r="C383" s="488"/>
      <c r="D383" s="488"/>
      <c r="E383" s="490"/>
      <c r="F383" s="492"/>
      <c r="G383" s="229" t="s">
        <v>543</v>
      </c>
      <c r="H383" s="146">
        <v>1660</v>
      </c>
      <c r="I383" s="146">
        <v>2162</v>
      </c>
      <c r="J383" s="146">
        <v>2315</v>
      </c>
      <c r="K383" s="146">
        <v>1750</v>
      </c>
      <c r="L383" s="146">
        <v>2750</v>
      </c>
      <c r="M383" s="146">
        <v>2807</v>
      </c>
      <c r="N383" s="146">
        <v>3541</v>
      </c>
      <c r="O383" s="130">
        <v>2395</v>
      </c>
      <c r="P383" s="146">
        <v>1660</v>
      </c>
      <c r="Q383" s="235"/>
      <c r="R383" s="235"/>
      <c r="S383" s="235"/>
      <c r="T383" s="235"/>
    </row>
    <row r="384" spans="1:20" outlineLevel="2" x14ac:dyDescent="0.2">
      <c r="A384" s="536">
        <v>23</v>
      </c>
      <c r="B384" s="366" t="s">
        <v>48</v>
      </c>
      <c r="C384" s="366" t="s">
        <v>67</v>
      </c>
      <c r="D384" s="453" t="s">
        <v>54</v>
      </c>
      <c r="E384" s="368" t="s">
        <v>568</v>
      </c>
      <c r="F384" s="370" t="s">
        <v>726</v>
      </c>
      <c r="G384" s="229" t="s">
        <v>542</v>
      </c>
      <c r="H384" s="135" t="s">
        <v>605</v>
      </c>
      <c r="I384" s="135" t="s">
        <v>605</v>
      </c>
      <c r="J384" s="135" t="s">
        <v>605</v>
      </c>
      <c r="K384" s="135" t="s">
        <v>605</v>
      </c>
      <c r="L384" s="135" t="s">
        <v>605</v>
      </c>
      <c r="M384" s="135" t="s">
        <v>605</v>
      </c>
      <c r="N384" s="135" t="s">
        <v>605</v>
      </c>
      <c r="O384" s="135" t="s">
        <v>605</v>
      </c>
      <c r="P384" s="135" t="s">
        <v>605</v>
      </c>
      <c r="Q384" s="135" t="s">
        <v>605</v>
      </c>
      <c r="R384" s="135" t="s">
        <v>605</v>
      </c>
      <c r="S384" s="135" t="s">
        <v>605</v>
      </c>
      <c r="T384" s="135" t="s">
        <v>605</v>
      </c>
    </row>
    <row r="385" spans="1:22" outlineLevel="2" x14ac:dyDescent="0.2">
      <c r="A385" s="537"/>
      <c r="B385" s="367"/>
      <c r="C385" s="367"/>
      <c r="D385" s="454"/>
      <c r="E385" s="369"/>
      <c r="F385" s="371"/>
      <c r="G385" s="229" t="s">
        <v>543</v>
      </c>
      <c r="H385" s="203" t="s">
        <v>605</v>
      </c>
      <c r="I385" s="203" t="s">
        <v>605</v>
      </c>
      <c r="J385" s="203" t="s">
        <v>605</v>
      </c>
      <c r="K385" s="203" t="s">
        <v>605</v>
      </c>
      <c r="L385" s="203" t="s">
        <v>605</v>
      </c>
      <c r="M385" s="203" t="s">
        <v>605</v>
      </c>
      <c r="N385" s="375" t="s">
        <v>605</v>
      </c>
      <c r="O385" s="375" t="s">
        <v>605</v>
      </c>
      <c r="P385" s="375" t="s">
        <v>605</v>
      </c>
      <c r="Q385" s="238"/>
      <c r="R385" s="238"/>
      <c r="S385" s="238"/>
      <c r="T385" s="238"/>
    </row>
    <row r="386" spans="1:22" outlineLevel="2" x14ac:dyDescent="0.2">
      <c r="A386" s="536">
        <v>24</v>
      </c>
      <c r="B386" s="538" t="s">
        <v>48</v>
      </c>
      <c r="C386" s="538" t="s">
        <v>67</v>
      </c>
      <c r="D386" s="538" t="s">
        <v>54</v>
      </c>
      <c r="E386" s="540" t="s">
        <v>518</v>
      </c>
      <c r="F386" s="370" t="s">
        <v>726</v>
      </c>
      <c r="G386" s="229" t="s">
        <v>542</v>
      </c>
      <c r="H386" s="137">
        <v>96</v>
      </c>
      <c r="I386" s="137">
        <v>11</v>
      </c>
      <c r="J386" s="137">
        <v>11</v>
      </c>
      <c r="K386" s="137">
        <v>11</v>
      </c>
      <c r="L386" s="137">
        <v>9</v>
      </c>
      <c r="M386" s="137">
        <v>9</v>
      </c>
      <c r="N386" s="137">
        <v>9</v>
      </c>
      <c r="O386" s="137">
        <v>7</v>
      </c>
      <c r="P386" s="137">
        <v>7</v>
      </c>
      <c r="Q386" s="137">
        <v>7</v>
      </c>
      <c r="R386" s="137">
        <v>5</v>
      </c>
      <c r="S386" s="137">
        <v>5</v>
      </c>
      <c r="T386" s="137">
        <v>5</v>
      </c>
    </row>
    <row r="387" spans="1:22" outlineLevel="2" x14ac:dyDescent="0.2">
      <c r="A387" s="537"/>
      <c r="B387" s="539"/>
      <c r="C387" s="539"/>
      <c r="D387" s="539"/>
      <c r="E387" s="541"/>
      <c r="F387" s="371"/>
      <c r="G387" s="229" t="s">
        <v>543</v>
      </c>
      <c r="H387" s="130">
        <v>139</v>
      </c>
      <c r="I387" s="163">
        <v>6</v>
      </c>
      <c r="J387" s="163">
        <v>8</v>
      </c>
      <c r="K387" s="162">
        <v>27</v>
      </c>
      <c r="L387" s="130">
        <v>25</v>
      </c>
      <c r="M387" s="130">
        <v>13</v>
      </c>
      <c r="N387" s="376">
        <v>21</v>
      </c>
      <c r="O387" s="376">
        <v>22</v>
      </c>
      <c r="P387" s="130">
        <v>17</v>
      </c>
      <c r="Q387" s="98"/>
      <c r="R387" s="98"/>
      <c r="S387" s="98"/>
      <c r="T387" s="98"/>
    </row>
    <row r="388" spans="1:22" outlineLevel="2" x14ac:dyDescent="0.2">
      <c r="A388" s="536">
        <v>25</v>
      </c>
      <c r="B388" s="538" t="s">
        <v>48</v>
      </c>
      <c r="C388" s="538" t="s">
        <v>67</v>
      </c>
      <c r="D388" s="538" t="s">
        <v>54</v>
      </c>
      <c r="E388" s="540" t="s">
        <v>569</v>
      </c>
      <c r="F388" s="370" t="s">
        <v>726</v>
      </c>
      <c r="G388" s="229" t="s">
        <v>542</v>
      </c>
      <c r="H388" s="134">
        <v>10</v>
      </c>
      <c r="I388" s="137">
        <v>16</v>
      </c>
      <c r="J388" s="137">
        <v>16</v>
      </c>
      <c r="K388" s="137">
        <v>16</v>
      </c>
      <c r="L388" s="137">
        <v>14</v>
      </c>
      <c r="M388" s="137">
        <v>14</v>
      </c>
      <c r="N388" s="137">
        <v>14</v>
      </c>
      <c r="O388" s="137">
        <v>12</v>
      </c>
      <c r="P388" s="137">
        <v>12</v>
      </c>
      <c r="Q388" s="137">
        <v>12</v>
      </c>
      <c r="R388" s="137">
        <v>10</v>
      </c>
      <c r="S388" s="137">
        <v>10</v>
      </c>
      <c r="T388" s="137">
        <v>10</v>
      </c>
    </row>
    <row r="389" spans="1:22" outlineLevel="2" x14ac:dyDescent="0.2">
      <c r="A389" s="537"/>
      <c r="B389" s="539"/>
      <c r="C389" s="539"/>
      <c r="D389" s="539"/>
      <c r="E389" s="541"/>
      <c r="F389" s="371"/>
      <c r="G389" s="229" t="s">
        <v>543</v>
      </c>
      <c r="H389" s="164">
        <f>AVERAGE(I389:T389)</f>
        <v>8.0250000000000004</v>
      </c>
      <c r="I389" s="163">
        <f>[3]summary!$F$8</f>
        <v>8.6999999999999993</v>
      </c>
      <c r="J389" s="163">
        <f>[3]summary!$G$8</f>
        <v>3.5</v>
      </c>
      <c r="K389" s="163">
        <f>[3]summary!$H$8</f>
        <v>4.9000000000000004</v>
      </c>
      <c r="L389" s="146">
        <v>8.6</v>
      </c>
      <c r="M389" s="146">
        <v>10.5</v>
      </c>
      <c r="N389" s="146">
        <v>10</v>
      </c>
      <c r="O389" s="146">
        <v>9</v>
      </c>
      <c r="P389" s="146">
        <v>9</v>
      </c>
      <c r="Q389" s="98"/>
      <c r="R389" s="98"/>
      <c r="S389" s="98"/>
      <c r="T389" s="98"/>
    </row>
    <row r="390" spans="1:22" ht="19.5" customHeight="1" outlineLevel="2" x14ac:dyDescent="0.2">
      <c r="A390" s="536">
        <v>26</v>
      </c>
      <c r="B390" s="538" t="s">
        <v>48</v>
      </c>
      <c r="C390" s="538" t="s">
        <v>67</v>
      </c>
      <c r="D390" s="538" t="s">
        <v>519</v>
      </c>
      <c r="E390" s="540" t="s">
        <v>570</v>
      </c>
      <c r="F390" s="370" t="s">
        <v>726</v>
      </c>
      <c r="G390" s="229" t="s">
        <v>542</v>
      </c>
      <c r="H390" s="135">
        <v>0.9</v>
      </c>
      <c r="I390" s="135">
        <v>0.9</v>
      </c>
      <c r="J390" s="135">
        <v>0.9</v>
      </c>
      <c r="K390" s="135">
        <v>0.9</v>
      </c>
      <c r="L390" s="135">
        <v>0.9</v>
      </c>
      <c r="M390" s="135">
        <v>0.9</v>
      </c>
      <c r="N390" s="135">
        <v>0.9</v>
      </c>
      <c r="O390" s="135">
        <v>0.9</v>
      </c>
      <c r="P390" s="135">
        <v>0.9</v>
      </c>
      <c r="Q390" s="135">
        <v>0.9</v>
      </c>
      <c r="R390" s="135">
        <v>0.9</v>
      </c>
      <c r="S390" s="135">
        <v>0.9</v>
      </c>
      <c r="T390" s="135">
        <v>0.9</v>
      </c>
    </row>
    <row r="391" spans="1:22" ht="19.5" customHeight="1" outlineLevel="2" x14ac:dyDescent="0.2">
      <c r="A391" s="537"/>
      <c r="B391" s="539"/>
      <c r="C391" s="539"/>
      <c r="D391" s="539"/>
      <c r="E391" s="541"/>
      <c r="F391" s="371"/>
      <c r="G391" s="229" t="s">
        <v>543</v>
      </c>
      <c r="H391" s="150">
        <v>0.95</v>
      </c>
      <c r="I391" s="150" t="s">
        <v>605</v>
      </c>
      <c r="J391" s="150" t="s">
        <v>605</v>
      </c>
      <c r="K391" s="150" t="s">
        <v>605</v>
      </c>
      <c r="L391" s="150">
        <v>0.95</v>
      </c>
      <c r="M391" s="150" t="s">
        <v>605</v>
      </c>
      <c r="N391" s="150" t="s">
        <v>605</v>
      </c>
      <c r="O391" s="150" t="s">
        <v>605</v>
      </c>
      <c r="P391" s="150" t="s">
        <v>605</v>
      </c>
      <c r="Q391" s="230"/>
      <c r="R391" s="230"/>
      <c r="S391" s="230"/>
      <c r="T391" s="230"/>
    </row>
    <row r="392" spans="1:22" ht="19.5" customHeight="1" outlineLevel="2" x14ac:dyDescent="0.2">
      <c r="A392" s="536">
        <v>27</v>
      </c>
      <c r="B392" s="538" t="s">
        <v>48</v>
      </c>
      <c r="C392" s="538" t="s">
        <v>67</v>
      </c>
      <c r="D392" s="538" t="s">
        <v>519</v>
      </c>
      <c r="E392" s="540" t="s">
        <v>99</v>
      </c>
      <c r="F392" s="370" t="s">
        <v>726</v>
      </c>
      <c r="G392" s="229" t="s">
        <v>542</v>
      </c>
      <c r="H392" s="135" t="s">
        <v>605</v>
      </c>
      <c r="I392" s="135" t="s">
        <v>605</v>
      </c>
      <c r="J392" s="135" t="s">
        <v>605</v>
      </c>
      <c r="K392" s="135" t="s">
        <v>605</v>
      </c>
      <c r="L392" s="135" t="s">
        <v>605</v>
      </c>
      <c r="M392" s="135" t="s">
        <v>605</v>
      </c>
      <c r="N392" s="135" t="s">
        <v>605</v>
      </c>
      <c r="O392" s="135" t="s">
        <v>605</v>
      </c>
      <c r="P392" s="135" t="s">
        <v>605</v>
      </c>
      <c r="Q392" s="135" t="s">
        <v>605</v>
      </c>
      <c r="R392" s="135" t="s">
        <v>605</v>
      </c>
      <c r="S392" s="135" t="s">
        <v>605</v>
      </c>
      <c r="T392" s="135" t="s">
        <v>605</v>
      </c>
      <c r="V392" s="62">
        <v>2000</v>
      </c>
    </row>
    <row r="393" spans="1:22" outlineLevel="2" x14ac:dyDescent="0.2">
      <c r="A393" s="537"/>
      <c r="B393" s="539"/>
      <c r="C393" s="539"/>
      <c r="D393" s="539"/>
      <c r="E393" s="541"/>
      <c r="F393" s="371"/>
      <c r="G393" s="229" t="s">
        <v>543</v>
      </c>
      <c r="H393" s="150" t="s">
        <v>605</v>
      </c>
      <c r="I393" s="150" t="s">
        <v>605</v>
      </c>
      <c r="J393" s="150" t="s">
        <v>605</v>
      </c>
      <c r="K393" s="150" t="s">
        <v>605</v>
      </c>
      <c r="L393" s="150" t="s">
        <v>605</v>
      </c>
      <c r="M393" s="150" t="s">
        <v>605</v>
      </c>
      <c r="N393" s="150" t="s">
        <v>605</v>
      </c>
      <c r="O393" s="150" t="s">
        <v>605</v>
      </c>
      <c r="P393" s="150" t="s">
        <v>605</v>
      </c>
      <c r="Q393" s="230"/>
      <c r="R393" s="230"/>
      <c r="S393" s="230"/>
      <c r="T393" s="230"/>
      <c r="V393" s="62">
        <v>1900</v>
      </c>
    </row>
    <row r="394" spans="1:22" outlineLevel="2" x14ac:dyDescent="0.2">
      <c r="A394" s="536">
        <v>29</v>
      </c>
      <c r="B394" s="538" t="s">
        <v>48</v>
      </c>
      <c r="C394" s="538" t="s">
        <v>64</v>
      </c>
      <c r="D394" s="538" t="s">
        <v>66</v>
      </c>
      <c r="E394" s="540" t="s">
        <v>520</v>
      </c>
      <c r="F394" s="370" t="s">
        <v>726</v>
      </c>
      <c r="G394" s="229" t="s">
        <v>542</v>
      </c>
      <c r="H394" s="135">
        <v>0.99</v>
      </c>
      <c r="I394" s="135">
        <v>0.99</v>
      </c>
      <c r="J394" s="135">
        <v>0.99</v>
      </c>
      <c r="K394" s="135">
        <v>0.99</v>
      </c>
      <c r="L394" s="135">
        <v>0.99</v>
      </c>
      <c r="M394" s="135">
        <v>0.99</v>
      </c>
      <c r="N394" s="135">
        <v>0.99</v>
      </c>
      <c r="O394" s="135">
        <v>0.99</v>
      </c>
      <c r="P394" s="135">
        <v>0.99</v>
      </c>
      <c r="Q394" s="135">
        <v>0.99</v>
      </c>
      <c r="R394" s="135">
        <v>0.99</v>
      </c>
      <c r="S394" s="135">
        <v>0.99</v>
      </c>
      <c r="T394" s="135">
        <v>0.99</v>
      </c>
    </row>
    <row r="395" spans="1:22" outlineLevel="2" x14ac:dyDescent="0.2">
      <c r="A395" s="537"/>
      <c r="B395" s="539"/>
      <c r="C395" s="539"/>
      <c r="D395" s="539"/>
      <c r="E395" s="541"/>
      <c r="F395" s="371"/>
      <c r="G395" s="229" t="s">
        <v>543</v>
      </c>
      <c r="H395" s="150">
        <v>1</v>
      </c>
      <c r="I395" s="150">
        <v>1</v>
      </c>
      <c r="J395" s="150">
        <v>1</v>
      </c>
      <c r="K395" s="150">
        <v>1</v>
      </c>
      <c r="L395" s="150">
        <v>1</v>
      </c>
      <c r="M395" s="150">
        <v>1</v>
      </c>
      <c r="N395" s="150">
        <v>1</v>
      </c>
      <c r="O395" s="150">
        <v>1</v>
      </c>
      <c r="P395" s="150">
        <v>1</v>
      </c>
      <c r="Q395" s="230"/>
      <c r="R395" s="230"/>
      <c r="S395" s="230"/>
      <c r="T395" s="230"/>
    </row>
    <row r="396" spans="1:22" outlineLevel="2" x14ac:dyDescent="0.2">
      <c r="A396" s="536">
        <v>30</v>
      </c>
      <c r="B396" s="538" t="s">
        <v>48</v>
      </c>
      <c r="C396" s="538" t="s">
        <v>64</v>
      </c>
      <c r="D396" s="538" t="s">
        <v>66</v>
      </c>
      <c r="E396" s="540" t="s">
        <v>521</v>
      </c>
      <c r="F396" s="370" t="s">
        <v>726</v>
      </c>
      <c r="G396" s="229" t="s">
        <v>542</v>
      </c>
      <c r="H396" s="135">
        <v>0.98</v>
      </c>
      <c r="I396" s="135">
        <v>0.98</v>
      </c>
      <c r="J396" s="135">
        <v>0.98</v>
      </c>
      <c r="K396" s="135">
        <v>0.98</v>
      </c>
      <c r="L396" s="135">
        <v>0.98</v>
      </c>
      <c r="M396" s="135">
        <v>0.98</v>
      </c>
      <c r="N396" s="135">
        <v>0.98</v>
      </c>
      <c r="O396" s="135">
        <v>0.98</v>
      </c>
      <c r="P396" s="135">
        <v>0.98</v>
      </c>
      <c r="Q396" s="135">
        <v>0.98</v>
      </c>
      <c r="R396" s="135">
        <v>0.98</v>
      </c>
      <c r="S396" s="135">
        <v>0.98</v>
      </c>
      <c r="T396" s="135">
        <v>0.98</v>
      </c>
    </row>
    <row r="397" spans="1:22" outlineLevel="2" x14ac:dyDescent="0.2">
      <c r="A397" s="537"/>
      <c r="B397" s="539"/>
      <c r="C397" s="539"/>
      <c r="D397" s="539"/>
      <c r="E397" s="541"/>
      <c r="F397" s="371"/>
      <c r="G397" s="229" t="s">
        <v>543</v>
      </c>
      <c r="H397" s="150">
        <v>0.99</v>
      </c>
      <c r="I397" s="150">
        <v>0.99</v>
      </c>
      <c r="J397" s="150">
        <v>0.99</v>
      </c>
      <c r="K397" s="150">
        <v>1</v>
      </c>
      <c r="L397" s="150">
        <v>1</v>
      </c>
      <c r="M397" s="150">
        <v>1</v>
      </c>
      <c r="N397" s="150">
        <v>1</v>
      </c>
      <c r="O397" s="160">
        <v>0.86</v>
      </c>
      <c r="P397" s="150">
        <v>1</v>
      </c>
      <c r="Q397" s="230"/>
      <c r="R397" s="230"/>
      <c r="S397" s="230"/>
      <c r="T397" s="230"/>
    </row>
    <row r="398" spans="1:22" outlineLevel="2" x14ac:dyDescent="0.2">
      <c r="A398" s="536">
        <v>31</v>
      </c>
      <c r="B398" s="538" t="s">
        <v>48</v>
      </c>
      <c r="C398" s="538" t="s">
        <v>64</v>
      </c>
      <c r="D398" s="538" t="s">
        <v>519</v>
      </c>
      <c r="E398" s="540" t="s">
        <v>522</v>
      </c>
      <c r="F398" s="370" t="s">
        <v>726</v>
      </c>
      <c r="G398" s="229" t="s">
        <v>542</v>
      </c>
      <c r="H398" s="134">
        <v>354</v>
      </c>
      <c r="I398" s="137">
        <v>354</v>
      </c>
      <c r="J398" s="137">
        <v>354</v>
      </c>
      <c r="K398" s="137">
        <v>354</v>
      </c>
      <c r="L398" s="137">
        <v>354</v>
      </c>
      <c r="M398" s="137">
        <v>354</v>
      </c>
      <c r="N398" s="137">
        <v>354</v>
      </c>
      <c r="O398" s="137">
        <v>354</v>
      </c>
      <c r="P398" s="137">
        <v>354</v>
      </c>
      <c r="Q398" s="137">
        <v>354</v>
      </c>
      <c r="R398" s="137">
        <v>354</v>
      </c>
      <c r="S398" s="137">
        <v>354</v>
      </c>
      <c r="T398" s="137">
        <v>354</v>
      </c>
    </row>
    <row r="399" spans="1:22" outlineLevel="2" x14ac:dyDescent="0.2">
      <c r="A399" s="537"/>
      <c r="B399" s="539"/>
      <c r="C399" s="539"/>
      <c r="D399" s="539"/>
      <c r="E399" s="541"/>
      <c r="F399" s="371"/>
      <c r="G399" s="229" t="s">
        <v>543</v>
      </c>
      <c r="H399" s="164">
        <v>22</v>
      </c>
      <c r="I399" s="163">
        <v>85</v>
      </c>
      <c r="J399" s="163">
        <v>39</v>
      </c>
      <c r="K399" s="163">
        <v>14</v>
      </c>
      <c r="L399" s="163">
        <v>22</v>
      </c>
      <c r="M399" s="163">
        <v>20</v>
      </c>
      <c r="N399" s="162">
        <v>557</v>
      </c>
      <c r="O399" s="162">
        <v>14940</v>
      </c>
      <c r="P399" s="162">
        <v>6715</v>
      </c>
      <c r="Q399" s="243"/>
      <c r="R399" s="243"/>
      <c r="S399" s="243"/>
      <c r="T399" s="243"/>
    </row>
    <row r="400" spans="1:22" outlineLevel="2" x14ac:dyDescent="0.2">
      <c r="A400" s="536">
        <v>32</v>
      </c>
      <c r="B400" s="538" t="s">
        <v>48</v>
      </c>
      <c r="C400" s="538" t="s">
        <v>64</v>
      </c>
      <c r="D400" s="538" t="s">
        <v>519</v>
      </c>
      <c r="E400" s="540" t="s">
        <v>247</v>
      </c>
      <c r="F400" s="370" t="s">
        <v>726</v>
      </c>
      <c r="G400" s="229" t="s">
        <v>542</v>
      </c>
      <c r="H400" s="135">
        <v>0.85</v>
      </c>
      <c r="I400" s="135">
        <v>0.85</v>
      </c>
      <c r="J400" s="135">
        <v>0.85</v>
      </c>
      <c r="K400" s="135">
        <v>0.85</v>
      </c>
      <c r="L400" s="135">
        <v>0.85</v>
      </c>
      <c r="M400" s="135">
        <v>0.85</v>
      </c>
      <c r="N400" s="135">
        <v>0.85</v>
      </c>
      <c r="O400" s="135">
        <v>0.85</v>
      </c>
      <c r="P400" s="135">
        <v>0.85</v>
      </c>
      <c r="Q400" s="135">
        <v>0.85</v>
      </c>
      <c r="R400" s="135">
        <v>0.85</v>
      </c>
      <c r="S400" s="135">
        <v>0.85</v>
      </c>
      <c r="T400" s="135">
        <v>0.85</v>
      </c>
    </row>
    <row r="401" spans="1:20" outlineLevel="2" x14ac:dyDescent="0.2">
      <c r="A401" s="537"/>
      <c r="B401" s="539"/>
      <c r="C401" s="539"/>
      <c r="D401" s="539"/>
      <c r="E401" s="541"/>
      <c r="F401" s="371"/>
      <c r="G401" s="229" t="s">
        <v>543</v>
      </c>
      <c r="H401" s="150">
        <v>0.91</v>
      </c>
      <c r="I401" s="150">
        <v>0.88</v>
      </c>
      <c r="J401" s="150">
        <v>0.92500000000000004</v>
      </c>
      <c r="K401" s="150">
        <v>0.92500000000000004</v>
      </c>
      <c r="L401" s="150">
        <v>0.91830000000000001</v>
      </c>
      <c r="M401" s="150">
        <v>0.91830000000000001</v>
      </c>
      <c r="N401" s="150">
        <v>0.91830000000000001</v>
      </c>
      <c r="O401" s="150">
        <v>0.91830000000000001</v>
      </c>
      <c r="P401" s="150">
        <v>0.91830000000000001</v>
      </c>
      <c r="Q401" s="230"/>
      <c r="R401" s="230"/>
      <c r="S401" s="230"/>
      <c r="T401" s="230"/>
    </row>
    <row r="402" spans="1:20" outlineLevel="2" x14ac:dyDescent="0.2">
      <c r="A402" s="536">
        <v>33</v>
      </c>
      <c r="B402" s="538" t="s">
        <v>48</v>
      </c>
      <c r="C402" s="538" t="s">
        <v>64</v>
      </c>
      <c r="D402" s="538" t="s">
        <v>50</v>
      </c>
      <c r="E402" s="540" t="s">
        <v>523</v>
      </c>
      <c r="F402" s="370" t="s">
        <v>726</v>
      </c>
      <c r="G402" s="229" t="s">
        <v>542</v>
      </c>
      <c r="H402" s="134">
        <v>4</v>
      </c>
      <c r="I402" s="134">
        <v>4</v>
      </c>
      <c r="J402" s="134">
        <v>4</v>
      </c>
      <c r="K402" s="134">
        <v>4</v>
      </c>
      <c r="L402" s="134">
        <v>4</v>
      </c>
      <c r="M402" s="134">
        <v>4</v>
      </c>
      <c r="N402" s="134">
        <v>4</v>
      </c>
      <c r="O402" s="134">
        <v>4</v>
      </c>
      <c r="P402" s="134">
        <v>4</v>
      </c>
      <c r="Q402" s="134">
        <v>4</v>
      </c>
      <c r="R402" s="134">
        <v>4</v>
      </c>
      <c r="S402" s="134">
        <v>4</v>
      </c>
      <c r="T402" s="134">
        <v>4</v>
      </c>
    </row>
    <row r="403" spans="1:20" outlineLevel="2" x14ac:dyDescent="0.2">
      <c r="A403" s="537"/>
      <c r="B403" s="539"/>
      <c r="C403" s="539"/>
      <c r="D403" s="539"/>
      <c r="E403" s="541"/>
      <c r="F403" s="371"/>
      <c r="G403" s="229" t="s">
        <v>543</v>
      </c>
      <c r="H403" s="240">
        <v>4</v>
      </c>
      <c r="I403" s="240">
        <v>4</v>
      </c>
      <c r="J403" s="240">
        <v>4</v>
      </c>
      <c r="K403" s="240">
        <v>4</v>
      </c>
      <c r="L403" s="240">
        <v>4</v>
      </c>
      <c r="M403" s="144">
        <v>4</v>
      </c>
      <c r="N403" s="144">
        <v>4</v>
      </c>
      <c r="O403" s="144">
        <v>4</v>
      </c>
      <c r="P403" s="144">
        <v>4</v>
      </c>
      <c r="Q403" s="229"/>
      <c r="R403" s="229"/>
      <c r="S403" s="229"/>
      <c r="T403" s="229"/>
    </row>
    <row r="404" spans="1:20" outlineLevel="2" x14ac:dyDescent="0.2">
      <c r="A404" s="536">
        <v>34</v>
      </c>
      <c r="B404" s="366" t="s">
        <v>48</v>
      </c>
      <c r="C404" s="366" t="s">
        <v>64</v>
      </c>
      <c r="D404" s="453" t="s">
        <v>519</v>
      </c>
      <c r="E404" s="368" t="s">
        <v>91</v>
      </c>
      <c r="F404" s="370" t="s">
        <v>726</v>
      </c>
      <c r="G404" s="229" t="s">
        <v>542</v>
      </c>
      <c r="H404" s="135" t="s">
        <v>605</v>
      </c>
      <c r="I404" s="135" t="s">
        <v>605</v>
      </c>
      <c r="J404" s="135" t="s">
        <v>605</v>
      </c>
      <c r="K404" s="135" t="s">
        <v>605</v>
      </c>
      <c r="L404" s="135" t="s">
        <v>605</v>
      </c>
      <c r="M404" s="135" t="s">
        <v>605</v>
      </c>
      <c r="N404" s="135" t="s">
        <v>605</v>
      </c>
      <c r="O404" s="135" t="s">
        <v>605</v>
      </c>
      <c r="P404" s="135" t="s">
        <v>605</v>
      </c>
      <c r="Q404" s="135" t="s">
        <v>605</v>
      </c>
      <c r="R404" s="135" t="s">
        <v>605</v>
      </c>
      <c r="S404" s="135" t="s">
        <v>605</v>
      </c>
      <c r="T404" s="135" t="s">
        <v>605</v>
      </c>
    </row>
    <row r="405" spans="1:20" outlineLevel="2" x14ac:dyDescent="0.2">
      <c r="A405" s="537"/>
      <c r="B405" s="367"/>
      <c r="C405" s="367"/>
      <c r="D405" s="454"/>
      <c r="E405" s="369"/>
      <c r="F405" s="371"/>
      <c r="G405" s="229" t="s">
        <v>543</v>
      </c>
      <c r="H405" s="150" t="s">
        <v>605</v>
      </c>
      <c r="I405" s="150" t="s">
        <v>605</v>
      </c>
      <c r="J405" s="150" t="s">
        <v>605</v>
      </c>
      <c r="K405" s="150" t="s">
        <v>605</v>
      </c>
      <c r="L405" s="150" t="s">
        <v>605</v>
      </c>
      <c r="M405" s="150" t="s">
        <v>605</v>
      </c>
      <c r="N405" s="150" t="s">
        <v>605</v>
      </c>
      <c r="O405" s="150" t="s">
        <v>605</v>
      </c>
      <c r="P405" s="150" t="s">
        <v>605</v>
      </c>
      <c r="Q405" s="230"/>
      <c r="R405" s="230"/>
      <c r="S405" s="230"/>
      <c r="T405" s="230"/>
    </row>
    <row r="406" spans="1:20" outlineLevel="2" x14ac:dyDescent="0.2">
      <c r="A406" s="536">
        <v>35</v>
      </c>
      <c r="B406" s="366" t="s">
        <v>48</v>
      </c>
      <c r="C406" s="366" t="s">
        <v>64</v>
      </c>
      <c r="D406" s="453" t="s">
        <v>519</v>
      </c>
      <c r="E406" s="368" t="s">
        <v>571</v>
      </c>
      <c r="F406" s="370" t="s">
        <v>726</v>
      </c>
      <c r="G406" s="229" t="s">
        <v>542</v>
      </c>
      <c r="H406" s="135" t="s">
        <v>605</v>
      </c>
      <c r="I406" s="135" t="s">
        <v>605</v>
      </c>
      <c r="J406" s="135" t="s">
        <v>605</v>
      </c>
      <c r="K406" s="135" t="s">
        <v>605</v>
      </c>
      <c r="L406" s="135" t="s">
        <v>605</v>
      </c>
      <c r="M406" s="135" t="s">
        <v>605</v>
      </c>
      <c r="N406" s="135" t="s">
        <v>605</v>
      </c>
      <c r="O406" s="135" t="s">
        <v>605</v>
      </c>
      <c r="P406" s="135" t="s">
        <v>605</v>
      </c>
      <c r="Q406" s="135" t="s">
        <v>605</v>
      </c>
      <c r="R406" s="135" t="s">
        <v>605</v>
      </c>
      <c r="S406" s="135" t="s">
        <v>605</v>
      </c>
      <c r="T406" s="135" t="s">
        <v>605</v>
      </c>
    </row>
    <row r="407" spans="1:20" outlineLevel="2" x14ac:dyDescent="0.2">
      <c r="A407" s="537"/>
      <c r="B407" s="367"/>
      <c r="C407" s="367"/>
      <c r="D407" s="454"/>
      <c r="E407" s="369"/>
      <c r="F407" s="371"/>
      <c r="G407" s="229" t="s">
        <v>543</v>
      </c>
      <c r="H407" s="150" t="s">
        <v>605</v>
      </c>
      <c r="I407" s="150" t="s">
        <v>605</v>
      </c>
      <c r="J407" s="150" t="s">
        <v>605</v>
      </c>
      <c r="K407" s="150" t="s">
        <v>605</v>
      </c>
      <c r="L407" s="150" t="s">
        <v>605</v>
      </c>
      <c r="M407" s="150" t="s">
        <v>605</v>
      </c>
      <c r="N407" s="150" t="s">
        <v>605</v>
      </c>
      <c r="O407" s="150" t="s">
        <v>605</v>
      </c>
      <c r="P407" s="150" t="s">
        <v>605</v>
      </c>
      <c r="Q407" s="230"/>
      <c r="R407" s="230"/>
      <c r="S407" s="230"/>
      <c r="T407" s="230"/>
    </row>
    <row r="408" spans="1:20" outlineLevel="2" x14ac:dyDescent="0.2">
      <c r="A408" s="536">
        <v>36</v>
      </c>
      <c r="B408" s="538" t="s">
        <v>48</v>
      </c>
      <c r="C408" s="538" t="s">
        <v>68</v>
      </c>
      <c r="D408" s="538" t="s">
        <v>50</v>
      </c>
      <c r="E408" s="540" t="s">
        <v>524</v>
      </c>
      <c r="F408" s="370" t="s">
        <v>726</v>
      </c>
      <c r="G408" s="229" t="s">
        <v>542</v>
      </c>
      <c r="H408" s="134">
        <v>2</v>
      </c>
      <c r="I408" s="137">
        <v>2</v>
      </c>
      <c r="J408" s="137">
        <v>2</v>
      </c>
      <c r="K408" s="137">
        <v>3</v>
      </c>
      <c r="L408" s="137">
        <v>3</v>
      </c>
      <c r="M408" s="137">
        <v>3</v>
      </c>
      <c r="N408" s="137">
        <v>4</v>
      </c>
      <c r="O408" s="137">
        <v>5</v>
      </c>
      <c r="P408" s="137">
        <v>5</v>
      </c>
      <c r="Q408" s="137">
        <v>5</v>
      </c>
      <c r="R408" s="137">
        <v>5</v>
      </c>
      <c r="S408" s="137">
        <v>5</v>
      </c>
      <c r="T408" s="137">
        <v>5</v>
      </c>
    </row>
    <row r="409" spans="1:20" outlineLevel="2" x14ac:dyDescent="0.2">
      <c r="A409" s="537"/>
      <c r="B409" s="539"/>
      <c r="C409" s="539"/>
      <c r="D409" s="539"/>
      <c r="E409" s="541"/>
      <c r="F409" s="371"/>
      <c r="G409" s="229" t="s">
        <v>543</v>
      </c>
      <c r="H409" s="146">
        <v>2</v>
      </c>
      <c r="I409" s="146">
        <v>2</v>
      </c>
      <c r="J409" s="146">
        <v>2</v>
      </c>
      <c r="K409" s="146">
        <v>3</v>
      </c>
      <c r="L409" s="146">
        <v>3</v>
      </c>
      <c r="M409" s="146">
        <v>3</v>
      </c>
      <c r="N409" s="146">
        <v>4</v>
      </c>
      <c r="O409" s="146">
        <v>5</v>
      </c>
      <c r="P409" s="146">
        <v>5</v>
      </c>
      <c r="Q409" s="98"/>
      <c r="R409" s="98"/>
      <c r="S409" s="98"/>
      <c r="T409" s="98"/>
    </row>
    <row r="410" spans="1:20" outlineLevel="2" x14ac:dyDescent="0.2">
      <c r="A410" s="536">
        <v>37</v>
      </c>
      <c r="B410" s="538" t="s">
        <v>48</v>
      </c>
      <c r="C410" s="538" t="s">
        <v>68</v>
      </c>
      <c r="D410" s="538" t="s">
        <v>65</v>
      </c>
      <c r="E410" s="540" t="s">
        <v>528</v>
      </c>
      <c r="F410" s="370" t="s">
        <v>726</v>
      </c>
      <c r="G410" s="229" t="s">
        <v>542</v>
      </c>
      <c r="H410" s="135">
        <v>0.03</v>
      </c>
      <c r="I410" s="135">
        <v>0</v>
      </c>
      <c r="J410" s="135">
        <v>0</v>
      </c>
      <c r="K410" s="135">
        <v>0</v>
      </c>
      <c r="L410" s="135">
        <v>0.01</v>
      </c>
      <c r="M410" s="135">
        <v>0.01</v>
      </c>
      <c r="N410" s="135">
        <v>0.01</v>
      </c>
      <c r="O410" s="135">
        <v>0.02</v>
      </c>
      <c r="P410" s="135">
        <v>0.02</v>
      </c>
      <c r="Q410" s="135">
        <v>0.02</v>
      </c>
      <c r="R410" s="135">
        <v>0.03</v>
      </c>
      <c r="S410" s="135">
        <v>0.03</v>
      </c>
      <c r="T410" s="135">
        <v>0.03</v>
      </c>
    </row>
    <row r="411" spans="1:20" outlineLevel="2" x14ac:dyDescent="0.2">
      <c r="A411" s="537"/>
      <c r="B411" s="539"/>
      <c r="C411" s="539"/>
      <c r="D411" s="539"/>
      <c r="E411" s="541"/>
      <c r="F411" s="371"/>
      <c r="G411" s="229" t="s">
        <v>543</v>
      </c>
      <c r="H411" s="150">
        <v>0.01</v>
      </c>
      <c r="I411" s="145">
        <v>0</v>
      </c>
      <c r="J411" s="145">
        <v>0</v>
      </c>
      <c r="K411" s="145">
        <v>0</v>
      </c>
      <c r="L411" s="145">
        <v>0.01</v>
      </c>
      <c r="M411" s="150">
        <v>0.01</v>
      </c>
      <c r="N411" s="150">
        <v>0.01</v>
      </c>
      <c r="O411" s="150">
        <v>0.02</v>
      </c>
      <c r="P411" s="150">
        <v>0.02</v>
      </c>
      <c r="Q411" s="230"/>
      <c r="R411" s="230"/>
      <c r="S411" s="230"/>
      <c r="T411" s="230"/>
    </row>
    <row r="412" spans="1:20" outlineLevel="2" x14ac:dyDescent="0.2">
      <c r="A412" s="536">
        <v>38</v>
      </c>
      <c r="B412" s="538" t="s">
        <v>48</v>
      </c>
      <c r="C412" s="538" t="s">
        <v>68</v>
      </c>
      <c r="D412" s="538" t="s">
        <v>519</v>
      </c>
      <c r="E412" s="540" t="s">
        <v>529</v>
      </c>
      <c r="F412" s="370" t="s">
        <v>726</v>
      </c>
      <c r="G412" s="229" t="s">
        <v>542</v>
      </c>
      <c r="H412" s="156">
        <v>1.8499999999999999E-2</v>
      </c>
      <c r="I412" s="156">
        <v>1.8499999999999999E-2</v>
      </c>
      <c r="J412" s="156">
        <v>1.8499999999999999E-2</v>
      </c>
      <c r="K412" s="156">
        <v>1.8499999999999999E-2</v>
      </c>
      <c r="L412" s="156">
        <v>1.8499999999999999E-2</v>
      </c>
      <c r="M412" s="156">
        <v>1.8499999999999999E-2</v>
      </c>
      <c r="N412" s="156">
        <v>1.8499999999999999E-2</v>
      </c>
      <c r="O412" s="156">
        <v>1.8499999999999999E-2</v>
      </c>
      <c r="P412" s="156">
        <v>1.8499999999999999E-2</v>
      </c>
      <c r="Q412" s="156">
        <v>1.8499999999999999E-2</v>
      </c>
      <c r="R412" s="156">
        <v>1.8499999999999999E-2</v>
      </c>
      <c r="S412" s="156">
        <v>1.8499999999999999E-2</v>
      </c>
      <c r="T412" s="156">
        <v>1.8499999999999999E-2</v>
      </c>
    </row>
    <row r="413" spans="1:20" outlineLevel="2" x14ac:dyDescent="0.2">
      <c r="A413" s="537"/>
      <c r="B413" s="539"/>
      <c r="C413" s="539"/>
      <c r="D413" s="539"/>
      <c r="E413" s="541"/>
      <c r="F413" s="371"/>
      <c r="G413" s="229" t="s">
        <v>543</v>
      </c>
      <c r="H413" s="153">
        <v>7.1000000000000004E-3</v>
      </c>
      <c r="I413" s="153">
        <v>7.1000000000000004E-3</v>
      </c>
      <c r="J413" s="153">
        <v>1.04E-2</v>
      </c>
      <c r="K413" s="153">
        <v>7.7000000000000002E-3</v>
      </c>
      <c r="L413" s="153">
        <v>7.7999999999999996E-3</v>
      </c>
      <c r="M413" s="153">
        <v>7.6E-3</v>
      </c>
      <c r="N413" s="153">
        <v>7.6E-3</v>
      </c>
      <c r="O413" s="153">
        <v>7.6E-3</v>
      </c>
      <c r="P413" s="153">
        <v>5.4999999999999997E-3</v>
      </c>
      <c r="Q413" s="232"/>
      <c r="R413" s="232"/>
      <c r="S413" s="232"/>
      <c r="T413" s="232"/>
    </row>
    <row r="414" spans="1:20" outlineLevel="2" x14ac:dyDescent="0.2">
      <c r="A414" s="536">
        <v>39</v>
      </c>
      <c r="B414" s="538" t="s">
        <v>48</v>
      </c>
      <c r="C414" s="538" t="s">
        <v>68</v>
      </c>
      <c r="D414" s="538" t="s">
        <v>65</v>
      </c>
      <c r="E414" s="540" t="s">
        <v>530</v>
      </c>
      <c r="F414" s="370" t="s">
        <v>726</v>
      </c>
      <c r="G414" s="229" t="s">
        <v>542</v>
      </c>
      <c r="H414" s="157" t="s">
        <v>631</v>
      </c>
      <c r="I414" s="157" t="s">
        <v>631</v>
      </c>
      <c r="J414" s="157" t="s">
        <v>631</v>
      </c>
      <c r="K414" s="157" t="s">
        <v>631</v>
      </c>
      <c r="L414" s="157" t="s">
        <v>631</v>
      </c>
      <c r="M414" s="157" t="s">
        <v>631</v>
      </c>
      <c r="N414" s="157" t="s">
        <v>631</v>
      </c>
      <c r="O414" s="157" t="s">
        <v>631</v>
      </c>
      <c r="P414" s="157" t="s">
        <v>631</v>
      </c>
      <c r="Q414" s="157" t="s">
        <v>631</v>
      </c>
      <c r="R414" s="157" t="s">
        <v>631</v>
      </c>
      <c r="S414" s="157" t="s">
        <v>631</v>
      </c>
      <c r="T414" s="157" t="s">
        <v>631</v>
      </c>
    </row>
    <row r="415" spans="1:20" outlineLevel="2" x14ac:dyDescent="0.2">
      <c r="A415" s="537"/>
      <c r="B415" s="539"/>
      <c r="C415" s="539"/>
      <c r="D415" s="539"/>
      <c r="E415" s="541"/>
      <c r="F415" s="371"/>
      <c r="G415" s="229" t="s">
        <v>543</v>
      </c>
      <c r="H415" s="166" t="s">
        <v>631</v>
      </c>
      <c r="I415" s="166" t="s">
        <v>631</v>
      </c>
      <c r="J415" s="166" t="s">
        <v>631</v>
      </c>
      <c r="K415" s="166" t="s">
        <v>631</v>
      </c>
      <c r="L415" s="166" t="s">
        <v>631</v>
      </c>
      <c r="M415" s="166" t="s">
        <v>631</v>
      </c>
      <c r="N415" s="166" t="s">
        <v>631</v>
      </c>
      <c r="O415" s="166" t="s">
        <v>631</v>
      </c>
      <c r="P415" s="166" t="s">
        <v>631</v>
      </c>
      <c r="Q415" s="239"/>
      <c r="R415" s="239"/>
      <c r="S415" s="239"/>
      <c r="T415" s="239"/>
    </row>
    <row r="416" spans="1:20" outlineLevel="2" x14ac:dyDescent="0.2">
      <c r="A416" s="536">
        <v>40</v>
      </c>
      <c r="B416" s="538" t="s">
        <v>48</v>
      </c>
      <c r="C416" s="538" t="s">
        <v>68</v>
      </c>
      <c r="D416" s="538" t="s">
        <v>65</v>
      </c>
      <c r="E416" s="540" t="s">
        <v>572</v>
      </c>
      <c r="F416" s="370" t="s">
        <v>726</v>
      </c>
      <c r="G416" s="229" t="s">
        <v>542</v>
      </c>
      <c r="H416" s="134">
        <v>36</v>
      </c>
      <c r="I416" s="134">
        <v>100</v>
      </c>
      <c r="J416" s="134">
        <v>100</v>
      </c>
      <c r="K416" s="134">
        <v>90</v>
      </c>
      <c r="L416" s="134">
        <v>90</v>
      </c>
      <c r="M416" s="134">
        <v>90</v>
      </c>
      <c r="N416" s="134">
        <v>90</v>
      </c>
      <c r="O416" s="134">
        <v>36</v>
      </c>
      <c r="P416" s="134">
        <v>36</v>
      </c>
      <c r="Q416" s="134">
        <v>36</v>
      </c>
      <c r="R416" s="134">
        <v>36</v>
      </c>
      <c r="S416" s="134">
        <v>36</v>
      </c>
      <c r="T416" s="134">
        <v>36</v>
      </c>
    </row>
    <row r="417" spans="1:20" outlineLevel="2" x14ac:dyDescent="0.2">
      <c r="A417" s="537"/>
      <c r="B417" s="539"/>
      <c r="C417" s="539"/>
      <c r="D417" s="539"/>
      <c r="E417" s="541"/>
      <c r="F417" s="371"/>
      <c r="G417" s="229" t="s">
        <v>543</v>
      </c>
      <c r="H417" s="144">
        <v>57</v>
      </c>
      <c r="I417" s="144">
        <v>100</v>
      </c>
      <c r="J417" s="144">
        <v>100</v>
      </c>
      <c r="K417" s="144">
        <v>90</v>
      </c>
      <c r="L417" s="144">
        <v>57</v>
      </c>
      <c r="M417" s="144">
        <v>33.700000000000003</v>
      </c>
      <c r="N417" s="144">
        <v>25</v>
      </c>
      <c r="O417" s="144">
        <v>33.700000000000003</v>
      </c>
      <c r="P417" s="144">
        <v>24.5</v>
      </c>
      <c r="Q417" s="229"/>
      <c r="R417" s="229"/>
      <c r="S417" s="229"/>
      <c r="T417" s="229"/>
    </row>
    <row r="418" spans="1:20" outlineLevel="2" x14ac:dyDescent="0.2">
      <c r="A418" s="536">
        <v>41</v>
      </c>
      <c r="B418" s="538" t="s">
        <v>48</v>
      </c>
      <c r="C418" s="538" t="s">
        <v>68</v>
      </c>
      <c r="D418" s="538" t="s">
        <v>52</v>
      </c>
      <c r="E418" s="540" t="s">
        <v>586</v>
      </c>
      <c r="F418" s="370" t="s">
        <v>726</v>
      </c>
      <c r="G418" s="229" t="s">
        <v>542</v>
      </c>
      <c r="H418" s="134">
        <v>0</v>
      </c>
      <c r="I418" s="134" t="s">
        <v>594</v>
      </c>
      <c r="J418" s="134" t="s">
        <v>594</v>
      </c>
      <c r="K418" s="134" t="s">
        <v>594</v>
      </c>
      <c r="L418" s="134" t="s">
        <v>594</v>
      </c>
      <c r="M418" s="134" t="s">
        <v>594</v>
      </c>
      <c r="N418" s="134" t="s">
        <v>594</v>
      </c>
      <c r="O418" s="134">
        <v>0</v>
      </c>
      <c r="P418" s="134">
        <v>0</v>
      </c>
      <c r="Q418" s="134">
        <v>0</v>
      </c>
      <c r="R418" s="134">
        <v>0</v>
      </c>
      <c r="S418" s="134">
        <v>0</v>
      </c>
      <c r="T418" s="134">
        <v>0</v>
      </c>
    </row>
    <row r="419" spans="1:20" outlineLevel="2" x14ac:dyDescent="0.2">
      <c r="A419" s="537"/>
      <c r="B419" s="539"/>
      <c r="C419" s="539"/>
      <c r="D419" s="539"/>
      <c r="E419" s="541"/>
      <c r="F419" s="371"/>
      <c r="G419" s="229" t="s">
        <v>543</v>
      </c>
      <c r="H419" s="150">
        <v>0.9</v>
      </c>
      <c r="I419" s="150">
        <v>0.95</v>
      </c>
      <c r="J419" s="150">
        <v>0.94</v>
      </c>
      <c r="K419" s="150">
        <v>0.95</v>
      </c>
      <c r="L419" s="150">
        <v>0.9</v>
      </c>
      <c r="M419" s="150">
        <v>0.54310000000000003</v>
      </c>
      <c r="N419" s="150">
        <v>0</v>
      </c>
      <c r="O419" s="150">
        <v>0</v>
      </c>
      <c r="P419" s="150">
        <v>0</v>
      </c>
      <c r="Q419" s="230"/>
      <c r="R419" s="230"/>
      <c r="S419" s="230"/>
      <c r="T419" s="230"/>
    </row>
    <row r="420" spans="1:20" ht="20.25" outlineLevel="2" x14ac:dyDescent="0.3">
      <c r="A420" s="536">
        <v>42</v>
      </c>
      <c r="B420" s="538" t="s">
        <v>48</v>
      </c>
      <c r="C420" s="538" t="s">
        <v>68</v>
      </c>
      <c r="D420" s="538" t="s">
        <v>51</v>
      </c>
      <c r="E420" s="540" t="s">
        <v>556</v>
      </c>
      <c r="F420" s="370" t="s">
        <v>726</v>
      </c>
      <c r="G420" s="229" t="s">
        <v>542</v>
      </c>
      <c r="H420" s="158">
        <v>26.065335267772237</v>
      </c>
      <c r="I420" s="137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</row>
    <row r="421" spans="1:20" ht="20.25" outlineLevel="2" x14ac:dyDescent="0.3">
      <c r="A421" s="537"/>
      <c r="B421" s="539"/>
      <c r="C421" s="539"/>
      <c r="D421" s="539"/>
      <c r="E421" s="541"/>
      <c r="F421" s="371"/>
      <c r="G421" s="229" t="s">
        <v>543</v>
      </c>
      <c r="H421" s="121"/>
      <c r="I421" s="98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</row>
    <row r="422" spans="1:20" ht="20.25" outlineLevel="2" x14ac:dyDescent="0.3">
      <c r="A422" s="536">
        <v>43</v>
      </c>
      <c r="B422" s="538" t="s">
        <v>48</v>
      </c>
      <c r="C422" s="538" t="s">
        <v>68</v>
      </c>
      <c r="D422" s="538" t="s">
        <v>51</v>
      </c>
      <c r="E422" s="540" t="s">
        <v>557</v>
      </c>
      <c r="F422" s="370" t="s">
        <v>726</v>
      </c>
      <c r="G422" s="229" t="s">
        <v>542</v>
      </c>
      <c r="H422" s="158">
        <v>0.18700119711729501</v>
      </c>
      <c r="I422" s="137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</row>
    <row r="423" spans="1:20" ht="20.25" outlineLevel="2" x14ac:dyDescent="0.3">
      <c r="A423" s="537"/>
      <c r="B423" s="539"/>
      <c r="C423" s="539"/>
      <c r="D423" s="539"/>
      <c r="E423" s="541"/>
      <c r="F423" s="371"/>
      <c r="G423" s="229" t="s">
        <v>543</v>
      </c>
      <c r="H423" s="121"/>
      <c r="I423" s="98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</row>
  </sheetData>
  <autoFilter ref="B3:H87" xr:uid="{5B652DAA-2E34-42FB-A407-CC69909581A7}">
    <sortState xmlns:xlrd2="http://schemas.microsoft.com/office/spreadsheetml/2017/richdata2" ref="B27:H87">
      <sortCondition ref="C10:C70"/>
      <sortCondition ref="E10:E70"/>
      <sortCondition ref="B10:B70"/>
    </sortState>
  </autoFilter>
  <customSheetViews>
    <customSheetView guid="{6A7AAB9C-A126-4DF0-9347-A361EE58A931}" scale="70" showAutoFilter="1" hiddenRows="1">
      <pane ySplit="3" topLeftCell="A45" activePane="bottomLeft" state="frozen"/>
      <selection pane="bottomLeft" activeCell="A246" sqref="A246:T331"/>
      <pageMargins left="0.7" right="0.7" top="0.75" bottom="0.75" header="0.3" footer="0.3"/>
      <pageSetup orientation="portrait" horizontalDpi="90" verticalDpi="90" r:id="rId1"/>
      <headerFooter>
        <oddFooter>&amp;L&amp;1#&amp;"Calibri"&amp;10&amp;K737373Caterpillar: Confidential Yellow</oddFooter>
      </headerFooter>
      <autoFilter ref="B3:H87" xr:uid="{5B652DAA-2E34-42FB-A407-CC69909581A7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210C6D5F-A5BC-4655-BAB1-77DB2BB8D29A}" scale="70" showPageBreaks="1" showAutoFilter="1" hiddenRows="1">
      <pane ySplit="3" topLeftCell="A307" activePane="bottomLeft" state="frozen"/>
      <selection pane="bottomLeft" activeCell="W313" sqref="W313"/>
      <pageMargins left="0.7" right="0.7" top="0.75" bottom="0.75" header="0.3" footer="0.3"/>
      <pageSetup orientation="portrait" horizontalDpi="90" verticalDpi="90" r:id="rId2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58086D2C-0808-471A-994C-68225B27E35C}" scale="60" showAutoFilter="1" hiddenRows="1">
      <pane ySplit="3" topLeftCell="A7" activePane="bottomLeft" state="frozen"/>
      <selection pane="bottomLeft" activeCell="X214" sqref="X214"/>
      <pageMargins left="0.7" right="0.7" top="0.75" bottom="0.75" header="0.3" footer="0.3"/>
      <pageSetup orientation="portrait" horizontalDpi="90" verticalDpi="90" r:id="rId3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74570308-A672-4BC4-9403-64111598E432}" scale="60" showPageBreaks="1" showAutoFilter="1" hiddenRows="1">
      <pane ySplit="3" topLeftCell="A7" activePane="bottomLeft" state="frozen"/>
      <selection pane="bottomLeft" activeCell="X214" sqref="X214"/>
      <pageMargins left="0.7" right="0.7" top="0.75" bottom="0.75" header="0.3" footer="0.3"/>
      <pageSetup orientation="portrait" horizontalDpi="90" verticalDpi="90" r:id="rId4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C2947E8F-BEDB-4516-827D-5114DB5B2399}" scale="60" showAutoFilter="1" hiddenRows="1">
      <pane ySplit="3" topLeftCell="A4" activePane="bottomLeft" state="frozen"/>
      <selection pane="bottomLeft" activeCell="H30" sqref="H30"/>
      <pageMargins left="0.7" right="0.7" top="0.75" bottom="0.75" header="0.3" footer="0.3"/>
      <pageSetup orientation="portrait" horizontalDpi="90" verticalDpi="90" r:id="rId5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13B24115-CCC7-4B63-A474-0B0FCE6F0367}" scale="60" showPageBreaks="1" showAutoFilter="1" hiddenRows="1" hiddenColumns="1">
      <pane ySplit="3" topLeftCell="A4" activePane="bottomLeft" state="frozen"/>
      <selection pane="bottomLeft" activeCell="A3" sqref="A3:R29"/>
      <pageMargins left="0.7" right="0.7" top="0.75" bottom="0.75" header="0.3" footer="0.3"/>
      <pageSetup orientation="portrait" horizontalDpi="90" verticalDpi="90" r:id="rId6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6E6E73FE-A7EC-40AC-A747-A84F414A2E1B}" scale="85" showAutoFilter="1" topLeftCell="B1">
      <pane ySplit="3" topLeftCell="A19" activePane="bottomLeft" state="frozen"/>
      <selection pane="bottomLeft" activeCell="V32" sqref="V32"/>
      <pageMargins left="0.7" right="0.7" top="0.75" bottom="0.75" header="0.3" footer="0.3"/>
      <pageSetup orientation="portrait" horizontalDpi="90" verticalDpi="90" r:id="rId7"/>
      <headerFooter>
        <oddFooter>&amp;L&amp;1#&amp;"Calibri"&amp;10&amp;K737373Caterpillar: Confidential Green</oddFooter>
      </headerFooter>
      <autoFilter ref="A337:Y423" xr:uid="{00000000-0000-0000-0000-000000000000}"/>
    </customSheetView>
    <customSheetView guid="{1765A541-0A4E-4554-9CF3-A1CBC420B3BA}" scale="60" showAutoFilter="1" hiddenRows="1" hiddenColumns="1">
      <pane ySplit="3" topLeftCell="A4" activePane="bottomLeft" state="frozen"/>
      <selection pane="bottomLeft" activeCell="Z35" sqref="Z35"/>
      <pageMargins left="0.7" right="0.7" top="0.75" bottom="0.75" header="0.3" footer="0.3"/>
      <pageSetup orientation="portrait" horizontalDpi="90" verticalDpi="90" r:id="rId8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47:H87">
          <sortCondition ref="C10:C70"/>
          <sortCondition ref="E10:E70"/>
          <sortCondition ref="B10:B70"/>
        </sortState>
      </autoFilter>
    </customSheetView>
    <customSheetView guid="{70B8DA15-6CD9-466C-9555-5EAA02CFD8B2}" scale="60" showPageBreaks="1" showAutoFilter="1" hiddenRows="1">
      <pane ySplit="3" topLeftCell="A68" activePane="bottomLeft" state="frozen"/>
      <selection pane="bottomLeft" activeCell="K85" sqref="K85"/>
      <pageMargins left="0.7" right="0.7" top="0.75" bottom="0.75" header="0.3" footer="0.3"/>
      <pageSetup orientation="portrait" horizontalDpi="90" verticalDpi="90" r:id="rId9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47:H87">
          <sortCondition ref="C10:C70"/>
          <sortCondition ref="E10:E70"/>
          <sortCondition ref="B10:B70"/>
        </sortState>
      </autoFilter>
    </customSheetView>
    <customSheetView guid="{3119A7A6-5E97-4316-9084-C291E2235F74}" scale="60" showAutoFilter="1" hiddenRows="1">
      <pane ySplit="3" topLeftCell="A198" activePane="bottomLeft" state="frozen"/>
      <selection pane="bottomLeft" activeCell="O248" sqref="O248"/>
      <pageMargins left="0.7" right="0.7" top="0.75" bottom="0.75" header="0.3" footer="0.3"/>
      <pageSetup orientation="portrait" horizontalDpi="90" verticalDpi="90" r:id="rId10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68:H87">
          <sortCondition ref="C10:C70"/>
          <sortCondition ref="E10:E70"/>
          <sortCondition ref="B10:B70"/>
        </sortState>
      </autoFilter>
    </customSheetView>
    <customSheetView guid="{9A245F26-5E7F-459E-AC8A-075E9F0E76E6}" scale="60" showAutoFilter="1" hiddenRows="1">
      <pane ySplit="3" topLeftCell="A4" activePane="bottomLeft" state="frozen"/>
      <selection pane="bottomLeft" activeCell="F157" sqref="F157"/>
      <pageMargins left="0.7" right="0.7" top="0.75" bottom="0.75" header="0.3" footer="0.3"/>
      <pageSetup orientation="portrait" horizontalDpi="90" verticalDpi="90" r:id="rId11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76:H87">
          <sortCondition ref="C10:C70"/>
          <sortCondition ref="E10:E70"/>
          <sortCondition ref="B10:B70"/>
        </sortState>
      </autoFilter>
    </customSheetView>
    <customSheetView guid="{025BE910-DA78-4480-8826-F7F1E7118AED}" scale="60" showAutoFilter="1" hiddenRows="1">
      <pane ySplit="3" topLeftCell="A68" activePane="bottomLeft" state="frozen"/>
      <selection pane="bottomLeft" activeCell="K85" sqref="K85"/>
      <pageMargins left="0.7" right="0.7" top="0.75" bottom="0.75" header="0.3" footer="0.3"/>
      <pageSetup orientation="portrait" horizontalDpi="90" verticalDpi="90" r:id="rId12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89:H89">
          <sortCondition ref="C10:C70"/>
          <sortCondition ref="E10:E70"/>
          <sortCondition ref="B10:B70"/>
        </sortState>
      </autoFilter>
    </customSheetView>
    <customSheetView guid="{F5E625BF-8244-45D2-89A3-B015401C5F6C}" scale="60" showAutoFilter="1" hiddenRows="1">
      <pane ySplit="3" topLeftCell="A204" activePane="bottomLeft" state="frozen"/>
      <selection pane="bottomLeft" activeCell="O248" sqref="O248"/>
      <pageMargins left="0.7" right="0.7" top="0.75" bottom="0.75" header="0.3" footer="0.3"/>
      <pageSetup orientation="portrait" horizontalDpi="90" verticalDpi="90" r:id="rId13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79:H87">
          <sortCondition ref="C10:C70"/>
          <sortCondition ref="E10:E70"/>
          <sortCondition ref="B10:B70"/>
        </sortState>
      </autoFilter>
    </customSheetView>
    <customSheetView guid="{CB16D607-912D-4547-BA28-6D4D620472D7}" scale="60" showAutoFilter="1" hiddenRows="1">
      <pane ySplit="3" topLeftCell="A198" activePane="bottomLeft" state="frozen"/>
      <selection pane="bottomLeft" activeCell="O248" sqref="O248"/>
      <pageMargins left="0.7" right="0.7" top="0.75" bottom="0.75" header="0.3" footer="0.3"/>
      <pageSetup orientation="portrait" horizontalDpi="90" verticalDpi="90" r:id="rId14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68:H87">
          <sortCondition ref="C10:C70"/>
          <sortCondition ref="E10:E70"/>
          <sortCondition ref="B10:B70"/>
        </sortState>
      </autoFilter>
    </customSheetView>
    <customSheetView guid="{385D4878-F58C-47DB-B7CC-7218EE39B84A}" scale="60" showPageBreaks="1" showAutoFilter="1" hiddenRows="1">
      <pane ySplit="3" topLeftCell="A198" activePane="bottomLeft" state="frozen"/>
      <selection pane="bottomLeft" activeCell="O248" sqref="O248"/>
      <pageMargins left="0.7" right="0.7" top="0.75" bottom="0.75" header="0.3" footer="0.3"/>
      <pageSetup orientation="portrait" horizontalDpi="90" verticalDpi="90" r:id="rId15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68:H87">
          <sortCondition ref="C10:C70"/>
          <sortCondition ref="E10:E70"/>
          <sortCondition ref="B10:B70"/>
        </sortState>
      </autoFilter>
    </customSheetView>
    <customSheetView guid="{DD5C2D15-95C0-4A96-AA5B-92E4D0DAF9CA}" scale="60" showAutoFilter="1">
      <pane ySplit="3" topLeftCell="A187" activePane="bottomLeft" state="frozen"/>
      <selection pane="bottomLeft" activeCell="O195" sqref="O195"/>
      <pageMargins left="0.7" right="0.7" top="0.75" bottom="0.75" header="0.3" footer="0.3"/>
      <pageSetup orientation="portrait" horizontalDpi="90" verticalDpi="90" r:id="rId16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51:H87">
          <sortCondition ref="C10:C70"/>
          <sortCondition ref="E10:E70"/>
          <sortCondition ref="B10:B70"/>
        </sortState>
      </autoFilter>
    </customSheetView>
    <customSheetView guid="{C2487257-A846-48C8-8753-F552D17BEC0F}" scale="60" showPageBreaks="1" hiddenRows="1">
      <pane ySplit="3" topLeftCell="A130" activePane="bottomLeft" state="frozen"/>
      <selection pane="bottomLeft" activeCell="V140" sqref="V140"/>
      <pageMargins left="0.7" right="0.7" top="0.75" bottom="0.75" header="0.3" footer="0.3"/>
      <pageSetup orientation="portrait" horizontalDpi="90" verticalDpi="90" r:id="rId17"/>
      <headerFooter>
        <oddFooter>&amp;L&amp;1#&amp;"Calibri"&amp;10&amp;K737373Caterpillar: Confidential Yellow</oddFooter>
      </headerFooter>
    </customSheetView>
    <customSheetView guid="{BA400C7C-46A6-490E-A221-F389469378D8}" scale="60" showPageBreaks="1" showAutoFilter="1" hiddenRows="1">
      <pane ySplit="3" topLeftCell="A47" activePane="bottomLeft" state="frozen"/>
      <selection pane="bottomLeft" activeCell="P35" sqref="P35"/>
      <pageMargins left="0.7" right="0.7" top="0.75" bottom="0.75" header="0.3" footer="0.3"/>
      <pageSetup orientation="portrait" horizontalDpi="90" verticalDpi="90" r:id="rId18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47:H87">
          <sortCondition ref="C10:C70"/>
          <sortCondition ref="E10:E70"/>
          <sortCondition ref="B10:B70"/>
        </sortState>
      </autoFilter>
    </customSheetView>
    <customSheetView guid="{7AE21D59-CE93-418B-B8C7-FBE04780DED0}" scale="70" showAutoFilter="1" hiddenRows="1">
      <pane ySplit="3" topLeftCell="A22" activePane="bottomLeft" state="frozen"/>
      <selection pane="bottomLeft" activeCell="Q35" sqref="Q35"/>
      <pageMargins left="0.7" right="0.7" top="0.75" bottom="0.75" header="0.3" footer="0.3"/>
      <pageSetup orientation="portrait" horizontalDpi="90" verticalDpi="90" r:id="rId19"/>
      <headerFooter>
        <oddFooter>&amp;L&amp;1#&amp;"Calibri"&amp;10&amp;K737373Caterpillar: Confidential Green</oddFooter>
      </headerFooter>
      <autoFilter ref="A337:Y423" xr:uid="{00000000-0000-0000-0000-000000000000}"/>
    </customSheetView>
    <customSheetView guid="{8EA840C8-1763-41CE-92D7-455B955C0F46}" scale="60" showAutoFilter="1" hiddenRows="1">
      <pane ySplit="2" topLeftCell="A4" activePane="bottomLeft" state="frozen"/>
      <selection pane="bottomLeft" activeCell="V20" sqref="V20"/>
      <pageMargins left="0.7" right="0.7" top="0.75" bottom="0.75" header="0.3" footer="0.3"/>
      <pageSetup orientation="portrait" horizontalDpi="90" verticalDpi="90" r:id="rId20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0C75E96E-FB34-4C3A-AC72-11835C518E2D}" scale="60" showAutoFilter="1" hiddenRows="1">
      <pane ySplit="3" topLeftCell="A4" activePane="bottomLeft" state="frozen"/>
      <selection pane="bottomLeft" activeCell="H30" sqref="H30"/>
      <pageMargins left="0.7" right="0.7" top="0.75" bottom="0.75" header="0.3" footer="0.3"/>
      <pageSetup orientation="portrait" horizontalDpi="90" verticalDpi="90" r:id="rId21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1CFF6483-1E77-4838-AA8E-7F3475D8F1A5}" scale="60" showAutoFilter="1" hiddenRows="1">
      <pane ySplit="3" topLeftCell="A4" activePane="bottomLeft" state="frozen"/>
      <selection pane="bottomLeft" activeCell="H30" sqref="H30"/>
      <pageMargins left="0.7" right="0.7" top="0.75" bottom="0.75" header="0.3" footer="0.3"/>
      <pageSetup orientation="portrait" horizontalDpi="90" verticalDpi="90" r:id="rId22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0853731C-2757-4F52-A39E-DB103DD7E231}" scale="60" showAutoFilter="1" hiddenRows="1">
      <pane ySplit="3" topLeftCell="A4" activePane="bottomLeft" state="frozen"/>
      <selection pane="bottomLeft" activeCell="H30" sqref="H30"/>
      <pageMargins left="0.7" right="0.7" top="0.75" bottom="0.75" header="0.3" footer="0.3"/>
      <pageSetup orientation="portrait" horizontalDpi="90" verticalDpi="90" r:id="rId23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90EC9BF3-F664-42B2-B432-5C40C36EC55A}" scale="60" showPageBreaks="1" showAutoFilter="1" hiddenRows="1">
      <pane ySplit="3" topLeftCell="A4" activePane="bottomLeft" state="frozen"/>
      <selection pane="bottomLeft" activeCell="H30" sqref="H30"/>
      <pageMargins left="0.7" right="0.7" top="0.75" bottom="0.75" header="0.3" footer="0.3"/>
      <pageSetup orientation="portrait" horizontalDpi="90" verticalDpi="90" r:id="rId24"/>
      <headerFooter>
        <oddFooter>&amp;L&amp;1#&amp;"Calibri"&amp;10&amp;K737373Caterpillar: Confidential Yellow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  <customSheetView guid="{4600E450-C350-4A26-A269-C4C2D907B5E1}" scale="60" showAutoFilter="1" hiddenRows="1">
      <pane ySplit="3" topLeftCell="A4" activePane="bottomLeft" state="frozen"/>
      <selection pane="bottomLeft" activeCell="V20" sqref="V20"/>
      <pageMargins left="0.7" right="0.7" top="0.75" bottom="0.75" header="0.3" footer="0.3"/>
      <pageSetup orientation="portrait" horizontalDpi="90" verticalDpi="90" r:id="rId25"/>
      <headerFooter>
        <oddFooter>&amp;L&amp;1#&amp;"Calibri"&amp;10&amp;K737373Caterpillar: Confidential Green</oddFooter>
      </headerFooter>
      <autoFilter ref="B3:H87" xr:uid="{00000000-0000-0000-0000-000000000000}">
        <sortState xmlns:xlrd2="http://schemas.microsoft.com/office/spreadsheetml/2017/richdata2" ref="B27:H87">
          <sortCondition ref="C10:C70"/>
          <sortCondition ref="E10:E70"/>
          <sortCondition ref="B10:B70"/>
        </sortState>
      </autoFilter>
    </customSheetView>
  </customSheetViews>
  <mergeCells count="998">
    <mergeCell ref="A422:A423"/>
    <mergeCell ref="B422:B423"/>
    <mergeCell ref="C422:C423"/>
    <mergeCell ref="D422:D423"/>
    <mergeCell ref="E422:E423"/>
    <mergeCell ref="A418:A419"/>
    <mergeCell ref="B418:B419"/>
    <mergeCell ref="C418:C419"/>
    <mergeCell ref="D418:D419"/>
    <mergeCell ref="E418:E419"/>
    <mergeCell ref="A420:A421"/>
    <mergeCell ref="B420:B421"/>
    <mergeCell ref="C420:C421"/>
    <mergeCell ref="D420:D421"/>
    <mergeCell ref="E420:E421"/>
    <mergeCell ref="A414:A415"/>
    <mergeCell ref="B414:B415"/>
    <mergeCell ref="C414:C415"/>
    <mergeCell ref="D414:D415"/>
    <mergeCell ref="E414:E415"/>
    <mergeCell ref="A416:A417"/>
    <mergeCell ref="B416:B417"/>
    <mergeCell ref="C416:C417"/>
    <mergeCell ref="D416:D417"/>
    <mergeCell ref="E416:E417"/>
    <mergeCell ref="A410:A411"/>
    <mergeCell ref="B410:B411"/>
    <mergeCell ref="C410:C411"/>
    <mergeCell ref="D410:D411"/>
    <mergeCell ref="E410:E411"/>
    <mergeCell ref="A412:A413"/>
    <mergeCell ref="B412:B413"/>
    <mergeCell ref="C412:C413"/>
    <mergeCell ref="D412:D413"/>
    <mergeCell ref="E412:E413"/>
    <mergeCell ref="A400:A401"/>
    <mergeCell ref="B400:B401"/>
    <mergeCell ref="C400:C401"/>
    <mergeCell ref="D400:D401"/>
    <mergeCell ref="E400:E401"/>
    <mergeCell ref="A406:A407"/>
    <mergeCell ref="A408:A409"/>
    <mergeCell ref="B408:B409"/>
    <mergeCell ref="C408:C409"/>
    <mergeCell ref="D408:D409"/>
    <mergeCell ref="E408:E409"/>
    <mergeCell ref="A402:A403"/>
    <mergeCell ref="B402:B403"/>
    <mergeCell ref="C402:C403"/>
    <mergeCell ref="D402:D403"/>
    <mergeCell ref="E402:E403"/>
    <mergeCell ref="A404:A405"/>
    <mergeCell ref="A396:A397"/>
    <mergeCell ref="B396:B397"/>
    <mergeCell ref="C396:C397"/>
    <mergeCell ref="D396:D397"/>
    <mergeCell ref="E396:E397"/>
    <mergeCell ref="A398:A399"/>
    <mergeCell ref="B398:B399"/>
    <mergeCell ref="C398:C399"/>
    <mergeCell ref="D398:D399"/>
    <mergeCell ref="E398:E399"/>
    <mergeCell ref="A392:A393"/>
    <mergeCell ref="B392:B393"/>
    <mergeCell ref="C392:C393"/>
    <mergeCell ref="D392:D393"/>
    <mergeCell ref="E392:E393"/>
    <mergeCell ref="A394:A395"/>
    <mergeCell ref="B394:B395"/>
    <mergeCell ref="C394:C395"/>
    <mergeCell ref="D394:D395"/>
    <mergeCell ref="E394:E395"/>
    <mergeCell ref="D386:D387"/>
    <mergeCell ref="E386:E387"/>
    <mergeCell ref="A388:A389"/>
    <mergeCell ref="B388:B389"/>
    <mergeCell ref="C388:C389"/>
    <mergeCell ref="D388:D389"/>
    <mergeCell ref="E388:E389"/>
    <mergeCell ref="A390:A391"/>
    <mergeCell ref="B390:B391"/>
    <mergeCell ref="C390:C391"/>
    <mergeCell ref="D390:D391"/>
    <mergeCell ref="E390:E391"/>
    <mergeCell ref="A374:A375"/>
    <mergeCell ref="A376:A377"/>
    <mergeCell ref="A378:A379"/>
    <mergeCell ref="A384:A385"/>
    <mergeCell ref="A386:A387"/>
    <mergeCell ref="A370:A371"/>
    <mergeCell ref="B370:B371"/>
    <mergeCell ref="C370:C371"/>
    <mergeCell ref="B386:B387"/>
    <mergeCell ref="C386:C387"/>
    <mergeCell ref="D370:D371"/>
    <mergeCell ref="E370:E371"/>
    <mergeCell ref="A372:A373"/>
    <mergeCell ref="A366:A367"/>
    <mergeCell ref="B366:B367"/>
    <mergeCell ref="C366:C367"/>
    <mergeCell ref="D366:D367"/>
    <mergeCell ref="E366:E367"/>
    <mergeCell ref="A368:A369"/>
    <mergeCell ref="B368:B369"/>
    <mergeCell ref="C368:C369"/>
    <mergeCell ref="D368:D369"/>
    <mergeCell ref="E368:E369"/>
    <mergeCell ref="A364:A365"/>
    <mergeCell ref="B364:B365"/>
    <mergeCell ref="C364:C365"/>
    <mergeCell ref="D364:D365"/>
    <mergeCell ref="E364:E365"/>
    <mergeCell ref="F364:F365"/>
    <mergeCell ref="A360:A361"/>
    <mergeCell ref="B360:B361"/>
    <mergeCell ref="C360:C361"/>
    <mergeCell ref="D360:D361"/>
    <mergeCell ref="E360:E361"/>
    <mergeCell ref="A362:A363"/>
    <mergeCell ref="B362:B363"/>
    <mergeCell ref="C362:C363"/>
    <mergeCell ref="D362:D363"/>
    <mergeCell ref="E362:E363"/>
    <mergeCell ref="A356:A357"/>
    <mergeCell ref="B356:B357"/>
    <mergeCell ref="C356:C357"/>
    <mergeCell ref="D356:D357"/>
    <mergeCell ref="E356:E357"/>
    <mergeCell ref="A358:A359"/>
    <mergeCell ref="B358:B359"/>
    <mergeCell ref="C358:C359"/>
    <mergeCell ref="D358:D359"/>
    <mergeCell ref="E358:E359"/>
    <mergeCell ref="A352:A353"/>
    <mergeCell ref="B352:B353"/>
    <mergeCell ref="C352:C353"/>
    <mergeCell ref="D352:D353"/>
    <mergeCell ref="E352:E353"/>
    <mergeCell ref="A354:A355"/>
    <mergeCell ref="B354:B355"/>
    <mergeCell ref="C354:C355"/>
    <mergeCell ref="D354:D355"/>
    <mergeCell ref="E354:E355"/>
    <mergeCell ref="A348:A349"/>
    <mergeCell ref="B348:B349"/>
    <mergeCell ref="C348:C349"/>
    <mergeCell ref="D348:D349"/>
    <mergeCell ref="E348:E349"/>
    <mergeCell ref="A350:A351"/>
    <mergeCell ref="B350:B351"/>
    <mergeCell ref="C350:C351"/>
    <mergeCell ref="D350:D351"/>
    <mergeCell ref="E350:E351"/>
    <mergeCell ref="A344:A345"/>
    <mergeCell ref="B344:B345"/>
    <mergeCell ref="C344:C345"/>
    <mergeCell ref="D344:D345"/>
    <mergeCell ref="E344:E345"/>
    <mergeCell ref="A346:A347"/>
    <mergeCell ref="B346:B347"/>
    <mergeCell ref="C346:C347"/>
    <mergeCell ref="D346:D347"/>
    <mergeCell ref="E346:E347"/>
    <mergeCell ref="A340:A341"/>
    <mergeCell ref="B340:B341"/>
    <mergeCell ref="C340:C341"/>
    <mergeCell ref="D340:D341"/>
    <mergeCell ref="E340:E341"/>
    <mergeCell ref="A342:A343"/>
    <mergeCell ref="B342:B343"/>
    <mergeCell ref="C342:C343"/>
    <mergeCell ref="D342:D343"/>
    <mergeCell ref="E342:E343"/>
    <mergeCell ref="A330:A331"/>
    <mergeCell ref="B330:B331"/>
    <mergeCell ref="C330:C331"/>
    <mergeCell ref="D330:D331"/>
    <mergeCell ref="E330:E331"/>
    <mergeCell ref="A338:A339"/>
    <mergeCell ref="B338:B339"/>
    <mergeCell ref="C338:C339"/>
    <mergeCell ref="D338:D339"/>
    <mergeCell ref="E338:E339"/>
    <mergeCell ref="A326:A327"/>
    <mergeCell ref="B326:B327"/>
    <mergeCell ref="C326:C327"/>
    <mergeCell ref="D326:D327"/>
    <mergeCell ref="E326:E327"/>
    <mergeCell ref="A328:A329"/>
    <mergeCell ref="B328:B329"/>
    <mergeCell ref="C328:C329"/>
    <mergeCell ref="D328:D329"/>
    <mergeCell ref="E328:E329"/>
    <mergeCell ref="A322:A323"/>
    <mergeCell ref="B322:B323"/>
    <mergeCell ref="C322:C323"/>
    <mergeCell ref="D322:D323"/>
    <mergeCell ref="E322:E323"/>
    <mergeCell ref="A324:A325"/>
    <mergeCell ref="B324:B325"/>
    <mergeCell ref="C324:C325"/>
    <mergeCell ref="D324:D325"/>
    <mergeCell ref="E324:E325"/>
    <mergeCell ref="A318:A319"/>
    <mergeCell ref="B318:B319"/>
    <mergeCell ref="C318:C319"/>
    <mergeCell ref="D318:D319"/>
    <mergeCell ref="E318:E319"/>
    <mergeCell ref="A320:A321"/>
    <mergeCell ref="B320:B321"/>
    <mergeCell ref="C320:C321"/>
    <mergeCell ref="D320:D321"/>
    <mergeCell ref="E320:E321"/>
    <mergeCell ref="A314:A315"/>
    <mergeCell ref="B314:B315"/>
    <mergeCell ref="C314:C315"/>
    <mergeCell ref="D314:D315"/>
    <mergeCell ref="E314:E315"/>
    <mergeCell ref="A316:A317"/>
    <mergeCell ref="B316:B317"/>
    <mergeCell ref="C316:C317"/>
    <mergeCell ref="D316:D317"/>
    <mergeCell ref="E316:E317"/>
    <mergeCell ref="A310:A311"/>
    <mergeCell ref="B310:B311"/>
    <mergeCell ref="C310:C311"/>
    <mergeCell ref="D310:D311"/>
    <mergeCell ref="E310:E311"/>
    <mergeCell ref="A312:A313"/>
    <mergeCell ref="B312:B313"/>
    <mergeCell ref="C312:C313"/>
    <mergeCell ref="D312:D313"/>
    <mergeCell ref="E312:E313"/>
    <mergeCell ref="A306:A307"/>
    <mergeCell ref="B306:B307"/>
    <mergeCell ref="C306:C307"/>
    <mergeCell ref="D306:D307"/>
    <mergeCell ref="E306:E307"/>
    <mergeCell ref="A308:A309"/>
    <mergeCell ref="B308:B309"/>
    <mergeCell ref="C308:C309"/>
    <mergeCell ref="D308:D309"/>
    <mergeCell ref="E308:E309"/>
    <mergeCell ref="A302:A303"/>
    <mergeCell ref="B302:B303"/>
    <mergeCell ref="C302:C303"/>
    <mergeCell ref="D302:D303"/>
    <mergeCell ref="E302:E303"/>
    <mergeCell ref="A304:A305"/>
    <mergeCell ref="B304:B305"/>
    <mergeCell ref="C304:C305"/>
    <mergeCell ref="D304:D305"/>
    <mergeCell ref="E304:E305"/>
    <mergeCell ref="A298:A299"/>
    <mergeCell ref="B298:B299"/>
    <mergeCell ref="C298:C299"/>
    <mergeCell ref="D298:D299"/>
    <mergeCell ref="E298:E299"/>
    <mergeCell ref="A300:A301"/>
    <mergeCell ref="B300:B301"/>
    <mergeCell ref="C300:C301"/>
    <mergeCell ref="D300:D301"/>
    <mergeCell ref="E300:E301"/>
    <mergeCell ref="A294:A295"/>
    <mergeCell ref="B294:B295"/>
    <mergeCell ref="C294:C295"/>
    <mergeCell ref="D294:D295"/>
    <mergeCell ref="E294:E295"/>
    <mergeCell ref="A296:A297"/>
    <mergeCell ref="B296:B297"/>
    <mergeCell ref="C296:C297"/>
    <mergeCell ref="D296:D297"/>
    <mergeCell ref="E296:E297"/>
    <mergeCell ref="A290:A291"/>
    <mergeCell ref="B290:B291"/>
    <mergeCell ref="C290:C291"/>
    <mergeCell ref="D290:D291"/>
    <mergeCell ref="E290:E291"/>
    <mergeCell ref="A292:A293"/>
    <mergeCell ref="B292:B293"/>
    <mergeCell ref="C292:C293"/>
    <mergeCell ref="D292:D293"/>
    <mergeCell ref="E292:E293"/>
    <mergeCell ref="A286:A287"/>
    <mergeCell ref="B286:B287"/>
    <mergeCell ref="C286:C287"/>
    <mergeCell ref="D286:D287"/>
    <mergeCell ref="E286:E287"/>
    <mergeCell ref="A288:A289"/>
    <mergeCell ref="B288:B289"/>
    <mergeCell ref="C288:C289"/>
    <mergeCell ref="D288:D289"/>
    <mergeCell ref="E288:E289"/>
    <mergeCell ref="A282:A283"/>
    <mergeCell ref="B282:B283"/>
    <mergeCell ref="C282:C283"/>
    <mergeCell ref="D282:D283"/>
    <mergeCell ref="E282:E283"/>
    <mergeCell ref="A284:A285"/>
    <mergeCell ref="B284:B285"/>
    <mergeCell ref="C284:C285"/>
    <mergeCell ref="D284:D285"/>
    <mergeCell ref="E284:E285"/>
    <mergeCell ref="A278:A279"/>
    <mergeCell ref="B278:B279"/>
    <mergeCell ref="C278:C279"/>
    <mergeCell ref="D278:D279"/>
    <mergeCell ref="E278:E279"/>
    <mergeCell ref="A280:A281"/>
    <mergeCell ref="B280:B281"/>
    <mergeCell ref="C280:C281"/>
    <mergeCell ref="D280:D281"/>
    <mergeCell ref="E280:E281"/>
    <mergeCell ref="F274:F275"/>
    <mergeCell ref="A276:A277"/>
    <mergeCell ref="B276:B277"/>
    <mergeCell ref="C276:C277"/>
    <mergeCell ref="D276:D277"/>
    <mergeCell ref="E276:E277"/>
    <mergeCell ref="A272:A273"/>
    <mergeCell ref="B272:B273"/>
    <mergeCell ref="C272:C273"/>
    <mergeCell ref="D272:D273"/>
    <mergeCell ref="E272:E273"/>
    <mergeCell ref="A274:A275"/>
    <mergeCell ref="B274:B275"/>
    <mergeCell ref="C274:C275"/>
    <mergeCell ref="D274:D275"/>
    <mergeCell ref="E274:E275"/>
    <mergeCell ref="A268:A269"/>
    <mergeCell ref="B268:B269"/>
    <mergeCell ref="C268:C269"/>
    <mergeCell ref="D268:D269"/>
    <mergeCell ref="E268:E269"/>
    <mergeCell ref="A270:A271"/>
    <mergeCell ref="B270:B271"/>
    <mergeCell ref="C270:C271"/>
    <mergeCell ref="D270:D271"/>
    <mergeCell ref="E270:E271"/>
    <mergeCell ref="A264:A265"/>
    <mergeCell ref="B264:B265"/>
    <mergeCell ref="C264:C265"/>
    <mergeCell ref="D264:D265"/>
    <mergeCell ref="E264:E265"/>
    <mergeCell ref="A266:A267"/>
    <mergeCell ref="B266:B267"/>
    <mergeCell ref="C266:C267"/>
    <mergeCell ref="D266:D267"/>
    <mergeCell ref="E266:E267"/>
    <mergeCell ref="A260:A261"/>
    <mergeCell ref="B260:B261"/>
    <mergeCell ref="C260:C261"/>
    <mergeCell ref="D260:D261"/>
    <mergeCell ref="E260:E261"/>
    <mergeCell ref="A262:A263"/>
    <mergeCell ref="B262:B263"/>
    <mergeCell ref="C262:C263"/>
    <mergeCell ref="D262:D263"/>
    <mergeCell ref="E262:E263"/>
    <mergeCell ref="A256:A257"/>
    <mergeCell ref="B256:B257"/>
    <mergeCell ref="C256:C257"/>
    <mergeCell ref="D256:D257"/>
    <mergeCell ref="E256:E257"/>
    <mergeCell ref="A258:A259"/>
    <mergeCell ref="B258:B259"/>
    <mergeCell ref="C258:C259"/>
    <mergeCell ref="D258:D259"/>
    <mergeCell ref="E258:E259"/>
    <mergeCell ref="A252:A253"/>
    <mergeCell ref="B252:B253"/>
    <mergeCell ref="C252:C253"/>
    <mergeCell ref="D252:D253"/>
    <mergeCell ref="E252:E253"/>
    <mergeCell ref="A254:A255"/>
    <mergeCell ref="B254:B255"/>
    <mergeCell ref="C254:C255"/>
    <mergeCell ref="D254:D255"/>
    <mergeCell ref="E254:E255"/>
    <mergeCell ref="A248:A249"/>
    <mergeCell ref="B248:B249"/>
    <mergeCell ref="C248:C249"/>
    <mergeCell ref="D248:D249"/>
    <mergeCell ref="E248:E249"/>
    <mergeCell ref="A250:A251"/>
    <mergeCell ref="B250:B251"/>
    <mergeCell ref="C250:C251"/>
    <mergeCell ref="D250:D251"/>
    <mergeCell ref="E250:E251"/>
    <mergeCell ref="A240:A241"/>
    <mergeCell ref="B240:B241"/>
    <mergeCell ref="C240:C241"/>
    <mergeCell ref="D240:D241"/>
    <mergeCell ref="E240:E241"/>
    <mergeCell ref="A242:A243"/>
    <mergeCell ref="B242:B243"/>
    <mergeCell ref="C242:C243"/>
    <mergeCell ref="D242:D243"/>
    <mergeCell ref="E242:E243"/>
    <mergeCell ref="A236:A237"/>
    <mergeCell ref="B236:B237"/>
    <mergeCell ref="C236:C237"/>
    <mergeCell ref="D236:D237"/>
    <mergeCell ref="E236:E237"/>
    <mergeCell ref="A238:A239"/>
    <mergeCell ref="B238:B239"/>
    <mergeCell ref="C238:C239"/>
    <mergeCell ref="D238:D239"/>
    <mergeCell ref="E238:E239"/>
    <mergeCell ref="A232:A233"/>
    <mergeCell ref="B232:B233"/>
    <mergeCell ref="C232:C233"/>
    <mergeCell ref="D232:D233"/>
    <mergeCell ref="E232:E233"/>
    <mergeCell ref="A234:A235"/>
    <mergeCell ref="B234:B235"/>
    <mergeCell ref="C234:C235"/>
    <mergeCell ref="D234:D235"/>
    <mergeCell ref="E234:E235"/>
    <mergeCell ref="A228:A229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A224:A225"/>
    <mergeCell ref="B224:B225"/>
    <mergeCell ref="C224:C225"/>
    <mergeCell ref="D224:D225"/>
    <mergeCell ref="E224:E225"/>
    <mergeCell ref="A226:A227"/>
    <mergeCell ref="B226:B227"/>
    <mergeCell ref="C226:C227"/>
    <mergeCell ref="D226:D227"/>
    <mergeCell ref="E226:E227"/>
    <mergeCell ref="A220:A221"/>
    <mergeCell ref="B220:B221"/>
    <mergeCell ref="C220:C221"/>
    <mergeCell ref="D220:D221"/>
    <mergeCell ref="E220:E221"/>
    <mergeCell ref="A222:A223"/>
    <mergeCell ref="B222:B223"/>
    <mergeCell ref="C222:C223"/>
    <mergeCell ref="D222:D223"/>
    <mergeCell ref="E222:E223"/>
    <mergeCell ref="A216:A217"/>
    <mergeCell ref="B216:B217"/>
    <mergeCell ref="C216:C217"/>
    <mergeCell ref="D216:D217"/>
    <mergeCell ref="E216:E217"/>
    <mergeCell ref="A218:A219"/>
    <mergeCell ref="B218:B219"/>
    <mergeCell ref="C218:C219"/>
    <mergeCell ref="D218:D219"/>
    <mergeCell ref="E218:E219"/>
    <mergeCell ref="A212:A213"/>
    <mergeCell ref="B212:B213"/>
    <mergeCell ref="C212:C213"/>
    <mergeCell ref="D212:D213"/>
    <mergeCell ref="E212:E213"/>
    <mergeCell ref="A214:A215"/>
    <mergeCell ref="B214:B215"/>
    <mergeCell ref="C214:C215"/>
    <mergeCell ref="D214:D215"/>
    <mergeCell ref="E214:E215"/>
    <mergeCell ref="A208:A209"/>
    <mergeCell ref="B208:B209"/>
    <mergeCell ref="C208:C209"/>
    <mergeCell ref="D208:D209"/>
    <mergeCell ref="E208:E209"/>
    <mergeCell ref="A210:A211"/>
    <mergeCell ref="B210:B211"/>
    <mergeCell ref="C210:C211"/>
    <mergeCell ref="D210:D211"/>
    <mergeCell ref="E210:E211"/>
    <mergeCell ref="A204:A205"/>
    <mergeCell ref="B204:B205"/>
    <mergeCell ref="C204:C205"/>
    <mergeCell ref="D204:D205"/>
    <mergeCell ref="E204:E205"/>
    <mergeCell ref="A206:A207"/>
    <mergeCell ref="B206:B207"/>
    <mergeCell ref="C206:C207"/>
    <mergeCell ref="D206:D207"/>
    <mergeCell ref="E206:E207"/>
    <mergeCell ref="A202:A203"/>
    <mergeCell ref="B202:B203"/>
    <mergeCell ref="C202:C203"/>
    <mergeCell ref="D202:D203"/>
    <mergeCell ref="E202:E203"/>
    <mergeCell ref="A200:A201"/>
    <mergeCell ref="B200:B201"/>
    <mergeCell ref="C200:C201"/>
    <mergeCell ref="D200:D201"/>
    <mergeCell ref="E200:E201"/>
    <mergeCell ref="A196:A197"/>
    <mergeCell ref="B196:B197"/>
    <mergeCell ref="C196:C197"/>
    <mergeCell ref="D196:D197"/>
    <mergeCell ref="E196:E197"/>
    <mergeCell ref="A198:A199"/>
    <mergeCell ref="B198:B199"/>
    <mergeCell ref="C198:C199"/>
    <mergeCell ref="D198:D199"/>
    <mergeCell ref="E198:E199"/>
    <mergeCell ref="A194:A195"/>
    <mergeCell ref="B194:B195"/>
    <mergeCell ref="C194:C195"/>
    <mergeCell ref="D194:D195"/>
    <mergeCell ref="E194:E195"/>
    <mergeCell ref="F194:F195"/>
    <mergeCell ref="A190:A191"/>
    <mergeCell ref="B190:B191"/>
    <mergeCell ref="C190:C191"/>
    <mergeCell ref="D190:D191"/>
    <mergeCell ref="E190:E191"/>
    <mergeCell ref="A192:A193"/>
    <mergeCell ref="B192:B193"/>
    <mergeCell ref="C192:C193"/>
    <mergeCell ref="D192:D193"/>
    <mergeCell ref="E192:E193"/>
    <mergeCell ref="A186:A187"/>
    <mergeCell ref="B186:B187"/>
    <mergeCell ref="C186:C187"/>
    <mergeCell ref="D186:D187"/>
    <mergeCell ref="E186:E187"/>
    <mergeCell ref="A188:A189"/>
    <mergeCell ref="B188:B189"/>
    <mergeCell ref="C188:C189"/>
    <mergeCell ref="D188:D189"/>
    <mergeCell ref="E188:E189"/>
    <mergeCell ref="A182:A183"/>
    <mergeCell ref="B182:B183"/>
    <mergeCell ref="C182:C183"/>
    <mergeCell ref="D182:D183"/>
    <mergeCell ref="E182:E183"/>
    <mergeCell ref="A184:A185"/>
    <mergeCell ref="B184:B185"/>
    <mergeCell ref="C184:C185"/>
    <mergeCell ref="D184:D185"/>
    <mergeCell ref="E184:E185"/>
    <mergeCell ref="A178:A179"/>
    <mergeCell ref="B178:B179"/>
    <mergeCell ref="C178:C179"/>
    <mergeCell ref="D178:D179"/>
    <mergeCell ref="E178:E179"/>
    <mergeCell ref="A180:A181"/>
    <mergeCell ref="B180:B181"/>
    <mergeCell ref="C180:C181"/>
    <mergeCell ref="D180:D181"/>
    <mergeCell ref="E180:E181"/>
    <mergeCell ref="A174:A175"/>
    <mergeCell ref="B174:B175"/>
    <mergeCell ref="C174:C175"/>
    <mergeCell ref="D174:D175"/>
    <mergeCell ref="E174:E175"/>
    <mergeCell ref="A176:A177"/>
    <mergeCell ref="B176:B177"/>
    <mergeCell ref="C176:C177"/>
    <mergeCell ref="D176:D177"/>
    <mergeCell ref="E176:E177"/>
    <mergeCell ref="A170:A171"/>
    <mergeCell ref="B170:B171"/>
    <mergeCell ref="C170:C171"/>
    <mergeCell ref="D170:D171"/>
    <mergeCell ref="E170:E171"/>
    <mergeCell ref="A172:A173"/>
    <mergeCell ref="B172:B173"/>
    <mergeCell ref="C172:C173"/>
    <mergeCell ref="D172:D173"/>
    <mergeCell ref="E172:E173"/>
    <mergeCell ref="A162:A163"/>
    <mergeCell ref="B162:B163"/>
    <mergeCell ref="C162:C163"/>
    <mergeCell ref="D162:D163"/>
    <mergeCell ref="E162:E163"/>
    <mergeCell ref="A168:A169"/>
    <mergeCell ref="B168:B169"/>
    <mergeCell ref="C168:C169"/>
    <mergeCell ref="D168:D169"/>
    <mergeCell ref="E168:E169"/>
    <mergeCell ref="A158:A159"/>
    <mergeCell ref="B158:B159"/>
    <mergeCell ref="C158:C159"/>
    <mergeCell ref="D158:D159"/>
    <mergeCell ref="E158:E159"/>
    <mergeCell ref="A160:A161"/>
    <mergeCell ref="B160:B161"/>
    <mergeCell ref="C160:C161"/>
    <mergeCell ref="D160:D161"/>
    <mergeCell ref="E160:E161"/>
    <mergeCell ref="A154:A155"/>
    <mergeCell ref="B154:B155"/>
    <mergeCell ref="C154:C155"/>
    <mergeCell ref="D154:D155"/>
    <mergeCell ref="E154:E155"/>
    <mergeCell ref="A156:A157"/>
    <mergeCell ref="B156:B157"/>
    <mergeCell ref="C156:C157"/>
    <mergeCell ref="D156:D157"/>
    <mergeCell ref="E156:E157"/>
    <mergeCell ref="A150:A151"/>
    <mergeCell ref="B150:B151"/>
    <mergeCell ref="C150:C151"/>
    <mergeCell ref="D150:D151"/>
    <mergeCell ref="E150:E151"/>
    <mergeCell ref="A152:A153"/>
    <mergeCell ref="B152:B153"/>
    <mergeCell ref="C152:C153"/>
    <mergeCell ref="D152:D153"/>
    <mergeCell ref="E152:E153"/>
    <mergeCell ref="A146:A147"/>
    <mergeCell ref="B146:B147"/>
    <mergeCell ref="C146:C147"/>
    <mergeCell ref="D146:D147"/>
    <mergeCell ref="E146:E147"/>
    <mergeCell ref="A148:A149"/>
    <mergeCell ref="B148:B149"/>
    <mergeCell ref="C148:C149"/>
    <mergeCell ref="D148:D149"/>
    <mergeCell ref="E148:E149"/>
    <mergeCell ref="A142:A143"/>
    <mergeCell ref="B142:B143"/>
    <mergeCell ref="C142:C143"/>
    <mergeCell ref="D142:D143"/>
    <mergeCell ref="E142:E143"/>
    <mergeCell ref="A144:A145"/>
    <mergeCell ref="B144:B145"/>
    <mergeCell ref="C144:C145"/>
    <mergeCell ref="D144:D145"/>
    <mergeCell ref="E144:E145"/>
    <mergeCell ref="A138:A139"/>
    <mergeCell ref="B138:B139"/>
    <mergeCell ref="C138:C139"/>
    <mergeCell ref="D138:D139"/>
    <mergeCell ref="E138:E139"/>
    <mergeCell ref="A140:A141"/>
    <mergeCell ref="B140:B141"/>
    <mergeCell ref="C140:C141"/>
    <mergeCell ref="D140:D141"/>
    <mergeCell ref="E140:E141"/>
    <mergeCell ref="A134:A135"/>
    <mergeCell ref="B134:B135"/>
    <mergeCell ref="C134:C135"/>
    <mergeCell ref="D134:D135"/>
    <mergeCell ref="E134:E135"/>
    <mergeCell ref="A136:A137"/>
    <mergeCell ref="B136:B137"/>
    <mergeCell ref="C136:C137"/>
    <mergeCell ref="D136:D137"/>
    <mergeCell ref="E136:E137"/>
    <mergeCell ref="A130:A131"/>
    <mergeCell ref="B130:B131"/>
    <mergeCell ref="C130:C131"/>
    <mergeCell ref="D130:D131"/>
    <mergeCell ref="E130:E131"/>
    <mergeCell ref="A132:A133"/>
    <mergeCell ref="B132:B133"/>
    <mergeCell ref="C132:C133"/>
    <mergeCell ref="D132:D133"/>
    <mergeCell ref="E132:E133"/>
    <mergeCell ref="A126:A127"/>
    <mergeCell ref="B126:B127"/>
    <mergeCell ref="C126:C127"/>
    <mergeCell ref="D126:D127"/>
    <mergeCell ref="E126:E127"/>
    <mergeCell ref="A128:A129"/>
    <mergeCell ref="B128:B129"/>
    <mergeCell ref="C128:C129"/>
    <mergeCell ref="D128:D129"/>
    <mergeCell ref="E128:E129"/>
    <mergeCell ref="A122:A123"/>
    <mergeCell ref="B122:B123"/>
    <mergeCell ref="C122:C123"/>
    <mergeCell ref="D122:D123"/>
    <mergeCell ref="E122:E123"/>
    <mergeCell ref="A124:A125"/>
    <mergeCell ref="B124:B125"/>
    <mergeCell ref="C124:C125"/>
    <mergeCell ref="D124:D125"/>
    <mergeCell ref="E124:E125"/>
    <mergeCell ref="A120:A121"/>
    <mergeCell ref="B120:B121"/>
    <mergeCell ref="C120:C121"/>
    <mergeCell ref="D120:D121"/>
    <mergeCell ref="E120:E121"/>
    <mergeCell ref="A116:A117"/>
    <mergeCell ref="B116:B117"/>
    <mergeCell ref="C116:C117"/>
    <mergeCell ref="D116:D117"/>
    <mergeCell ref="E116:E117"/>
    <mergeCell ref="A118:A119"/>
    <mergeCell ref="B118:B119"/>
    <mergeCell ref="C118:C119"/>
    <mergeCell ref="D118:D119"/>
    <mergeCell ref="E118:E119"/>
    <mergeCell ref="A112:A113"/>
    <mergeCell ref="B112:B113"/>
    <mergeCell ref="C112:C113"/>
    <mergeCell ref="D112:D113"/>
    <mergeCell ref="E112:E113"/>
    <mergeCell ref="A114:A115"/>
    <mergeCell ref="B114:B115"/>
    <mergeCell ref="C114:C115"/>
    <mergeCell ref="D114:D115"/>
    <mergeCell ref="E114:E115"/>
    <mergeCell ref="A108:A109"/>
    <mergeCell ref="B108:B109"/>
    <mergeCell ref="C108:C109"/>
    <mergeCell ref="D108:D109"/>
    <mergeCell ref="E108:E109"/>
    <mergeCell ref="A110:A111"/>
    <mergeCell ref="B110:B111"/>
    <mergeCell ref="C110:C111"/>
    <mergeCell ref="D110:D111"/>
    <mergeCell ref="E110:E111"/>
    <mergeCell ref="A104:A105"/>
    <mergeCell ref="B104:B105"/>
    <mergeCell ref="C104:C105"/>
    <mergeCell ref="D104:D105"/>
    <mergeCell ref="E104:E105"/>
    <mergeCell ref="A106:A107"/>
    <mergeCell ref="B106:B107"/>
    <mergeCell ref="C106:C107"/>
    <mergeCell ref="D106:D107"/>
    <mergeCell ref="E106:E107"/>
    <mergeCell ref="A100:A101"/>
    <mergeCell ref="B100:B101"/>
    <mergeCell ref="C100:C101"/>
    <mergeCell ref="D100:D101"/>
    <mergeCell ref="E100:E101"/>
    <mergeCell ref="A102:A103"/>
    <mergeCell ref="B102:B103"/>
    <mergeCell ref="C102:C103"/>
    <mergeCell ref="D102:D103"/>
    <mergeCell ref="E102:E103"/>
    <mergeCell ref="A96:A97"/>
    <mergeCell ref="B96:B97"/>
    <mergeCell ref="C96:C97"/>
    <mergeCell ref="D96:D97"/>
    <mergeCell ref="E96:E97"/>
    <mergeCell ref="A98:A99"/>
    <mergeCell ref="B98:B99"/>
    <mergeCell ref="C98:C99"/>
    <mergeCell ref="D98:D99"/>
    <mergeCell ref="E98:E99"/>
    <mergeCell ref="A92:A93"/>
    <mergeCell ref="B92:B93"/>
    <mergeCell ref="C92:C93"/>
    <mergeCell ref="D92:D93"/>
    <mergeCell ref="E92:E93"/>
    <mergeCell ref="A94:A95"/>
    <mergeCell ref="B94:B95"/>
    <mergeCell ref="C94:C95"/>
    <mergeCell ref="D94:D95"/>
    <mergeCell ref="E94:E95"/>
    <mergeCell ref="A86:A87"/>
    <mergeCell ref="B86:B87"/>
    <mergeCell ref="C86:C87"/>
    <mergeCell ref="D86:D87"/>
    <mergeCell ref="E86:E87"/>
    <mergeCell ref="F86:F87"/>
    <mergeCell ref="A84:A85"/>
    <mergeCell ref="B84:B85"/>
    <mergeCell ref="C84:C85"/>
    <mergeCell ref="D84:D85"/>
    <mergeCell ref="E84:E85"/>
    <mergeCell ref="F84:F85"/>
    <mergeCell ref="A82:A83"/>
    <mergeCell ref="B82:B83"/>
    <mergeCell ref="C82:C83"/>
    <mergeCell ref="D82:D83"/>
    <mergeCell ref="E82:E83"/>
    <mergeCell ref="F82:F83"/>
    <mergeCell ref="A80:A81"/>
    <mergeCell ref="B80:B81"/>
    <mergeCell ref="C80:C81"/>
    <mergeCell ref="D80:D81"/>
    <mergeCell ref="E80:E81"/>
    <mergeCell ref="F80:F81"/>
    <mergeCell ref="A78:A79"/>
    <mergeCell ref="B78:B79"/>
    <mergeCell ref="C78:C79"/>
    <mergeCell ref="D78:D79"/>
    <mergeCell ref="E78:E79"/>
    <mergeCell ref="F78:F79"/>
    <mergeCell ref="A76:A77"/>
    <mergeCell ref="B76:B77"/>
    <mergeCell ref="C76:C77"/>
    <mergeCell ref="D76:D77"/>
    <mergeCell ref="E76:E77"/>
    <mergeCell ref="F76:F77"/>
    <mergeCell ref="A74:A75"/>
    <mergeCell ref="B74:B75"/>
    <mergeCell ref="C74:C75"/>
    <mergeCell ref="D74:D75"/>
    <mergeCell ref="E74:E75"/>
    <mergeCell ref="F74:F75"/>
    <mergeCell ref="A72:A73"/>
    <mergeCell ref="B72:B73"/>
    <mergeCell ref="C72:C73"/>
    <mergeCell ref="D72:D73"/>
    <mergeCell ref="E72:E73"/>
    <mergeCell ref="F72:F73"/>
    <mergeCell ref="A70:A71"/>
    <mergeCell ref="B70:B71"/>
    <mergeCell ref="C70:C71"/>
    <mergeCell ref="D70:D71"/>
    <mergeCell ref="E70:E71"/>
    <mergeCell ref="F70:F71"/>
    <mergeCell ref="A68:A69"/>
    <mergeCell ref="B68:B69"/>
    <mergeCell ref="C68:C69"/>
    <mergeCell ref="D68:D69"/>
    <mergeCell ref="E68:E69"/>
    <mergeCell ref="F68:F69"/>
    <mergeCell ref="A66:A67"/>
    <mergeCell ref="B66:B67"/>
    <mergeCell ref="C66:C67"/>
    <mergeCell ref="D66:D67"/>
    <mergeCell ref="E66:E67"/>
    <mergeCell ref="F66:F67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0:A61"/>
    <mergeCell ref="B60:B61"/>
    <mergeCell ref="C60:C61"/>
    <mergeCell ref="D60:D61"/>
    <mergeCell ref="E60:E61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4:A55"/>
    <mergeCell ref="B54:B55"/>
    <mergeCell ref="C54:C55"/>
    <mergeCell ref="D54:D55"/>
    <mergeCell ref="E54:E55"/>
    <mergeCell ref="A52:A53"/>
    <mergeCell ref="B52:B53"/>
    <mergeCell ref="C52:C53"/>
    <mergeCell ref="D52:D53"/>
    <mergeCell ref="E52:E53"/>
    <mergeCell ref="A50:A51"/>
    <mergeCell ref="B50:B51"/>
    <mergeCell ref="C50:C51"/>
    <mergeCell ref="D50:D51"/>
    <mergeCell ref="E50:E51"/>
    <mergeCell ref="A48:A49"/>
    <mergeCell ref="B48:B49"/>
    <mergeCell ref="C48:C49"/>
    <mergeCell ref="D48:D49"/>
    <mergeCell ref="E48:E49"/>
    <mergeCell ref="A46:A47"/>
    <mergeCell ref="B46:B47"/>
    <mergeCell ref="C46:C47"/>
    <mergeCell ref="D46:D47"/>
    <mergeCell ref="E46:E47"/>
    <mergeCell ref="A44:A45"/>
    <mergeCell ref="B44:B45"/>
    <mergeCell ref="C44:C45"/>
    <mergeCell ref="D44:D45"/>
    <mergeCell ref="E44:E45"/>
    <mergeCell ref="A42:A43"/>
    <mergeCell ref="B42:B43"/>
    <mergeCell ref="C42:C43"/>
    <mergeCell ref="D42:D43"/>
    <mergeCell ref="E42:E43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F38:F39"/>
    <mergeCell ref="A36:A37"/>
    <mergeCell ref="B36:B37"/>
    <mergeCell ref="C36:C37"/>
    <mergeCell ref="D36:D37"/>
    <mergeCell ref="E36:E37"/>
    <mergeCell ref="F36:F37"/>
    <mergeCell ref="A34:A35"/>
    <mergeCell ref="B34:B35"/>
    <mergeCell ref="C34:C35"/>
    <mergeCell ref="D34:D35"/>
    <mergeCell ref="E34:E35"/>
    <mergeCell ref="A32:A33"/>
    <mergeCell ref="B32:B33"/>
    <mergeCell ref="C32:C33"/>
    <mergeCell ref="D32:D33"/>
    <mergeCell ref="E32:E33"/>
    <mergeCell ref="F32:F33"/>
    <mergeCell ref="A30:A31"/>
    <mergeCell ref="B30:B31"/>
    <mergeCell ref="C30:C31"/>
    <mergeCell ref="D30:D31"/>
    <mergeCell ref="E30:E31"/>
    <mergeCell ref="F30:F31"/>
    <mergeCell ref="A28:A29"/>
    <mergeCell ref="B28:B29"/>
    <mergeCell ref="C28:C29"/>
    <mergeCell ref="D28:D29"/>
    <mergeCell ref="E28:E29"/>
    <mergeCell ref="F28:F29"/>
    <mergeCell ref="A26:A27"/>
    <mergeCell ref="B26:B27"/>
    <mergeCell ref="C26:C27"/>
    <mergeCell ref="D26:D27"/>
    <mergeCell ref="E26:E27"/>
    <mergeCell ref="F26:F27"/>
    <mergeCell ref="A24:A25"/>
    <mergeCell ref="B24:B25"/>
    <mergeCell ref="C24:C25"/>
    <mergeCell ref="D24:D25"/>
    <mergeCell ref="E24:E25"/>
    <mergeCell ref="F24:F25"/>
    <mergeCell ref="A22:A23"/>
    <mergeCell ref="B22:B23"/>
    <mergeCell ref="C22:C23"/>
    <mergeCell ref="D22:D23"/>
    <mergeCell ref="E22:E23"/>
    <mergeCell ref="F22:F23"/>
    <mergeCell ref="A20:A21"/>
    <mergeCell ref="B20:B21"/>
    <mergeCell ref="C20:C21"/>
    <mergeCell ref="D20:D21"/>
    <mergeCell ref="E20:E21"/>
    <mergeCell ref="F20:F21"/>
    <mergeCell ref="A18:A19"/>
    <mergeCell ref="B18:B19"/>
    <mergeCell ref="C18:C19"/>
    <mergeCell ref="D18:D19"/>
    <mergeCell ref="E18:E19"/>
    <mergeCell ref="F18:F19"/>
    <mergeCell ref="A16:A17"/>
    <mergeCell ref="B16:B17"/>
    <mergeCell ref="C16:C17"/>
    <mergeCell ref="D16:D17"/>
    <mergeCell ref="E16:E17"/>
    <mergeCell ref="F16:F17"/>
    <mergeCell ref="A14:A15"/>
    <mergeCell ref="B14:B15"/>
    <mergeCell ref="C14:C15"/>
    <mergeCell ref="D14:D15"/>
    <mergeCell ref="E14:E15"/>
    <mergeCell ref="F14:F15"/>
    <mergeCell ref="A12:A13"/>
    <mergeCell ref="B12:B13"/>
    <mergeCell ref="C12:C13"/>
    <mergeCell ref="D12:D13"/>
    <mergeCell ref="E12:E13"/>
    <mergeCell ref="F12:F13"/>
    <mergeCell ref="A4:A5"/>
    <mergeCell ref="B4:B5"/>
    <mergeCell ref="C4:C5"/>
    <mergeCell ref="D4:D5"/>
    <mergeCell ref="E4:E5"/>
    <mergeCell ref="F4:F5"/>
    <mergeCell ref="A10:A11"/>
    <mergeCell ref="B10:B11"/>
    <mergeCell ref="C10:C11"/>
    <mergeCell ref="D10:D11"/>
    <mergeCell ref="E10:E11"/>
    <mergeCell ref="F10:F11"/>
    <mergeCell ref="A8:A9"/>
    <mergeCell ref="B8:B9"/>
    <mergeCell ref="C8:C9"/>
    <mergeCell ref="D8:D9"/>
    <mergeCell ref="E8:E9"/>
    <mergeCell ref="F8:F9"/>
    <mergeCell ref="A6:A7"/>
    <mergeCell ref="B6:B7"/>
    <mergeCell ref="C6:C7"/>
    <mergeCell ref="D6:D7"/>
    <mergeCell ref="E6:E7"/>
    <mergeCell ref="F6:F7"/>
  </mergeCells>
  <phoneticPr fontId="3" type="noConversion"/>
  <conditionalFormatting sqref="K157">
    <cfRule type="cellIs" priority="1" operator="lessThan">
      <formula>$K$156</formula>
    </cfRule>
  </conditionalFormatting>
  <dataValidations disablePrompts="1" count="1">
    <dataValidation type="list" allowBlank="1" showInputMessage="1" showErrorMessage="1" sqref="D54:D57 D62:D65 D4:D35 D68:D87 D134:D137 D142:D145 D92:D123 D210:D213 D218:D221 D168:D199 D224:D243 D298:D301 D306:D309 D248:D279 D312:D331 D390:D393 D398:D401 D338:D369 D404:D423 D148:D163" xr:uid="{E637EFF5-E513-44AD-AB8C-ED534F507F81}">
      <formula1>"基础性指标,突破性指标"</formula1>
    </dataValidation>
  </dataValidations>
  <pageMargins left="0.7" right="0.7" top="0.75" bottom="0.75" header="0.3" footer="0.3"/>
  <pageSetup orientation="portrait" horizontalDpi="90" verticalDpi="90" r:id="rId26"/>
  <headerFooter>
    <oddFooter>&amp;L&amp;1#&amp;"Calibri"&amp;10&amp;K737373Caterpillar: Confidential Yellow</oddFooter>
  </headerFooter>
  <legacy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92E7-521C-4AF2-A1A8-269323B850F4}">
  <dimension ref="A1:V250"/>
  <sheetViews>
    <sheetView zoomScale="70" zoomScaleNormal="6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:A5"/>
    </sheetView>
  </sheetViews>
  <sheetFormatPr defaultColWidth="8.75" defaultRowHeight="19.5" outlineLevelRow="2" x14ac:dyDescent="0.2"/>
  <cols>
    <col min="1" max="1" width="6" style="69" customWidth="1"/>
    <col min="2" max="2" width="9.375" style="69" customWidth="1"/>
    <col min="3" max="3" width="8.375" style="62" bestFit="1" customWidth="1"/>
    <col min="4" max="4" width="17.75" style="62" customWidth="1"/>
    <col min="5" max="5" width="48.75" style="62" bestFit="1" customWidth="1"/>
    <col min="6" max="6" width="21.75" style="62" customWidth="1"/>
    <col min="7" max="7" width="13" style="62" customWidth="1"/>
    <col min="8" max="8" width="12.25" style="69" customWidth="1"/>
    <col min="9" max="9" width="8.375" style="96" bestFit="1" customWidth="1"/>
    <col min="10" max="15" width="8.375" style="97" bestFit="1" customWidth="1"/>
    <col min="16" max="16" width="8.75" style="97" bestFit="1" customWidth="1"/>
    <col min="17" max="20" width="8.375" style="97" bestFit="1" customWidth="1"/>
    <col min="21" max="21" width="14.375" style="62" bestFit="1" customWidth="1"/>
    <col min="22" max="16384" width="8.75" style="62"/>
  </cols>
  <sheetData>
    <row r="1" spans="1:20" ht="25.5" x14ac:dyDescent="0.2">
      <c r="A1" s="117" t="s">
        <v>968</v>
      </c>
      <c r="H1" s="62"/>
      <c r="I1" s="62"/>
      <c r="J1" s="62"/>
      <c r="K1" s="62"/>
      <c r="L1" s="62"/>
      <c r="M1" s="62"/>
      <c r="N1" s="62"/>
      <c r="O1" s="62"/>
      <c r="P1" s="124" t="s">
        <v>587</v>
      </c>
      <c r="Q1" s="122"/>
      <c r="R1" s="122" t="s">
        <v>588</v>
      </c>
    </row>
    <row r="2" spans="1:20" s="122" customFormat="1" ht="7.35" customHeight="1" x14ac:dyDescent="0.2">
      <c r="A2" s="120"/>
      <c r="B2" s="120"/>
    </row>
    <row r="3" spans="1:20" s="123" customFormat="1" outlineLevel="1" x14ac:dyDescent="0.2">
      <c r="A3" s="32" t="s">
        <v>0</v>
      </c>
      <c r="B3" s="32" t="s">
        <v>59</v>
      </c>
      <c r="C3" s="32" t="s">
        <v>62</v>
      </c>
      <c r="D3" s="119" t="s">
        <v>584</v>
      </c>
      <c r="E3" s="32" t="s">
        <v>49</v>
      </c>
      <c r="F3" s="32" t="s">
        <v>545</v>
      </c>
      <c r="G3" s="32"/>
      <c r="H3" s="32" t="s">
        <v>627</v>
      </c>
      <c r="I3" s="32" t="s">
        <v>485</v>
      </c>
      <c r="J3" s="32" t="s">
        <v>486</v>
      </c>
      <c r="K3" s="32" t="s">
        <v>487</v>
      </c>
      <c r="L3" s="32" t="s">
        <v>488</v>
      </c>
      <c r="M3" s="32" t="s">
        <v>489</v>
      </c>
      <c r="N3" s="32" t="s">
        <v>490</v>
      </c>
      <c r="O3" s="32" t="s">
        <v>491</v>
      </c>
      <c r="P3" s="32" t="s">
        <v>492</v>
      </c>
      <c r="Q3" s="32" t="s">
        <v>493</v>
      </c>
      <c r="R3" s="32" t="s">
        <v>494</v>
      </c>
      <c r="S3" s="32" t="s">
        <v>495</v>
      </c>
      <c r="T3" s="32" t="s">
        <v>496</v>
      </c>
    </row>
    <row r="4" spans="1:20" ht="21" customHeight="1" outlineLevel="1" x14ac:dyDescent="0.2">
      <c r="A4" s="524">
        <v>1</v>
      </c>
      <c r="B4" s="526" t="s">
        <v>7</v>
      </c>
      <c r="C4" s="526" t="s">
        <v>63</v>
      </c>
      <c r="D4" s="526" t="s">
        <v>497</v>
      </c>
      <c r="E4" s="528" t="s">
        <v>78</v>
      </c>
      <c r="F4" s="530"/>
      <c r="G4" s="3" t="s">
        <v>542</v>
      </c>
      <c r="H4" s="134">
        <v>0</v>
      </c>
      <c r="I4" s="134">
        <v>0</v>
      </c>
      <c r="J4" s="134">
        <v>0</v>
      </c>
      <c r="K4" s="134">
        <v>0</v>
      </c>
      <c r="L4" s="134">
        <v>0</v>
      </c>
      <c r="M4" s="134">
        <v>0</v>
      </c>
      <c r="N4" s="134">
        <v>0</v>
      </c>
      <c r="O4" s="134">
        <v>0</v>
      </c>
      <c r="P4" s="134">
        <v>0</v>
      </c>
      <c r="Q4" s="134">
        <v>0</v>
      </c>
      <c r="R4" s="134">
        <v>0</v>
      </c>
      <c r="S4" s="134">
        <v>0</v>
      </c>
      <c r="T4" s="134">
        <v>0</v>
      </c>
    </row>
    <row r="5" spans="1:20" ht="19.350000000000001" customHeight="1" outlineLevel="1" x14ac:dyDescent="0.2">
      <c r="A5" s="525"/>
      <c r="B5" s="527"/>
      <c r="C5" s="527"/>
      <c r="D5" s="527"/>
      <c r="E5" s="529"/>
      <c r="F5" s="531"/>
      <c r="G5" s="3" t="s">
        <v>543</v>
      </c>
      <c r="H5" s="144">
        <v>0</v>
      </c>
      <c r="I5" s="144">
        <v>0</v>
      </c>
      <c r="J5" s="144">
        <v>0</v>
      </c>
      <c r="K5" s="144">
        <v>0</v>
      </c>
      <c r="L5" s="144">
        <v>0</v>
      </c>
      <c r="M5" s="144">
        <v>0</v>
      </c>
      <c r="N5" s="144">
        <v>0</v>
      </c>
      <c r="O5" s="144">
        <v>0</v>
      </c>
      <c r="P5" s="144">
        <v>0</v>
      </c>
      <c r="Q5" s="144">
        <v>0</v>
      </c>
      <c r="R5" s="144">
        <v>0</v>
      </c>
      <c r="S5" s="3"/>
      <c r="T5" s="3"/>
    </row>
    <row r="6" spans="1:20" outlineLevel="1" x14ac:dyDescent="0.2">
      <c r="A6" s="524">
        <f>A4+1</f>
        <v>2</v>
      </c>
      <c r="B6" s="526" t="s">
        <v>7</v>
      </c>
      <c r="C6" s="526" t="s">
        <v>63</v>
      </c>
      <c r="D6" s="526" t="s">
        <v>497</v>
      </c>
      <c r="E6" s="528" t="s">
        <v>79</v>
      </c>
      <c r="F6" s="530"/>
      <c r="G6" s="3" t="s">
        <v>542</v>
      </c>
      <c r="H6" s="134">
        <v>0</v>
      </c>
      <c r="I6" s="134">
        <v>0</v>
      </c>
      <c r="J6" s="134">
        <v>0</v>
      </c>
      <c r="K6" s="134">
        <v>0</v>
      </c>
      <c r="L6" s="134">
        <v>0</v>
      </c>
      <c r="M6" s="134">
        <v>0</v>
      </c>
      <c r="N6" s="134">
        <v>0</v>
      </c>
      <c r="O6" s="134">
        <v>0</v>
      </c>
      <c r="P6" s="134">
        <v>0</v>
      </c>
      <c r="Q6" s="134">
        <v>0</v>
      </c>
      <c r="R6" s="134">
        <v>0</v>
      </c>
      <c r="S6" s="134">
        <v>0</v>
      </c>
      <c r="T6" s="134">
        <v>0</v>
      </c>
    </row>
    <row r="7" spans="1:20" outlineLevel="1" x14ac:dyDescent="0.2">
      <c r="A7" s="525"/>
      <c r="B7" s="527"/>
      <c r="C7" s="527"/>
      <c r="D7" s="527"/>
      <c r="E7" s="529"/>
      <c r="F7" s="531"/>
      <c r="G7" s="3" t="s">
        <v>543</v>
      </c>
      <c r="H7" s="144">
        <v>0</v>
      </c>
      <c r="I7" s="144">
        <v>0</v>
      </c>
      <c r="J7" s="144">
        <v>0</v>
      </c>
      <c r="K7" s="144">
        <v>0</v>
      </c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3"/>
      <c r="T7" s="3"/>
    </row>
    <row r="8" spans="1:20" outlineLevel="1" x14ac:dyDescent="0.2">
      <c r="A8" s="524">
        <f>A6+1</f>
        <v>3</v>
      </c>
      <c r="B8" s="526" t="s">
        <v>7</v>
      </c>
      <c r="C8" s="526" t="s">
        <v>63</v>
      </c>
      <c r="D8" s="526" t="s">
        <v>50</v>
      </c>
      <c r="E8" s="528" t="s">
        <v>498</v>
      </c>
      <c r="F8" s="530"/>
      <c r="G8" s="3" t="s">
        <v>542</v>
      </c>
      <c r="H8" s="135">
        <v>0.91</v>
      </c>
      <c r="I8" s="135" t="s">
        <v>499</v>
      </c>
      <c r="J8" s="135" t="s">
        <v>499</v>
      </c>
      <c r="K8" s="135" t="s">
        <v>499</v>
      </c>
      <c r="L8" s="135" t="s">
        <v>499</v>
      </c>
      <c r="M8" s="135" t="s">
        <v>499</v>
      </c>
      <c r="N8" s="135" t="s">
        <v>499</v>
      </c>
      <c r="O8" s="135" t="s">
        <v>499</v>
      </c>
      <c r="P8" s="135" t="s">
        <v>499</v>
      </c>
      <c r="Q8" s="135" t="s">
        <v>499</v>
      </c>
      <c r="R8" s="135" t="s">
        <v>499</v>
      </c>
      <c r="S8" s="135" t="s">
        <v>499</v>
      </c>
      <c r="T8" s="135">
        <v>0.91</v>
      </c>
    </row>
    <row r="9" spans="1:20" outlineLevel="1" x14ac:dyDescent="0.2">
      <c r="A9" s="525"/>
      <c r="B9" s="527"/>
      <c r="C9" s="527"/>
      <c r="D9" s="527"/>
      <c r="E9" s="529"/>
      <c r="F9" s="531"/>
      <c r="G9" s="3" t="s">
        <v>543</v>
      </c>
      <c r="H9" s="7" t="s">
        <v>605</v>
      </c>
      <c r="I9" s="7" t="s">
        <v>602</v>
      </c>
      <c r="J9" s="7" t="s">
        <v>602</v>
      </c>
      <c r="K9" s="7" t="s">
        <v>602</v>
      </c>
      <c r="L9" s="7" t="s">
        <v>605</v>
      </c>
      <c r="M9" s="7" t="s">
        <v>605</v>
      </c>
      <c r="N9" s="7" t="s">
        <v>605</v>
      </c>
      <c r="O9" s="7" t="s">
        <v>605</v>
      </c>
      <c r="P9" s="7" t="s">
        <v>605</v>
      </c>
      <c r="Q9" s="7" t="s">
        <v>605</v>
      </c>
      <c r="R9" s="7" t="s">
        <v>605</v>
      </c>
      <c r="S9" s="7"/>
      <c r="T9" s="7"/>
    </row>
    <row r="10" spans="1:20" outlineLevel="1" x14ac:dyDescent="0.2">
      <c r="A10" s="524">
        <f>A8+1</f>
        <v>4</v>
      </c>
      <c r="B10" s="526" t="s">
        <v>7</v>
      </c>
      <c r="C10" s="526" t="s">
        <v>63</v>
      </c>
      <c r="D10" s="526" t="s">
        <v>50</v>
      </c>
      <c r="E10" s="528" t="s">
        <v>573</v>
      </c>
      <c r="F10" s="530" t="s">
        <v>603</v>
      </c>
      <c r="G10" s="3" t="s">
        <v>542</v>
      </c>
      <c r="H10" s="135">
        <v>0.4</v>
      </c>
      <c r="I10" s="136">
        <v>0.3</v>
      </c>
      <c r="J10" s="136">
        <v>0.3</v>
      </c>
      <c r="K10" s="136">
        <v>0.3</v>
      </c>
      <c r="L10" s="136">
        <v>0.35</v>
      </c>
      <c r="M10" s="136">
        <v>0.35</v>
      </c>
      <c r="N10" s="136">
        <v>0.35</v>
      </c>
      <c r="O10" s="136">
        <v>0.4</v>
      </c>
      <c r="P10" s="136">
        <v>0.4</v>
      </c>
      <c r="Q10" s="136">
        <v>0.4</v>
      </c>
      <c r="R10" s="136">
        <v>0.4</v>
      </c>
      <c r="S10" s="136">
        <v>0.4</v>
      </c>
      <c r="T10" s="136">
        <v>0.4</v>
      </c>
    </row>
    <row r="11" spans="1:20" outlineLevel="1" x14ac:dyDescent="0.2">
      <c r="A11" s="525"/>
      <c r="B11" s="527"/>
      <c r="C11" s="527"/>
      <c r="D11" s="527"/>
      <c r="E11" s="529"/>
      <c r="F11" s="531"/>
      <c r="G11" s="3" t="s">
        <v>543</v>
      </c>
      <c r="H11" s="145">
        <v>0.51</v>
      </c>
      <c r="I11" s="145">
        <v>0.31</v>
      </c>
      <c r="J11" s="145">
        <v>0.39</v>
      </c>
      <c r="K11" s="145">
        <v>0.51</v>
      </c>
      <c r="L11" s="145">
        <v>0.51</v>
      </c>
      <c r="M11" s="145">
        <v>0.52</v>
      </c>
      <c r="N11" s="145">
        <f>105/213</f>
        <v>0.49295774647887325</v>
      </c>
      <c r="O11" s="145">
        <f>74/182</f>
        <v>0.40659340659340659</v>
      </c>
      <c r="P11" s="145">
        <f>71/179</f>
        <v>0.39664804469273746</v>
      </c>
      <c r="Q11" s="145">
        <v>0.498</v>
      </c>
      <c r="R11" s="145">
        <f>128/236</f>
        <v>0.5423728813559322</v>
      </c>
      <c r="S11" s="101"/>
      <c r="T11" s="101"/>
    </row>
    <row r="12" spans="1:20" outlineLevel="1" x14ac:dyDescent="0.2">
      <c r="A12" s="524">
        <f t="shared" ref="A12" si="0">A10+1</f>
        <v>5</v>
      </c>
      <c r="B12" s="526" t="s">
        <v>7</v>
      </c>
      <c r="C12" s="526" t="s">
        <v>63</v>
      </c>
      <c r="D12" s="526" t="s">
        <v>512</v>
      </c>
      <c r="E12" s="528" t="s">
        <v>546</v>
      </c>
      <c r="F12" s="530" t="s">
        <v>606</v>
      </c>
      <c r="G12" s="3" t="s">
        <v>542</v>
      </c>
      <c r="H12" s="137">
        <v>3.5</v>
      </c>
      <c r="I12" s="137">
        <v>3.3</v>
      </c>
      <c r="J12" s="137">
        <v>3.3</v>
      </c>
      <c r="K12" s="137">
        <v>3.3</v>
      </c>
      <c r="L12" s="137">
        <v>3.3</v>
      </c>
      <c r="M12" s="137">
        <v>3.3</v>
      </c>
      <c r="N12" s="137">
        <v>3.3</v>
      </c>
      <c r="O12" s="137">
        <v>3.5</v>
      </c>
      <c r="P12" s="137">
        <v>3.5</v>
      </c>
      <c r="Q12" s="137">
        <v>3.5</v>
      </c>
      <c r="R12" s="137">
        <v>3.5</v>
      </c>
      <c r="S12" s="137">
        <v>3.5</v>
      </c>
      <c r="T12" s="137">
        <v>3.5</v>
      </c>
    </row>
    <row r="13" spans="1:20" outlineLevel="1" x14ac:dyDescent="0.2">
      <c r="A13" s="525"/>
      <c r="B13" s="527"/>
      <c r="C13" s="527"/>
      <c r="D13" s="527"/>
      <c r="E13" s="529"/>
      <c r="F13" s="531"/>
      <c r="G13" s="3" t="s">
        <v>543</v>
      </c>
      <c r="H13" s="146">
        <v>3.4</v>
      </c>
      <c r="I13" s="146">
        <v>3.4</v>
      </c>
      <c r="J13" s="146">
        <v>3.4</v>
      </c>
      <c r="K13" s="146">
        <v>3.4</v>
      </c>
      <c r="L13" s="146">
        <v>3.4</v>
      </c>
      <c r="M13" s="146">
        <v>3.5</v>
      </c>
      <c r="N13" s="146">
        <v>3.4</v>
      </c>
      <c r="O13" s="146">
        <v>3.5</v>
      </c>
      <c r="P13" s="146">
        <v>3.5</v>
      </c>
      <c r="Q13" s="146">
        <v>3.5</v>
      </c>
      <c r="R13" s="146">
        <v>3.5</v>
      </c>
      <c r="S13" s="100"/>
      <c r="T13" s="100"/>
    </row>
    <row r="14" spans="1:20" outlineLevel="1" x14ac:dyDescent="0.2">
      <c r="A14" s="524">
        <f t="shared" ref="A14" si="1">A12+1</f>
        <v>6</v>
      </c>
      <c r="B14" s="526" t="s">
        <v>7</v>
      </c>
      <c r="C14" s="526" t="s">
        <v>63</v>
      </c>
      <c r="D14" s="526" t="s">
        <v>512</v>
      </c>
      <c r="E14" s="528" t="s">
        <v>547</v>
      </c>
      <c r="F14" s="530" t="s">
        <v>606</v>
      </c>
      <c r="G14" s="3" t="s">
        <v>542</v>
      </c>
      <c r="H14" s="136">
        <v>1</v>
      </c>
      <c r="I14" s="136">
        <v>1</v>
      </c>
      <c r="J14" s="136">
        <v>1</v>
      </c>
      <c r="K14" s="136">
        <v>1</v>
      </c>
      <c r="L14" s="136">
        <v>1</v>
      </c>
      <c r="M14" s="136">
        <v>1</v>
      </c>
      <c r="N14" s="136">
        <v>1</v>
      </c>
      <c r="O14" s="136">
        <v>1</v>
      </c>
      <c r="P14" s="136">
        <v>1</v>
      </c>
      <c r="Q14" s="136">
        <v>1</v>
      </c>
      <c r="R14" s="136">
        <v>1</v>
      </c>
      <c r="S14" s="136">
        <v>1</v>
      </c>
      <c r="T14" s="136">
        <v>1</v>
      </c>
    </row>
    <row r="15" spans="1:20" outlineLevel="1" x14ac:dyDescent="0.2">
      <c r="A15" s="525"/>
      <c r="B15" s="527"/>
      <c r="C15" s="527"/>
      <c r="D15" s="527"/>
      <c r="E15" s="529"/>
      <c r="F15" s="531"/>
      <c r="G15" s="3" t="s">
        <v>543</v>
      </c>
      <c r="H15" s="145">
        <v>1</v>
      </c>
      <c r="I15" s="145">
        <v>1</v>
      </c>
      <c r="J15" s="145">
        <v>1</v>
      </c>
      <c r="K15" s="131">
        <v>0.98</v>
      </c>
      <c r="L15" s="145">
        <v>1</v>
      </c>
      <c r="M15" s="145">
        <v>1</v>
      </c>
      <c r="N15" s="145">
        <v>1</v>
      </c>
      <c r="O15" s="145">
        <v>1</v>
      </c>
      <c r="P15" s="145">
        <v>1</v>
      </c>
      <c r="Q15" s="145">
        <v>1</v>
      </c>
      <c r="R15" s="145">
        <v>1</v>
      </c>
      <c r="S15" s="101"/>
      <c r="T15" s="101"/>
    </row>
    <row r="16" spans="1:20" outlineLevel="1" x14ac:dyDescent="0.2">
      <c r="A16" s="524">
        <f t="shared" ref="A16" si="2">A14+1</f>
        <v>7</v>
      </c>
      <c r="B16" s="526" t="s">
        <v>7</v>
      </c>
      <c r="C16" s="526" t="s">
        <v>63</v>
      </c>
      <c r="D16" s="526" t="s">
        <v>512</v>
      </c>
      <c r="E16" s="528" t="s">
        <v>548</v>
      </c>
      <c r="F16" s="530" t="s">
        <v>606</v>
      </c>
      <c r="G16" s="3" t="s">
        <v>542</v>
      </c>
      <c r="H16" s="136">
        <v>0.95</v>
      </c>
      <c r="I16" s="136">
        <v>0.95</v>
      </c>
      <c r="J16" s="136">
        <v>0.95</v>
      </c>
      <c r="K16" s="136">
        <v>0.95</v>
      </c>
      <c r="L16" s="136">
        <v>0.95</v>
      </c>
      <c r="M16" s="136">
        <v>0.95</v>
      </c>
      <c r="N16" s="136">
        <v>0.95</v>
      </c>
      <c r="O16" s="136">
        <v>0.95</v>
      </c>
      <c r="P16" s="136">
        <v>0.95</v>
      </c>
      <c r="Q16" s="136">
        <v>0.95</v>
      </c>
      <c r="R16" s="136">
        <v>0.95</v>
      </c>
      <c r="S16" s="136">
        <v>0.95</v>
      </c>
      <c r="T16" s="136">
        <v>0.95</v>
      </c>
    </row>
    <row r="17" spans="1:20" outlineLevel="1" x14ac:dyDescent="0.2">
      <c r="A17" s="525"/>
      <c r="B17" s="527"/>
      <c r="C17" s="527"/>
      <c r="D17" s="527"/>
      <c r="E17" s="529"/>
      <c r="F17" s="531"/>
      <c r="G17" s="3" t="s">
        <v>543</v>
      </c>
      <c r="H17" s="145">
        <v>1</v>
      </c>
      <c r="I17" s="145">
        <v>1</v>
      </c>
      <c r="J17" s="145">
        <v>0.98</v>
      </c>
      <c r="K17" s="145">
        <v>0.98</v>
      </c>
      <c r="L17" s="145">
        <v>1</v>
      </c>
      <c r="M17" s="145">
        <v>1</v>
      </c>
      <c r="N17" s="145">
        <v>1</v>
      </c>
      <c r="O17" s="145">
        <v>1</v>
      </c>
      <c r="P17" s="145">
        <v>1</v>
      </c>
      <c r="Q17" s="145">
        <v>1</v>
      </c>
      <c r="R17" s="145">
        <v>1</v>
      </c>
      <c r="S17" s="101"/>
      <c r="T17" s="101"/>
    </row>
    <row r="18" spans="1:20" outlineLevel="1" x14ac:dyDescent="0.2">
      <c r="A18" s="524">
        <f t="shared" ref="A18" si="3">A16+1</f>
        <v>8</v>
      </c>
      <c r="B18" s="526" t="s">
        <v>7</v>
      </c>
      <c r="C18" s="526" t="s">
        <v>63</v>
      </c>
      <c r="D18" s="526" t="s">
        <v>512</v>
      </c>
      <c r="E18" s="528" t="s">
        <v>580</v>
      </c>
      <c r="F18" s="530" t="s">
        <v>606</v>
      </c>
      <c r="G18" s="3" t="s">
        <v>542</v>
      </c>
      <c r="H18" s="137">
        <v>120</v>
      </c>
      <c r="I18" s="137" t="s">
        <v>133</v>
      </c>
      <c r="J18" s="137" t="s">
        <v>133</v>
      </c>
      <c r="K18" s="137" t="s">
        <v>133</v>
      </c>
      <c r="L18" s="137" t="s">
        <v>133</v>
      </c>
      <c r="M18" s="137" t="s">
        <v>133</v>
      </c>
      <c r="N18" s="137" t="s">
        <v>133</v>
      </c>
      <c r="O18" s="137" t="s">
        <v>133</v>
      </c>
      <c r="P18" s="137" t="s">
        <v>133</v>
      </c>
      <c r="Q18" s="137" t="s">
        <v>133</v>
      </c>
      <c r="R18" s="137" t="s">
        <v>133</v>
      </c>
      <c r="S18" s="137" t="s">
        <v>133</v>
      </c>
      <c r="T18" s="137" t="s">
        <v>133</v>
      </c>
    </row>
    <row r="19" spans="1:20" outlineLevel="1" x14ac:dyDescent="0.2">
      <c r="A19" s="525"/>
      <c r="B19" s="527"/>
      <c r="C19" s="527"/>
      <c r="D19" s="527"/>
      <c r="E19" s="529"/>
      <c r="F19" s="531"/>
      <c r="G19" s="3" t="s">
        <v>543</v>
      </c>
      <c r="H19" s="100" t="s">
        <v>133</v>
      </c>
      <c r="I19" s="100" t="s">
        <v>133</v>
      </c>
      <c r="J19" s="100" t="s">
        <v>133</v>
      </c>
      <c r="K19" s="100" t="s">
        <v>133</v>
      </c>
      <c r="L19" s="100" t="s">
        <v>133</v>
      </c>
      <c r="M19" s="100" t="s">
        <v>133</v>
      </c>
      <c r="N19" s="100" t="s">
        <v>133</v>
      </c>
      <c r="O19" s="100" t="s">
        <v>629</v>
      </c>
      <c r="P19" s="100" t="s">
        <v>629</v>
      </c>
      <c r="Q19" s="100" t="s">
        <v>629</v>
      </c>
      <c r="R19" s="100" t="s">
        <v>629</v>
      </c>
      <c r="S19" s="100"/>
      <c r="T19" s="100"/>
    </row>
    <row r="20" spans="1:20" outlineLevel="1" x14ac:dyDescent="0.2">
      <c r="A20" s="524">
        <f t="shared" ref="A20" si="4">A18+1</f>
        <v>9</v>
      </c>
      <c r="B20" s="526" t="s">
        <v>7</v>
      </c>
      <c r="C20" s="526" t="s">
        <v>63</v>
      </c>
      <c r="D20" s="526" t="s">
        <v>512</v>
      </c>
      <c r="E20" s="528" t="s">
        <v>549</v>
      </c>
      <c r="F20" s="530" t="s">
        <v>606</v>
      </c>
      <c r="G20" s="3" t="s">
        <v>542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</row>
    <row r="21" spans="1:20" outlineLevel="1" x14ac:dyDescent="0.2">
      <c r="A21" s="525"/>
      <c r="B21" s="527"/>
      <c r="C21" s="527"/>
      <c r="D21" s="527"/>
      <c r="E21" s="529"/>
      <c r="F21" s="531"/>
      <c r="G21" s="3" t="s">
        <v>543</v>
      </c>
      <c r="H21" s="146">
        <v>0</v>
      </c>
      <c r="I21" s="146">
        <v>0</v>
      </c>
      <c r="J21" s="146">
        <v>0</v>
      </c>
      <c r="K21" s="146">
        <v>0</v>
      </c>
      <c r="L21" s="146">
        <v>0</v>
      </c>
      <c r="M21" s="146">
        <v>0</v>
      </c>
      <c r="N21" s="146">
        <v>0</v>
      </c>
      <c r="O21" s="146">
        <v>0</v>
      </c>
      <c r="P21" s="146">
        <v>0</v>
      </c>
      <c r="Q21" s="146">
        <v>0</v>
      </c>
      <c r="R21" s="146">
        <v>0</v>
      </c>
      <c r="S21" s="100"/>
      <c r="T21" s="100"/>
    </row>
    <row r="22" spans="1:20" outlineLevel="1" x14ac:dyDescent="0.2">
      <c r="A22" s="524">
        <f t="shared" ref="A22" si="5">A20+1</f>
        <v>10</v>
      </c>
      <c r="B22" s="526" t="s">
        <v>7</v>
      </c>
      <c r="C22" s="526" t="s">
        <v>63</v>
      </c>
      <c r="D22" s="526" t="s">
        <v>512</v>
      </c>
      <c r="E22" s="528" t="s">
        <v>997</v>
      </c>
      <c r="F22" s="530" t="s">
        <v>606</v>
      </c>
      <c r="G22" s="3" t="s">
        <v>542</v>
      </c>
      <c r="H22" s="137">
        <v>5</v>
      </c>
      <c r="I22" s="137">
        <v>5</v>
      </c>
      <c r="J22" s="137">
        <v>5</v>
      </c>
      <c r="K22" s="137">
        <v>5</v>
      </c>
      <c r="L22" s="137">
        <v>5</v>
      </c>
      <c r="M22" s="137">
        <v>5</v>
      </c>
      <c r="N22" s="137">
        <v>5</v>
      </c>
      <c r="O22" s="137">
        <v>5</v>
      </c>
      <c r="P22" s="137">
        <v>5</v>
      </c>
      <c r="Q22" s="137">
        <v>5</v>
      </c>
      <c r="R22" s="137">
        <v>5</v>
      </c>
      <c r="S22" s="137">
        <v>5</v>
      </c>
      <c r="T22" s="137">
        <v>5</v>
      </c>
    </row>
    <row r="23" spans="1:20" outlineLevel="1" x14ac:dyDescent="0.2">
      <c r="A23" s="525"/>
      <c r="B23" s="527"/>
      <c r="C23" s="527"/>
      <c r="D23" s="527"/>
      <c r="E23" s="529"/>
      <c r="F23" s="531"/>
      <c r="G23" s="3" t="s">
        <v>543</v>
      </c>
      <c r="H23" s="146">
        <v>2</v>
      </c>
      <c r="I23" s="146">
        <v>2</v>
      </c>
      <c r="J23" s="146">
        <v>2</v>
      </c>
      <c r="K23" s="146">
        <v>2</v>
      </c>
      <c r="L23" s="146">
        <v>2</v>
      </c>
      <c r="M23" s="146">
        <v>4</v>
      </c>
      <c r="N23" s="146">
        <v>0</v>
      </c>
      <c r="O23" s="146">
        <v>0</v>
      </c>
      <c r="P23" s="146">
        <v>0</v>
      </c>
      <c r="Q23" s="146">
        <v>3</v>
      </c>
      <c r="R23" s="146">
        <v>5</v>
      </c>
      <c r="S23" s="100"/>
      <c r="T23" s="100"/>
    </row>
    <row r="24" spans="1:20" outlineLevel="1" x14ac:dyDescent="0.2">
      <c r="A24" s="524">
        <f t="shared" ref="A24" si="6">A22+1</f>
        <v>11</v>
      </c>
      <c r="B24" s="526" t="s">
        <v>7</v>
      </c>
      <c r="C24" s="526" t="s">
        <v>63</v>
      </c>
      <c r="D24" s="526" t="s">
        <v>512</v>
      </c>
      <c r="E24" s="528" t="s">
        <v>551</v>
      </c>
      <c r="F24" s="530" t="s">
        <v>606</v>
      </c>
      <c r="G24" s="3" t="s">
        <v>542</v>
      </c>
      <c r="H24" s="136">
        <v>1</v>
      </c>
      <c r="I24" s="136">
        <v>1</v>
      </c>
      <c r="J24" s="136">
        <v>1</v>
      </c>
      <c r="K24" s="136">
        <v>1</v>
      </c>
      <c r="L24" s="136">
        <v>1</v>
      </c>
      <c r="M24" s="136">
        <v>1</v>
      </c>
      <c r="N24" s="136">
        <v>1</v>
      </c>
      <c r="O24" s="136">
        <v>1</v>
      </c>
      <c r="P24" s="136">
        <v>1</v>
      </c>
      <c r="Q24" s="136">
        <v>1</v>
      </c>
      <c r="R24" s="136">
        <v>1</v>
      </c>
      <c r="S24" s="136">
        <v>1</v>
      </c>
      <c r="T24" s="136">
        <v>1</v>
      </c>
    </row>
    <row r="25" spans="1:20" outlineLevel="1" x14ac:dyDescent="0.2">
      <c r="A25" s="525"/>
      <c r="B25" s="527"/>
      <c r="C25" s="527"/>
      <c r="D25" s="527"/>
      <c r="E25" s="529"/>
      <c r="F25" s="531"/>
      <c r="G25" s="3" t="s">
        <v>543</v>
      </c>
      <c r="H25" s="145">
        <v>1</v>
      </c>
      <c r="I25" s="145">
        <v>1</v>
      </c>
      <c r="J25" s="145">
        <v>1</v>
      </c>
      <c r="K25" s="145">
        <v>1</v>
      </c>
      <c r="L25" s="145">
        <v>1</v>
      </c>
      <c r="M25" s="145">
        <v>1</v>
      </c>
      <c r="N25" s="145">
        <v>1</v>
      </c>
      <c r="O25" s="145">
        <v>1</v>
      </c>
      <c r="P25" s="145">
        <v>1</v>
      </c>
      <c r="Q25" s="145">
        <v>1</v>
      </c>
      <c r="R25" s="145">
        <v>1</v>
      </c>
      <c r="S25" s="101"/>
      <c r="T25" s="101"/>
    </row>
    <row r="26" spans="1:20" outlineLevel="1" x14ac:dyDescent="0.2">
      <c r="A26" s="524">
        <f t="shared" ref="A26" si="7">A24+1</f>
        <v>12</v>
      </c>
      <c r="B26" s="526" t="s">
        <v>7</v>
      </c>
      <c r="C26" s="526" t="s">
        <v>63</v>
      </c>
      <c r="D26" s="526" t="s">
        <v>52</v>
      </c>
      <c r="E26" s="528" t="s">
        <v>581</v>
      </c>
      <c r="F26" s="530" t="s">
        <v>606</v>
      </c>
      <c r="G26" s="3" t="s">
        <v>542</v>
      </c>
      <c r="H26" s="137">
        <v>0</v>
      </c>
      <c r="I26" s="137">
        <v>0</v>
      </c>
      <c r="J26" s="137">
        <v>0</v>
      </c>
      <c r="K26" s="137">
        <v>0</v>
      </c>
      <c r="L26" s="137">
        <v>0</v>
      </c>
      <c r="M26" s="137">
        <v>0</v>
      </c>
      <c r="N26" s="137">
        <v>0</v>
      </c>
      <c r="O26" s="137">
        <v>0</v>
      </c>
      <c r="P26" s="137">
        <v>0</v>
      </c>
      <c r="Q26" s="137">
        <v>0</v>
      </c>
      <c r="R26" s="137">
        <v>0</v>
      </c>
      <c r="S26" s="137">
        <v>0</v>
      </c>
      <c r="T26" s="137">
        <v>0</v>
      </c>
    </row>
    <row r="27" spans="1:20" outlineLevel="1" x14ac:dyDescent="0.2">
      <c r="A27" s="525"/>
      <c r="B27" s="527"/>
      <c r="C27" s="527"/>
      <c r="D27" s="527"/>
      <c r="E27" s="529"/>
      <c r="F27" s="531"/>
      <c r="G27" s="3" t="s">
        <v>543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/>
      <c r="T27" s="100"/>
    </row>
    <row r="28" spans="1:20" outlineLevel="1" x14ac:dyDescent="0.2">
      <c r="A28" s="524">
        <f t="shared" ref="A28" si="8">A26+1</f>
        <v>13</v>
      </c>
      <c r="B28" s="526" t="s">
        <v>7</v>
      </c>
      <c r="C28" s="526" t="s">
        <v>63</v>
      </c>
      <c r="D28" s="526" t="s">
        <v>512</v>
      </c>
      <c r="E28" s="528" t="s">
        <v>582</v>
      </c>
      <c r="F28" s="530" t="s">
        <v>617</v>
      </c>
      <c r="G28" s="3" t="s">
        <v>542</v>
      </c>
      <c r="H28" s="136">
        <v>1</v>
      </c>
      <c r="I28" s="136">
        <v>1</v>
      </c>
      <c r="J28" s="136">
        <v>1</v>
      </c>
      <c r="K28" s="136">
        <v>1</v>
      </c>
      <c r="L28" s="136">
        <v>1</v>
      </c>
      <c r="M28" s="136">
        <v>1</v>
      </c>
      <c r="N28" s="136">
        <v>1</v>
      </c>
      <c r="O28" s="136">
        <v>1</v>
      </c>
      <c r="P28" s="136">
        <v>1</v>
      </c>
      <c r="Q28" s="136">
        <v>1</v>
      </c>
      <c r="R28" s="136">
        <v>1</v>
      </c>
      <c r="S28" s="136">
        <v>1</v>
      </c>
      <c r="T28" s="136">
        <v>1</v>
      </c>
    </row>
    <row r="29" spans="1:20" outlineLevel="1" x14ac:dyDescent="0.2">
      <c r="A29" s="525"/>
      <c r="B29" s="527"/>
      <c r="C29" s="527"/>
      <c r="D29" s="527"/>
      <c r="E29" s="529"/>
      <c r="F29" s="531"/>
      <c r="G29" s="3" t="s">
        <v>543</v>
      </c>
      <c r="H29" s="145">
        <v>1</v>
      </c>
      <c r="I29" s="145">
        <v>1</v>
      </c>
      <c r="J29" s="145">
        <v>1</v>
      </c>
      <c r="K29" s="145">
        <v>1</v>
      </c>
      <c r="L29" s="145">
        <v>1</v>
      </c>
      <c r="M29" s="145">
        <v>1</v>
      </c>
      <c r="N29" s="145">
        <v>1</v>
      </c>
      <c r="O29" s="145">
        <v>1</v>
      </c>
      <c r="P29" s="145">
        <v>1</v>
      </c>
      <c r="Q29" s="145">
        <v>1</v>
      </c>
      <c r="R29" s="145">
        <v>1</v>
      </c>
      <c r="S29" s="101"/>
      <c r="T29" s="101"/>
    </row>
    <row r="30" spans="1:20" outlineLevel="1" x14ac:dyDescent="0.2">
      <c r="A30" s="524">
        <f t="shared" ref="A30" si="9">A28+1</f>
        <v>14</v>
      </c>
      <c r="B30" s="526" t="s">
        <v>7</v>
      </c>
      <c r="C30" s="526" t="s">
        <v>63</v>
      </c>
      <c r="D30" s="526" t="s">
        <v>512</v>
      </c>
      <c r="E30" s="528" t="s">
        <v>583</v>
      </c>
      <c r="F30" s="530"/>
      <c r="G30" s="3" t="s">
        <v>542</v>
      </c>
      <c r="H30" s="136">
        <v>1</v>
      </c>
      <c r="I30" s="136">
        <v>1</v>
      </c>
      <c r="J30" s="136">
        <v>1</v>
      </c>
      <c r="K30" s="136">
        <v>1</v>
      </c>
      <c r="L30" s="136">
        <v>1</v>
      </c>
      <c r="M30" s="136">
        <v>1</v>
      </c>
      <c r="N30" s="136">
        <v>1</v>
      </c>
      <c r="O30" s="136">
        <v>1</v>
      </c>
      <c r="P30" s="136">
        <v>1</v>
      </c>
      <c r="Q30" s="136">
        <v>1</v>
      </c>
      <c r="R30" s="136">
        <v>1</v>
      </c>
      <c r="S30" s="136">
        <v>1</v>
      </c>
      <c r="T30" s="136">
        <v>1</v>
      </c>
    </row>
    <row r="31" spans="1:20" outlineLevel="1" x14ac:dyDescent="0.2">
      <c r="A31" s="525"/>
      <c r="B31" s="527"/>
      <c r="C31" s="527"/>
      <c r="D31" s="527"/>
      <c r="E31" s="529"/>
      <c r="F31" s="531"/>
      <c r="G31" s="3" t="s">
        <v>543</v>
      </c>
      <c r="H31" s="145">
        <v>1</v>
      </c>
      <c r="I31" s="145">
        <v>1</v>
      </c>
      <c r="J31" s="145">
        <v>1</v>
      </c>
      <c r="K31" s="145">
        <v>1</v>
      </c>
      <c r="L31" s="145">
        <v>1</v>
      </c>
      <c r="M31" s="145">
        <v>1</v>
      </c>
      <c r="N31" s="145">
        <v>1</v>
      </c>
      <c r="O31" s="145">
        <v>1</v>
      </c>
      <c r="P31" s="145">
        <v>1</v>
      </c>
      <c r="Q31" s="145">
        <v>1</v>
      </c>
      <c r="R31" s="145">
        <v>1</v>
      </c>
      <c r="S31" s="101"/>
      <c r="T31" s="101"/>
    </row>
    <row r="32" spans="1:20" outlineLevel="1" x14ac:dyDescent="0.2">
      <c r="A32" s="524">
        <f t="shared" ref="A32" si="10">A30+1</f>
        <v>15</v>
      </c>
      <c r="B32" s="526" t="s">
        <v>7</v>
      </c>
      <c r="C32" s="526" t="s">
        <v>67</v>
      </c>
      <c r="D32" s="526" t="s">
        <v>50</v>
      </c>
      <c r="E32" s="528" t="s">
        <v>634</v>
      </c>
      <c r="F32" s="530" t="s">
        <v>610</v>
      </c>
      <c r="G32" s="3" t="s">
        <v>542</v>
      </c>
      <c r="H32" s="134">
        <v>20</v>
      </c>
      <c r="I32" s="137">
        <v>5</v>
      </c>
      <c r="J32" s="138">
        <v>5</v>
      </c>
      <c r="K32" s="138">
        <v>5</v>
      </c>
      <c r="L32" s="138">
        <v>10</v>
      </c>
      <c r="M32" s="138">
        <v>10</v>
      </c>
      <c r="N32" s="138">
        <v>10</v>
      </c>
      <c r="O32" s="138">
        <v>15</v>
      </c>
      <c r="P32" s="138">
        <v>15</v>
      </c>
      <c r="Q32" s="138">
        <v>15</v>
      </c>
      <c r="R32" s="138">
        <v>20</v>
      </c>
      <c r="S32" s="138">
        <v>20</v>
      </c>
      <c r="T32" s="138">
        <v>20</v>
      </c>
    </row>
    <row r="33" spans="1:20" outlineLevel="1" x14ac:dyDescent="0.2">
      <c r="A33" s="525"/>
      <c r="B33" s="527"/>
      <c r="C33" s="527"/>
      <c r="D33" s="527"/>
      <c r="E33" s="529"/>
      <c r="F33" s="531"/>
      <c r="G33" s="3" t="s">
        <v>543</v>
      </c>
      <c r="H33" s="130">
        <v>23</v>
      </c>
      <c r="I33" s="146">
        <v>0</v>
      </c>
      <c r="J33" s="147">
        <v>0</v>
      </c>
      <c r="K33" s="147">
        <v>0</v>
      </c>
      <c r="L33" s="147">
        <v>3</v>
      </c>
      <c r="M33" s="147">
        <v>10</v>
      </c>
      <c r="N33" s="130">
        <v>15</v>
      </c>
      <c r="O33" s="130">
        <v>23</v>
      </c>
      <c r="P33" s="151">
        <v>24</v>
      </c>
      <c r="Q33" s="151">
        <v>26</v>
      </c>
      <c r="R33" s="151">
        <v>30</v>
      </c>
      <c r="S33" s="99"/>
      <c r="T33" s="99"/>
    </row>
    <row r="34" spans="1:20" outlineLevel="1" x14ac:dyDescent="0.2">
      <c r="A34" s="524">
        <f t="shared" ref="A34" si="11">A32+1</f>
        <v>16</v>
      </c>
      <c r="B34" s="526" t="s">
        <v>7</v>
      </c>
      <c r="C34" s="526" t="s">
        <v>67</v>
      </c>
      <c r="D34" s="526" t="s">
        <v>52</v>
      </c>
      <c r="E34" s="528" t="s">
        <v>532</v>
      </c>
      <c r="F34" s="530" t="s">
        <v>609</v>
      </c>
      <c r="G34" s="3" t="s">
        <v>542</v>
      </c>
      <c r="H34" s="134">
        <v>10</v>
      </c>
      <c r="I34" s="137">
        <v>11</v>
      </c>
      <c r="J34" s="189">
        <v>11</v>
      </c>
      <c r="K34" s="189">
        <v>11</v>
      </c>
      <c r="L34" s="189">
        <v>11</v>
      </c>
      <c r="M34" s="189">
        <v>11</v>
      </c>
      <c r="N34" s="189">
        <v>11</v>
      </c>
      <c r="O34" s="138">
        <v>10</v>
      </c>
      <c r="P34" s="138">
        <v>10</v>
      </c>
      <c r="Q34" s="138">
        <v>10</v>
      </c>
      <c r="R34" s="138">
        <v>10</v>
      </c>
      <c r="S34" s="138">
        <v>10</v>
      </c>
      <c r="T34" s="138">
        <v>10</v>
      </c>
    </row>
    <row r="35" spans="1:20" outlineLevel="1" x14ac:dyDescent="0.2">
      <c r="A35" s="525"/>
      <c r="B35" s="527"/>
      <c r="C35" s="527"/>
      <c r="D35" s="527"/>
      <c r="E35" s="529"/>
      <c r="F35" s="531"/>
      <c r="G35" s="3" t="s">
        <v>543</v>
      </c>
      <c r="H35" s="146">
        <v>9</v>
      </c>
      <c r="I35" s="130">
        <v>16</v>
      </c>
      <c r="J35" s="147">
        <v>8</v>
      </c>
      <c r="K35" s="147">
        <v>8</v>
      </c>
      <c r="L35" s="147">
        <v>9</v>
      </c>
      <c r="M35" s="147">
        <v>6</v>
      </c>
      <c r="N35" s="147">
        <v>6</v>
      </c>
      <c r="O35" s="147">
        <v>7</v>
      </c>
      <c r="P35" s="147">
        <v>3</v>
      </c>
      <c r="Q35" s="147">
        <v>3</v>
      </c>
      <c r="R35" s="147">
        <v>5</v>
      </c>
      <c r="S35" s="99"/>
      <c r="T35" s="99"/>
    </row>
    <row r="36" spans="1:20" ht="29.85" customHeight="1" outlineLevel="1" x14ac:dyDescent="0.2">
      <c r="A36" s="524">
        <f t="shared" ref="A36" si="12">A34+1</f>
        <v>17</v>
      </c>
      <c r="B36" s="526" t="s">
        <v>7</v>
      </c>
      <c r="C36" s="526" t="s">
        <v>67</v>
      </c>
      <c r="D36" s="526" t="s">
        <v>52</v>
      </c>
      <c r="E36" s="528" t="s">
        <v>575</v>
      </c>
      <c r="F36" s="530" t="s">
        <v>609</v>
      </c>
      <c r="G36" s="3" t="s">
        <v>542</v>
      </c>
      <c r="H36" s="134">
        <v>60</v>
      </c>
      <c r="I36" s="137">
        <v>90</v>
      </c>
      <c r="J36" s="138">
        <v>90</v>
      </c>
      <c r="K36" s="138">
        <v>90</v>
      </c>
      <c r="L36" s="138">
        <v>80</v>
      </c>
      <c r="M36" s="138">
        <v>80</v>
      </c>
      <c r="N36" s="138">
        <v>80</v>
      </c>
      <c r="O36" s="138">
        <v>70</v>
      </c>
      <c r="P36" s="138">
        <v>70</v>
      </c>
      <c r="Q36" s="138">
        <v>70</v>
      </c>
      <c r="R36" s="138">
        <v>60</v>
      </c>
      <c r="S36" s="138">
        <v>60</v>
      </c>
      <c r="T36" s="138">
        <v>60</v>
      </c>
    </row>
    <row r="37" spans="1:20" ht="21" customHeight="1" outlineLevel="1" x14ac:dyDescent="0.2">
      <c r="A37" s="525"/>
      <c r="B37" s="527"/>
      <c r="C37" s="527"/>
      <c r="D37" s="527"/>
      <c r="E37" s="529"/>
      <c r="F37" s="531"/>
      <c r="G37" s="3" t="s">
        <v>543</v>
      </c>
      <c r="H37" s="3">
        <v>77</v>
      </c>
      <c r="I37" s="146">
        <v>89</v>
      </c>
      <c r="J37" s="147">
        <v>81</v>
      </c>
      <c r="K37" s="147">
        <v>77</v>
      </c>
      <c r="L37" s="147">
        <v>77</v>
      </c>
      <c r="M37" s="147">
        <v>76</v>
      </c>
      <c r="N37" s="147">
        <v>76</v>
      </c>
      <c r="O37" s="147">
        <v>69</v>
      </c>
      <c r="P37" s="147">
        <v>69</v>
      </c>
      <c r="Q37" s="147">
        <v>67</v>
      </c>
      <c r="R37" s="147">
        <v>58</v>
      </c>
      <c r="S37" s="99"/>
      <c r="T37" s="99"/>
    </row>
    <row r="38" spans="1:20" outlineLevel="1" x14ac:dyDescent="0.2">
      <c r="A38" s="524">
        <f t="shared" ref="A38" si="13">A36+1</f>
        <v>18</v>
      </c>
      <c r="B38" s="526" t="s">
        <v>7</v>
      </c>
      <c r="C38" s="526" t="s">
        <v>67</v>
      </c>
      <c r="D38" s="526" t="s">
        <v>52</v>
      </c>
      <c r="E38" s="528" t="s">
        <v>576</v>
      </c>
      <c r="F38" s="530" t="s">
        <v>609</v>
      </c>
      <c r="G38" s="3" t="s">
        <v>542</v>
      </c>
      <c r="H38" s="139">
        <v>0.95499999999999996</v>
      </c>
      <c r="I38" s="140">
        <v>0.95499999999999996</v>
      </c>
      <c r="J38" s="140">
        <v>0.95499999999999996</v>
      </c>
      <c r="K38" s="140">
        <v>0.95499999999999996</v>
      </c>
      <c r="L38" s="140">
        <v>0.95499999999999996</v>
      </c>
      <c r="M38" s="140">
        <v>0.95499999999999996</v>
      </c>
      <c r="N38" s="140">
        <v>0.95499999999999996</v>
      </c>
      <c r="O38" s="140">
        <v>0.95499999999999996</v>
      </c>
      <c r="P38" s="140">
        <v>0.95499999999999996</v>
      </c>
      <c r="Q38" s="140">
        <v>0.95499999999999996</v>
      </c>
      <c r="R38" s="140">
        <v>0.95499999999999996</v>
      </c>
      <c r="S38" s="140">
        <v>0.95499999999999996</v>
      </c>
      <c r="T38" s="140">
        <v>0.95499999999999996</v>
      </c>
    </row>
    <row r="39" spans="1:20" outlineLevel="1" x14ac:dyDescent="0.2">
      <c r="A39" s="525"/>
      <c r="B39" s="527"/>
      <c r="C39" s="527"/>
      <c r="D39" s="527"/>
      <c r="E39" s="529"/>
      <c r="F39" s="531"/>
      <c r="G39" s="3" t="s">
        <v>543</v>
      </c>
      <c r="H39" s="148">
        <v>0.995</v>
      </c>
      <c r="I39" s="148">
        <v>0.99</v>
      </c>
      <c r="J39" s="148">
        <v>0.996</v>
      </c>
      <c r="K39" s="148">
        <v>0.99399999999999999</v>
      </c>
      <c r="L39" s="148">
        <v>0.995</v>
      </c>
      <c r="M39" s="148">
        <v>0.996</v>
      </c>
      <c r="N39" s="148">
        <v>0.99299999999999999</v>
      </c>
      <c r="O39" s="148">
        <v>0.98699999999999999</v>
      </c>
      <c r="P39" s="148">
        <v>1</v>
      </c>
      <c r="Q39" s="148">
        <v>0.997</v>
      </c>
      <c r="R39" s="148">
        <f>391/394</f>
        <v>0.99238578680203049</v>
      </c>
      <c r="S39" s="103"/>
      <c r="T39" s="103"/>
    </row>
    <row r="40" spans="1:20" outlineLevel="1" x14ac:dyDescent="0.2">
      <c r="A40" s="524">
        <f t="shared" ref="A40" si="14">A38+1</f>
        <v>19</v>
      </c>
      <c r="B40" s="526" t="s">
        <v>7</v>
      </c>
      <c r="C40" s="526" t="s">
        <v>67</v>
      </c>
      <c r="D40" s="526" t="s">
        <v>52</v>
      </c>
      <c r="E40" s="528" t="s">
        <v>533</v>
      </c>
      <c r="F40" s="530" t="s">
        <v>609</v>
      </c>
      <c r="G40" s="3" t="s">
        <v>542</v>
      </c>
      <c r="H40" s="135">
        <v>0.8</v>
      </c>
      <c r="I40" s="136">
        <v>0.5</v>
      </c>
      <c r="J40" s="141">
        <v>0.5</v>
      </c>
      <c r="K40" s="141">
        <v>0.5</v>
      </c>
      <c r="L40" s="141">
        <v>0.6</v>
      </c>
      <c r="M40" s="141">
        <v>0.6</v>
      </c>
      <c r="N40" s="141">
        <v>0.6</v>
      </c>
      <c r="O40" s="141">
        <v>0.7</v>
      </c>
      <c r="P40" s="141">
        <v>0.7</v>
      </c>
      <c r="Q40" s="141">
        <v>0.7</v>
      </c>
      <c r="R40" s="141">
        <v>0.8</v>
      </c>
      <c r="S40" s="141">
        <v>0.8</v>
      </c>
      <c r="T40" s="141">
        <v>0.8</v>
      </c>
    </row>
    <row r="41" spans="1:20" outlineLevel="1" x14ac:dyDescent="0.2">
      <c r="A41" s="525"/>
      <c r="B41" s="527"/>
      <c r="C41" s="527"/>
      <c r="D41" s="527"/>
      <c r="E41" s="529"/>
      <c r="F41" s="531"/>
      <c r="G41" s="3" t="s">
        <v>543</v>
      </c>
      <c r="H41" s="149">
        <v>0.67100000000000004</v>
      </c>
      <c r="I41" s="145">
        <v>0.55200000000000005</v>
      </c>
      <c r="J41" s="149">
        <v>0.57399999999999995</v>
      </c>
      <c r="K41" s="149">
        <v>0.6</v>
      </c>
      <c r="L41" s="149">
        <v>0.67100000000000004</v>
      </c>
      <c r="M41" s="149">
        <v>0.68899999999999995</v>
      </c>
      <c r="N41" s="149">
        <v>0.69299999999999995</v>
      </c>
      <c r="O41" s="149">
        <v>0.71399999999999997</v>
      </c>
      <c r="P41" s="149">
        <v>0.71399999999999997</v>
      </c>
      <c r="Q41" s="149">
        <v>0.72</v>
      </c>
      <c r="R41" s="149">
        <v>0.81</v>
      </c>
      <c r="S41" s="102"/>
      <c r="T41" s="102"/>
    </row>
    <row r="42" spans="1:20" outlineLevel="1" x14ac:dyDescent="0.2">
      <c r="A42" s="524">
        <f t="shared" ref="A42" si="15">A40+1</f>
        <v>20</v>
      </c>
      <c r="B42" s="526" t="s">
        <v>7</v>
      </c>
      <c r="C42" s="526" t="s">
        <v>64</v>
      </c>
      <c r="D42" s="526" t="s">
        <v>50</v>
      </c>
      <c r="E42" s="528" t="s">
        <v>534</v>
      </c>
      <c r="F42" s="530" t="s">
        <v>609</v>
      </c>
      <c r="G42" s="3" t="s">
        <v>542</v>
      </c>
      <c r="H42" s="135">
        <v>0.98</v>
      </c>
      <c r="I42" s="135">
        <v>0.98</v>
      </c>
      <c r="J42" s="135">
        <v>0.98</v>
      </c>
      <c r="K42" s="135">
        <v>0.98</v>
      </c>
      <c r="L42" s="135">
        <v>0.98</v>
      </c>
      <c r="M42" s="135">
        <v>0.98</v>
      </c>
      <c r="N42" s="135">
        <v>0.98</v>
      </c>
      <c r="O42" s="135">
        <v>0.98</v>
      </c>
      <c r="P42" s="135">
        <v>0.98</v>
      </c>
      <c r="Q42" s="135">
        <v>0.98</v>
      </c>
      <c r="R42" s="135">
        <v>0.98</v>
      </c>
      <c r="S42" s="135">
        <v>0.98</v>
      </c>
      <c r="T42" s="135">
        <v>0.98</v>
      </c>
    </row>
    <row r="43" spans="1:20" outlineLevel="1" x14ac:dyDescent="0.2">
      <c r="A43" s="525"/>
      <c r="B43" s="527"/>
      <c r="C43" s="527"/>
      <c r="D43" s="527"/>
      <c r="E43" s="529"/>
      <c r="F43" s="531"/>
      <c r="G43" s="3" t="s">
        <v>543</v>
      </c>
      <c r="H43" s="150">
        <v>1</v>
      </c>
      <c r="I43" s="150">
        <v>0.996</v>
      </c>
      <c r="J43" s="150">
        <v>1</v>
      </c>
      <c r="K43" s="150">
        <v>1</v>
      </c>
      <c r="L43" s="150">
        <v>1</v>
      </c>
      <c r="M43" s="150">
        <v>1</v>
      </c>
      <c r="N43" s="150">
        <v>0.995</v>
      </c>
      <c r="O43" s="150">
        <v>1</v>
      </c>
      <c r="P43" s="150">
        <v>1</v>
      </c>
      <c r="Q43" s="150">
        <v>1</v>
      </c>
      <c r="R43" s="150">
        <v>0.996</v>
      </c>
      <c r="S43" s="7"/>
      <c r="T43" s="7"/>
    </row>
    <row r="44" spans="1:20" outlineLevel="1" x14ac:dyDescent="0.2">
      <c r="A44" s="524">
        <f t="shared" ref="A44" si="16">A42+1</f>
        <v>21</v>
      </c>
      <c r="B44" s="526" t="s">
        <v>7</v>
      </c>
      <c r="C44" s="526" t="s">
        <v>64</v>
      </c>
      <c r="D44" s="526" t="s">
        <v>50</v>
      </c>
      <c r="E44" s="528" t="s">
        <v>577</v>
      </c>
      <c r="F44" s="530" t="s">
        <v>609</v>
      </c>
      <c r="G44" s="3" t="s">
        <v>542</v>
      </c>
      <c r="H44" s="135">
        <v>0.99</v>
      </c>
      <c r="I44" s="135">
        <v>0.99</v>
      </c>
      <c r="J44" s="135">
        <v>0.99</v>
      </c>
      <c r="K44" s="135">
        <v>0.99</v>
      </c>
      <c r="L44" s="135">
        <v>0.99</v>
      </c>
      <c r="M44" s="135">
        <v>0.99</v>
      </c>
      <c r="N44" s="135">
        <v>0.99</v>
      </c>
      <c r="O44" s="135">
        <v>0.99</v>
      </c>
      <c r="P44" s="135">
        <v>0.99</v>
      </c>
      <c r="Q44" s="135">
        <v>0.99</v>
      </c>
      <c r="R44" s="135">
        <v>0.99</v>
      </c>
      <c r="S44" s="135">
        <v>0.99</v>
      </c>
      <c r="T44" s="135">
        <v>0.99</v>
      </c>
    </row>
    <row r="45" spans="1:20" outlineLevel="1" x14ac:dyDescent="0.2">
      <c r="A45" s="525"/>
      <c r="B45" s="527"/>
      <c r="C45" s="527"/>
      <c r="D45" s="527"/>
      <c r="E45" s="529"/>
      <c r="F45" s="531"/>
      <c r="G45" s="3" t="s">
        <v>543</v>
      </c>
      <c r="H45" s="150">
        <v>1</v>
      </c>
      <c r="I45" s="150">
        <v>0.99</v>
      </c>
      <c r="J45" s="150">
        <v>0.99399999999999999</v>
      </c>
      <c r="K45" s="150">
        <v>1</v>
      </c>
      <c r="L45" s="150">
        <v>1</v>
      </c>
      <c r="M45" s="150">
        <v>0.98899999999999999</v>
      </c>
      <c r="N45" s="150">
        <v>0.996</v>
      </c>
      <c r="O45" s="150">
        <v>0.995</v>
      </c>
      <c r="P45" s="150">
        <v>0.995</v>
      </c>
      <c r="Q45" s="150">
        <v>1</v>
      </c>
      <c r="R45" s="150">
        <v>0.996</v>
      </c>
      <c r="S45" s="7"/>
      <c r="T45" s="7"/>
    </row>
    <row r="46" spans="1:20" outlineLevel="1" x14ac:dyDescent="0.2">
      <c r="A46" s="524">
        <f t="shared" ref="A46" si="17">A44+1</f>
        <v>22</v>
      </c>
      <c r="B46" s="526" t="s">
        <v>7</v>
      </c>
      <c r="C46" s="526" t="s">
        <v>64</v>
      </c>
      <c r="D46" s="526" t="s">
        <v>50</v>
      </c>
      <c r="E46" s="528" t="s">
        <v>535</v>
      </c>
      <c r="F46" s="530" t="s">
        <v>609</v>
      </c>
      <c r="G46" s="3" t="s">
        <v>542</v>
      </c>
      <c r="H46" s="134">
        <v>100</v>
      </c>
      <c r="I46" s="137">
        <v>100</v>
      </c>
      <c r="J46" s="138">
        <v>100</v>
      </c>
      <c r="K46" s="138">
        <v>100</v>
      </c>
      <c r="L46" s="138">
        <v>100</v>
      </c>
      <c r="M46" s="138">
        <v>100</v>
      </c>
      <c r="N46" s="138">
        <v>100</v>
      </c>
      <c r="O46" s="138">
        <v>100</v>
      </c>
      <c r="P46" s="138">
        <v>100</v>
      </c>
      <c r="Q46" s="138">
        <v>100</v>
      </c>
      <c r="R46" s="138">
        <v>100</v>
      </c>
      <c r="S46" s="138">
        <v>100</v>
      </c>
      <c r="T46" s="138">
        <v>100</v>
      </c>
    </row>
    <row r="47" spans="1:20" outlineLevel="1" x14ac:dyDescent="0.2">
      <c r="A47" s="525"/>
      <c r="B47" s="527"/>
      <c r="C47" s="527"/>
      <c r="D47" s="527"/>
      <c r="E47" s="529"/>
      <c r="F47" s="531"/>
      <c r="G47" s="3" t="s">
        <v>543</v>
      </c>
      <c r="H47" s="147">
        <v>92</v>
      </c>
      <c r="I47" s="146">
        <v>35</v>
      </c>
      <c r="J47" s="147">
        <v>0.13</v>
      </c>
      <c r="K47" s="151">
        <v>133</v>
      </c>
      <c r="L47" s="147">
        <v>92</v>
      </c>
      <c r="M47" s="151">
        <v>154</v>
      </c>
      <c r="N47" s="147">
        <v>6</v>
      </c>
      <c r="O47" s="147">
        <v>0</v>
      </c>
      <c r="P47" s="147">
        <v>47</v>
      </c>
      <c r="Q47" s="147">
        <v>55</v>
      </c>
      <c r="R47" s="147">
        <v>95</v>
      </c>
      <c r="S47" s="99"/>
      <c r="T47" s="99"/>
    </row>
    <row r="48" spans="1:20" outlineLevel="1" x14ac:dyDescent="0.2">
      <c r="A48" s="524">
        <f t="shared" ref="A48" si="18">A46+1</f>
        <v>23</v>
      </c>
      <c r="B48" s="526" t="s">
        <v>7</v>
      </c>
      <c r="C48" s="526" t="s">
        <v>68</v>
      </c>
      <c r="D48" s="526" t="s">
        <v>52</v>
      </c>
      <c r="E48" s="528" t="s">
        <v>105</v>
      </c>
      <c r="F48" s="530" t="s">
        <v>609</v>
      </c>
      <c r="G48" s="3" t="s">
        <v>542</v>
      </c>
      <c r="H48" s="135">
        <v>0.75</v>
      </c>
      <c r="I48" s="136">
        <v>0.7</v>
      </c>
      <c r="J48" s="141">
        <v>0.7</v>
      </c>
      <c r="K48" s="141">
        <v>0.7</v>
      </c>
      <c r="L48" s="141">
        <v>0.72</v>
      </c>
      <c r="M48" s="141">
        <v>0.72</v>
      </c>
      <c r="N48" s="141">
        <v>0.72</v>
      </c>
      <c r="O48" s="141">
        <v>0.74</v>
      </c>
      <c r="P48" s="141">
        <v>0.74</v>
      </c>
      <c r="Q48" s="141">
        <v>0.74</v>
      </c>
      <c r="R48" s="141">
        <v>0.75</v>
      </c>
      <c r="S48" s="141">
        <v>0.75</v>
      </c>
      <c r="T48" s="141">
        <v>0.75</v>
      </c>
    </row>
    <row r="49" spans="1:20" outlineLevel="1" x14ac:dyDescent="0.2">
      <c r="A49" s="525"/>
      <c r="B49" s="527"/>
      <c r="C49" s="527"/>
      <c r="D49" s="527"/>
      <c r="E49" s="529"/>
      <c r="F49" s="531"/>
      <c r="G49" s="3" t="s">
        <v>543</v>
      </c>
      <c r="H49" s="152">
        <v>0.69</v>
      </c>
      <c r="I49" s="131">
        <v>0.61</v>
      </c>
      <c r="J49" s="149">
        <v>0.71</v>
      </c>
      <c r="K49" s="149">
        <v>0.73</v>
      </c>
      <c r="L49" s="152">
        <v>0.69</v>
      </c>
      <c r="M49" s="149">
        <v>0.72</v>
      </c>
      <c r="N49" s="149">
        <v>0.74</v>
      </c>
      <c r="O49" s="149">
        <v>0.74</v>
      </c>
      <c r="P49" s="149">
        <v>0.75</v>
      </c>
      <c r="Q49" s="102"/>
      <c r="R49" s="102"/>
      <c r="S49" s="102"/>
      <c r="T49" s="102"/>
    </row>
    <row r="50" spans="1:20" outlineLevel="1" x14ac:dyDescent="0.2">
      <c r="A50" s="524">
        <f t="shared" ref="A50" si="19">A48+1</f>
        <v>24</v>
      </c>
      <c r="B50" s="526" t="s">
        <v>7</v>
      </c>
      <c r="C50" s="526" t="s">
        <v>68</v>
      </c>
      <c r="D50" s="526" t="s">
        <v>50</v>
      </c>
      <c r="E50" s="528" t="s">
        <v>626</v>
      </c>
      <c r="F50" s="530" t="s">
        <v>608</v>
      </c>
      <c r="G50" s="3" t="s">
        <v>542</v>
      </c>
      <c r="H50" s="135" t="s">
        <v>3</v>
      </c>
      <c r="I50" s="137" t="s">
        <v>604</v>
      </c>
      <c r="J50" s="137" t="s">
        <v>537</v>
      </c>
      <c r="K50" s="137" t="s">
        <v>537</v>
      </c>
      <c r="L50" s="138" t="s">
        <v>538</v>
      </c>
      <c r="M50" s="138" t="s">
        <v>538</v>
      </c>
      <c r="N50" s="138" t="s">
        <v>538</v>
      </c>
      <c r="O50" s="138" t="s">
        <v>539</v>
      </c>
      <c r="P50" s="138" t="s">
        <v>539</v>
      </c>
      <c r="Q50" s="138" t="s">
        <v>539</v>
      </c>
      <c r="R50" s="138" t="s">
        <v>3</v>
      </c>
      <c r="S50" s="138" t="s">
        <v>3</v>
      </c>
      <c r="T50" s="138" t="s">
        <v>3</v>
      </c>
    </row>
    <row r="51" spans="1:20" outlineLevel="1" x14ac:dyDescent="0.2">
      <c r="A51" s="525"/>
      <c r="B51" s="527"/>
      <c r="C51" s="527"/>
      <c r="D51" s="527"/>
      <c r="E51" s="529"/>
      <c r="F51" s="531"/>
      <c r="G51" s="3" t="s">
        <v>543</v>
      </c>
      <c r="H51" s="146" t="s">
        <v>637</v>
      </c>
      <c r="I51" s="146" t="s">
        <v>604</v>
      </c>
      <c r="J51" s="146" t="s">
        <v>604</v>
      </c>
      <c r="K51" s="146" t="s">
        <v>604</v>
      </c>
      <c r="L51" s="146" t="s">
        <v>860</v>
      </c>
      <c r="M51" s="146" t="s">
        <v>860</v>
      </c>
      <c r="N51" s="146" t="s">
        <v>860</v>
      </c>
      <c r="O51" s="147" t="s">
        <v>860</v>
      </c>
      <c r="P51" s="373" t="s">
        <v>860</v>
      </c>
      <c r="Q51" s="147" t="s">
        <v>992</v>
      </c>
      <c r="R51" s="147" t="s">
        <v>996</v>
      </c>
      <c r="S51" s="99"/>
      <c r="T51" s="99"/>
    </row>
    <row r="52" spans="1:20" outlineLevel="1" x14ac:dyDescent="0.2">
      <c r="A52" s="524">
        <f t="shared" ref="A52" si="20">A50+1</f>
        <v>25</v>
      </c>
      <c r="B52" s="526" t="s">
        <v>7</v>
      </c>
      <c r="C52" s="526" t="s">
        <v>68</v>
      </c>
      <c r="D52" s="526" t="s">
        <v>52</v>
      </c>
      <c r="E52" s="528" t="s">
        <v>578</v>
      </c>
      <c r="F52" s="530" t="s">
        <v>607</v>
      </c>
      <c r="G52" s="3" t="s">
        <v>542</v>
      </c>
      <c r="H52" s="135">
        <v>0.1</v>
      </c>
      <c r="I52" s="135">
        <v>0</v>
      </c>
      <c r="J52" s="135">
        <v>0</v>
      </c>
      <c r="K52" s="135">
        <v>0.02</v>
      </c>
      <c r="L52" s="135">
        <v>0.02</v>
      </c>
      <c r="M52" s="135">
        <v>0.02</v>
      </c>
      <c r="N52" s="135">
        <v>0.04</v>
      </c>
      <c r="O52" s="135">
        <v>0.04</v>
      </c>
      <c r="P52" s="135">
        <v>0.04</v>
      </c>
      <c r="Q52" s="135">
        <v>0.06</v>
      </c>
      <c r="R52" s="135">
        <v>0.08</v>
      </c>
      <c r="S52" s="135">
        <v>0.08</v>
      </c>
      <c r="T52" s="135">
        <v>0.1</v>
      </c>
    </row>
    <row r="53" spans="1:20" outlineLevel="1" x14ac:dyDescent="0.2">
      <c r="A53" s="525"/>
      <c r="B53" s="527"/>
      <c r="C53" s="527"/>
      <c r="D53" s="527"/>
      <c r="E53" s="529"/>
      <c r="F53" s="531"/>
      <c r="G53" s="3" t="s">
        <v>543</v>
      </c>
      <c r="H53" s="152">
        <v>0.02</v>
      </c>
      <c r="I53" s="145">
        <v>0.02</v>
      </c>
      <c r="J53" s="145">
        <v>0.02</v>
      </c>
      <c r="K53" s="145">
        <v>0.02</v>
      </c>
      <c r="L53" s="149">
        <v>0.02</v>
      </c>
      <c r="M53" s="149">
        <v>0.02</v>
      </c>
      <c r="N53" s="149">
        <v>0.04</v>
      </c>
      <c r="O53" s="149">
        <v>0.04</v>
      </c>
      <c r="P53" s="149">
        <v>0.04</v>
      </c>
      <c r="Q53" s="149">
        <v>0.06</v>
      </c>
      <c r="R53" s="102"/>
      <c r="S53" s="102"/>
      <c r="T53" s="102"/>
    </row>
    <row r="54" spans="1:20" outlineLevel="1" x14ac:dyDescent="0.2">
      <c r="A54" s="524">
        <f t="shared" ref="A54" si="21">A52+1</f>
        <v>26</v>
      </c>
      <c r="B54" s="526" t="s">
        <v>7</v>
      </c>
      <c r="C54" s="526" t="s">
        <v>68</v>
      </c>
      <c r="D54" s="526" t="s">
        <v>50</v>
      </c>
      <c r="E54" s="528" t="s">
        <v>579</v>
      </c>
      <c r="F54" s="530" t="s">
        <v>609</v>
      </c>
      <c r="G54" s="3" t="s">
        <v>542</v>
      </c>
      <c r="H54" s="135">
        <v>0.01</v>
      </c>
      <c r="I54" s="135">
        <v>0.01</v>
      </c>
      <c r="J54" s="135">
        <v>0.01</v>
      </c>
      <c r="K54" s="135">
        <v>0.01</v>
      </c>
      <c r="L54" s="135">
        <v>0.01</v>
      </c>
      <c r="M54" s="135">
        <v>0.01</v>
      </c>
      <c r="N54" s="135">
        <v>0.01</v>
      </c>
      <c r="O54" s="135">
        <v>0.01</v>
      </c>
      <c r="P54" s="135">
        <v>0.01</v>
      </c>
      <c r="Q54" s="135">
        <v>0.01</v>
      </c>
      <c r="R54" s="135">
        <v>0.01</v>
      </c>
      <c r="S54" s="135">
        <v>0.01</v>
      </c>
      <c r="T54" s="135">
        <v>0.01</v>
      </c>
    </row>
    <row r="55" spans="1:20" outlineLevel="1" x14ac:dyDescent="0.2">
      <c r="A55" s="525"/>
      <c r="B55" s="527"/>
      <c r="C55" s="527"/>
      <c r="D55" s="527"/>
      <c r="E55" s="529"/>
      <c r="F55" s="531"/>
      <c r="G55" s="3" t="s">
        <v>543</v>
      </c>
      <c r="H55" s="150">
        <v>0</v>
      </c>
      <c r="I55" s="153">
        <v>2.8999999999999998E-3</v>
      </c>
      <c r="J55" s="153">
        <v>1E-3</v>
      </c>
      <c r="K55" s="153">
        <v>6.0000000000000001E-3</v>
      </c>
      <c r="L55" s="150">
        <v>0</v>
      </c>
      <c r="M55" s="153">
        <v>2.2000000000000001E-3</v>
      </c>
      <c r="N55" s="153">
        <v>2.8999999999999998E-3</v>
      </c>
      <c r="O55" s="150">
        <v>0</v>
      </c>
      <c r="P55" s="150">
        <v>0</v>
      </c>
      <c r="Q55" s="150">
        <v>0</v>
      </c>
      <c r="R55" s="150">
        <v>0</v>
      </c>
      <c r="S55" s="7"/>
      <c r="T55" s="7"/>
    </row>
    <row r="56" spans="1:20" outlineLevel="1" x14ac:dyDescent="0.2">
      <c r="A56" s="524">
        <f t="shared" ref="A56" si="22">A54+1</f>
        <v>27</v>
      </c>
      <c r="B56" s="526" t="s">
        <v>7</v>
      </c>
      <c r="C56" s="526" t="s">
        <v>68</v>
      </c>
      <c r="D56" s="526" t="s">
        <v>50</v>
      </c>
      <c r="E56" s="528" t="s">
        <v>95</v>
      </c>
      <c r="F56" s="530" t="s">
        <v>861</v>
      </c>
      <c r="G56" s="3" t="s">
        <v>542</v>
      </c>
      <c r="H56" s="134" t="s">
        <v>4</v>
      </c>
      <c r="I56" s="134" t="s">
        <v>4</v>
      </c>
      <c r="J56" s="134" t="s">
        <v>4</v>
      </c>
      <c r="K56" s="134" t="s">
        <v>4</v>
      </c>
      <c r="L56" s="134" t="s">
        <v>4</v>
      </c>
      <c r="M56" s="134" t="s">
        <v>4</v>
      </c>
      <c r="N56" s="134" t="s">
        <v>4</v>
      </c>
      <c r="O56" s="134" t="s">
        <v>4</v>
      </c>
      <c r="P56" s="134" t="s">
        <v>4</v>
      </c>
      <c r="Q56" s="134" t="s">
        <v>4</v>
      </c>
      <c r="R56" s="134" t="s">
        <v>4</v>
      </c>
      <c r="S56" s="134" t="s">
        <v>4</v>
      </c>
      <c r="T56" s="134" t="s">
        <v>4</v>
      </c>
    </row>
    <row r="57" spans="1:20" outlineLevel="1" x14ac:dyDescent="0.2">
      <c r="A57" s="525"/>
      <c r="B57" s="527"/>
      <c r="C57" s="527"/>
      <c r="D57" s="527"/>
      <c r="E57" s="529"/>
      <c r="F57" s="531"/>
      <c r="G57" s="3" t="s">
        <v>543</v>
      </c>
      <c r="H57" s="160">
        <v>0.11</v>
      </c>
      <c r="I57" s="144">
        <v>0</v>
      </c>
      <c r="J57" s="160">
        <v>-0.12</v>
      </c>
      <c r="K57" s="150">
        <v>0.02</v>
      </c>
      <c r="L57" s="160">
        <v>7.0000000000000007E-2</v>
      </c>
      <c r="M57" s="160">
        <v>7.0000000000000007E-2</v>
      </c>
      <c r="N57" s="3"/>
      <c r="O57" s="3"/>
      <c r="P57" s="3"/>
      <c r="Q57" s="3"/>
      <c r="R57" s="3"/>
      <c r="S57" s="3"/>
      <c r="T57" s="3"/>
    </row>
    <row r="58" spans="1:20" outlineLevel="1" x14ac:dyDescent="0.2">
      <c r="A58" s="524">
        <f t="shared" ref="A58" si="23">A56+1</f>
        <v>28</v>
      </c>
      <c r="B58" s="526" t="s">
        <v>7</v>
      </c>
      <c r="C58" s="526" t="s">
        <v>68</v>
      </c>
      <c r="D58" s="526" t="s">
        <v>65</v>
      </c>
      <c r="E58" s="528" t="s">
        <v>635</v>
      </c>
      <c r="F58" s="356" t="s">
        <v>609</v>
      </c>
      <c r="G58" s="3" t="s">
        <v>542</v>
      </c>
      <c r="H58" s="134">
        <v>36</v>
      </c>
      <c r="I58" s="134">
        <v>100</v>
      </c>
      <c r="J58" s="134">
        <v>100</v>
      </c>
      <c r="K58" s="134">
        <v>90</v>
      </c>
      <c r="L58" s="134">
        <v>90</v>
      </c>
      <c r="M58" s="134">
        <v>90</v>
      </c>
      <c r="N58" s="134">
        <v>90</v>
      </c>
      <c r="O58" s="134">
        <v>36</v>
      </c>
      <c r="P58" s="134">
        <v>36</v>
      </c>
      <c r="Q58" s="134">
        <v>36</v>
      </c>
      <c r="R58" s="134">
        <v>36</v>
      </c>
      <c r="S58" s="134">
        <v>36</v>
      </c>
      <c r="T58" s="134">
        <v>36</v>
      </c>
    </row>
    <row r="59" spans="1:20" outlineLevel="1" x14ac:dyDescent="0.2">
      <c r="A59" s="525"/>
      <c r="B59" s="527"/>
      <c r="C59" s="527"/>
      <c r="D59" s="527"/>
      <c r="E59" s="529"/>
      <c r="F59" s="357"/>
      <c r="G59" s="3" t="s">
        <v>543</v>
      </c>
      <c r="H59" s="144">
        <v>20.7</v>
      </c>
      <c r="I59" s="144">
        <v>87.9</v>
      </c>
      <c r="J59" s="144">
        <v>64</v>
      </c>
      <c r="K59" s="144">
        <v>72.400000000000006</v>
      </c>
      <c r="L59" s="144">
        <v>20.7</v>
      </c>
      <c r="M59" s="144">
        <v>8.9</v>
      </c>
      <c r="N59" s="144">
        <v>4.0999999999999996</v>
      </c>
      <c r="O59" s="144">
        <v>5.8</v>
      </c>
      <c r="P59" s="144">
        <v>4</v>
      </c>
      <c r="Q59" s="144">
        <v>4.2</v>
      </c>
      <c r="R59" s="144">
        <v>5.3</v>
      </c>
      <c r="S59" s="3"/>
      <c r="T59" s="3"/>
    </row>
    <row r="60" spans="1:20" ht="23.85" customHeight="1" outlineLevel="1" x14ac:dyDescent="0.2">
      <c r="A60" s="524">
        <f t="shared" ref="A60" si="24">A58+1</f>
        <v>29</v>
      </c>
      <c r="B60" s="526" t="s">
        <v>7</v>
      </c>
      <c r="C60" s="526" t="s">
        <v>68</v>
      </c>
      <c r="D60" s="526" t="s">
        <v>51</v>
      </c>
      <c r="E60" s="528" t="s">
        <v>556</v>
      </c>
      <c r="F60" s="530" t="s">
        <v>861</v>
      </c>
      <c r="G60" s="3" t="s">
        <v>542</v>
      </c>
      <c r="H60" s="142">
        <v>32.65</v>
      </c>
      <c r="I60" s="137">
        <v>27.01</v>
      </c>
      <c r="J60" s="138">
        <v>32.76</v>
      </c>
      <c r="K60" s="138">
        <v>30.22</v>
      </c>
      <c r="L60" s="138">
        <v>31.44</v>
      </c>
      <c r="M60" s="142">
        <v>32.65</v>
      </c>
      <c r="N60" s="142">
        <v>32.65</v>
      </c>
      <c r="O60" s="142">
        <v>32.65</v>
      </c>
      <c r="P60" s="142">
        <v>32.65</v>
      </c>
      <c r="Q60" s="142">
        <v>32.65</v>
      </c>
      <c r="R60" s="142">
        <v>32.65</v>
      </c>
      <c r="S60" s="142">
        <v>32.65</v>
      </c>
      <c r="T60" s="142">
        <v>32.65</v>
      </c>
    </row>
    <row r="61" spans="1:20" ht="23.85" customHeight="1" outlineLevel="1" thickBot="1" x14ac:dyDescent="0.25">
      <c r="A61" s="525"/>
      <c r="B61" s="527"/>
      <c r="C61" s="527"/>
      <c r="D61" s="527"/>
      <c r="E61" s="529"/>
      <c r="F61" s="531"/>
      <c r="G61" s="3" t="s">
        <v>543</v>
      </c>
      <c r="H61" s="151">
        <v>34.44</v>
      </c>
      <c r="I61" s="146">
        <v>27.01</v>
      </c>
      <c r="J61" s="147">
        <v>30.87</v>
      </c>
      <c r="K61" s="147">
        <v>30.5</v>
      </c>
      <c r="L61" s="358" t="s">
        <v>865</v>
      </c>
      <c r="M61" s="358" t="s">
        <v>866</v>
      </c>
      <c r="N61" s="99"/>
      <c r="O61" s="99"/>
      <c r="P61" s="99"/>
      <c r="Q61" s="99"/>
      <c r="R61" s="99"/>
      <c r="S61" s="99"/>
      <c r="T61" s="99"/>
    </row>
    <row r="62" spans="1:20" ht="23.85" customHeight="1" outlineLevel="1" x14ac:dyDescent="0.2">
      <c r="A62" s="524">
        <f t="shared" ref="A62" si="25">A60+1</f>
        <v>30</v>
      </c>
      <c r="B62" s="526" t="s">
        <v>7</v>
      </c>
      <c r="C62" s="526" t="s">
        <v>68</v>
      </c>
      <c r="D62" s="526" t="s">
        <v>51</v>
      </c>
      <c r="E62" s="528" t="s">
        <v>557</v>
      </c>
      <c r="F62" s="530" t="s">
        <v>862</v>
      </c>
      <c r="G62" s="3" t="s">
        <v>542</v>
      </c>
      <c r="H62" s="142">
        <v>0.13</v>
      </c>
      <c r="I62" s="137">
        <v>1.5E-3</v>
      </c>
      <c r="J62" s="138">
        <v>5.0000000000000001E-3</v>
      </c>
      <c r="K62" s="138">
        <v>0.01</v>
      </c>
      <c r="L62" s="138">
        <v>0.05</v>
      </c>
      <c r="M62" s="142">
        <v>0.13</v>
      </c>
      <c r="N62" s="142">
        <v>0.13</v>
      </c>
      <c r="O62" s="142">
        <v>0.13</v>
      </c>
      <c r="P62" s="142">
        <v>0.13</v>
      </c>
      <c r="Q62" s="142">
        <v>0.13</v>
      </c>
      <c r="R62" s="142">
        <v>0.13</v>
      </c>
      <c r="S62" s="142">
        <v>0.13</v>
      </c>
      <c r="T62" s="142">
        <v>0.13</v>
      </c>
    </row>
    <row r="63" spans="1:20" ht="23.85" customHeight="1" outlineLevel="1" x14ac:dyDescent="0.2">
      <c r="A63" s="525"/>
      <c r="B63" s="527"/>
      <c r="C63" s="527"/>
      <c r="D63" s="527"/>
      <c r="E63" s="529"/>
      <c r="F63" s="531"/>
      <c r="G63" s="3" t="s">
        <v>543</v>
      </c>
      <c r="H63" s="147">
        <v>0.32</v>
      </c>
      <c r="I63" s="146">
        <v>1.6000000000000001E-3</v>
      </c>
      <c r="J63" s="151">
        <v>3.2000000000000002E-3</v>
      </c>
      <c r="K63" s="147">
        <v>1.4999999999999999E-2</v>
      </c>
      <c r="L63" s="147">
        <v>0.32</v>
      </c>
      <c r="M63" s="147">
        <v>0.44</v>
      </c>
      <c r="N63" s="99"/>
      <c r="O63" s="99"/>
      <c r="P63" s="99"/>
      <c r="Q63" s="99"/>
      <c r="R63" s="99"/>
      <c r="S63" s="99"/>
      <c r="T63" s="99"/>
    </row>
    <row r="64" spans="1:20" outlineLevel="1" x14ac:dyDescent="0.2">
      <c r="A64" s="524">
        <f t="shared" ref="A64" si="26">A62+1</f>
        <v>31</v>
      </c>
      <c r="B64" s="526" t="s">
        <v>7</v>
      </c>
      <c r="C64" s="526"/>
      <c r="D64" s="526"/>
      <c r="E64" s="528" t="s">
        <v>558</v>
      </c>
      <c r="F64" s="530"/>
      <c r="G64" s="3" t="s">
        <v>542</v>
      </c>
      <c r="H64" s="143" t="s">
        <v>516</v>
      </c>
      <c r="I64" s="137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</row>
    <row r="65" spans="1:20" outlineLevel="1" x14ac:dyDescent="0.2">
      <c r="A65" s="525"/>
      <c r="B65" s="527"/>
      <c r="C65" s="527"/>
      <c r="D65" s="527"/>
      <c r="E65" s="529"/>
      <c r="F65" s="531"/>
      <c r="G65" s="3" t="s">
        <v>543</v>
      </c>
      <c r="H65" s="70"/>
      <c r="I65" s="98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8" spans="1:20" ht="25.5" x14ac:dyDescent="0.2">
      <c r="A68" s="117" t="s">
        <v>614</v>
      </c>
    </row>
    <row r="69" spans="1:20" s="123" customFormat="1" outlineLevel="2" x14ac:dyDescent="0.2">
      <c r="A69" s="32" t="s">
        <v>0</v>
      </c>
      <c r="B69" s="32" t="s">
        <v>59</v>
      </c>
      <c r="C69" s="32" t="s">
        <v>62</v>
      </c>
      <c r="D69" s="119" t="s">
        <v>713</v>
      </c>
      <c r="E69" s="32" t="s">
        <v>714</v>
      </c>
      <c r="F69" s="32" t="s">
        <v>545</v>
      </c>
      <c r="G69" s="32"/>
      <c r="H69" s="32" t="s">
        <v>627</v>
      </c>
      <c r="I69" s="32" t="s">
        <v>485</v>
      </c>
      <c r="J69" s="32" t="s">
        <v>486</v>
      </c>
      <c r="K69" s="32" t="s">
        <v>487</v>
      </c>
      <c r="L69" s="32" t="s">
        <v>488</v>
      </c>
      <c r="M69" s="32" t="s">
        <v>489</v>
      </c>
      <c r="N69" s="32" t="s">
        <v>490</v>
      </c>
      <c r="O69" s="32" t="s">
        <v>491</v>
      </c>
      <c r="P69" s="32" t="s">
        <v>492</v>
      </c>
      <c r="Q69" s="32" t="s">
        <v>493</v>
      </c>
      <c r="R69" s="32" t="s">
        <v>494</v>
      </c>
      <c r="S69" s="32" t="s">
        <v>495</v>
      </c>
      <c r="T69" s="32" t="s">
        <v>496</v>
      </c>
    </row>
    <row r="70" spans="1:20" ht="21" customHeight="1" outlineLevel="2" x14ac:dyDescent="0.2">
      <c r="A70" s="445">
        <v>1</v>
      </c>
      <c r="B70" s="446" t="s">
        <v>7</v>
      </c>
      <c r="C70" s="446" t="s">
        <v>63</v>
      </c>
      <c r="D70" s="446" t="s">
        <v>497</v>
      </c>
      <c r="E70" s="447" t="s">
        <v>78</v>
      </c>
      <c r="F70" s="448"/>
      <c r="G70" s="229" t="s">
        <v>542</v>
      </c>
      <c r="H70" s="134">
        <v>0</v>
      </c>
      <c r="I70" s="134">
        <v>0</v>
      </c>
      <c r="J70" s="134">
        <v>0</v>
      </c>
      <c r="K70" s="134">
        <v>0</v>
      </c>
      <c r="L70" s="134">
        <v>0</v>
      </c>
      <c r="M70" s="134">
        <v>0</v>
      </c>
      <c r="N70" s="134">
        <v>0</v>
      </c>
      <c r="O70" s="134">
        <v>0</v>
      </c>
      <c r="P70" s="134">
        <v>0</v>
      </c>
      <c r="Q70" s="134">
        <v>0</v>
      </c>
      <c r="R70" s="134">
        <v>0</v>
      </c>
      <c r="S70" s="134">
        <v>0</v>
      </c>
      <c r="T70" s="134">
        <v>0</v>
      </c>
    </row>
    <row r="71" spans="1:20" ht="19.350000000000001" customHeight="1" outlineLevel="2" x14ac:dyDescent="0.2">
      <c r="A71" s="442"/>
      <c r="B71" s="441"/>
      <c r="C71" s="441"/>
      <c r="D71" s="441"/>
      <c r="E71" s="443"/>
      <c r="F71" s="444"/>
      <c r="G71" s="229" t="s">
        <v>543</v>
      </c>
      <c r="H71" s="144">
        <v>0</v>
      </c>
      <c r="I71" s="144">
        <v>0</v>
      </c>
      <c r="J71" s="144">
        <v>0</v>
      </c>
      <c r="K71" s="144">
        <v>0</v>
      </c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229"/>
      <c r="S71" s="229"/>
      <c r="T71" s="229"/>
    </row>
    <row r="72" spans="1:20" outlineLevel="2" x14ac:dyDescent="0.2">
      <c r="A72" s="445">
        <f>A70+1</f>
        <v>2</v>
      </c>
      <c r="B72" s="446" t="s">
        <v>7</v>
      </c>
      <c r="C72" s="446" t="s">
        <v>63</v>
      </c>
      <c r="D72" s="446" t="s">
        <v>497</v>
      </c>
      <c r="E72" s="447" t="s">
        <v>79</v>
      </c>
      <c r="F72" s="448"/>
      <c r="G72" s="229" t="s">
        <v>542</v>
      </c>
      <c r="H72" s="134">
        <v>0</v>
      </c>
      <c r="I72" s="134">
        <v>0</v>
      </c>
      <c r="J72" s="134">
        <v>0</v>
      </c>
      <c r="K72" s="134">
        <v>0</v>
      </c>
      <c r="L72" s="134">
        <v>0</v>
      </c>
      <c r="M72" s="134">
        <v>0</v>
      </c>
      <c r="N72" s="134">
        <v>0</v>
      </c>
      <c r="O72" s="134">
        <v>0</v>
      </c>
      <c r="P72" s="134">
        <v>0</v>
      </c>
      <c r="Q72" s="134">
        <v>0</v>
      </c>
      <c r="R72" s="134">
        <v>0</v>
      </c>
      <c r="S72" s="134">
        <v>0</v>
      </c>
      <c r="T72" s="134">
        <v>0</v>
      </c>
    </row>
    <row r="73" spans="1:20" outlineLevel="2" x14ac:dyDescent="0.2">
      <c r="A73" s="442"/>
      <c r="B73" s="441"/>
      <c r="C73" s="441"/>
      <c r="D73" s="441"/>
      <c r="E73" s="443"/>
      <c r="F73" s="444"/>
      <c r="G73" s="229" t="s">
        <v>543</v>
      </c>
      <c r="H73" s="144">
        <v>0</v>
      </c>
      <c r="I73" s="144">
        <v>0</v>
      </c>
      <c r="J73" s="144">
        <v>0</v>
      </c>
      <c r="K73" s="144">
        <v>0</v>
      </c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229"/>
      <c r="S73" s="229"/>
      <c r="T73" s="229"/>
    </row>
    <row r="74" spans="1:20" outlineLevel="2" x14ac:dyDescent="0.2">
      <c r="A74" s="445">
        <f>A72+1</f>
        <v>3</v>
      </c>
      <c r="B74" s="446" t="s">
        <v>7</v>
      </c>
      <c r="C74" s="446" t="s">
        <v>63</v>
      </c>
      <c r="D74" s="446" t="s">
        <v>50</v>
      </c>
      <c r="E74" s="447" t="s">
        <v>498</v>
      </c>
      <c r="F74" s="448"/>
      <c r="G74" s="229" t="s">
        <v>542</v>
      </c>
      <c r="H74" s="135">
        <v>0.91</v>
      </c>
      <c r="I74" s="135" t="s">
        <v>499</v>
      </c>
      <c r="J74" s="135" t="s">
        <v>499</v>
      </c>
      <c r="K74" s="135" t="s">
        <v>499</v>
      </c>
      <c r="L74" s="135" t="s">
        <v>499</v>
      </c>
      <c r="M74" s="135" t="s">
        <v>499</v>
      </c>
      <c r="N74" s="135" t="s">
        <v>499</v>
      </c>
      <c r="O74" s="135" t="s">
        <v>499</v>
      </c>
      <c r="P74" s="135" t="s">
        <v>499</v>
      </c>
      <c r="Q74" s="135" t="s">
        <v>499</v>
      </c>
      <c r="R74" s="135" t="s">
        <v>499</v>
      </c>
      <c r="S74" s="135" t="s">
        <v>499</v>
      </c>
      <c r="T74" s="135">
        <v>0.91</v>
      </c>
    </row>
    <row r="75" spans="1:20" outlineLevel="2" x14ac:dyDescent="0.2">
      <c r="A75" s="442"/>
      <c r="B75" s="441"/>
      <c r="C75" s="441"/>
      <c r="D75" s="441"/>
      <c r="E75" s="443"/>
      <c r="F75" s="444"/>
      <c r="G75" s="229" t="s">
        <v>543</v>
      </c>
      <c r="H75" s="230">
        <v>0.91</v>
      </c>
      <c r="I75" s="230" t="s">
        <v>594</v>
      </c>
      <c r="J75" s="230" t="s">
        <v>594</v>
      </c>
      <c r="K75" s="230" t="s">
        <v>594</v>
      </c>
      <c r="L75" s="230" t="s">
        <v>605</v>
      </c>
      <c r="M75" s="230" t="s">
        <v>605</v>
      </c>
      <c r="N75" s="230" t="s">
        <v>605</v>
      </c>
      <c r="O75" s="230" t="s">
        <v>605</v>
      </c>
      <c r="P75" s="230" t="s">
        <v>605</v>
      </c>
      <c r="Q75" s="230" t="s">
        <v>605</v>
      </c>
      <c r="R75" s="230"/>
      <c r="S75" s="230"/>
      <c r="T75" s="230"/>
    </row>
    <row r="76" spans="1:20" outlineLevel="2" x14ac:dyDescent="0.2">
      <c r="A76" s="445">
        <f>A74+1</f>
        <v>4</v>
      </c>
      <c r="B76" s="446" t="s">
        <v>7</v>
      </c>
      <c r="C76" s="446" t="s">
        <v>63</v>
      </c>
      <c r="D76" s="446" t="s">
        <v>50</v>
      </c>
      <c r="E76" s="447" t="s">
        <v>573</v>
      </c>
      <c r="F76" s="448"/>
      <c r="G76" s="229" t="s">
        <v>542</v>
      </c>
      <c r="H76" s="135">
        <v>0.4</v>
      </c>
      <c r="I76" s="135">
        <v>0.4</v>
      </c>
      <c r="J76" s="135">
        <v>0.4</v>
      </c>
      <c r="K76" s="135">
        <v>0.4</v>
      </c>
      <c r="L76" s="135">
        <v>0.4</v>
      </c>
      <c r="M76" s="135">
        <v>0.4</v>
      </c>
      <c r="N76" s="135">
        <v>0.4</v>
      </c>
      <c r="O76" s="135">
        <v>0.4</v>
      </c>
      <c r="P76" s="135">
        <v>0.4</v>
      </c>
      <c r="Q76" s="135">
        <v>0.4</v>
      </c>
      <c r="R76" s="135">
        <v>0.4</v>
      </c>
      <c r="S76" s="135">
        <v>0.4</v>
      </c>
      <c r="T76" s="135">
        <v>0.4</v>
      </c>
    </row>
    <row r="77" spans="1:20" outlineLevel="2" x14ac:dyDescent="0.2">
      <c r="A77" s="442"/>
      <c r="B77" s="441"/>
      <c r="C77" s="441"/>
      <c r="D77" s="441"/>
      <c r="E77" s="443"/>
      <c r="F77" s="444"/>
      <c r="G77" s="229" t="s">
        <v>543</v>
      </c>
      <c r="H77" s="145">
        <v>0.48</v>
      </c>
      <c r="I77" s="145">
        <v>0.48</v>
      </c>
      <c r="J77" s="145">
        <v>0.48</v>
      </c>
      <c r="K77" s="145">
        <v>0.48</v>
      </c>
      <c r="L77" s="145">
        <v>0.48</v>
      </c>
      <c r="M77" s="145">
        <v>0.48</v>
      </c>
      <c r="N77" s="145">
        <v>0.48</v>
      </c>
      <c r="O77" s="145">
        <v>0.48</v>
      </c>
      <c r="P77" s="145">
        <v>0.48</v>
      </c>
      <c r="Q77" s="145">
        <v>0.43</v>
      </c>
      <c r="R77" s="235"/>
      <c r="S77" s="235"/>
      <c r="T77" s="235"/>
    </row>
    <row r="78" spans="1:20" outlineLevel="2" x14ac:dyDescent="0.2">
      <c r="A78" s="445">
        <f t="shared" ref="A78" si="27">A76+1</f>
        <v>5</v>
      </c>
      <c r="B78" s="446" t="s">
        <v>7</v>
      </c>
      <c r="C78" s="446" t="s">
        <v>63</v>
      </c>
      <c r="D78" s="446" t="s">
        <v>512</v>
      </c>
      <c r="E78" s="447" t="s">
        <v>546</v>
      </c>
      <c r="F78" s="448"/>
      <c r="G78" s="229" t="s">
        <v>542</v>
      </c>
      <c r="H78" s="137">
        <v>3.5</v>
      </c>
      <c r="I78" s="137">
        <v>3.3</v>
      </c>
      <c r="J78" s="137">
        <v>3.3</v>
      </c>
      <c r="K78" s="137">
        <v>3.3</v>
      </c>
      <c r="L78" s="137">
        <v>3.5</v>
      </c>
      <c r="M78" s="137">
        <v>3.5</v>
      </c>
      <c r="N78" s="137">
        <v>3.5</v>
      </c>
      <c r="O78" s="137">
        <v>3.5</v>
      </c>
      <c r="P78" s="137">
        <v>3.5</v>
      </c>
      <c r="Q78" s="137">
        <v>3.5</v>
      </c>
      <c r="R78" s="137">
        <v>3.5</v>
      </c>
      <c r="S78" s="137">
        <v>3.5</v>
      </c>
      <c r="T78" s="137">
        <v>3.5</v>
      </c>
    </row>
    <row r="79" spans="1:20" outlineLevel="2" x14ac:dyDescent="0.2">
      <c r="A79" s="442"/>
      <c r="B79" s="441"/>
      <c r="C79" s="441"/>
      <c r="D79" s="441"/>
      <c r="E79" s="443"/>
      <c r="F79" s="444"/>
      <c r="G79" s="229" t="s">
        <v>543</v>
      </c>
      <c r="H79" s="146">
        <v>3.4</v>
      </c>
      <c r="I79" s="146">
        <v>3.4</v>
      </c>
      <c r="J79" s="146">
        <v>3.4</v>
      </c>
      <c r="K79" s="146">
        <v>3.4</v>
      </c>
      <c r="L79" s="146">
        <v>3.4</v>
      </c>
      <c r="M79" s="146">
        <v>3.4</v>
      </c>
      <c r="N79" s="146">
        <v>3.4</v>
      </c>
      <c r="O79" s="146">
        <v>3.4</v>
      </c>
      <c r="P79" s="146">
        <v>3.4</v>
      </c>
      <c r="Q79" s="146">
        <v>3.3</v>
      </c>
      <c r="R79" s="98"/>
      <c r="S79" s="98"/>
      <c r="T79" s="98"/>
    </row>
    <row r="80" spans="1:20" ht="21.75" outlineLevel="2" x14ac:dyDescent="0.2">
      <c r="A80" s="445">
        <f t="shared" ref="A80" si="28">A78+1</f>
        <v>6</v>
      </c>
      <c r="B80" s="446" t="s">
        <v>7</v>
      </c>
      <c r="C80" s="446" t="s">
        <v>63</v>
      </c>
      <c r="D80" s="446" t="s">
        <v>512</v>
      </c>
      <c r="E80" s="447" t="s">
        <v>727</v>
      </c>
      <c r="F80" s="448"/>
      <c r="G80" s="229" t="s">
        <v>542</v>
      </c>
      <c r="H80" s="136">
        <v>1</v>
      </c>
      <c r="I80" s="136">
        <v>1</v>
      </c>
      <c r="J80" s="136">
        <v>1</v>
      </c>
      <c r="K80" s="136">
        <v>1</v>
      </c>
      <c r="L80" s="136">
        <v>1</v>
      </c>
      <c r="M80" s="136">
        <v>1</v>
      </c>
      <c r="N80" s="136">
        <v>1</v>
      </c>
      <c r="O80" s="136">
        <v>1</v>
      </c>
      <c r="P80" s="136">
        <v>1</v>
      </c>
      <c r="Q80" s="136">
        <v>1</v>
      </c>
      <c r="R80" s="136">
        <v>1</v>
      </c>
      <c r="S80" s="136">
        <v>1</v>
      </c>
      <c r="T80" s="136">
        <v>1</v>
      </c>
    </row>
    <row r="81" spans="1:20" outlineLevel="2" x14ac:dyDescent="0.2">
      <c r="A81" s="442"/>
      <c r="B81" s="441"/>
      <c r="C81" s="441"/>
      <c r="D81" s="441"/>
      <c r="E81" s="443"/>
      <c r="F81" s="444"/>
      <c r="G81" s="229" t="s">
        <v>543</v>
      </c>
      <c r="H81" s="145">
        <v>1</v>
      </c>
      <c r="I81" s="145">
        <v>1</v>
      </c>
      <c r="J81" s="145">
        <v>1</v>
      </c>
      <c r="K81" s="131">
        <v>0.95</v>
      </c>
      <c r="L81" s="145">
        <v>1</v>
      </c>
      <c r="M81" s="145">
        <v>1</v>
      </c>
      <c r="N81" s="145">
        <v>1</v>
      </c>
      <c r="O81" s="145">
        <v>1</v>
      </c>
      <c r="P81" s="131">
        <f>10/12</f>
        <v>0.83333333333333337</v>
      </c>
      <c r="Q81" s="145">
        <v>1</v>
      </c>
      <c r="R81" s="235"/>
      <c r="S81" s="235"/>
      <c r="T81" s="235"/>
    </row>
    <row r="82" spans="1:20" outlineLevel="2" x14ac:dyDescent="0.2">
      <c r="A82" s="445">
        <f t="shared" ref="A82" si="29">A80+1</f>
        <v>7</v>
      </c>
      <c r="B82" s="446" t="s">
        <v>7</v>
      </c>
      <c r="C82" s="446" t="s">
        <v>63</v>
      </c>
      <c r="D82" s="446" t="s">
        <v>512</v>
      </c>
      <c r="E82" s="447" t="s">
        <v>548</v>
      </c>
      <c r="F82" s="448"/>
      <c r="G82" s="229" t="s">
        <v>542</v>
      </c>
      <c r="H82" s="136">
        <v>0.95</v>
      </c>
      <c r="I82" s="136">
        <v>0.95</v>
      </c>
      <c r="J82" s="136">
        <v>0.95</v>
      </c>
      <c r="K82" s="136">
        <v>0.95</v>
      </c>
      <c r="L82" s="136">
        <v>0.95</v>
      </c>
      <c r="M82" s="136">
        <v>0.95</v>
      </c>
      <c r="N82" s="136">
        <v>0.95</v>
      </c>
      <c r="O82" s="136">
        <v>0.95</v>
      </c>
      <c r="P82" s="136">
        <v>0.95</v>
      </c>
      <c r="Q82" s="136">
        <v>0.95</v>
      </c>
      <c r="R82" s="136">
        <v>0.95</v>
      </c>
      <c r="S82" s="136">
        <v>0.95</v>
      </c>
      <c r="T82" s="136">
        <v>0.95</v>
      </c>
    </row>
    <row r="83" spans="1:20" outlineLevel="2" x14ac:dyDescent="0.2">
      <c r="A83" s="442"/>
      <c r="B83" s="441"/>
      <c r="C83" s="441"/>
      <c r="D83" s="441"/>
      <c r="E83" s="443"/>
      <c r="F83" s="444"/>
      <c r="G83" s="229" t="s">
        <v>543</v>
      </c>
      <c r="H83" s="145">
        <v>1</v>
      </c>
      <c r="I83" s="145">
        <v>1</v>
      </c>
      <c r="J83" s="145">
        <v>1</v>
      </c>
      <c r="K83" s="145">
        <v>1</v>
      </c>
      <c r="L83" s="145">
        <v>1</v>
      </c>
      <c r="M83" s="145">
        <v>1</v>
      </c>
      <c r="N83" s="145">
        <v>1</v>
      </c>
      <c r="O83" s="145">
        <v>1</v>
      </c>
      <c r="P83" s="145">
        <v>1</v>
      </c>
      <c r="Q83" s="145">
        <v>1</v>
      </c>
      <c r="R83" s="235"/>
      <c r="S83" s="235"/>
      <c r="T83" s="235"/>
    </row>
    <row r="84" spans="1:20" ht="21.75" outlineLevel="2" x14ac:dyDescent="0.2">
      <c r="A84" s="445">
        <f t="shared" ref="A84" si="30">A82+1</f>
        <v>8</v>
      </c>
      <c r="B84" s="446" t="s">
        <v>7</v>
      </c>
      <c r="C84" s="446" t="s">
        <v>63</v>
      </c>
      <c r="D84" s="446" t="s">
        <v>512</v>
      </c>
      <c r="E84" s="447" t="s">
        <v>973</v>
      </c>
      <c r="F84" s="448"/>
      <c r="G84" s="229" t="s">
        <v>542</v>
      </c>
      <c r="H84" s="137">
        <v>15</v>
      </c>
      <c r="I84" s="137" t="s">
        <v>629</v>
      </c>
      <c r="J84" s="137" t="s">
        <v>629</v>
      </c>
      <c r="K84" s="137" t="s">
        <v>629</v>
      </c>
      <c r="L84" s="137" t="s">
        <v>629</v>
      </c>
      <c r="M84" s="137" t="s">
        <v>629</v>
      </c>
      <c r="N84" s="137" t="s">
        <v>629</v>
      </c>
      <c r="O84" s="137" t="s">
        <v>629</v>
      </c>
      <c r="P84" s="137" t="s">
        <v>629</v>
      </c>
      <c r="Q84" s="137" t="s">
        <v>629</v>
      </c>
      <c r="R84" s="137" t="s">
        <v>629</v>
      </c>
      <c r="S84" s="137" t="s">
        <v>629</v>
      </c>
      <c r="T84" s="137" t="s">
        <v>629</v>
      </c>
    </row>
    <row r="85" spans="1:20" outlineLevel="2" x14ac:dyDescent="0.2">
      <c r="A85" s="442"/>
      <c r="B85" s="441"/>
      <c r="C85" s="441"/>
      <c r="D85" s="441"/>
      <c r="E85" s="443"/>
      <c r="F85" s="444"/>
      <c r="G85" s="229" t="s">
        <v>543</v>
      </c>
      <c r="H85" s="98" t="s">
        <v>629</v>
      </c>
      <c r="I85" s="98" t="s">
        <v>629</v>
      </c>
      <c r="J85" s="98" t="s">
        <v>629</v>
      </c>
      <c r="K85" s="98" t="s">
        <v>629</v>
      </c>
      <c r="L85" s="98" t="s">
        <v>629</v>
      </c>
      <c r="M85" s="98" t="s">
        <v>629</v>
      </c>
      <c r="N85" s="98" t="s">
        <v>629</v>
      </c>
      <c r="O85" s="98" t="s">
        <v>629</v>
      </c>
      <c r="P85" s="98" t="s">
        <v>629</v>
      </c>
      <c r="Q85" s="98" t="s">
        <v>629</v>
      </c>
      <c r="R85" s="98"/>
      <c r="S85" s="98"/>
      <c r="T85" s="98"/>
    </row>
    <row r="86" spans="1:20" outlineLevel="2" x14ac:dyDescent="0.2">
      <c r="A86" s="445">
        <f t="shared" ref="A86" si="31">A84+1</f>
        <v>9</v>
      </c>
      <c r="B86" s="446" t="s">
        <v>7</v>
      </c>
      <c r="C86" s="446" t="s">
        <v>63</v>
      </c>
      <c r="D86" s="446" t="s">
        <v>512</v>
      </c>
      <c r="E86" s="447" t="s">
        <v>549</v>
      </c>
      <c r="F86" s="448"/>
      <c r="G86" s="229" t="s">
        <v>542</v>
      </c>
      <c r="H86" s="137">
        <v>0</v>
      </c>
      <c r="I86" s="137">
        <v>0</v>
      </c>
      <c r="J86" s="137">
        <v>0</v>
      </c>
      <c r="K86" s="137">
        <v>0</v>
      </c>
      <c r="L86" s="137">
        <v>0</v>
      </c>
      <c r="M86" s="137">
        <v>0</v>
      </c>
      <c r="N86" s="137">
        <v>0</v>
      </c>
      <c r="O86" s="137">
        <v>0</v>
      </c>
      <c r="P86" s="137">
        <v>0</v>
      </c>
      <c r="Q86" s="137">
        <v>0</v>
      </c>
      <c r="R86" s="137">
        <v>0</v>
      </c>
      <c r="S86" s="137">
        <v>0</v>
      </c>
      <c r="T86" s="137">
        <v>0</v>
      </c>
    </row>
    <row r="87" spans="1:20" outlineLevel="2" x14ac:dyDescent="0.2">
      <c r="A87" s="442"/>
      <c r="B87" s="441"/>
      <c r="C87" s="441"/>
      <c r="D87" s="441"/>
      <c r="E87" s="443"/>
      <c r="F87" s="444"/>
      <c r="G87" s="229" t="s">
        <v>543</v>
      </c>
      <c r="H87" s="146">
        <v>0</v>
      </c>
      <c r="I87" s="146">
        <v>0</v>
      </c>
      <c r="J87" s="146">
        <v>0</v>
      </c>
      <c r="K87" s="146">
        <v>0</v>
      </c>
      <c r="L87" s="146">
        <v>0</v>
      </c>
      <c r="M87" s="146">
        <v>0</v>
      </c>
      <c r="N87" s="146">
        <v>0</v>
      </c>
      <c r="O87" s="146">
        <v>0</v>
      </c>
      <c r="P87" s="146">
        <v>0</v>
      </c>
      <c r="Q87" s="146">
        <v>0</v>
      </c>
      <c r="R87" s="98"/>
      <c r="S87" s="98"/>
      <c r="T87" s="98"/>
    </row>
    <row r="88" spans="1:20" ht="20.25" outlineLevel="2" x14ac:dyDescent="0.2">
      <c r="A88" s="445">
        <f t="shared" ref="A88" si="32">A86+1</f>
        <v>10</v>
      </c>
      <c r="B88" s="446" t="s">
        <v>7</v>
      </c>
      <c r="C88" s="446" t="s">
        <v>63</v>
      </c>
      <c r="D88" s="446" t="s">
        <v>512</v>
      </c>
      <c r="E88" s="447" t="s">
        <v>762</v>
      </c>
      <c r="F88" s="448"/>
      <c r="G88" s="229" t="s">
        <v>542</v>
      </c>
      <c r="H88" s="137">
        <v>5</v>
      </c>
      <c r="I88" s="137">
        <v>5</v>
      </c>
      <c r="J88" s="137">
        <v>5</v>
      </c>
      <c r="K88" s="137">
        <v>5</v>
      </c>
      <c r="L88" s="137">
        <v>5</v>
      </c>
      <c r="M88" s="137">
        <v>5</v>
      </c>
      <c r="N88" s="137">
        <v>5</v>
      </c>
      <c r="O88" s="137">
        <v>5</v>
      </c>
      <c r="P88" s="137">
        <v>5</v>
      </c>
      <c r="Q88" s="137">
        <v>5</v>
      </c>
      <c r="R88" s="137">
        <v>5</v>
      </c>
      <c r="S88" s="137">
        <v>5</v>
      </c>
      <c r="T88" s="137">
        <v>5</v>
      </c>
    </row>
    <row r="89" spans="1:20" outlineLevel="2" x14ac:dyDescent="0.2">
      <c r="A89" s="442"/>
      <c r="B89" s="441"/>
      <c r="C89" s="441"/>
      <c r="D89" s="441"/>
      <c r="E89" s="443"/>
      <c r="F89" s="444"/>
      <c r="G89" s="229" t="s">
        <v>543</v>
      </c>
      <c r="H89" s="146">
        <v>2</v>
      </c>
      <c r="I89" s="146">
        <v>2</v>
      </c>
      <c r="J89" s="146">
        <v>2</v>
      </c>
      <c r="K89" s="146">
        <v>2</v>
      </c>
      <c r="L89" s="146">
        <v>2</v>
      </c>
      <c r="M89" s="146">
        <v>2</v>
      </c>
      <c r="N89" s="146">
        <v>4</v>
      </c>
      <c r="O89" s="146">
        <v>4</v>
      </c>
      <c r="P89" s="146">
        <v>4</v>
      </c>
      <c r="Q89" s="146">
        <v>4</v>
      </c>
      <c r="R89" s="98"/>
      <c r="S89" s="98"/>
      <c r="T89" s="98"/>
    </row>
    <row r="90" spans="1:20" ht="20.25" outlineLevel="2" x14ac:dyDescent="0.2">
      <c r="A90" s="445">
        <f t="shared" ref="A90" si="33">A88+1</f>
        <v>11</v>
      </c>
      <c r="B90" s="446" t="s">
        <v>7</v>
      </c>
      <c r="C90" s="446" t="s">
        <v>63</v>
      </c>
      <c r="D90" s="446" t="s">
        <v>512</v>
      </c>
      <c r="E90" s="447" t="s">
        <v>733</v>
      </c>
      <c r="F90" s="448"/>
      <c r="G90" s="229" t="s">
        <v>542</v>
      </c>
      <c r="H90" s="136">
        <v>1</v>
      </c>
      <c r="I90" s="136">
        <v>1</v>
      </c>
      <c r="J90" s="136">
        <v>1</v>
      </c>
      <c r="K90" s="136">
        <v>1</v>
      </c>
      <c r="L90" s="136">
        <v>1</v>
      </c>
      <c r="M90" s="136">
        <v>1</v>
      </c>
      <c r="N90" s="136">
        <v>1</v>
      </c>
      <c r="O90" s="136">
        <v>1</v>
      </c>
      <c r="P90" s="136">
        <v>1</v>
      </c>
      <c r="Q90" s="136">
        <v>1</v>
      </c>
      <c r="R90" s="136">
        <v>1</v>
      </c>
      <c r="S90" s="136">
        <v>1</v>
      </c>
      <c r="T90" s="136">
        <v>1</v>
      </c>
    </row>
    <row r="91" spans="1:20" outlineLevel="2" x14ac:dyDescent="0.2">
      <c r="A91" s="442"/>
      <c r="B91" s="441"/>
      <c r="C91" s="441"/>
      <c r="D91" s="441"/>
      <c r="E91" s="443"/>
      <c r="F91" s="444"/>
      <c r="G91" s="229" t="s">
        <v>543</v>
      </c>
      <c r="H91" s="145">
        <v>1</v>
      </c>
      <c r="I91" s="145">
        <v>1</v>
      </c>
      <c r="J91" s="145">
        <v>1</v>
      </c>
      <c r="K91" s="145">
        <v>1</v>
      </c>
      <c r="L91" s="145">
        <v>1</v>
      </c>
      <c r="M91" s="145">
        <v>1</v>
      </c>
      <c r="N91" s="145">
        <v>1</v>
      </c>
      <c r="O91" s="145">
        <v>1</v>
      </c>
      <c r="P91" s="145">
        <v>1</v>
      </c>
      <c r="Q91" s="145">
        <v>1</v>
      </c>
      <c r="R91" s="235"/>
      <c r="S91" s="235"/>
      <c r="T91" s="235"/>
    </row>
    <row r="92" spans="1:20" outlineLevel="2" x14ac:dyDescent="0.2">
      <c r="A92" s="445">
        <f t="shared" ref="A92" si="34">A90+1</f>
        <v>12</v>
      </c>
      <c r="B92" s="446" t="s">
        <v>7</v>
      </c>
      <c r="C92" s="446" t="s">
        <v>63</v>
      </c>
      <c r="D92" s="446" t="s">
        <v>722</v>
      </c>
      <c r="E92" s="447" t="s">
        <v>581</v>
      </c>
      <c r="F92" s="448"/>
      <c r="G92" s="229" t="s">
        <v>542</v>
      </c>
      <c r="H92" s="137">
        <v>0</v>
      </c>
      <c r="I92" s="137" t="s">
        <v>629</v>
      </c>
      <c r="J92" s="137" t="s">
        <v>629</v>
      </c>
      <c r="K92" s="137" t="s">
        <v>629</v>
      </c>
      <c r="L92" s="137" t="s">
        <v>629</v>
      </c>
      <c r="M92" s="137" t="s">
        <v>629</v>
      </c>
      <c r="N92" s="137" t="s">
        <v>629</v>
      </c>
      <c r="O92" s="137" t="s">
        <v>629</v>
      </c>
      <c r="P92" s="137" t="s">
        <v>629</v>
      </c>
      <c r="Q92" s="137" t="s">
        <v>629</v>
      </c>
      <c r="R92" s="137" t="s">
        <v>629</v>
      </c>
      <c r="S92" s="137" t="s">
        <v>629</v>
      </c>
      <c r="T92" s="137" t="s">
        <v>629</v>
      </c>
    </row>
    <row r="93" spans="1:20" outlineLevel="2" x14ac:dyDescent="0.2">
      <c r="A93" s="442"/>
      <c r="B93" s="441"/>
      <c r="C93" s="441"/>
      <c r="D93" s="441"/>
      <c r="E93" s="443"/>
      <c r="F93" s="444"/>
      <c r="G93" s="229" t="s">
        <v>543</v>
      </c>
      <c r="H93" s="98" t="s">
        <v>629</v>
      </c>
      <c r="I93" s="98" t="s">
        <v>629</v>
      </c>
      <c r="J93" s="98" t="s">
        <v>629</v>
      </c>
      <c r="K93" s="98" t="s">
        <v>629</v>
      </c>
      <c r="L93" s="98" t="s">
        <v>629</v>
      </c>
      <c r="M93" s="98" t="s">
        <v>629</v>
      </c>
      <c r="N93" s="98" t="s">
        <v>629</v>
      </c>
      <c r="O93" s="98" t="s">
        <v>629</v>
      </c>
      <c r="P93" s="98" t="s">
        <v>629</v>
      </c>
      <c r="Q93" s="98" t="s">
        <v>629</v>
      </c>
      <c r="R93" s="98"/>
      <c r="S93" s="98"/>
      <c r="T93" s="98"/>
    </row>
    <row r="94" spans="1:20" ht="20.25" outlineLevel="2" x14ac:dyDescent="0.2">
      <c r="A94" s="445">
        <f t="shared" ref="A94" si="35">A92+1</f>
        <v>13</v>
      </c>
      <c r="B94" s="446" t="s">
        <v>7</v>
      </c>
      <c r="C94" s="446" t="s">
        <v>63</v>
      </c>
      <c r="D94" s="446" t="s">
        <v>512</v>
      </c>
      <c r="E94" s="447" t="s">
        <v>974</v>
      </c>
      <c r="F94" s="448"/>
      <c r="G94" s="229" t="s">
        <v>542</v>
      </c>
      <c r="H94" s="136">
        <v>1</v>
      </c>
      <c r="I94" s="136">
        <v>1</v>
      </c>
      <c r="J94" s="136">
        <v>1</v>
      </c>
      <c r="K94" s="136">
        <v>1</v>
      </c>
      <c r="L94" s="136">
        <v>1</v>
      </c>
      <c r="M94" s="136">
        <v>1</v>
      </c>
      <c r="N94" s="136">
        <v>1</v>
      </c>
      <c r="O94" s="136">
        <v>1</v>
      </c>
      <c r="P94" s="136">
        <v>1</v>
      </c>
      <c r="Q94" s="136">
        <v>1</v>
      </c>
      <c r="R94" s="136">
        <v>1</v>
      </c>
      <c r="S94" s="136">
        <v>1</v>
      </c>
      <c r="T94" s="136">
        <v>1</v>
      </c>
    </row>
    <row r="95" spans="1:20" outlineLevel="2" x14ac:dyDescent="0.2">
      <c r="A95" s="442"/>
      <c r="B95" s="441"/>
      <c r="C95" s="441"/>
      <c r="D95" s="441"/>
      <c r="E95" s="443"/>
      <c r="F95" s="444"/>
      <c r="G95" s="229" t="s">
        <v>543</v>
      </c>
      <c r="H95" s="145">
        <v>1</v>
      </c>
      <c r="I95" s="145">
        <v>1</v>
      </c>
      <c r="J95" s="145">
        <v>1</v>
      </c>
      <c r="K95" s="145">
        <v>1</v>
      </c>
      <c r="L95" s="145">
        <v>1</v>
      </c>
      <c r="M95" s="145">
        <v>1</v>
      </c>
      <c r="N95" s="145">
        <v>1</v>
      </c>
      <c r="O95" s="145">
        <v>1</v>
      </c>
      <c r="P95" s="145">
        <v>1</v>
      </c>
      <c r="Q95" s="145">
        <v>1</v>
      </c>
      <c r="R95" s="235"/>
      <c r="S95" s="235"/>
      <c r="T95" s="235"/>
    </row>
    <row r="96" spans="1:20" outlineLevel="2" x14ac:dyDescent="0.2">
      <c r="A96" s="445">
        <f t="shared" ref="A96" si="36">A94+1</f>
        <v>14</v>
      </c>
      <c r="B96" s="446" t="s">
        <v>7</v>
      </c>
      <c r="C96" s="446" t="s">
        <v>63</v>
      </c>
      <c r="D96" s="446" t="s">
        <v>512</v>
      </c>
      <c r="E96" s="447" t="s">
        <v>975</v>
      </c>
      <c r="F96" s="448"/>
      <c r="G96" s="229" t="s">
        <v>542</v>
      </c>
      <c r="H96" s="136">
        <v>1</v>
      </c>
      <c r="I96" s="136">
        <v>1</v>
      </c>
      <c r="J96" s="136">
        <v>1</v>
      </c>
      <c r="K96" s="136">
        <v>1</v>
      </c>
      <c r="L96" s="136">
        <v>1</v>
      </c>
      <c r="M96" s="136">
        <v>1</v>
      </c>
      <c r="N96" s="136">
        <v>1</v>
      </c>
      <c r="O96" s="136">
        <v>1</v>
      </c>
      <c r="P96" s="136">
        <v>1</v>
      </c>
      <c r="Q96" s="136">
        <v>1</v>
      </c>
      <c r="R96" s="136">
        <v>1</v>
      </c>
      <c r="S96" s="136">
        <v>1</v>
      </c>
      <c r="T96" s="136">
        <v>1</v>
      </c>
    </row>
    <row r="97" spans="1:20" outlineLevel="2" x14ac:dyDescent="0.2">
      <c r="A97" s="442"/>
      <c r="B97" s="441"/>
      <c r="C97" s="441"/>
      <c r="D97" s="441"/>
      <c r="E97" s="443"/>
      <c r="F97" s="444"/>
      <c r="G97" s="229" t="s">
        <v>543</v>
      </c>
      <c r="H97" s="145">
        <v>1</v>
      </c>
      <c r="I97" s="145">
        <v>1</v>
      </c>
      <c r="J97" s="145">
        <v>1</v>
      </c>
      <c r="K97" s="145">
        <v>1</v>
      </c>
      <c r="L97" s="145">
        <v>1</v>
      </c>
      <c r="M97" s="145">
        <v>1</v>
      </c>
      <c r="N97" s="145">
        <v>1</v>
      </c>
      <c r="O97" s="145">
        <v>1</v>
      </c>
      <c r="P97" s="145">
        <v>1</v>
      </c>
      <c r="Q97" s="145">
        <v>1</v>
      </c>
      <c r="R97" s="235"/>
      <c r="S97" s="235"/>
      <c r="T97" s="235"/>
    </row>
    <row r="98" spans="1:20" outlineLevel="2" x14ac:dyDescent="0.2">
      <c r="A98" s="445">
        <f t="shared" ref="A98" si="37">A96+1</f>
        <v>15</v>
      </c>
      <c r="B98" s="446" t="s">
        <v>7</v>
      </c>
      <c r="C98" s="446" t="s">
        <v>67</v>
      </c>
      <c r="D98" s="446" t="s">
        <v>50</v>
      </c>
      <c r="E98" s="447" t="s">
        <v>574</v>
      </c>
      <c r="F98" s="448"/>
      <c r="G98" s="229" t="s">
        <v>542</v>
      </c>
      <c r="H98" s="134">
        <v>2</v>
      </c>
      <c r="I98" s="137">
        <v>1</v>
      </c>
      <c r="J98" s="138">
        <v>1</v>
      </c>
      <c r="K98" s="138">
        <v>1</v>
      </c>
      <c r="L98" s="138">
        <v>1</v>
      </c>
      <c r="M98" s="138">
        <v>1</v>
      </c>
      <c r="N98" s="138">
        <v>1</v>
      </c>
      <c r="O98" s="138">
        <v>2</v>
      </c>
      <c r="P98" s="138">
        <v>2</v>
      </c>
      <c r="Q98" s="138">
        <v>2</v>
      </c>
      <c r="R98" s="138">
        <v>2</v>
      </c>
      <c r="S98" s="138">
        <v>2</v>
      </c>
      <c r="T98" s="138">
        <v>2</v>
      </c>
    </row>
    <row r="99" spans="1:20" outlineLevel="2" x14ac:dyDescent="0.2">
      <c r="A99" s="442"/>
      <c r="B99" s="441"/>
      <c r="C99" s="441"/>
      <c r="D99" s="441"/>
      <c r="E99" s="443"/>
      <c r="F99" s="444"/>
      <c r="G99" s="229" t="s">
        <v>543</v>
      </c>
      <c r="H99" s="147">
        <v>0</v>
      </c>
      <c r="I99" s="146">
        <v>0</v>
      </c>
      <c r="J99" s="147">
        <v>0</v>
      </c>
      <c r="K99" s="147">
        <v>0</v>
      </c>
      <c r="L99" s="147">
        <v>0</v>
      </c>
      <c r="M99" s="147">
        <v>0</v>
      </c>
      <c r="N99" s="147">
        <v>0</v>
      </c>
      <c r="O99" s="147">
        <v>1</v>
      </c>
      <c r="P99" s="147">
        <v>1</v>
      </c>
      <c r="Q99" s="147">
        <v>1</v>
      </c>
      <c r="R99" s="16"/>
      <c r="S99" s="16"/>
      <c r="T99" s="16"/>
    </row>
    <row r="100" spans="1:20" outlineLevel="2" x14ac:dyDescent="0.2">
      <c r="A100" s="445">
        <f t="shared" ref="A100" si="38">A98+1</f>
        <v>16</v>
      </c>
      <c r="B100" s="446" t="s">
        <v>7</v>
      </c>
      <c r="C100" s="446" t="s">
        <v>67</v>
      </c>
      <c r="D100" s="446" t="s">
        <v>722</v>
      </c>
      <c r="E100" s="447" t="s">
        <v>532</v>
      </c>
      <c r="F100" s="448"/>
      <c r="G100" s="229" t="s">
        <v>542</v>
      </c>
      <c r="H100" s="134">
        <v>1</v>
      </c>
      <c r="I100" s="134">
        <v>1</v>
      </c>
      <c r="J100" s="190">
        <v>1</v>
      </c>
      <c r="K100" s="190">
        <v>1</v>
      </c>
      <c r="L100" s="190">
        <v>1</v>
      </c>
      <c r="M100" s="190">
        <v>1</v>
      </c>
      <c r="N100" s="190">
        <v>1</v>
      </c>
      <c r="O100" s="190">
        <v>1</v>
      </c>
      <c r="P100" s="190">
        <v>1</v>
      </c>
      <c r="Q100" s="190">
        <v>1</v>
      </c>
      <c r="R100" s="190">
        <v>1</v>
      </c>
      <c r="S100" s="190">
        <v>1</v>
      </c>
      <c r="T100" s="190">
        <v>1</v>
      </c>
    </row>
    <row r="101" spans="1:20" outlineLevel="2" x14ac:dyDescent="0.2">
      <c r="A101" s="442"/>
      <c r="B101" s="441"/>
      <c r="C101" s="441"/>
      <c r="D101" s="441"/>
      <c r="E101" s="443"/>
      <c r="F101" s="444"/>
      <c r="G101" s="229" t="s">
        <v>543</v>
      </c>
      <c r="H101" s="191">
        <v>0</v>
      </c>
      <c r="I101" s="146">
        <v>0</v>
      </c>
      <c r="J101" s="191">
        <v>0</v>
      </c>
      <c r="K101" s="191">
        <v>0</v>
      </c>
      <c r="L101" s="191">
        <v>0</v>
      </c>
      <c r="M101" s="191">
        <v>0</v>
      </c>
      <c r="N101" s="191">
        <v>0</v>
      </c>
      <c r="O101" s="191">
        <v>0</v>
      </c>
      <c r="P101" s="191">
        <v>0</v>
      </c>
      <c r="Q101" s="147">
        <v>0</v>
      </c>
      <c r="R101" s="16"/>
      <c r="S101" s="16"/>
      <c r="T101" s="16"/>
    </row>
    <row r="102" spans="1:20" outlineLevel="2" x14ac:dyDescent="0.2">
      <c r="A102" s="445" t="e">
        <f>#REF!+1</f>
        <v>#REF!</v>
      </c>
      <c r="B102" s="446" t="s">
        <v>7</v>
      </c>
      <c r="C102" s="446" t="s">
        <v>64</v>
      </c>
      <c r="D102" s="446" t="s">
        <v>50</v>
      </c>
      <c r="E102" s="447" t="s">
        <v>534</v>
      </c>
      <c r="F102" s="448"/>
      <c r="G102" s="229" t="s">
        <v>542</v>
      </c>
      <c r="H102" s="135">
        <v>0.98</v>
      </c>
      <c r="I102" s="135">
        <v>0.98</v>
      </c>
      <c r="J102" s="135">
        <v>0.98</v>
      </c>
      <c r="K102" s="135">
        <v>0.98</v>
      </c>
      <c r="L102" s="135">
        <v>0.98</v>
      </c>
      <c r="M102" s="135">
        <v>0.98</v>
      </c>
      <c r="N102" s="135">
        <v>0.98</v>
      </c>
      <c r="O102" s="135">
        <v>0.98</v>
      </c>
      <c r="P102" s="135">
        <v>0.98</v>
      </c>
      <c r="Q102" s="135">
        <v>0.98</v>
      </c>
      <c r="R102" s="135">
        <v>0.98</v>
      </c>
      <c r="S102" s="135">
        <v>0.98</v>
      </c>
      <c r="T102" s="135">
        <v>0.98</v>
      </c>
    </row>
    <row r="103" spans="1:20" outlineLevel="2" x14ac:dyDescent="0.2">
      <c r="A103" s="442"/>
      <c r="B103" s="441"/>
      <c r="C103" s="441"/>
      <c r="D103" s="441"/>
      <c r="E103" s="443"/>
      <c r="F103" s="444"/>
      <c r="G103" s="229" t="s">
        <v>543</v>
      </c>
      <c r="H103" s="150">
        <v>1</v>
      </c>
      <c r="I103" s="150">
        <v>0.996</v>
      </c>
      <c r="J103" s="150">
        <v>1</v>
      </c>
      <c r="K103" s="150">
        <v>1</v>
      </c>
      <c r="L103" s="150">
        <v>1</v>
      </c>
      <c r="M103" s="150">
        <v>1</v>
      </c>
      <c r="N103" s="150">
        <v>1</v>
      </c>
      <c r="O103" s="160">
        <v>0.3362</v>
      </c>
      <c r="P103" s="160">
        <f>(229-24)/229</f>
        <v>0.89519650655021832</v>
      </c>
      <c r="Q103" s="150">
        <v>1</v>
      </c>
      <c r="R103" s="230"/>
      <c r="S103" s="230"/>
      <c r="T103" s="230"/>
    </row>
    <row r="104" spans="1:20" outlineLevel="2" x14ac:dyDescent="0.2">
      <c r="A104" s="445" t="e">
        <f t="shared" ref="A104" si="39">A102+1</f>
        <v>#REF!</v>
      </c>
      <c r="B104" s="446" t="s">
        <v>7</v>
      </c>
      <c r="C104" s="446" t="s">
        <v>64</v>
      </c>
      <c r="D104" s="446" t="s">
        <v>50</v>
      </c>
      <c r="E104" s="447" t="s">
        <v>577</v>
      </c>
      <c r="F104" s="448"/>
      <c r="G104" s="229" t="s">
        <v>542</v>
      </c>
      <c r="H104" s="135">
        <v>0.99</v>
      </c>
      <c r="I104" s="135">
        <v>0.99</v>
      </c>
      <c r="J104" s="135">
        <v>0.99</v>
      </c>
      <c r="K104" s="135">
        <v>0.99</v>
      </c>
      <c r="L104" s="135">
        <v>0.99</v>
      </c>
      <c r="M104" s="135">
        <v>0.99</v>
      </c>
      <c r="N104" s="135">
        <v>0.99</v>
      </c>
      <c r="O104" s="135">
        <v>0.99</v>
      </c>
      <c r="P104" s="135">
        <v>0.99</v>
      </c>
      <c r="Q104" s="135">
        <v>0.99</v>
      </c>
      <c r="R104" s="135">
        <v>0.99</v>
      </c>
      <c r="S104" s="135">
        <v>0.99</v>
      </c>
      <c r="T104" s="135">
        <v>0.99</v>
      </c>
    </row>
    <row r="105" spans="1:20" outlineLevel="2" x14ac:dyDescent="0.2">
      <c r="A105" s="442"/>
      <c r="B105" s="441"/>
      <c r="C105" s="441"/>
      <c r="D105" s="441"/>
      <c r="E105" s="443"/>
      <c r="F105" s="444"/>
      <c r="G105" s="229" t="s">
        <v>543</v>
      </c>
      <c r="H105" s="150">
        <v>1</v>
      </c>
      <c r="I105" s="150">
        <v>0.99</v>
      </c>
      <c r="J105" s="150">
        <v>0.99399999999999999</v>
      </c>
      <c r="K105" s="150">
        <v>1</v>
      </c>
      <c r="L105" s="150">
        <v>1</v>
      </c>
      <c r="M105" s="150">
        <v>1</v>
      </c>
      <c r="N105" s="150">
        <v>1</v>
      </c>
      <c r="O105" s="160">
        <v>0.3362</v>
      </c>
      <c r="P105" s="160">
        <f>(229-24)/229</f>
        <v>0.89519650655021832</v>
      </c>
      <c r="Q105" s="150">
        <v>1</v>
      </c>
      <c r="R105" s="230"/>
      <c r="S105" s="230"/>
      <c r="T105" s="230"/>
    </row>
    <row r="106" spans="1:20" outlineLevel="2" x14ac:dyDescent="0.2">
      <c r="A106" s="445" t="e">
        <f t="shared" ref="A106" si="40">A104+1</f>
        <v>#REF!</v>
      </c>
      <c r="B106" s="446" t="s">
        <v>7</v>
      </c>
      <c r="C106" s="446" t="s">
        <v>64</v>
      </c>
      <c r="D106" s="446" t="s">
        <v>50</v>
      </c>
      <c r="E106" s="447" t="s">
        <v>535</v>
      </c>
      <c r="F106" s="448"/>
      <c r="G106" s="229" t="s">
        <v>542</v>
      </c>
      <c r="H106" s="134">
        <v>20</v>
      </c>
      <c r="I106" s="134">
        <v>20</v>
      </c>
      <c r="J106" s="190">
        <v>20</v>
      </c>
      <c r="K106" s="190">
        <v>20</v>
      </c>
      <c r="L106" s="190">
        <v>20</v>
      </c>
      <c r="M106" s="190">
        <v>20</v>
      </c>
      <c r="N106" s="190">
        <v>20</v>
      </c>
      <c r="O106" s="190">
        <v>20</v>
      </c>
      <c r="P106" s="190">
        <v>20</v>
      </c>
      <c r="Q106" s="190">
        <v>20</v>
      </c>
      <c r="R106" s="190">
        <v>20</v>
      </c>
      <c r="S106" s="190">
        <v>20</v>
      </c>
      <c r="T106" s="190">
        <v>20</v>
      </c>
    </row>
    <row r="107" spans="1:20" outlineLevel="2" x14ac:dyDescent="0.2">
      <c r="A107" s="442"/>
      <c r="B107" s="441"/>
      <c r="C107" s="441"/>
      <c r="D107" s="441"/>
      <c r="E107" s="443"/>
      <c r="F107" s="444"/>
      <c r="G107" s="229" t="s">
        <v>543</v>
      </c>
      <c r="H107" s="147">
        <v>0</v>
      </c>
      <c r="I107" s="146">
        <v>0</v>
      </c>
      <c r="J107" s="147">
        <v>0</v>
      </c>
      <c r="K107" s="147">
        <v>0</v>
      </c>
      <c r="L107" s="147">
        <v>0</v>
      </c>
      <c r="M107" s="147">
        <v>0</v>
      </c>
      <c r="N107" s="147">
        <v>0</v>
      </c>
      <c r="O107" s="147">
        <v>0</v>
      </c>
      <c r="P107" s="147">
        <v>0</v>
      </c>
      <c r="Q107" s="147">
        <v>0</v>
      </c>
      <c r="R107" s="16"/>
      <c r="S107" s="16"/>
      <c r="T107" s="16"/>
    </row>
    <row r="108" spans="1:20" outlineLevel="2" x14ac:dyDescent="0.2">
      <c r="A108" s="445" t="e">
        <f t="shared" ref="A108" si="41">A106+1</f>
        <v>#REF!</v>
      </c>
      <c r="B108" s="446" t="s">
        <v>7</v>
      </c>
      <c r="C108" s="446" t="s">
        <v>68</v>
      </c>
      <c r="D108" s="446" t="s">
        <v>722</v>
      </c>
      <c r="E108" s="447" t="s">
        <v>105</v>
      </c>
      <c r="F108" s="448"/>
      <c r="G108" s="229" t="s">
        <v>542</v>
      </c>
      <c r="H108" s="135">
        <v>0.75</v>
      </c>
      <c r="I108" s="136">
        <v>0.7</v>
      </c>
      <c r="J108" s="141">
        <v>0.7</v>
      </c>
      <c r="K108" s="141">
        <v>0.7</v>
      </c>
      <c r="L108" s="141">
        <v>0.72</v>
      </c>
      <c r="M108" s="141">
        <v>0.72</v>
      </c>
      <c r="N108" s="141">
        <v>0.72</v>
      </c>
      <c r="O108" s="141">
        <v>0.74</v>
      </c>
      <c r="P108" s="141">
        <v>0.74</v>
      </c>
      <c r="Q108" s="141">
        <v>0.74</v>
      </c>
      <c r="R108" s="141">
        <v>0.75</v>
      </c>
      <c r="S108" s="141">
        <v>0.75</v>
      </c>
      <c r="T108" s="141">
        <v>0.75</v>
      </c>
    </row>
    <row r="109" spans="1:20" outlineLevel="2" x14ac:dyDescent="0.2">
      <c r="A109" s="442"/>
      <c r="B109" s="441"/>
      <c r="C109" s="441"/>
      <c r="D109" s="441"/>
      <c r="E109" s="443"/>
      <c r="F109" s="444"/>
      <c r="G109" s="229" t="s">
        <v>543</v>
      </c>
      <c r="H109" s="152">
        <v>0.69</v>
      </c>
      <c r="I109" s="131">
        <v>0.61</v>
      </c>
      <c r="J109" s="149">
        <v>0.71</v>
      </c>
      <c r="K109" s="149">
        <v>0.73</v>
      </c>
      <c r="L109" s="152">
        <v>0.69</v>
      </c>
      <c r="M109" s="149">
        <v>0.74</v>
      </c>
      <c r="N109" s="149">
        <v>0.74</v>
      </c>
      <c r="O109" s="149">
        <v>0.74</v>
      </c>
      <c r="P109" s="149">
        <v>0.75</v>
      </c>
      <c r="Q109" s="149">
        <v>0.74</v>
      </c>
      <c r="R109" s="449"/>
      <c r="S109" s="449"/>
      <c r="T109" s="449"/>
    </row>
    <row r="110" spans="1:20" outlineLevel="2" x14ac:dyDescent="0.2">
      <c r="A110" s="445" t="e">
        <f t="shared" ref="A110" si="42">A108+1</f>
        <v>#REF!</v>
      </c>
      <c r="B110" s="446" t="s">
        <v>7</v>
      </c>
      <c r="C110" s="446" t="s">
        <v>68</v>
      </c>
      <c r="D110" s="446" t="s">
        <v>50</v>
      </c>
      <c r="E110" s="447" t="s">
        <v>536</v>
      </c>
      <c r="F110" s="448"/>
      <c r="G110" s="229" t="s">
        <v>542</v>
      </c>
      <c r="H110" s="134">
        <v>2</v>
      </c>
      <c r="I110" s="137">
        <v>2</v>
      </c>
      <c r="J110" s="137">
        <v>2</v>
      </c>
      <c r="K110" s="137">
        <v>2</v>
      </c>
      <c r="L110" s="189">
        <v>2</v>
      </c>
      <c r="M110" s="189">
        <v>2</v>
      </c>
      <c r="N110" s="189">
        <v>2</v>
      </c>
      <c r="O110" s="189">
        <v>2</v>
      </c>
      <c r="P110" s="189">
        <v>2</v>
      </c>
      <c r="Q110" s="189">
        <v>2</v>
      </c>
      <c r="R110" s="189">
        <v>2</v>
      </c>
      <c r="S110" s="189">
        <v>2</v>
      </c>
      <c r="T110" s="189">
        <v>2</v>
      </c>
    </row>
    <row r="111" spans="1:20" outlineLevel="2" x14ac:dyDescent="0.2">
      <c r="A111" s="442"/>
      <c r="B111" s="441"/>
      <c r="C111" s="441"/>
      <c r="D111" s="441"/>
      <c r="E111" s="443"/>
      <c r="F111" s="444"/>
      <c r="G111" s="229" t="s">
        <v>543</v>
      </c>
      <c r="H111" s="147">
        <v>2</v>
      </c>
      <c r="I111" s="146">
        <v>2</v>
      </c>
      <c r="J111" s="146">
        <v>2</v>
      </c>
      <c r="K111" s="146">
        <v>2</v>
      </c>
      <c r="L111" s="147">
        <v>2</v>
      </c>
      <c r="M111" s="146">
        <v>2</v>
      </c>
      <c r="N111" s="146">
        <v>2</v>
      </c>
      <c r="O111" s="146">
        <v>2</v>
      </c>
      <c r="P111" s="146">
        <v>2</v>
      </c>
      <c r="Q111" s="147">
        <v>2</v>
      </c>
      <c r="R111" s="16"/>
      <c r="S111" s="16"/>
      <c r="T111" s="16"/>
    </row>
    <row r="112" spans="1:20" outlineLevel="2" x14ac:dyDescent="0.2">
      <c r="A112" s="445" t="e">
        <f t="shared" ref="A112" si="43">A110+1</f>
        <v>#REF!</v>
      </c>
      <c r="B112" s="446" t="s">
        <v>7</v>
      </c>
      <c r="C112" s="446" t="s">
        <v>68</v>
      </c>
      <c r="D112" s="446" t="s">
        <v>722</v>
      </c>
      <c r="E112" s="447" t="s">
        <v>578</v>
      </c>
      <c r="F112" s="448"/>
      <c r="G112" s="229" t="s">
        <v>542</v>
      </c>
      <c r="H112" s="135">
        <v>0.1</v>
      </c>
      <c r="I112" s="136">
        <v>0.02</v>
      </c>
      <c r="J112" s="136">
        <v>0.02</v>
      </c>
      <c r="K112" s="136">
        <v>0.02</v>
      </c>
      <c r="L112" s="141">
        <v>0.04</v>
      </c>
      <c r="M112" s="141">
        <v>0.04</v>
      </c>
      <c r="N112" s="141">
        <v>0.04</v>
      </c>
      <c r="O112" s="141">
        <v>0.06</v>
      </c>
      <c r="P112" s="141">
        <v>0.06</v>
      </c>
      <c r="Q112" s="141">
        <v>0.06</v>
      </c>
      <c r="R112" s="141">
        <v>0.1</v>
      </c>
      <c r="S112" s="141">
        <v>0.1</v>
      </c>
      <c r="T112" s="141">
        <v>0.1</v>
      </c>
    </row>
    <row r="113" spans="1:20" outlineLevel="2" x14ac:dyDescent="0.2">
      <c r="A113" s="442"/>
      <c r="B113" s="441"/>
      <c r="C113" s="441"/>
      <c r="D113" s="441"/>
      <c r="E113" s="443"/>
      <c r="F113" s="444"/>
      <c r="G113" s="229" t="s">
        <v>543</v>
      </c>
      <c r="H113" s="152">
        <v>0.02</v>
      </c>
      <c r="I113" s="145">
        <v>0.02</v>
      </c>
      <c r="J113" s="145">
        <v>0.02</v>
      </c>
      <c r="K113" s="145">
        <v>0.02</v>
      </c>
      <c r="L113" s="152">
        <v>0.02</v>
      </c>
      <c r="M113" s="145">
        <v>0.04</v>
      </c>
      <c r="N113" s="145">
        <v>0.04</v>
      </c>
      <c r="O113" s="145">
        <v>0.06</v>
      </c>
      <c r="P113" s="145">
        <v>0.06</v>
      </c>
      <c r="Q113" s="149">
        <v>0.06</v>
      </c>
      <c r="R113" s="449"/>
      <c r="S113" s="449"/>
      <c r="T113" s="449"/>
    </row>
    <row r="114" spans="1:20" outlineLevel="2" x14ac:dyDescent="0.2">
      <c r="A114" s="445" t="e">
        <f t="shared" ref="A114" si="44">A112+1</f>
        <v>#REF!</v>
      </c>
      <c r="B114" s="446" t="s">
        <v>7</v>
      </c>
      <c r="C114" s="446" t="s">
        <v>68</v>
      </c>
      <c r="D114" s="446" t="s">
        <v>50</v>
      </c>
      <c r="E114" s="447" t="s">
        <v>579</v>
      </c>
      <c r="F114" s="448"/>
      <c r="G114" s="229" t="s">
        <v>542</v>
      </c>
      <c r="H114" s="139">
        <v>2E-3</v>
      </c>
      <c r="I114" s="139">
        <v>2E-3</v>
      </c>
      <c r="J114" s="139">
        <v>2E-3</v>
      </c>
      <c r="K114" s="139">
        <v>2E-3</v>
      </c>
      <c r="L114" s="139">
        <v>2E-3</v>
      </c>
      <c r="M114" s="139">
        <v>2E-3</v>
      </c>
      <c r="N114" s="139">
        <v>2E-3</v>
      </c>
      <c r="O114" s="139">
        <v>2E-3</v>
      </c>
      <c r="P114" s="139">
        <v>2E-3</v>
      </c>
      <c r="Q114" s="139">
        <v>2E-3</v>
      </c>
      <c r="R114" s="139">
        <v>2E-3</v>
      </c>
      <c r="S114" s="139">
        <v>2E-3</v>
      </c>
      <c r="T114" s="139">
        <v>2E-3</v>
      </c>
    </row>
    <row r="115" spans="1:20" outlineLevel="2" x14ac:dyDescent="0.2">
      <c r="A115" s="442"/>
      <c r="B115" s="441"/>
      <c r="C115" s="441"/>
      <c r="D115" s="441"/>
      <c r="E115" s="443"/>
      <c r="F115" s="444"/>
      <c r="G115" s="229" t="s">
        <v>543</v>
      </c>
      <c r="H115" s="150">
        <v>0</v>
      </c>
      <c r="I115" s="150">
        <v>0</v>
      </c>
      <c r="J115" s="150">
        <v>0</v>
      </c>
      <c r="K115" s="150">
        <v>0</v>
      </c>
      <c r="L115" s="150">
        <v>0</v>
      </c>
      <c r="M115" s="150">
        <v>0</v>
      </c>
      <c r="N115" s="150">
        <v>0</v>
      </c>
      <c r="O115" s="150">
        <v>0</v>
      </c>
      <c r="P115" s="150">
        <v>0</v>
      </c>
      <c r="Q115" s="150">
        <v>0</v>
      </c>
      <c r="R115" s="230"/>
      <c r="S115" s="230"/>
      <c r="T115" s="230"/>
    </row>
    <row r="116" spans="1:20" outlineLevel="2" x14ac:dyDescent="0.2">
      <c r="A116" s="445" t="e">
        <f t="shared" ref="A116" si="45">A114+1</f>
        <v>#REF!</v>
      </c>
      <c r="B116" s="446" t="s">
        <v>7</v>
      </c>
      <c r="C116" s="446" t="s">
        <v>68</v>
      </c>
      <c r="D116" s="446" t="s">
        <v>50</v>
      </c>
      <c r="E116" s="447" t="s">
        <v>95</v>
      </c>
      <c r="F116" s="448"/>
      <c r="G116" s="229" t="s">
        <v>542</v>
      </c>
      <c r="H116" s="134" t="s">
        <v>4</v>
      </c>
      <c r="I116" s="134" t="s">
        <v>4</v>
      </c>
      <c r="J116" s="134" t="s">
        <v>4</v>
      </c>
      <c r="K116" s="134" t="s">
        <v>4</v>
      </c>
      <c r="L116" s="134" t="s">
        <v>4</v>
      </c>
      <c r="M116" s="134" t="s">
        <v>4</v>
      </c>
      <c r="N116" s="134" t="s">
        <v>4</v>
      </c>
      <c r="O116" s="134" t="s">
        <v>4</v>
      </c>
      <c r="P116" s="134" t="s">
        <v>4</v>
      </c>
      <c r="Q116" s="134" t="s">
        <v>4</v>
      </c>
      <c r="R116" s="134" t="s">
        <v>4</v>
      </c>
      <c r="S116" s="134" t="s">
        <v>4</v>
      </c>
      <c r="T116" s="134" t="s">
        <v>4</v>
      </c>
    </row>
    <row r="117" spans="1:20" outlineLevel="2" x14ac:dyDescent="0.2">
      <c r="A117" s="442"/>
      <c r="B117" s="441"/>
      <c r="C117" s="441"/>
      <c r="D117" s="441"/>
      <c r="E117" s="443"/>
      <c r="F117" s="444"/>
      <c r="G117" s="229" t="s">
        <v>543</v>
      </c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</row>
    <row r="118" spans="1:20" outlineLevel="2" x14ac:dyDescent="0.2">
      <c r="A118" s="445" t="e">
        <f t="shared" ref="A118" si="46">A116+1</f>
        <v>#REF!</v>
      </c>
      <c r="B118" s="446" t="s">
        <v>7</v>
      </c>
      <c r="C118" s="446" t="s">
        <v>68</v>
      </c>
      <c r="D118" s="446" t="s">
        <v>65</v>
      </c>
      <c r="E118" s="447" t="s">
        <v>555</v>
      </c>
      <c r="F118" s="448"/>
      <c r="G118" s="229" t="s">
        <v>542</v>
      </c>
      <c r="H118" s="134">
        <v>36</v>
      </c>
      <c r="I118" s="134">
        <v>100</v>
      </c>
      <c r="J118" s="134">
        <v>100</v>
      </c>
      <c r="K118" s="134">
        <v>90</v>
      </c>
      <c r="L118" s="134">
        <v>90</v>
      </c>
      <c r="M118" s="134">
        <v>90</v>
      </c>
      <c r="N118" s="134">
        <v>90</v>
      </c>
      <c r="O118" s="134">
        <v>36</v>
      </c>
      <c r="P118" s="134">
        <v>36</v>
      </c>
      <c r="Q118" s="134">
        <v>36</v>
      </c>
      <c r="R118" s="134">
        <v>36</v>
      </c>
      <c r="S118" s="134">
        <v>36</v>
      </c>
      <c r="T118" s="134">
        <v>36</v>
      </c>
    </row>
    <row r="119" spans="1:20" outlineLevel="2" x14ac:dyDescent="0.2">
      <c r="A119" s="442"/>
      <c r="B119" s="441"/>
      <c r="C119" s="441"/>
      <c r="D119" s="441"/>
      <c r="E119" s="443"/>
      <c r="F119" s="444"/>
      <c r="G119" s="229" t="s">
        <v>543</v>
      </c>
      <c r="H119" s="144">
        <v>30.8</v>
      </c>
      <c r="I119" s="144">
        <v>64.3</v>
      </c>
      <c r="J119" s="144">
        <v>66.099999999999994</v>
      </c>
      <c r="K119" s="144">
        <v>65.400000000000006</v>
      </c>
      <c r="L119" s="144">
        <v>30.8</v>
      </c>
      <c r="M119" s="144">
        <v>32</v>
      </c>
      <c r="N119" s="144">
        <v>27.6</v>
      </c>
      <c r="O119" s="144">
        <v>23</v>
      </c>
      <c r="P119" s="144">
        <v>23</v>
      </c>
      <c r="Q119" s="229"/>
      <c r="R119" s="229"/>
      <c r="S119" s="229"/>
      <c r="T119" s="229"/>
    </row>
    <row r="120" spans="1:20" ht="23.85" customHeight="1" outlineLevel="2" x14ac:dyDescent="0.2">
      <c r="A120" s="445" t="e">
        <f t="shared" ref="A120" si="47">A118+1</f>
        <v>#REF!</v>
      </c>
      <c r="B120" s="446" t="s">
        <v>7</v>
      </c>
      <c r="C120" s="446" t="s">
        <v>68</v>
      </c>
      <c r="D120" s="446" t="s">
        <v>51</v>
      </c>
      <c r="E120" s="447" t="s">
        <v>556</v>
      </c>
      <c r="F120" s="448"/>
      <c r="G120" s="229" t="s">
        <v>542</v>
      </c>
      <c r="H120" s="142">
        <v>32.65</v>
      </c>
      <c r="I120" s="142">
        <v>32.65</v>
      </c>
      <c r="J120" s="142">
        <v>32.65</v>
      </c>
      <c r="K120" s="142">
        <v>32.65</v>
      </c>
      <c r="L120" s="142">
        <v>32.65</v>
      </c>
      <c r="M120" s="450"/>
      <c r="N120" s="450"/>
      <c r="O120" s="450"/>
      <c r="P120" s="450"/>
      <c r="Q120" s="134"/>
      <c r="R120" s="134"/>
      <c r="S120" s="134"/>
      <c r="T120" s="134"/>
    </row>
    <row r="121" spans="1:20" ht="23.85" customHeight="1" outlineLevel="2" x14ac:dyDescent="0.2">
      <c r="A121" s="442"/>
      <c r="B121" s="441"/>
      <c r="C121" s="441"/>
      <c r="D121" s="441"/>
      <c r="E121" s="443"/>
      <c r="F121" s="444"/>
      <c r="G121" s="229" t="s">
        <v>543</v>
      </c>
      <c r="H121" s="451"/>
      <c r="I121" s="9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 ht="23.85" customHeight="1" outlineLevel="2" x14ac:dyDescent="0.2">
      <c r="A122" s="445" t="e">
        <f t="shared" ref="A122" si="48">A120+1</f>
        <v>#REF!</v>
      </c>
      <c r="B122" s="446" t="s">
        <v>7</v>
      </c>
      <c r="C122" s="446" t="s">
        <v>68</v>
      </c>
      <c r="D122" s="446" t="s">
        <v>51</v>
      </c>
      <c r="E122" s="447" t="s">
        <v>557</v>
      </c>
      <c r="F122" s="448"/>
      <c r="G122" s="229" t="s">
        <v>542</v>
      </c>
      <c r="H122" s="142">
        <v>0.13</v>
      </c>
      <c r="I122" s="142">
        <v>32.65</v>
      </c>
      <c r="J122" s="142">
        <v>32.65</v>
      </c>
      <c r="K122" s="142">
        <v>32.65</v>
      </c>
      <c r="L122" s="142">
        <v>32.65</v>
      </c>
      <c r="M122" s="450"/>
      <c r="N122" s="450"/>
      <c r="O122" s="450"/>
      <c r="P122" s="450"/>
      <c r="Q122" s="134"/>
      <c r="R122" s="134"/>
      <c r="S122" s="134"/>
      <c r="T122" s="134"/>
    </row>
    <row r="123" spans="1:20" ht="23.85" customHeight="1" outlineLevel="2" x14ac:dyDescent="0.2">
      <c r="A123" s="442"/>
      <c r="B123" s="441"/>
      <c r="C123" s="441"/>
      <c r="D123" s="441"/>
      <c r="E123" s="443"/>
      <c r="F123" s="444"/>
      <c r="G123" s="229" t="s">
        <v>543</v>
      </c>
      <c r="H123" s="451"/>
      <c r="I123" s="9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 outlineLevel="2" x14ac:dyDescent="0.2">
      <c r="A124" s="445" t="e">
        <f t="shared" ref="A124" si="49">A122+1</f>
        <v>#REF!</v>
      </c>
      <c r="B124" s="446" t="s">
        <v>7</v>
      </c>
      <c r="C124" s="446"/>
      <c r="D124" s="446"/>
      <c r="E124" s="447" t="s">
        <v>558</v>
      </c>
      <c r="F124" s="448"/>
      <c r="G124" s="229" t="s">
        <v>542</v>
      </c>
      <c r="H124" s="143" t="s">
        <v>636</v>
      </c>
      <c r="I124" s="137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</row>
    <row r="125" spans="1:20" outlineLevel="2" x14ac:dyDescent="0.2">
      <c r="A125" s="442"/>
      <c r="B125" s="441"/>
      <c r="C125" s="441"/>
      <c r="D125" s="441"/>
      <c r="E125" s="443"/>
      <c r="F125" s="444"/>
      <c r="G125" s="229" t="s">
        <v>543</v>
      </c>
      <c r="H125" s="70"/>
      <c r="I125" s="9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7" spans="1:20" ht="25.5" x14ac:dyDescent="0.2">
      <c r="A127" s="117" t="s">
        <v>615</v>
      </c>
    </row>
    <row r="128" spans="1:20" s="123" customFormat="1" ht="39" outlineLevel="2" x14ac:dyDescent="0.2">
      <c r="A128" s="32" t="s">
        <v>0</v>
      </c>
      <c r="B128" s="32" t="s">
        <v>59</v>
      </c>
      <c r="C128" s="32" t="s">
        <v>62</v>
      </c>
      <c r="D128" s="119" t="s">
        <v>584</v>
      </c>
      <c r="E128" s="32" t="s">
        <v>49</v>
      </c>
      <c r="F128" s="32" t="s">
        <v>545</v>
      </c>
      <c r="G128" s="32"/>
      <c r="H128" s="32" t="s">
        <v>544</v>
      </c>
      <c r="I128" s="32" t="s">
        <v>485</v>
      </c>
      <c r="J128" s="32" t="s">
        <v>486</v>
      </c>
      <c r="K128" s="32" t="s">
        <v>487</v>
      </c>
      <c r="L128" s="32" t="s">
        <v>488</v>
      </c>
      <c r="M128" s="32" t="s">
        <v>489</v>
      </c>
      <c r="N128" s="32" t="s">
        <v>490</v>
      </c>
      <c r="O128" s="32" t="s">
        <v>491</v>
      </c>
      <c r="P128" s="32" t="s">
        <v>492</v>
      </c>
      <c r="Q128" s="32" t="s">
        <v>493</v>
      </c>
      <c r="R128" s="32" t="s">
        <v>494</v>
      </c>
      <c r="S128" s="32" t="s">
        <v>495</v>
      </c>
      <c r="T128" s="32" t="s">
        <v>496</v>
      </c>
    </row>
    <row r="129" spans="1:20" ht="21" customHeight="1" outlineLevel="2" x14ac:dyDescent="0.2">
      <c r="A129" s="524">
        <v>1</v>
      </c>
      <c r="B129" s="526" t="s">
        <v>7</v>
      </c>
      <c r="C129" s="526" t="s">
        <v>63</v>
      </c>
      <c r="D129" s="526" t="s">
        <v>497</v>
      </c>
      <c r="E129" s="528" t="s">
        <v>78</v>
      </c>
      <c r="F129" s="530"/>
      <c r="G129" s="3" t="s">
        <v>542</v>
      </c>
      <c r="H129" s="134">
        <v>0</v>
      </c>
      <c r="I129" s="134">
        <v>0</v>
      </c>
      <c r="J129" s="134">
        <v>0</v>
      </c>
      <c r="K129" s="134">
        <v>0</v>
      </c>
      <c r="L129" s="134">
        <v>0</v>
      </c>
      <c r="M129" s="134">
        <v>0</v>
      </c>
      <c r="N129" s="134">
        <v>0</v>
      </c>
      <c r="O129" s="134">
        <v>0</v>
      </c>
      <c r="P129" s="134">
        <v>0</v>
      </c>
      <c r="Q129" s="134">
        <v>0</v>
      </c>
      <c r="R129" s="134">
        <v>0</v>
      </c>
      <c r="S129" s="134">
        <v>0</v>
      </c>
      <c r="T129" s="134">
        <v>0</v>
      </c>
    </row>
    <row r="130" spans="1:20" ht="19.350000000000001" customHeight="1" outlineLevel="2" x14ac:dyDescent="0.2">
      <c r="A130" s="525"/>
      <c r="B130" s="527"/>
      <c r="C130" s="527"/>
      <c r="D130" s="527"/>
      <c r="E130" s="529"/>
      <c r="F130" s="531"/>
      <c r="G130" s="3" t="s">
        <v>543</v>
      </c>
      <c r="H130" s="144">
        <v>0</v>
      </c>
      <c r="I130" s="144">
        <v>0</v>
      </c>
      <c r="J130" s="144">
        <v>0</v>
      </c>
      <c r="K130" s="144">
        <v>0</v>
      </c>
      <c r="L130" s="144">
        <v>0</v>
      </c>
      <c r="M130" s="144">
        <v>0</v>
      </c>
      <c r="N130" s="144">
        <v>0</v>
      </c>
      <c r="O130" s="144">
        <v>0</v>
      </c>
      <c r="P130" s="144">
        <v>0</v>
      </c>
      <c r="Q130" s="3"/>
      <c r="R130" s="3"/>
      <c r="S130" s="3"/>
      <c r="T130" s="3"/>
    </row>
    <row r="131" spans="1:20" outlineLevel="2" x14ac:dyDescent="0.2">
      <c r="A131" s="524">
        <f>A129+1</f>
        <v>2</v>
      </c>
      <c r="B131" s="526" t="s">
        <v>7</v>
      </c>
      <c r="C131" s="526" t="s">
        <v>63</v>
      </c>
      <c r="D131" s="526" t="s">
        <v>497</v>
      </c>
      <c r="E131" s="528" t="s">
        <v>79</v>
      </c>
      <c r="F131" s="530"/>
      <c r="G131" s="3" t="s">
        <v>542</v>
      </c>
      <c r="H131" s="134">
        <v>0</v>
      </c>
      <c r="I131" s="134">
        <v>0</v>
      </c>
      <c r="J131" s="134">
        <v>0</v>
      </c>
      <c r="K131" s="134">
        <v>0</v>
      </c>
      <c r="L131" s="134">
        <v>0</v>
      </c>
      <c r="M131" s="134">
        <v>0</v>
      </c>
      <c r="N131" s="134">
        <v>0</v>
      </c>
      <c r="O131" s="134">
        <v>0</v>
      </c>
      <c r="P131" s="134">
        <v>0</v>
      </c>
      <c r="Q131" s="134">
        <v>0</v>
      </c>
      <c r="R131" s="134">
        <v>0</v>
      </c>
      <c r="S131" s="134">
        <v>0</v>
      </c>
      <c r="T131" s="134">
        <v>0</v>
      </c>
    </row>
    <row r="132" spans="1:20" outlineLevel="2" x14ac:dyDescent="0.2">
      <c r="A132" s="525"/>
      <c r="B132" s="527"/>
      <c r="C132" s="527"/>
      <c r="D132" s="527"/>
      <c r="E132" s="529"/>
      <c r="F132" s="531"/>
      <c r="G132" s="3" t="s">
        <v>543</v>
      </c>
      <c r="H132" s="144">
        <v>0</v>
      </c>
      <c r="I132" s="144">
        <v>0</v>
      </c>
      <c r="J132" s="144">
        <v>0</v>
      </c>
      <c r="K132" s="144">
        <v>0</v>
      </c>
      <c r="L132" s="144">
        <v>0</v>
      </c>
      <c r="M132" s="144">
        <v>0</v>
      </c>
      <c r="N132" s="144">
        <v>0</v>
      </c>
      <c r="O132" s="144">
        <v>0</v>
      </c>
      <c r="P132" s="144">
        <v>0</v>
      </c>
      <c r="Q132" s="3"/>
      <c r="R132" s="3"/>
      <c r="S132" s="3"/>
      <c r="T132" s="3"/>
    </row>
    <row r="133" spans="1:20" outlineLevel="2" x14ac:dyDescent="0.2">
      <c r="A133" s="524">
        <f>A131+1</f>
        <v>3</v>
      </c>
      <c r="B133" s="526" t="s">
        <v>7</v>
      </c>
      <c r="C133" s="526" t="s">
        <v>63</v>
      </c>
      <c r="D133" s="526" t="s">
        <v>50</v>
      </c>
      <c r="E133" s="528" t="s">
        <v>498</v>
      </c>
      <c r="F133" s="530"/>
      <c r="G133" s="3" t="s">
        <v>542</v>
      </c>
      <c r="H133" s="135">
        <v>0.91</v>
      </c>
      <c r="I133" s="135" t="s">
        <v>605</v>
      </c>
      <c r="J133" s="135" t="s">
        <v>605</v>
      </c>
      <c r="K133" s="135" t="s">
        <v>605</v>
      </c>
      <c r="L133" s="135" t="s">
        <v>605</v>
      </c>
      <c r="M133" s="135" t="s">
        <v>605</v>
      </c>
      <c r="N133" s="135" t="s">
        <v>605</v>
      </c>
      <c r="O133" s="135" t="s">
        <v>605</v>
      </c>
      <c r="P133" s="135" t="s">
        <v>605</v>
      </c>
      <c r="Q133" s="135" t="s">
        <v>605</v>
      </c>
      <c r="R133" s="135" t="s">
        <v>605</v>
      </c>
      <c r="S133" s="135" t="s">
        <v>605</v>
      </c>
      <c r="T133" s="135">
        <v>0.91</v>
      </c>
    </row>
    <row r="134" spans="1:20" outlineLevel="2" x14ac:dyDescent="0.2">
      <c r="A134" s="525"/>
      <c r="B134" s="527"/>
      <c r="C134" s="527"/>
      <c r="D134" s="527"/>
      <c r="E134" s="529"/>
      <c r="F134" s="531"/>
      <c r="G134" s="3" t="s">
        <v>543</v>
      </c>
      <c r="H134" s="7" t="s">
        <v>605</v>
      </c>
      <c r="I134" s="7" t="s">
        <v>605</v>
      </c>
      <c r="J134" s="7" t="s">
        <v>605</v>
      </c>
      <c r="K134" s="7" t="s">
        <v>605</v>
      </c>
      <c r="L134" s="7" t="s">
        <v>605</v>
      </c>
      <c r="M134" s="7" t="s">
        <v>605</v>
      </c>
      <c r="N134" s="7" t="s">
        <v>605</v>
      </c>
      <c r="O134" s="7" t="s">
        <v>605</v>
      </c>
      <c r="P134" s="7" t="s">
        <v>605</v>
      </c>
      <c r="Q134" s="7"/>
      <c r="R134" s="7"/>
      <c r="S134" s="7"/>
      <c r="T134" s="7"/>
    </row>
    <row r="135" spans="1:20" outlineLevel="2" x14ac:dyDescent="0.2">
      <c r="A135" s="524">
        <f>A133+1</f>
        <v>4</v>
      </c>
      <c r="B135" s="526" t="s">
        <v>7</v>
      </c>
      <c r="C135" s="526" t="s">
        <v>63</v>
      </c>
      <c r="D135" s="526" t="s">
        <v>50</v>
      </c>
      <c r="E135" s="528" t="s">
        <v>573</v>
      </c>
      <c r="F135" s="530"/>
      <c r="G135" s="3" t="s">
        <v>542</v>
      </c>
      <c r="H135" s="135">
        <v>0.3</v>
      </c>
      <c r="I135" s="136">
        <v>0.3</v>
      </c>
      <c r="J135" s="136">
        <v>0.3</v>
      </c>
      <c r="K135" s="136">
        <v>0.3</v>
      </c>
      <c r="L135" s="136">
        <v>0.3</v>
      </c>
      <c r="M135" s="136">
        <v>0.3</v>
      </c>
      <c r="N135" s="136">
        <v>0.3</v>
      </c>
      <c r="O135" s="136">
        <v>0.3</v>
      </c>
      <c r="P135" s="136">
        <v>0.3</v>
      </c>
      <c r="Q135" s="136">
        <v>0.3</v>
      </c>
      <c r="R135" s="136">
        <v>0.3</v>
      </c>
      <c r="S135" s="136">
        <v>0.3</v>
      </c>
      <c r="T135" s="136">
        <v>0.3</v>
      </c>
    </row>
    <row r="136" spans="1:20" outlineLevel="2" x14ac:dyDescent="0.2">
      <c r="A136" s="525"/>
      <c r="B136" s="527"/>
      <c r="C136" s="527"/>
      <c r="D136" s="527"/>
      <c r="E136" s="529"/>
      <c r="F136" s="531"/>
      <c r="G136" s="3" t="s">
        <v>543</v>
      </c>
      <c r="H136" s="145">
        <v>0.33</v>
      </c>
      <c r="I136" s="145">
        <v>0.33</v>
      </c>
      <c r="J136" s="145">
        <v>0.33</v>
      </c>
      <c r="K136" s="145">
        <v>0.33</v>
      </c>
      <c r="L136" s="145">
        <v>0.33</v>
      </c>
      <c r="M136" s="145">
        <v>0.35</v>
      </c>
      <c r="N136" s="145">
        <v>0.33</v>
      </c>
      <c r="O136" s="145">
        <v>0.35</v>
      </c>
      <c r="P136" s="145">
        <v>0.35</v>
      </c>
      <c r="Q136" s="101"/>
      <c r="R136" s="101"/>
      <c r="S136" s="101"/>
      <c r="T136" s="101"/>
    </row>
    <row r="137" spans="1:20" outlineLevel="2" x14ac:dyDescent="0.2">
      <c r="A137" s="524">
        <f t="shared" ref="A137" si="50">A135+1</f>
        <v>5</v>
      </c>
      <c r="B137" s="526" t="s">
        <v>7</v>
      </c>
      <c r="C137" s="526" t="s">
        <v>63</v>
      </c>
      <c r="D137" s="526" t="s">
        <v>512</v>
      </c>
      <c r="E137" s="528" t="s">
        <v>546</v>
      </c>
      <c r="F137" s="530"/>
      <c r="G137" s="3" t="s">
        <v>542</v>
      </c>
      <c r="H137" s="137">
        <v>3.5</v>
      </c>
      <c r="I137" s="137">
        <v>3.3</v>
      </c>
      <c r="J137" s="137">
        <v>3.3</v>
      </c>
      <c r="K137" s="137">
        <v>3.3</v>
      </c>
      <c r="L137" s="137">
        <v>3.3</v>
      </c>
      <c r="M137" s="137">
        <v>3.3</v>
      </c>
      <c r="N137" s="137">
        <v>3.3</v>
      </c>
      <c r="O137" s="137">
        <v>3.4</v>
      </c>
      <c r="P137" s="137">
        <v>3.4</v>
      </c>
      <c r="Q137" s="137">
        <v>3.4</v>
      </c>
      <c r="R137" s="137">
        <v>3.5</v>
      </c>
      <c r="S137" s="137">
        <v>3.5</v>
      </c>
      <c r="T137" s="137">
        <v>3.5</v>
      </c>
    </row>
    <row r="138" spans="1:20" outlineLevel="2" x14ac:dyDescent="0.2">
      <c r="A138" s="525"/>
      <c r="B138" s="527"/>
      <c r="C138" s="527"/>
      <c r="D138" s="527"/>
      <c r="E138" s="529"/>
      <c r="F138" s="531"/>
      <c r="G138" s="3" t="s">
        <v>543</v>
      </c>
      <c r="H138" s="146">
        <v>3.4</v>
      </c>
      <c r="I138" s="146">
        <v>3.4</v>
      </c>
      <c r="J138" s="146">
        <v>3.4</v>
      </c>
      <c r="K138" s="146">
        <v>3.4</v>
      </c>
      <c r="L138" s="146">
        <v>3.4</v>
      </c>
      <c r="M138" s="146">
        <v>3.4</v>
      </c>
      <c r="N138" s="146">
        <v>3.4</v>
      </c>
      <c r="O138" s="146">
        <v>3.4</v>
      </c>
      <c r="P138" s="146">
        <v>3.4</v>
      </c>
      <c r="Q138" s="100"/>
      <c r="R138" s="100"/>
      <c r="S138" s="100"/>
      <c r="T138" s="100"/>
    </row>
    <row r="139" spans="1:20" outlineLevel="2" x14ac:dyDescent="0.2">
      <c r="A139" s="524">
        <f t="shared" ref="A139" si="51">A137+1</f>
        <v>6</v>
      </c>
      <c r="B139" s="526" t="s">
        <v>7</v>
      </c>
      <c r="C139" s="526" t="s">
        <v>63</v>
      </c>
      <c r="D139" s="526" t="s">
        <v>512</v>
      </c>
      <c r="E139" s="528" t="s">
        <v>547</v>
      </c>
      <c r="F139" s="530"/>
      <c r="G139" s="3" t="s">
        <v>542</v>
      </c>
      <c r="H139" s="136">
        <v>1</v>
      </c>
      <c r="I139" s="136">
        <v>1</v>
      </c>
      <c r="J139" s="136">
        <v>1</v>
      </c>
      <c r="K139" s="136">
        <v>1</v>
      </c>
      <c r="L139" s="136">
        <v>1</v>
      </c>
      <c r="M139" s="136">
        <v>1</v>
      </c>
      <c r="N139" s="136">
        <v>1</v>
      </c>
      <c r="O139" s="136">
        <v>1</v>
      </c>
      <c r="P139" s="136">
        <v>1</v>
      </c>
      <c r="Q139" s="136">
        <v>1</v>
      </c>
      <c r="R139" s="136">
        <v>1</v>
      </c>
      <c r="S139" s="136">
        <v>1</v>
      </c>
      <c r="T139" s="136">
        <v>1</v>
      </c>
    </row>
    <row r="140" spans="1:20" outlineLevel="2" x14ac:dyDescent="0.2">
      <c r="A140" s="525"/>
      <c r="B140" s="527"/>
      <c r="C140" s="527"/>
      <c r="D140" s="527"/>
      <c r="E140" s="529"/>
      <c r="F140" s="531"/>
      <c r="G140" s="3" t="s">
        <v>543</v>
      </c>
      <c r="H140" s="145">
        <v>1</v>
      </c>
      <c r="I140" s="145">
        <v>1</v>
      </c>
      <c r="J140" s="145">
        <v>1</v>
      </c>
      <c r="K140" s="145">
        <v>1</v>
      </c>
      <c r="L140" s="145">
        <v>1</v>
      </c>
      <c r="M140" s="145">
        <v>1</v>
      </c>
      <c r="N140" s="145">
        <v>1</v>
      </c>
      <c r="O140" s="145">
        <v>1</v>
      </c>
      <c r="P140" s="145">
        <v>1</v>
      </c>
      <c r="Q140" s="101"/>
      <c r="R140" s="101"/>
      <c r="S140" s="101"/>
      <c r="T140" s="101"/>
    </row>
    <row r="141" spans="1:20" outlineLevel="2" x14ac:dyDescent="0.2">
      <c r="A141" s="524">
        <f t="shared" ref="A141" si="52">A139+1</f>
        <v>7</v>
      </c>
      <c r="B141" s="526" t="s">
        <v>7</v>
      </c>
      <c r="C141" s="526" t="s">
        <v>63</v>
      </c>
      <c r="D141" s="526" t="s">
        <v>512</v>
      </c>
      <c r="E141" s="528" t="s">
        <v>548</v>
      </c>
      <c r="F141" s="530"/>
      <c r="G141" s="3" t="s">
        <v>542</v>
      </c>
      <c r="H141" s="136">
        <v>0.95</v>
      </c>
      <c r="I141" s="136">
        <v>0.95</v>
      </c>
      <c r="J141" s="136">
        <v>0.95</v>
      </c>
      <c r="K141" s="136">
        <v>0.95</v>
      </c>
      <c r="L141" s="136">
        <v>0.95</v>
      </c>
      <c r="M141" s="136">
        <v>0.95</v>
      </c>
      <c r="N141" s="136">
        <v>0.95</v>
      </c>
      <c r="O141" s="136">
        <v>0.95</v>
      </c>
      <c r="P141" s="136">
        <v>0.95</v>
      </c>
      <c r="Q141" s="136">
        <v>0.95</v>
      </c>
      <c r="R141" s="136">
        <v>0.95</v>
      </c>
      <c r="S141" s="136">
        <v>0.95</v>
      </c>
      <c r="T141" s="136">
        <v>0.95</v>
      </c>
    </row>
    <row r="142" spans="1:20" outlineLevel="2" x14ac:dyDescent="0.2">
      <c r="A142" s="525"/>
      <c r="B142" s="527"/>
      <c r="C142" s="527"/>
      <c r="D142" s="527"/>
      <c r="E142" s="529"/>
      <c r="F142" s="531"/>
      <c r="G142" s="3" t="s">
        <v>543</v>
      </c>
      <c r="H142" s="145">
        <v>1</v>
      </c>
      <c r="I142" s="145">
        <v>1</v>
      </c>
      <c r="J142" s="145">
        <v>1</v>
      </c>
      <c r="K142" s="145">
        <v>1</v>
      </c>
      <c r="L142" s="145">
        <v>1</v>
      </c>
      <c r="M142" s="145">
        <v>1</v>
      </c>
      <c r="N142" s="145">
        <v>1</v>
      </c>
      <c r="O142" s="145">
        <v>1</v>
      </c>
      <c r="P142" s="145">
        <v>1</v>
      </c>
      <c r="Q142" s="101"/>
      <c r="R142" s="101"/>
      <c r="S142" s="101"/>
      <c r="T142" s="101"/>
    </row>
    <row r="143" spans="1:20" outlineLevel="2" x14ac:dyDescent="0.2">
      <c r="A143" s="524">
        <f t="shared" ref="A143" si="53">A141+1</f>
        <v>8</v>
      </c>
      <c r="B143" s="526" t="s">
        <v>7</v>
      </c>
      <c r="C143" s="526" t="s">
        <v>63</v>
      </c>
      <c r="D143" s="526" t="s">
        <v>512</v>
      </c>
      <c r="E143" s="528" t="s">
        <v>580</v>
      </c>
      <c r="F143" s="530"/>
      <c r="G143" s="3" t="s">
        <v>542</v>
      </c>
      <c r="H143" s="137">
        <v>45</v>
      </c>
      <c r="I143" s="137" t="s">
        <v>629</v>
      </c>
      <c r="J143" s="137" t="s">
        <v>629</v>
      </c>
      <c r="K143" s="137" t="s">
        <v>629</v>
      </c>
      <c r="L143" s="137" t="s">
        <v>629</v>
      </c>
      <c r="M143" s="137" t="s">
        <v>629</v>
      </c>
      <c r="N143" s="137" t="s">
        <v>629</v>
      </c>
      <c r="O143" s="137" t="s">
        <v>629</v>
      </c>
      <c r="P143" s="137" t="s">
        <v>629</v>
      </c>
      <c r="Q143" s="137" t="s">
        <v>629</v>
      </c>
      <c r="R143" s="137" t="s">
        <v>629</v>
      </c>
      <c r="S143" s="137" t="s">
        <v>629</v>
      </c>
      <c r="T143" s="137" t="s">
        <v>629</v>
      </c>
    </row>
    <row r="144" spans="1:20" outlineLevel="2" x14ac:dyDescent="0.2">
      <c r="A144" s="525"/>
      <c r="B144" s="527"/>
      <c r="C144" s="527"/>
      <c r="D144" s="527"/>
      <c r="E144" s="529"/>
      <c r="F144" s="531"/>
      <c r="G144" s="3" t="s">
        <v>543</v>
      </c>
      <c r="H144" s="100" t="s">
        <v>629</v>
      </c>
      <c r="I144" s="100" t="s">
        <v>629</v>
      </c>
      <c r="J144" s="100" t="s">
        <v>629</v>
      </c>
      <c r="K144" s="100" t="s">
        <v>629</v>
      </c>
      <c r="L144" s="100" t="s">
        <v>629</v>
      </c>
      <c r="M144" s="100" t="s">
        <v>629</v>
      </c>
      <c r="N144" s="100" t="s">
        <v>629</v>
      </c>
      <c r="O144" s="100" t="s">
        <v>629</v>
      </c>
      <c r="P144" s="100" t="s">
        <v>629</v>
      </c>
      <c r="Q144" s="100"/>
      <c r="R144" s="100"/>
      <c r="S144" s="100"/>
      <c r="T144" s="100"/>
    </row>
    <row r="145" spans="1:20" outlineLevel="2" x14ac:dyDescent="0.2">
      <c r="A145" s="524">
        <f t="shared" ref="A145" si="54">A143+1</f>
        <v>9</v>
      </c>
      <c r="B145" s="526" t="s">
        <v>7</v>
      </c>
      <c r="C145" s="526" t="s">
        <v>63</v>
      </c>
      <c r="D145" s="526" t="s">
        <v>512</v>
      </c>
      <c r="E145" s="528" t="s">
        <v>549</v>
      </c>
      <c r="F145" s="530"/>
      <c r="G145" s="3" t="s">
        <v>542</v>
      </c>
      <c r="H145" s="137">
        <v>0</v>
      </c>
      <c r="I145" s="137">
        <v>0</v>
      </c>
      <c r="J145" s="137">
        <v>0</v>
      </c>
      <c r="K145" s="137">
        <v>0</v>
      </c>
      <c r="L145" s="137">
        <v>0</v>
      </c>
      <c r="M145" s="137">
        <v>0</v>
      </c>
      <c r="N145" s="137">
        <v>0</v>
      </c>
      <c r="O145" s="137">
        <v>0</v>
      </c>
      <c r="P145" s="137">
        <v>0</v>
      </c>
      <c r="Q145" s="137">
        <v>0</v>
      </c>
      <c r="R145" s="137">
        <v>0</v>
      </c>
      <c r="S145" s="137">
        <v>0</v>
      </c>
      <c r="T145" s="137">
        <v>0</v>
      </c>
    </row>
    <row r="146" spans="1:20" outlineLevel="2" x14ac:dyDescent="0.2">
      <c r="A146" s="525"/>
      <c r="B146" s="527"/>
      <c r="C146" s="527"/>
      <c r="D146" s="527"/>
      <c r="E146" s="529"/>
      <c r="F146" s="531"/>
      <c r="G146" s="3" t="s">
        <v>543</v>
      </c>
      <c r="H146" s="146">
        <v>0</v>
      </c>
      <c r="I146" s="146">
        <v>0</v>
      </c>
      <c r="J146" s="146">
        <v>0</v>
      </c>
      <c r="K146" s="146">
        <v>0</v>
      </c>
      <c r="L146" s="146">
        <v>0</v>
      </c>
      <c r="M146" s="146">
        <v>0</v>
      </c>
      <c r="N146" s="146">
        <v>0</v>
      </c>
      <c r="O146" s="146">
        <v>0</v>
      </c>
      <c r="P146" s="146">
        <v>0</v>
      </c>
      <c r="Q146" s="100"/>
      <c r="R146" s="100"/>
      <c r="S146" s="100"/>
      <c r="T146" s="100"/>
    </row>
    <row r="147" spans="1:20" outlineLevel="2" x14ac:dyDescent="0.2">
      <c r="A147" s="524">
        <f t="shared" ref="A147" si="55">A145+1</f>
        <v>10</v>
      </c>
      <c r="B147" s="526" t="s">
        <v>7</v>
      </c>
      <c r="C147" s="526" t="s">
        <v>63</v>
      </c>
      <c r="D147" s="526" t="s">
        <v>512</v>
      </c>
      <c r="E147" s="528" t="s">
        <v>550</v>
      </c>
      <c r="F147" s="530"/>
      <c r="G147" s="3" t="s">
        <v>542</v>
      </c>
      <c r="H147" s="137">
        <v>5</v>
      </c>
      <c r="I147" s="184">
        <v>5</v>
      </c>
      <c r="J147" s="184">
        <v>5</v>
      </c>
      <c r="K147" s="184">
        <v>5</v>
      </c>
      <c r="L147" s="184">
        <v>5</v>
      </c>
      <c r="M147" s="184">
        <v>5</v>
      </c>
      <c r="N147" s="184">
        <v>5</v>
      </c>
      <c r="O147" s="184">
        <v>5</v>
      </c>
      <c r="P147" s="184">
        <v>5</v>
      </c>
      <c r="Q147" s="184">
        <v>5</v>
      </c>
      <c r="R147" s="184">
        <v>5</v>
      </c>
      <c r="S147" s="184">
        <v>5</v>
      </c>
      <c r="T147" s="184">
        <v>5</v>
      </c>
    </row>
    <row r="148" spans="1:20" outlineLevel="2" x14ac:dyDescent="0.2">
      <c r="A148" s="525"/>
      <c r="B148" s="527"/>
      <c r="C148" s="527"/>
      <c r="D148" s="527"/>
      <c r="E148" s="529"/>
      <c r="F148" s="531"/>
      <c r="G148" s="3" t="s">
        <v>543</v>
      </c>
      <c r="H148" s="188">
        <v>2</v>
      </c>
      <c r="I148" s="188">
        <v>2</v>
      </c>
      <c r="J148" s="188">
        <v>2</v>
      </c>
      <c r="K148" s="188">
        <v>2</v>
      </c>
      <c r="L148" s="188">
        <v>2</v>
      </c>
      <c r="M148" s="188">
        <v>1</v>
      </c>
      <c r="N148" s="188">
        <v>1</v>
      </c>
      <c r="O148" s="188">
        <v>1</v>
      </c>
      <c r="P148" s="188">
        <v>1</v>
      </c>
      <c r="Q148" s="167"/>
      <c r="R148" s="167"/>
      <c r="S148" s="167"/>
      <c r="T148" s="167"/>
    </row>
    <row r="149" spans="1:20" outlineLevel="2" x14ac:dyDescent="0.2">
      <c r="A149" s="524">
        <f t="shared" ref="A149" si="56">A147+1</f>
        <v>11</v>
      </c>
      <c r="B149" s="526" t="s">
        <v>7</v>
      </c>
      <c r="C149" s="526" t="s">
        <v>63</v>
      </c>
      <c r="D149" s="526" t="s">
        <v>512</v>
      </c>
      <c r="E149" s="528" t="s">
        <v>551</v>
      </c>
      <c r="F149" s="530"/>
      <c r="G149" s="3" t="s">
        <v>542</v>
      </c>
      <c r="H149" s="136">
        <v>1</v>
      </c>
      <c r="I149" s="136">
        <v>1</v>
      </c>
      <c r="J149" s="136">
        <v>1</v>
      </c>
      <c r="K149" s="136">
        <v>1</v>
      </c>
      <c r="L149" s="136">
        <v>1</v>
      </c>
      <c r="M149" s="136">
        <v>1</v>
      </c>
      <c r="N149" s="136">
        <v>1</v>
      </c>
      <c r="O149" s="136">
        <v>1</v>
      </c>
      <c r="P149" s="136">
        <v>1</v>
      </c>
      <c r="Q149" s="136">
        <v>1</v>
      </c>
      <c r="R149" s="136">
        <v>1</v>
      </c>
      <c r="S149" s="136">
        <v>1</v>
      </c>
      <c r="T149" s="136">
        <v>1</v>
      </c>
    </row>
    <row r="150" spans="1:20" outlineLevel="2" x14ac:dyDescent="0.2">
      <c r="A150" s="525"/>
      <c r="B150" s="527"/>
      <c r="C150" s="527"/>
      <c r="D150" s="527"/>
      <c r="E150" s="529"/>
      <c r="F150" s="531"/>
      <c r="G150" s="3" t="s">
        <v>543</v>
      </c>
      <c r="H150" s="145">
        <v>1</v>
      </c>
      <c r="I150" s="145">
        <v>1</v>
      </c>
      <c r="J150" s="145">
        <v>1</v>
      </c>
      <c r="K150" s="145">
        <v>1</v>
      </c>
      <c r="L150" s="145">
        <v>1</v>
      </c>
      <c r="M150" s="145">
        <v>1</v>
      </c>
      <c r="N150" s="145">
        <v>1</v>
      </c>
      <c r="O150" s="145">
        <v>1</v>
      </c>
      <c r="P150" s="145">
        <v>1</v>
      </c>
      <c r="Q150" s="101"/>
      <c r="R150" s="101"/>
      <c r="S150" s="101"/>
      <c r="T150" s="101"/>
    </row>
    <row r="151" spans="1:20" outlineLevel="2" x14ac:dyDescent="0.2">
      <c r="A151" s="524">
        <f t="shared" ref="A151" si="57">A149+1</f>
        <v>12</v>
      </c>
      <c r="B151" s="526" t="s">
        <v>7</v>
      </c>
      <c r="C151" s="526" t="s">
        <v>63</v>
      </c>
      <c r="D151" s="526" t="s">
        <v>52</v>
      </c>
      <c r="E151" s="528" t="s">
        <v>581</v>
      </c>
      <c r="F151" s="530"/>
      <c r="G151" s="3" t="s">
        <v>542</v>
      </c>
      <c r="H151" s="137">
        <v>0</v>
      </c>
      <c r="I151" s="137" t="s">
        <v>629</v>
      </c>
      <c r="J151" s="137" t="s">
        <v>629</v>
      </c>
      <c r="K151" s="137" t="s">
        <v>629</v>
      </c>
      <c r="L151" s="137" t="s">
        <v>629</v>
      </c>
      <c r="M151" s="137" t="s">
        <v>629</v>
      </c>
      <c r="N151" s="137" t="s">
        <v>629</v>
      </c>
      <c r="O151" s="137" t="s">
        <v>629</v>
      </c>
      <c r="P151" s="137" t="s">
        <v>629</v>
      </c>
      <c r="Q151" s="137" t="s">
        <v>629</v>
      </c>
      <c r="R151" s="137" t="s">
        <v>629</v>
      </c>
      <c r="S151" s="137" t="s">
        <v>629</v>
      </c>
      <c r="T151" s="137" t="s">
        <v>629</v>
      </c>
    </row>
    <row r="152" spans="1:20" outlineLevel="2" x14ac:dyDescent="0.2">
      <c r="A152" s="525"/>
      <c r="B152" s="527"/>
      <c r="C152" s="527"/>
      <c r="D152" s="527"/>
      <c r="E152" s="529"/>
      <c r="F152" s="531"/>
      <c r="G152" s="3" t="s">
        <v>543</v>
      </c>
      <c r="H152" s="100" t="s">
        <v>629</v>
      </c>
      <c r="I152" s="100">
        <v>0</v>
      </c>
      <c r="J152" s="100">
        <v>0</v>
      </c>
      <c r="K152" s="100">
        <v>0</v>
      </c>
      <c r="L152" s="100">
        <v>0</v>
      </c>
      <c r="M152" s="100">
        <v>0</v>
      </c>
      <c r="N152" s="100">
        <v>0</v>
      </c>
      <c r="O152" s="100">
        <v>0</v>
      </c>
      <c r="P152" s="100">
        <v>0</v>
      </c>
      <c r="Q152" s="100"/>
      <c r="R152" s="100"/>
      <c r="S152" s="100"/>
      <c r="T152" s="100"/>
    </row>
    <row r="153" spans="1:20" outlineLevel="2" x14ac:dyDescent="0.2">
      <c r="A153" s="524">
        <f t="shared" ref="A153" si="58">A151+1</f>
        <v>13</v>
      </c>
      <c r="B153" s="526" t="s">
        <v>7</v>
      </c>
      <c r="C153" s="526" t="s">
        <v>63</v>
      </c>
      <c r="D153" s="526" t="s">
        <v>512</v>
      </c>
      <c r="E153" s="528" t="s">
        <v>582</v>
      </c>
      <c r="F153" s="530"/>
      <c r="G153" s="3" t="s">
        <v>542</v>
      </c>
      <c r="H153" s="136">
        <v>1</v>
      </c>
      <c r="I153" s="136">
        <v>1</v>
      </c>
      <c r="J153" s="136">
        <v>1</v>
      </c>
      <c r="K153" s="136">
        <v>1</v>
      </c>
      <c r="L153" s="136">
        <v>1</v>
      </c>
      <c r="M153" s="136">
        <v>1</v>
      </c>
      <c r="N153" s="136">
        <v>1</v>
      </c>
      <c r="O153" s="136">
        <v>1</v>
      </c>
      <c r="P153" s="136">
        <v>1</v>
      </c>
      <c r="Q153" s="136">
        <v>1</v>
      </c>
      <c r="R153" s="136">
        <v>1</v>
      </c>
      <c r="S153" s="136">
        <v>1</v>
      </c>
      <c r="T153" s="136">
        <v>1</v>
      </c>
    </row>
    <row r="154" spans="1:20" outlineLevel="2" x14ac:dyDescent="0.2">
      <c r="A154" s="525"/>
      <c r="B154" s="527"/>
      <c r="C154" s="527"/>
      <c r="D154" s="527"/>
      <c r="E154" s="529"/>
      <c r="F154" s="531"/>
      <c r="G154" s="3" t="s">
        <v>543</v>
      </c>
      <c r="H154" s="145">
        <v>1</v>
      </c>
      <c r="I154" s="145">
        <v>1</v>
      </c>
      <c r="J154" s="145">
        <v>1</v>
      </c>
      <c r="K154" s="145">
        <v>1</v>
      </c>
      <c r="L154" s="145">
        <v>1</v>
      </c>
      <c r="M154" s="145">
        <v>1</v>
      </c>
      <c r="N154" s="145">
        <v>1</v>
      </c>
      <c r="O154" s="145">
        <v>1</v>
      </c>
      <c r="P154" s="145">
        <v>1</v>
      </c>
      <c r="Q154" s="101"/>
      <c r="R154" s="101"/>
      <c r="S154" s="101"/>
      <c r="T154" s="101"/>
    </row>
    <row r="155" spans="1:20" outlineLevel="2" x14ac:dyDescent="0.2">
      <c r="A155" s="524">
        <f t="shared" ref="A155" si="59">A153+1</f>
        <v>14</v>
      </c>
      <c r="B155" s="526" t="s">
        <v>7</v>
      </c>
      <c r="C155" s="526" t="s">
        <v>63</v>
      </c>
      <c r="D155" s="526" t="s">
        <v>512</v>
      </c>
      <c r="E155" s="528" t="s">
        <v>583</v>
      </c>
      <c r="F155" s="530"/>
      <c r="G155" s="3" t="s">
        <v>542</v>
      </c>
      <c r="H155" s="136">
        <v>1</v>
      </c>
      <c r="I155" s="136">
        <v>1</v>
      </c>
      <c r="J155" s="136">
        <v>1</v>
      </c>
      <c r="K155" s="136">
        <v>1</v>
      </c>
      <c r="L155" s="136">
        <v>1</v>
      </c>
      <c r="M155" s="136">
        <v>1</v>
      </c>
      <c r="N155" s="136">
        <v>1</v>
      </c>
      <c r="O155" s="136">
        <v>1</v>
      </c>
      <c r="P155" s="136">
        <v>1</v>
      </c>
      <c r="Q155" s="136">
        <v>1</v>
      </c>
      <c r="R155" s="136">
        <v>1</v>
      </c>
      <c r="S155" s="136">
        <v>1</v>
      </c>
      <c r="T155" s="136">
        <v>1</v>
      </c>
    </row>
    <row r="156" spans="1:20" outlineLevel="2" x14ac:dyDescent="0.2">
      <c r="A156" s="525"/>
      <c r="B156" s="527"/>
      <c r="C156" s="527"/>
      <c r="D156" s="527"/>
      <c r="E156" s="529"/>
      <c r="F156" s="531"/>
      <c r="G156" s="3" t="s">
        <v>543</v>
      </c>
      <c r="H156" s="145">
        <v>1</v>
      </c>
      <c r="I156" s="145">
        <v>1</v>
      </c>
      <c r="J156" s="145">
        <v>1</v>
      </c>
      <c r="K156" s="145">
        <v>1</v>
      </c>
      <c r="L156" s="145">
        <v>1</v>
      </c>
      <c r="M156" s="145">
        <v>1</v>
      </c>
      <c r="N156" s="145">
        <v>1</v>
      </c>
      <c r="O156" s="145">
        <v>1</v>
      </c>
      <c r="P156" s="145">
        <v>1</v>
      </c>
      <c r="Q156" s="145">
        <v>1</v>
      </c>
      <c r="R156" s="145">
        <v>1</v>
      </c>
      <c r="S156" s="101"/>
      <c r="T156" s="101"/>
    </row>
    <row r="157" spans="1:20" outlineLevel="2" x14ac:dyDescent="0.2">
      <c r="A157" s="524">
        <f t="shared" ref="A157" si="60">A155+1</f>
        <v>15</v>
      </c>
      <c r="B157" s="526" t="s">
        <v>7</v>
      </c>
      <c r="C157" s="526" t="s">
        <v>67</v>
      </c>
      <c r="D157" s="526" t="s">
        <v>50</v>
      </c>
      <c r="E157" s="528" t="s">
        <v>574</v>
      </c>
      <c r="F157" s="530"/>
      <c r="G157" s="3" t="s">
        <v>542</v>
      </c>
      <c r="H157" s="134">
        <v>3</v>
      </c>
      <c r="I157" s="137">
        <v>1</v>
      </c>
      <c r="J157" s="138">
        <v>1</v>
      </c>
      <c r="K157" s="138">
        <v>1</v>
      </c>
      <c r="L157" s="138">
        <v>1</v>
      </c>
      <c r="M157" s="138">
        <v>2</v>
      </c>
      <c r="N157" s="138">
        <v>2</v>
      </c>
      <c r="O157" s="138">
        <v>2</v>
      </c>
      <c r="P157" s="138">
        <v>2</v>
      </c>
      <c r="Q157" s="138">
        <v>3</v>
      </c>
      <c r="R157" s="138">
        <v>3</v>
      </c>
      <c r="S157" s="138">
        <v>3</v>
      </c>
      <c r="T157" s="138">
        <v>3</v>
      </c>
    </row>
    <row r="158" spans="1:20" outlineLevel="2" x14ac:dyDescent="0.2">
      <c r="A158" s="525"/>
      <c r="B158" s="527"/>
      <c r="C158" s="527"/>
      <c r="D158" s="527"/>
      <c r="E158" s="529"/>
      <c r="F158" s="531"/>
      <c r="G158" s="3" t="s">
        <v>543</v>
      </c>
      <c r="H158" s="147">
        <v>0</v>
      </c>
      <c r="I158" s="146">
        <v>0</v>
      </c>
      <c r="J158" s="147">
        <v>0</v>
      </c>
      <c r="K158" s="147">
        <v>0</v>
      </c>
      <c r="L158" s="147">
        <v>0</v>
      </c>
      <c r="M158" s="147">
        <v>0</v>
      </c>
      <c r="N158" s="147">
        <v>0</v>
      </c>
      <c r="O158" s="147">
        <v>0</v>
      </c>
      <c r="P158" s="147">
        <v>0</v>
      </c>
      <c r="Q158" s="147">
        <v>0</v>
      </c>
      <c r="R158" s="147">
        <v>0</v>
      </c>
      <c r="S158" s="99"/>
      <c r="T158" s="99"/>
    </row>
    <row r="159" spans="1:20" outlineLevel="2" x14ac:dyDescent="0.2">
      <c r="A159" s="524">
        <f t="shared" ref="A159" si="61">A157+1</f>
        <v>16</v>
      </c>
      <c r="B159" s="526" t="s">
        <v>7</v>
      </c>
      <c r="C159" s="526" t="s">
        <v>67</v>
      </c>
      <c r="D159" s="526" t="s">
        <v>52</v>
      </c>
      <c r="E159" s="528" t="s">
        <v>532</v>
      </c>
      <c r="F159" s="530"/>
      <c r="G159" s="3" t="s">
        <v>542</v>
      </c>
      <c r="H159" s="134">
        <v>6</v>
      </c>
      <c r="I159" s="137">
        <v>6</v>
      </c>
      <c r="J159" s="189">
        <v>6</v>
      </c>
      <c r="K159" s="189">
        <v>6</v>
      </c>
      <c r="L159" s="189">
        <v>6</v>
      </c>
      <c r="M159" s="189">
        <v>6</v>
      </c>
      <c r="N159" s="189">
        <v>6</v>
      </c>
      <c r="O159" s="189">
        <v>6</v>
      </c>
      <c r="P159" s="189">
        <v>6</v>
      </c>
      <c r="Q159" s="189">
        <v>6</v>
      </c>
      <c r="R159" s="189">
        <v>6</v>
      </c>
      <c r="S159" s="189">
        <v>6</v>
      </c>
      <c r="T159" s="189">
        <v>6</v>
      </c>
    </row>
    <row r="160" spans="1:20" outlineLevel="2" x14ac:dyDescent="0.2">
      <c r="A160" s="525"/>
      <c r="B160" s="527"/>
      <c r="C160" s="527"/>
      <c r="D160" s="527"/>
      <c r="E160" s="529"/>
      <c r="F160" s="531"/>
      <c r="G160" s="3" t="s">
        <v>543</v>
      </c>
      <c r="H160" s="147">
        <v>3</v>
      </c>
      <c r="I160" s="194">
        <v>8</v>
      </c>
      <c r="J160" s="151">
        <v>7</v>
      </c>
      <c r="K160" s="147">
        <v>5</v>
      </c>
      <c r="L160" s="147">
        <v>3</v>
      </c>
      <c r="M160" s="147">
        <v>1</v>
      </c>
      <c r="N160" s="147">
        <v>1</v>
      </c>
      <c r="O160" s="147">
        <v>2</v>
      </c>
      <c r="P160" s="147">
        <v>1</v>
      </c>
      <c r="Q160" s="99">
        <v>4</v>
      </c>
      <c r="R160" s="99">
        <v>5</v>
      </c>
      <c r="S160" s="99"/>
      <c r="T160" s="99"/>
    </row>
    <row r="161" spans="1:22" outlineLevel="2" x14ac:dyDescent="0.2">
      <c r="A161" s="524" t="e">
        <f>#REF!+1</f>
        <v>#REF!</v>
      </c>
      <c r="B161" s="526" t="s">
        <v>7</v>
      </c>
      <c r="C161" s="526" t="s">
        <v>64</v>
      </c>
      <c r="D161" s="526" t="s">
        <v>50</v>
      </c>
      <c r="E161" s="528" t="s">
        <v>534</v>
      </c>
      <c r="F161" s="530"/>
      <c r="G161" s="3" t="s">
        <v>542</v>
      </c>
      <c r="H161" s="135">
        <v>0.98</v>
      </c>
      <c r="I161" s="135">
        <v>0.98</v>
      </c>
      <c r="J161" s="135">
        <v>0.98</v>
      </c>
      <c r="K161" s="135">
        <v>0.98</v>
      </c>
      <c r="L161" s="135">
        <v>0.98</v>
      </c>
      <c r="M161" s="135">
        <v>0.98</v>
      </c>
      <c r="N161" s="135">
        <v>0.98</v>
      </c>
      <c r="O161" s="135">
        <v>0.98</v>
      </c>
      <c r="P161" s="135">
        <v>0.98</v>
      </c>
      <c r="Q161" s="135">
        <v>0.98</v>
      </c>
      <c r="R161" s="135">
        <v>0.98</v>
      </c>
      <c r="S161" s="135">
        <v>0.98</v>
      </c>
      <c r="T161" s="135">
        <v>0.98</v>
      </c>
    </row>
    <row r="162" spans="1:22" outlineLevel="2" x14ac:dyDescent="0.2">
      <c r="A162" s="525"/>
      <c r="B162" s="527"/>
      <c r="C162" s="527"/>
      <c r="D162" s="527"/>
      <c r="E162" s="529"/>
      <c r="F162" s="531"/>
      <c r="G162" s="3" t="s">
        <v>543</v>
      </c>
      <c r="H162" s="150">
        <v>0.996</v>
      </c>
      <c r="I162" s="150">
        <v>0.996</v>
      </c>
      <c r="J162" s="150">
        <v>1</v>
      </c>
      <c r="K162" s="150">
        <v>1</v>
      </c>
      <c r="L162" s="150">
        <v>1</v>
      </c>
      <c r="M162" s="150">
        <v>1</v>
      </c>
      <c r="N162" s="150">
        <v>1</v>
      </c>
      <c r="O162" s="150">
        <v>1</v>
      </c>
      <c r="P162" s="150">
        <v>1</v>
      </c>
      <c r="Q162" s="7"/>
      <c r="R162" s="7"/>
      <c r="S162" s="7"/>
      <c r="T162" s="7"/>
    </row>
    <row r="163" spans="1:22" outlineLevel="2" x14ac:dyDescent="0.2">
      <c r="A163" s="524" t="e">
        <f t="shared" ref="A163" si="62">A161+1</f>
        <v>#REF!</v>
      </c>
      <c r="B163" s="526" t="s">
        <v>7</v>
      </c>
      <c r="C163" s="526" t="s">
        <v>64</v>
      </c>
      <c r="D163" s="526" t="s">
        <v>50</v>
      </c>
      <c r="E163" s="528" t="s">
        <v>577</v>
      </c>
      <c r="F163" s="530"/>
      <c r="G163" s="3" t="s">
        <v>542</v>
      </c>
      <c r="H163" s="135">
        <v>0.99</v>
      </c>
      <c r="I163" s="135">
        <v>0.99</v>
      </c>
      <c r="J163" s="135">
        <v>0.99</v>
      </c>
      <c r="K163" s="135">
        <v>0.99</v>
      </c>
      <c r="L163" s="135">
        <v>0.99</v>
      </c>
      <c r="M163" s="135">
        <v>0.99</v>
      </c>
      <c r="N163" s="135">
        <v>0.99</v>
      </c>
      <c r="O163" s="135">
        <v>0.99</v>
      </c>
      <c r="P163" s="135">
        <v>0.99</v>
      </c>
      <c r="Q163" s="135">
        <v>0.99</v>
      </c>
      <c r="R163" s="135">
        <v>0.99</v>
      </c>
      <c r="S163" s="135">
        <v>0.99</v>
      </c>
      <c r="T163" s="135">
        <v>0.99</v>
      </c>
    </row>
    <row r="164" spans="1:22" outlineLevel="2" x14ac:dyDescent="0.2">
      <c r="A164" s="525"/>
      <c r="B164" s="527"/>
      <c r="C164" s="527"/>
      <c r="D164" s="527"/>
      <c r="E164" s="529"/>
      <c r="F164" s="531"/>
      <c r="G164" s="3" t="s">
        <v>543</v>
      </c>
      <c r="H164" s="150">
        <v>0.99</v>
      </c>
      <c r="I164" s="150">
        <v>0.99</v>
      </c>
      <c r="J164" s="150">
        <v>0.99399999999999999</v>
      </c>
      <c r="K164" s="150">
        <v>1</v>
      </c>
      <c r="L164" s="150">
        <v>1</v>
      </c>
      <c r="M164" s="150">
        <v>1</v>
      </c>
      <c r="N164" s="150">
        <v>1</v>
      </c>
      <c r="O164" s="150">
        <v>1</v>
      </c>
      <c r="P164" s="150">
        <v>1</v>
      </c>
      <c r="Q164" s="7"/>
      <c r="R164" s="7"/>
      <c r="S164" s="7"/>
      <c r="T164" s="7"/>
    </row>
    <row r="165" spans="1:22" outlineLevel="2" x14ac:dyDescent="0.2">
      <c r="A165" s="524" t="e">
        <f t="shared" ref="A165" si="63">A163+1</f>
        <v>#REF!</v>
      </c>
      <c r="B165" s="526" t="s">
        <v>7</v>
      </c>
      <c r="C165" s="526" t="s">
        <v>64</v>
      </c>
      <c r="D165" s="526" t="s">
        <v>50</v>
      </c>
      <c r="E165" s="528" t="s">
        <v>640</v>
      </c>
      <c r="F165" s="530"/>
      <c r="G165" s="3" t="s">
        <v>542</v>
      </c>
      <c r="H165" s="134">
        <v>20</v>
      </c>
      <c r="I165" s="134">
        <v>20</v>
      </c>
      <c r="J165" s="190">
        <v>20</v>
      </c>
      <c r="K165" s="190">
        <v>20</v>
      </c>
      <c r="L165" s="190">
        <v>20</v>
      </c>
      <c r="M165" s="190">
        <v>20</v>
      </c>
      <c r="N165" s="190">
        <v>20</v>
      </c>
      <c r="O165" s="190">
        <v>20</v>
      </c>
      <c r="P165" s="190">
        <v>20</v>
      </c>
      <c r="Q165" s="190">
        <v>20</v>
      </c>
      <c r="R165" s="190">
        <v>20</v>
      </c>
      <c r="S165" s="190">
        <v>20</v>
      </c>
      <c r="T165" s="190">
        <v>20</v>
      </c>
      <c r="V165" s="147"/>
    </row>
    <row r="166" spans="1:22" outlineLevel="2" x14ac:dyDescent="0.2">
      <c r="A166" s="525"/>
      <c r="B166" s="527"/>
      <c r="C166" s="527"/>
      <c r="D166" s="527"/>
      <c r="E166" s="529"/>
      <c r="F166" s="531"/>
      <c r="G166" s="3" t="s">
        <v>543</v>
      </c>
      <c r="H166" s="151">
        <v>93</v>
      </c>
      <c r="I166" s="130">
        <v>33</v>
      </c>
      <c r="J166" s="147">
        <v>0</v>
      </c>
      <c r="K166" s="151">
        <v>133</v>
      </c>
      <c r="L166" s="151">
        <v>93</v>
      </c>
      <c r="M166" s="151">
        <v>154</v>
      </c>
      <c r="N166" s="147">
        <v>0</v>
      </c>
      <c r="O166" s="147">
        <v>0</v>
      </c>
      <c r="P166" s="147">
        <v>2</v>
      </c>
      <c r="Q166" s="99"/>
      <c r="R166" s="99"/>
      <c r="S166" s="99"/>
      <c r="T166" s="99"/>
    </row>
    <row r="167" spans="1:22" outlineLevel="2" x14ac:dyDescent="0.2">
      <c r="A167" s="524" t="e">
        <f t="shared" ref="A167" si="64">A165+1</f>
        <v>#REF!</v>
      </c>
      <c r="B167" s="526" t="s">
        <v>7</v>
      </c>
      <c r="C167" s="526" t="s">
        <v>68</v>
      </c>
      <c r="D167" s="526" t="s">
        <v>52</v>
      </c>
      <c r="E167" s="528" t="s">
        <v>105</v>
      </c>
      <c r="F167" s="530"/>
      <c r="G167" s="3" t="s">
        <v>542</v>
      </c>
      <c r="H167" s="135">
        <v>0.75</v>
      </c>
      <c r="I167" s="136">
        <v>0.7</v>
      </c>
      <c r="J167" s="141">
        <v>0.7</v>
      </c>
      <c r="K167" s="141">
        <v>0.7</v>
      </c>
      <c r="L167" s="141">
        <v>0.72</v>
      </c>
      <c r="M167" s="141">
        <v>0.72</v>
      </c>
      <c r="N167" s="141">
        <v>0.72</v>
      </c>
      <c r="O167" s="141">
        <v>0.74</v>
      </c>
      <c r="P167" s="141">
        <v>0.74</v>
      </c>
      <c r="Q167" s="141">
        <v>0.74</v>
      </c>
      <c r="R167" s="141">
        <v>0.75</v>
      </c>
      <c r="S167" s="141">
        <v>0.75</v>
      </c>
      <c r="T167" s="141">
        <v>0.75</v>
      </c>
    </row>
    <row r="168" spans="1:22" outlineLevel="2" x14ac:dyDescent="0.2">
      <c r="A168" s="525"/>
      <c r="B168" s="527"/>
      <c r="C168" s="527"/>
      <c r="D168" s="527"/>
      <c r="E168" s="529"/>
      <c r="F168" s="531"/>
      <c r="G168" s="3" t="s">
        <v>543</v>
      </c>
      <c r="H168" s="152">
        <v>0.69</v>
      </c>
      <c r="I168" s="131">
        <v>0.61</v>
      </c>
      <c r="J168" s="149">
        <v>0.71</v>
      </c>
      <c r="K168" s="149">
        <v>0.73</v>
      </c>
      <c r="L168" s="152">
        <v>0.69</v>
      </c>
      <c r="M168" s="149">
        <v>0.72</v>
      </c>
      <c r="N168" s="149">
        <v>0.72</v>
      </c>
      <c r="O168" s="149">
        <v>0.74</v>
      </c>
      <c r="P168" s="149">
        <v>0.74</v>
      </c>
      <c r="Q168" s="102"/>
      <c r="R168" s="102"/>
      <c r="S168" s="102"/>
      <c r="T168" s="102"/>
    </row>
    <row r="169" spans="1:22" outlineLevel="2" x14ac:dyDescent="0.2">
      <c r="A169" s="524" t="e">
        <f t="shared" ref="A169" si="65">A167+1</f>
        <v>#REF!</v>
      </c>
      <c r="B169" s="526" t="s">
        <v>7</v>
      </c>
      <c r="C169" s="526" t="s">
        <v>68</v>
      </c>
      <c r="D169" s="526" t="s">
        <v>50</v>
      </c>
      <c r="E169" s="528" t="s">
        <v>696</v>
      </c>
      <c r="F169" s="530"/>
      <c r="G169" s="3" t="s">
        <v>542</v>
      </c>
      <c r="H169" s="192">
        <v>42</v>
      </c>
      <c r="I169" s="137">
        <v>42</v>
      </c>
      <c r="J169" s="137">
        <v>42</v>
      </c>
      <c r="K169" s="137">
        <v>42</v>
      </c>
      <c r="L169" s="137">
        <v>42</v>
      </c>
      <c r="M169" s="137">
        <v>42</v>
      </c>
      <c r="N169" s="137">
        <v>42</v>
      </c>
      <c r="O169" s="137">
        <v>42</v>
      </c>
      <c r="P169" s="137">
        <v>42</v>
      </c>
      <c r="Q169" s="137">
        <v>42</v>
      </c>
      <c r="R169" s="137">
        <v>42</v>
      </c>
      <c r="S169" s="137">
        <v>42</v>
      </c>
      <c r="T169" s="137">
        <v>42</v>
      </c>
    </row>
    <row r="170" spans="1:22" outlineLevel="2" x14ac:dyDescent="0.2">
      <c r="A170" s="525"/>
      <c r="B170" s="527"/>
      <c r="C170" s="527"/>
      <c r="D170" s="527"/>
      <c r="E170" s="529"/>
      <c r="F170" s="531"/>
      <c r="G170" s="3" t="s">
        <v>543</v>
      </c>
      <c r="H170" s="146">
        <v>42</v>
      </c>
      <c r="I170" s="146">
        <v>42</v>
      </c>
      <c r="J170" s="146">
        <v>42</v>
      </c>
      <c r="K170" s="146">
        <v>42</v>
      </c>
      <c r="L170" s="146">
        <v>42</v>
      </c>
      <c r="M170" s="191">
        <v>42</v>
      </c>
      <c r="N170" s="191">
        <v>42</v>
      </c>
      <c r="O170" s="191">
        <v>42</v>
      </c>
      <c r="P170" s="191">
        <v>42</v>
      </c>
      <c r="Q170" s="99"/>
      <c r="R170" s="99"/>
      <c r="S170" s="99"/>
      <c r="T170" s="99"/>
    </row>
    <row r="171" spans="1:22" outlineLevel="2" x14ac:dyDescent="0.2">
      <c r="A171" s="524" t="e">
        <f t="shared" ref="A171" si="66">A169+1</f>
        <v>#REF!</v>
      </c>
      <c r="B171" s="526" t="s">
        <v>7</v>
      </c>
      <c r="C171" s="526" t="s">
        <v>68</v>
      </c>
      <c r="D171" s="526" t="s">
        <v>52</v>
      </c>
      <c r="E171" s="528" t="s">
        <v>578</v>
      </c>
      <c r="F171" s="530"/>
      <c r="G171" s="3" t="s">
        <v>542</v>
      </c>
      <c r="H171" s="135">
        <v>0.1</v>
      </c>
      <c r="I171" s="136">
        <v>0</v>
      </c>
      <c r="J171" s="136">
        <v>0</v>
      </c>
      <c r="K171" s="136">
        <v>0.02</v>
      </c>
      <c r="L171" s="141">
        <v>0.02</v>
      </c>
      <c r="M171" s="141">
        <v>0.02</v>
      </c>
      <c r="N171" s="141">
        <v>0.04</v>
      </c>
      <c r="O171" s="141">
        <v>0.06</v>
      </c>
      <c r="P171" s="141">
        <v>0.06</v>
      </c>
      <c r="Q171" s="141">
        <v>0.06</v>
      </c>
      <c r="R171" s="141">
        <v>0.1</v>
      </c>
      <c r="S171" s="141">
        <v>0.1</v>
      </c>
      <c r="T171" s="141">
        <v>0.1</v>
      </c>
    </row>
    <row r="172" spans="1:22" outlineLevel="2" x14ac:dyDescent="0.2">
      <c r="A172" s="525"/>
      <c r="B172" s="527"/>
      <c r="C172" s="527"/>
      <c r="D172" s="527"/>
      <c r="E172" s="529"/>
      <c r="F172" s="531"/>
      <c r="G172" s="3" t="s">
        <v>543</v>
      </c>
      <c r="H172" s="152">
        <v>0.02</v>
      </c>
      <c r="I172" s="145">
        <v>0.02</v>
      </c>
      <c r="J172" s="145">
        <v>0.02</v>
      </c>
      <c r="K172" s="145">
        <v>0.02</v>
      </c>
      <c r="L172" s="149">
        <v>0.02</v>
      </c>
      <c r="M172" s="149">
        <v>0.04</v>
      </c>
      <c r="N172" s="149">
        <v>0.04</v>
      </c>
      <c r="O172" s="149">
        <v>0.06</v>
      </c>
      <c r="P172" s="149">
        <v>0.06</v>
      </c>
      <c r="Q172" s="102"/>
      <c r="R172" s="102"/>
      <c r="S172" s="102"/>
      <c r="T172" s="102"/>
    </row>
    <row r="173" spans="1:22" outlineLevel="2" x14ac:dyDescent="0.2">
      <c r="A173" s="524" t="e">
        <f t="shared" ref="A173" si="67">A171+1</f>
        <v>#REF!</v>
      </c>
      <c r="B173" s="526" t="s">
        <v>7</v>
      </c>
      <c r="C173" s="526" t="s">
        <v>68</v>
      </c>
      <c r="D173" s="526" t="s">
        <v>50</v>
      </c>
      <c r="E173" s="528" t="s">
        <v>579</v>
      </c>
      <c r="F173" s="530"/>
      <c r="G173" s="3" t="s">
        <v>542</v>
      </c>
      <c r="H173" s="139">
        <v>2E-3</v>
      </c>
      <c r="I173" s="139">
        <v>2E-3</v>
      </c>
      <c r="J173" s="139">
        <v>2E-3</v>
      </c>
      <c r="K173" s="139">
        <v>2E-3</v>
      </c>
      <c r="L173" s="139">
        <v>2E-3</v>
      </c>
      <c r="M173" s="139">
        <v>2E-3</v>
      </c>
      <c r="N173" s="139">
        <v>2E-3</v>
      </c>
      <c r="O173" s="139">
        <v>2E-3</v>
      </c>
      <c r="P173" s="139">
        <v>2E-3</v>
      </c>
      <c r="Q173" s="139">
        <v>2E-3</v>
      </c>
      <c r="R173" s="139">
        <v>2E-3</v>
      </c>
      <c r="S173" s="139">
        <v>2E-3</v>
      </c>
      <c r="T173" s="139">
        <v>2E-3</v>
      </c>
    </row>
    <row r="174" spans="1:22" outlineLevel="2" x14ac:dyDescent="0.2">
      <c r="A174" s="525"/>
      <c r="B174" s="527"/>
      <c r="C174" s="527"/>
      <c r="D174" s="527"/>
      <c r="E174" s="529"/>
      <c r="F174" s="531"/>
      <c r="G174" s="3" t="s">
        <v>543</v>
      </c>
      <c r="H174" s="150">
        <v>0</v>
      </c>
      <c r="I174" s="150">
        <v>0</v>
      </c>
      <c r="J174" s="150">
        <v>0</v>
      </c>
      <c r="K174" s="150">
        <v>0</v>
      </c>
      <c r="L174" s="150">
        <v>0</v>
      </c>
      <c r="M174" s="150">
        <v>0</v>
      </c>
      <c r="N174" s="150">
        <v>0</v>
      </c>
      <c r="O174" s="150">
        <v>0</v>
      </c>
      <c r="P174" s="150">
        <v>0</v>
      </c>
      <c r="Q174" s="7"/>
      <c r="R174" s="7"/>
      <c r="S174" s="7"/>
      <c r="T174" s="7"/>
    </row>
    <row r="175" spans="1:22" outlineLevel="2" x14ac:dyDescent="0.2">
      <c r="A175" s="524" t="e">
        <f t="shared" ref="A175" si="68">A173+1</f>
        <v>#REF!</v>
      </c>
      <c r="B175" s="526" t="s">
        <v>7</v>
      </c>
      <c r="C175" s="526" t="s">
        <v>68</v>
      </c>
      <c r="D175" s="526" t="s">
        <v>50</v>
      </c>
      <c r="E175" s="528" t="s">
        <v>638</v>
      </c>
      <c r="F175" s="530"/>
      <c r="G175" s="3" t="s">
        <v>542</v>
      </c>
      <c r="H175" s="134" t="s">
        <v>4</v>
      </c>
      <c r="I175" s="134" t="s">
        <v>4</v>
      </c>
      <c r="J175" s="134" t="s">
        <v>4</v>
      </c>
      <c r="K175" s="134" t="s">
        <v>4</v>
      </c>
      <c r="L175" s="134" t="s">
        <v>4</v>
      </c>
      <c r="M175" s="134" t="s">
        <v>4</v>
      </c>
      <c r="N175" s="134" t="s">
        <v>4</v>
      </c>
      <c r="O175" s="134" t="s">
        <v>4</v>
      </c>
      <c r="P175" s="134" t="s">
        <v>4</v>
      </c>
      <c r="Q175" s="134" t="s">
        <v>4</v>
      </c>
      <c r="R175" s="134" t="s">
        <v>4</v>
      </c>
      <c r="S175" s="134" t="s">
        <v>4</v>
      </c>
      <c r="T175" s="134" t="s">
        <v>4</v>
      </c>
    </row>
    <row r="176" spans="1:22" outlineLevel="2" x14ac:dyDescent="0.2">
      <c r="A176" s="525"/>
      <c r="B176" s="527"/>
      <c r="C176" s="527"/>
      <c r="D176" s="527"/>
      <c r="E176" s="529"/>
      <c r="F176" s="531"/>
      <c r="G176" s="3" t="s">
        <v>543</v>
      </c>
      <c r="H176" s="7"/>
      <c r="I176" s="7"/>
      <c r="J176" s="7"/>
      <c r="K176" s="7"/>
      <c r="L176" s="7"/>
      <c r="M176" s="3"/>
      <c r="N176" s="3"/>
      <c r="O176" s="3"/>
      <c r="P176" s="3"/>
      <c r="Q176" s="3"/>
      <c r="R176" s="3"/>
      <c r="S176" s="3"/>
      <c r="T176" s="3"/>
    </row>
    <row r="177" spans="1:20" outlineLevel="2" x14ac:dyDescent="0.2">
      <c r="A177" s="524" t="e">
        <f t="shared" ref="A177" si="69">A175+1</f>
        <v>#REF!</v>
      </c>
      <c r="B177" s="526" t="s">
        <v>7</v>
      </c>
      <c r="C177" s="526" t="s">
        <v>68</v>
      </c>
      <c r="D177" s="526" t="s">
        <v>65</v>
      </c>
      <c r="E177" s="528" t="s">
        <v>555</v>
      </c>
      <c r="F177" s="530"/>
      <c r="G177" s="3" t="s">
        <v>542</v>
      </c>
      <c r="H177" s="134">
        <v>36</v>
      </c>
      <c r="I177" s="134">
        <v>100</v>
      </c>
      <c r="J177" s="134">
        <v>100</v>
      </c>
      <c r="K177" s="134">
        <v>90</v>
      </c>
      <c r="L177" s="134">
        <v>90</v>
      </c>
      <c r="M177" s="134">
        <v>90</v>
      </c>
      <c r="N177" s="134">
        <v>90</v>
      </c>
      <c r="O177" s="134">
        <v>36</v>
      </c>
      <c r="P177" s="134">
        <v>36</v>
      </c>
      <c r="Q177" s="134">
        <v>36</v>
      </c>
      <c r="R177" s="134">
        <v>36</v>
      </c>
      <c r="S177" s="134">
        <v>36</v>
      </c>
      <c r="T177" s="134">
        <v>36</v>
      </c>
    </row>
    <row r="178" spans="1:20" outlineLevel="2" x14ac:dyDescent="0.2">
      <c r="A178" s="525"/>
      <c r="B178" s="527"/>
      <c r="C178" s="527"/>
      <c r="D178" s="527"/>
      <c r="E178" s="529"/>
      <c r="F178" s="531"/>
      <c r="G178" s="3" t="s">
        <v>543</v>
      </c>
      <c r="H178" s="144">
        <v>16.2</v>
      </c>
      <c r="I178" s="144">
        <v>62.7</v>
      </c>
      <c r="J178" s="144">
        <v>49.5</v>
      </c>
      <c r="K178" s="144">
        <v>49.8</v>
      </c>
      <c r="L178" s="144">
        <v>16.2</v>
      </c>
      <c r="M178" s="144">
        <v>0.9</v>
      </c>
      <c r="N178" s="144">
        <v>0</v>
      </c>
      <c r="O178" s="144">
        <v>0</v>
      </c>
      <c r="P178" s="144">
        <v>0</v>
      </c>
      <c r="Q178" s="3"/>
      <c r="R178" s="3"/>
      <c r="S178" s="3"/>
      <c r="T178" s="3"/>
    </row>
    <row r="179" spans="1:20" ht="23.85" customHeight="1" outlineLevel="2" x14ac:dyDescent="0.2">
      <c r="A179" s="524" t="e">
        <f t="shared" ref="A179" si="70">A177+1</f>
        <v>#REF!</v>
      </c>
      <c r="B179" s="526" t="s">
        <v>7</v>
      </c>
      <c r="C179" s="526" t="s">
        <v>68</v>
      </c>
      <c r="D179" s="526" t="s">
        <v>51</v>
      </c>
      <c r="E179" s="528" t="s">
        <v>556</v>
      </c>
      <c r="F179" s="530"/>
      <c r="G179" s="3" t="s">
        <v>542</v>
      </c>
      <c r="H179" s="142">
        <v>32.65</v>
      </c>
      <c r="I179" s="134"/>
      <c r="J179" s="193"/>
      <c r="K179" s="193"/>
      <c r="L179" s="193"/>
      <c r="M179" s="193"/>
      <c r="N179" s="193"/>
      <c r="O179" s="193"/>
      <c r="P179" s="193"/>
      <c r="Q179" s="134"/>
      <c r="R179" s="134"/>
      <c r="S179" s="134"/>
      <c r="T179" s="134"/>
    </row>
    <row r="180" spans="1:20" ht="23.85" customHeight="1" outlineLevel="2" x14ac:dyDescent="0.2">
      <c r="A180" s="525"/>
      <c r="B180" s="527"/>
      <c r="C180" s="527"/>
      <c r="D180" s="527"/>
      <c r="E180" s="529"/>
      <c r="F180" s="531"/>
      <c r="G180" s="3" t="s">
        <v>543</v>
      </c>
      <c r="H180" s="116"/>
      <c r="I180" s="100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</row>
    <row r="181" spans="1:20" ht="23.85" customHeight="1" outlineLevel="2" x14ac:dyDescent="0.2">
      <c r="A181" s="524" t="e">
        <f t="shared" ref="A181" si="71">A179+1</f>
        <v>#REF!</v>
      </c>
      <c r="B181" s="526" t="s">
        <v>7</v>
      </c>
      <c r="C181" s="526" t="s">
        <v>68</v>
      </c>
      <c r="D181" s="526" t="s">
        <v>51</v>
      </c>
      <c r="E181" s="528" t="s">
        <v>557</v>
      </c>
      <c r="F181" s="530"/>
      <c r="G181" s="3" t="s">
        <v>542</v>
      </c>
      <c r="H181" s="142">
        <v>0.13</v>
      </c>
      <c r="I181" s="134"/>
      <c r="J181" s="193"/>
      <c r="K181" s="193"/>
      <c r="L181" s="193"/>
      <c r="M181" s="193"/>
      <c r="N181" s="193"/>
      <c r="O181" s="193"/>
      <c r="P181" s="193"/>
      <c r="Q181" s="134"/>
      <c r="R181" s="134"/>
      <c r="S181" s="134"/>
      <c r="T181" s="134"/>
    </row>
    <row r="182" spans="1:20" ht="23.85" customHeight="1" outlineLevel="2" x14ac:dyDescent="0.2">
      <c r="A182" s="525"/>
      <c r="B182" s="527"/>
      <c r="C182" s="527"/>
      <c r="D182" s="527"/>
      <c r="E182" s="529"/>
      <c r="F182" s="531"/>
      <c r="G182" s="3" t="s">
        <v>543</v>
      </c>
      <c r="H182" s="116"/>
      <c r="I182" s="100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outlineLevel="2" x14ac:dyDescent="0.2">
      <c r="A183" s="524" t="e">
        <f t="shared" ref="A183" si="72">A181+1</f>
        <v>#REF!</v>
      </c>
      <c r="B183" s="526" t="s">
        <v>7</v>
      </c>
      <c r="C183" s="526"/>
      <c r="D183" s="526"/>
      <c r="E183" s="528" t="s">
        <v>558</v>
      </c>
      <c r="F183" s="530"/>
      <c r="G183" s="3" t="s">
        <v>542</v>
      </c>
      <c r="H183" s="143" t="s">
        <v>636</v>
      </c>
      <c r="I183" s="137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</row>
    <row r="184" spans="1:20" outlineLevel="2" x14ac:dyDescent="0.2">
      <c r="A184" s="525"/>
      <c r="B184" s="527"/>
      <c r="C184" s="527"/>
      <c r="D184" s="527"/>
      <c r="E184" s="529"/>
      <c r="F184" s="531"/>
      <c r="G184" s="3" t="s">
        <v>543</v>
      </c>
      <c r="H184" s="70"/>
      <c r="I184" s="98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7" spans="1:20" ht="25.5" x14ac:dyDescent="0.2">
      <c r="A187" s="117" t="s">
        <v>616</v>
      </c>
    </row>
    <row r="188" spans="1:20" s="123" customFormat="1" ht="39" outlineLevel="2" x14ac:dyDescent="0.2">
      <c r="A188" s="32" t="s">
        <v>0</v>
      </c>
      <c r="B188" s="32" t="s">
        <v>59</v>
      </c>
      <c r="C188" s="32" t="s">
        <v>62</v>
      </c>
      <c r="D188" s="119" t="s">
        <v>584</v>
      </c>
      <c r="E188" s="32" t="s">
        <v>49</v>
      </c>
      <c r="F188" s="32" t="s">
        <v>545</v>
      </c>
      <c r="G188" s="32"/>
      <c r="H188" s="32" t="s">
        <v>544</v>
      </c>
      <c r="I188" s="32" t="s">
        <v>485</v>
      </c>
      <c r="J188" s="32" t="s">
        <v>486</v>
      </c>
      <c r="K188" s="32" t="s">
        <v>487</v>
      </c>
      <c r="L188" s="32" t="s">
        <v>488</v>
      </c>
      <c r="M188" s="32" t="s">
        <v>489</v>
      </c>
      <c r="N188" s="32" t="s">
        <v>490</v>
      </c>
      <c r="O188" s="32" t="s">
        <v>491</v>
      </c>
      <c r="P188" s="32" t="s">
        <v>492</v>
      </c>
      <c r="Q188" s="32" t="s">
        <v>493</v>
      </c>
      <c r="R188" s="32" t="s">
        <v>494</v>
      </c>
      <c r="S188" s="32" t="s">
        <v>495</v>
      </c>
      <c r="T188" s="32" t="s">
        <v>496</v>
      </c>
    </row>
    <row r="189" spans="1:20" ht="21" customHeight="1" outlineLevel="2" x14ac:dyDescent="0.2">
      <c r="A189" s="524">
        <v>1</v>
      </c>
      <c r="B189" s="526" t="s">
        <v>7</v>
      </c>
      <c r="C189" s="526" t="s">
        <v>63</v>
      </c>
      <c r="D189" s="526" t="s">
        <v>497</v>
      </c>
      <c r="E189" s="528" t="s">
        <v>78</v>
      </c>
      <c r="F189" s="359"/>
      <c r="G189" s="3" t="s">
        <v>542</v>
      </c>
      <c r="H189" s="134">
        <v>0</v>
      </c>
      <c r="I189" s="134">
        <v>0</v>
      </c>
      <c r="J189" s="134">
        <v>0</v>
      </c>
      <c r="K189" s="134">
        <v>0</v>
      </c>
      <c r="L189" s="134">
        <v>0</v>
      </c>
      <c r="M189" s="134">
        <v>0</v>
      </c>
      <c r="N189" s="134">
        <v>0</v>
      </c>
      <c r="O189" s="134">
        <v>0</v>
      </c>
      <c r="P189" s="134">
        <v>0</v>
      </c>
      <c r="Q189" s="134">
        <v>0</v>
      </c>
      <c r="R189" s="134">
        <v>0</v>
      </c>
      <c r="S189" s="134">
        <v>0</v>
      </c>
      <c r="T189" s="134">
        <v>0</v>
      </c>
    </row>
    <row r="190" spans="1:20" ht="19.350000000000001" customHeight="1" outlineLevel="2" x14ac:dyDescent="0.2">
      <c r="A190" s="525"/>
      <c r="B190" s="527"/>
      <c r="C190" s="527"/>
      <c r="D190" s="527"/>
      <c r="E190" s="529"/>
      <c r="F190" s="360"/>
      <c r="G190" s="3" t="s">
        <v>543</v>
      </c>
      <c r="H190" s="144">
        <v>0</v>
      </c>
      <c r="I190" s="144">
        <v>0</v>
      </c>
      <c r="J190" s="144">
        <v>0</v>
      </c>
      <c r="K190" s="144">
        <v>0</v>
      </c>
      <c r="L190" s="144">
        <v>0</v>
      </c>
      <c r="M190" s="144">
        <v>0</v>
      </c>
      <c r="N190" s="144">
        <v>0</v>
      </c>
      <c r="O190" s="144">
        <v>0</v>
      </c>
      <c r="P190" s="144">
        <v>0</v>
      </c>
      <c r="Q190" s="144">
        <v>0</v>
      </c>
      <c r="R190" s="144">
        <v>0</v>
      </c>
      <c r="S190" s="3"/>
      <c r="T190" s="3"/>
    </row>
    <row r="191" spans="1:20" outlineLevel="2" x14ac:dyDescent="0.2">
      <c r="A191" s="524">
        <f>A189+1</f>
        <v>2</v>
      </c>
      <c r="B191" s="526" t="s">
        <v>7</v>
      </c>
      <c r="C191" s="526" t="s">
        <v>63</v>
      </c>
      <c r="D191" s="526" t="s">
        <v>497</v>
      </c>
      <c r="E191" s="528" t="s">
        <v>79</v>
      </c>
      <c r="F191" s="359"/>
      <c r="G191" s="3" t="s">
        <v>542</v>
      </c>
      <c r="H191" s="134">
        <v>0</v>
      </c>
      <c r="I191" s="134">
        <v>0</v>
      </c>
      <c r="J191" s="134">
        <v>0</v>
      </c>
      <c r="K191" s="134">
        <v>0</v>
      </c>
      <c r="L191" s="134">
        <v>0</v>
      </c>
      <c r="M191" s="134">
        <v>0</v>
      </c>
      <c r="N191" s="134">
        <v>0</v>
      </c>
      <c r="O191" s="134">
        <v>0</v>
      </c>
      <c r="P191" s="134">
        <v>0</v>
      </c>
      <c r="Q191" s="134">
        <v>0</v>
      </c>
      <c r="R191" s="134">
        <v>0</v>
      </c>
      <c r="S191" s="134">
        <v>0</v>
      </c>
      <c r="T191" s="134">
        <v>0</v>
      </c>
    </row>
    <row r="192" spans="1:20" outlineLevel="2" x14ac:dyDescent="0.2">
      <c r="A192" s="525"/>
      <c r="B192" s="527"/>
      <c r="C192" s="527"/>
      <c r="D192" s="527"/>
      <c r="E192" s="529"/>
      <c r="F192" s="360"/>
      <c r="G192" s="3" t="s">
        <v>543</v>
      </c>
      <c r="H192" s="181">
        <v>0</v>
      </c>
      <c r="I192" s="181">
        <v>0</v>
      </c>
      <c r="J192" s="181">
        <v>0</v>
      </c>
      <c r="K192" s="181">
        <v>0</v>
      </c>
      <c r="L192" s="181">
        <v>0</v>
      </c>
      <c r="M192" s="181">
        <v>0</v>
      </c>
      <c r="N192" s="144">
        <v>0</v>
      </c>
      <c r="O192" s="181">
        <v>0</v>
      </c>
      <c r="P192" s="181">
        <v>0</v>
      </c>
      <c r="Q192" s="181">
        <v>0</v>
      </c>
      <c r="R192" s="144">
        <v>0</v>
      </c>
      <c r="S192" s="127"/>
      <c r="T192" s="127"/>
    </row>
    <row r="193" spans="1:20" outlineLevel="2" x14ac:dyDescent="0.2">
      <c r="A193" s="524">
        <f>A191+1</f>
        <v>3</v>
      </c>
      <c r="B193" s="526" t="s">
        <v>7</v>
      </c>
      <c r="C193" s="526" t="s">
        <v>63</v>
      </c>
      <c r="D193" s="526" t="s">
        <v>50</v>
      </c>
      <c r="E193" s="528" t="s">
        <v>498</v>
      </c>
      <c r="F193" s="359"/>
      <c r="G193" s="3" t="s">
        <v>542</v>
      </c>
      <c r="H193" s="135">
        <v>0.91</v>
      </c>
      <c r="I193" s="135" t="s">
        <v>605</v>
      </c>
      <c r="J193" s="135" t="s">
        <v>605</v>
      </c>
      <c r="K193" s="135" t="s">
        <v>605</v>
      </c>
      <c r="L193" s="135" t="s">
        <v>605</v>
      </c>
      <c r="M193" s="135" t="s">
        <v>605</v>
      </c>
      <c r="N193" s="135" t="s">
        <v>605</v>
      </c>
      <c r="O193" s="135" t="s">
        <v>605</v>
      </c>
      <c r="P193" s="135" t="s">
        <v>605</v>
      </c>
      <c r="Q193" s="135" t="s">
        <v>605</v>
      </c>
      <c r="R193" s="135" t="s">
        <v>605</v>
      </c>
      <c r="S193" s="135" t="s">
        <v>605</v>
      </c>
      <c r="T193" s="135" t="s">
        <v>605</v>
      </c>
    </row>
    <row r="194" spans="1:20" outlineLevel="2" x14ac:dyDescent="0.2">
      <c r="A194" s="525"/>
      <c r="B194" s="527"/>
      <c r="C194" s="527"/>
      <c r="D194" s="527"/>
      <c r="E194" s="529"/>
      <c r="F194" s="360"/>
      <c r="G194" s="3" t="s">
        <v>543</v>
      </c>
      <c r="H194" s="7">
        <v>0.91</v>
      </c>
      <c r="I194" s="7" t="s">
        <v>605</v>
      </c>
      <c r="J194" s="7" t="s">
        <v>605</v>
      </c>
      <c r="K194" s="7" t="s">
        <v>605</v>
      </c>
      <c r="L194" s="7" t="s">
        <v>605</v>
      </c>
      <c r="M194" s="7" t="s">
        <v>605</v>
      </c>
      <c r="N194" s="7" t="s">
        <v>605</v>
      </c>
      <c r="O194" s="7" t="s">
        <v>605</v>
      </c>
      <c r="P194" s="7" t="s">
        <v>605</v>
      </c>
      <c r="Q194" s="7" t="s">
        <v>605</v>
      </c>
      <c r="R194" s="7" t="s">
        <v>605</v>
      </c>
      <c r="S194" s="7"/>
      <c r="T194" s="7"/>
    </row>
    <row r="195" spans="1:20" outlineLevel="2" x14ac:dyDescent="0.2">
      <c r="A195" s="524">
        <f>A193+1</f>
        <v>4</v>
      </c>
      <c r="B195" s="526" t="s">
        <v>7</v>
      </c>
      <c r="C195" s="526" t="s">
        <v>63</v>
      </c>
      <c r="D195" s="526" t="s">
        <v>50</v>
      </c>
      <c r="E195" s="528" t="s">
        <v>573</v>
      </c>
      <c r="F195" s="359" t="s">
        <v>867</v>
      </c>
      <c r="G195" s="3" t="s">
        <v>542</v>
      </c>
      <c r="H195" s="135">
        <v>0.4</v>
      </c>
      <c r="I195" s="136">
        <v>0.3</v>
      </c>
      <c r="J195" s="136">
        <v>0.3</v>
      </c>
      <c r="K195" s="136">
        <v>0.3</v>
      </c>
      <c r="L195" s="136">
        <v>0.35</v>
      </c>
      <c r="M195" s="136">
        <v>0.35</v>
      </c>
      <c r="N195" s="136">
        <v>0.35</v>
      </c>
      <c r="O195" s="136">
        <v>0.4</v>
      </c>
      <c r="P195" s="136">
        <v>0.4</v>
      </c>
      <c r="Q195" s="136">
        <v>0.4</v>
      </c>
      <c r="R195" s="136">
        <v>0.4</v>
      </c>
      <c r="S195" s="136">
        <v>0.4</v>
      </c>
      <c r="T195" s="136">
        <v>0.4</v>
      </c>
    </row>
    <row r="196" spans="1:20" outlineLevel="2" x14ac:dyDescent="0.2">
      <c r="A196" s="525"/>
      <c r="B196" s="527"/>
      <c r="C196" s="527"/>
      <c r="D196" s="527"/>
      <c r="E196" s="529"/>
      <c r="F196" s="360"/>
      <c r="G196" s="3" t="s">
        <v>543</v>
      </c>
      <c r="H196" s="150">
        <v>0.91</v>
      </c>
      <c r="I196" s="150">
        <f>19/57</f>
        <v>0.33333333333333331</v>
      </c>
      <c r="J196" s="150">
        <v>0.42099999999999999</v>
      </c>
      <c r="K196" s="150">
        <v>0.66700000000000004</v>
      </c>
      <c r="L196" s="150">
        <v>0.66700000000000004</v>
      </c>
      <c r="M196" s="150">
        <f>66/103</f>
        <v>0.64077669902912626</v>
      </c>
      <c r="N196" s="150">
        <f>55/102</f>
        <v>0.53921568627450978</v>
      </c>
      <c r="O196" s="150">
        <f>53/92</f>
        <v>0.57608695652173914</v>
      </c>
      <c r="P196" s="150">
        <f>53/92</f>
        <v>0.57608695652173914</v>
      </c>
      <c r="Q196" s="150">
        <v>0.64200000000000002</v>
      </c>
      <c r="R196" s="150">
        <f>77/116</f>
        <v>0.66379310344827591</v>
      </c>
      <c r="S196" s="7"/>
      <c r="T196" s="7"/>
    </row>
    <row r="197" spans="1:20" outlineLevel="2" x14ac:dyDescent="0.2">
      <c r="A197" s="524">
        <f t="shared" ref="A197" si="73">A195+1</f>
        <v>5</v>
      </c>
      <c r="B197" s="526" t="s">
        <v>7</v>
      </c>
      <c r="C197" s="526" t="s">
        <v>63</v>
      </c>
      <c r="D197" s="526" t="s">
        <v>512</v>
      </c>
      <c r="E197" s="528" t="s">
        <v>546</v>
      </c>
      <c r="F197" s="359" t="s">
        <v>606</v>
      </c>
      <c r="G197" s="3" t="s">
        <v>542</v>
      </c>
      <c r="H197" s="137">
        <v>3.5</v>
      </c>
      <c r="I197" s="137">
        <v>3.3</v>
      </c>
      <c r="J197" s="137">
        <v>3.3</v>
      </c>
      <c r="K197" s="137">
        <v>3.3</v>
      </c>
      <c r="L197" s="137">
        <v>3.3</v>
      </c>
      <c r="M197" s="137">
        <v>3.3</v>
      </c>
      <c r="N197" s="137">
        <v>3.3</v>
      </c>
      <c r="O197" s="137">
        <v>3.5</v>
      </c>
      <c r="P197" s="137">
        <v>3.5</v>
      </c>
      <c r="Q197" s="137">
        <v>3.5</v>
      </c>
      <c r="R197" s="137">
        <v>3.5</v>
      </c>
      <c r="S197" s="137">
        <v>3.5</v>
      </c>
      <c r="T197" s="137">
        <v>3.5</v>
      </c>
    </row>
    <row r="198" spans="1:20" outlineLevel="2" x14ac:dyDescent="0.2">
      <c r="A198" s="525"/>
      <c r="B198" s="527"/>
      <c r="C198" s="527"/>
      <c r="D198" s="527"/>
      <c r="E198" s="529"/>
      <c r="F198" s="360"/>
      <c r="G198" s="3" t="s">
        <v>543</v>
      </c>
      <c r="H198" s="188">
        <v>3.4</v>
      </c>
      <c r="I198" s="188">
        <v>3.4</v>
      </c>
      <c r="J198" s="188">
        <v>3.4</v>
      </c>
      <c r="K198" s="188">
        <v>3.4</v>
      </c>
      <c r="L198" s="188">
        <v>3.4</v>
      </c>
      <c r="M198" s="188">
        <v>3.4</v>
      </c>
      <c r="N198" s="188">
        <v>3.4</v>
      </c>
      <c r="O198" s="188">
        <v>3.5</v>
      </c>
      <c r="P198" s="188">
        <v>3.5</v>
      </c>
      <c r="Q198" s="188">
        <v>3.5</v>
      </c>
      <c r="R198" s="167"/>
      <c r="S198" s="167"/>
      <c r="T198" s="167"/>
    </row>
    <row r="199" spans="1:20" outlineLevel="2" x14ac:dyDescent="0.2">
      <c r="A199" s="524">
        <f t="shared" ref="A199" si="74">A197+1</f>
        <v>6</v>
      </c>
      <c r="B199" s="526" t="s">
        <v>7</v>
      </c>
      <c r="C199" s="526" t="s">
        <v>63</v>
      </c>
      <c r="D199" s="526" t="s">
        <v>512</v>
      </c>
      <c r="E199" s="528" t="s">
        <v>547</v>
      </c>
      <c r="F199" s="359" t="s">
        <v>606</v>
      </c>
      <c r="G199" s="3" t="s">
        <v>542</v>
      </c>
      <c r="H199" s="136">
        <v>1</v>
      </c>
      <c r="I199" s="136">
        <v>1</v>
      </c>
      <c r="J199" s="136">
        <v>1</v>
      </c>
      <c r="K199" s="136">
        <v>1</v>
      </c>
      <c r="L199" s="136">
        <v>1</v>
      </c>
      <c r="M199" s="136">
        <v>1</v>
      </c>
      <c r="N199" s="136">
        <v>1</v>
      </c>
      <c r="O199" s="136">
        <v>1</v>
      </c>
      <c r="P199" s="136">
        <v>1</v>
      </c>
      <c r="Q199" s="136">
        <v>1</v>
      </c>
      <c r="R199" s="136">
        <v>1</v>
      </c>
      <c r="S199" s="136">
        <v>1</v>
      </c>
      <c r="T199" s="136">
        <v>1</v>
      </c>
    </row>
    <row r="200" spans="1:20" outlineLevel="2" x14ac:dyDescent="0.2">
      <c r="A200" s="525"/>
      <c r="B200" s="527"/>
      <c r="C200" s="527"/>
      <c r="D200" s="527"/>
      <c r="E200" s="529"/>
      <c r="F200" s="360"/>
      <c r="G200" s="3" t="s">
        <v>543</v>
      </c>
      <c r="H200" s="145">
        <v>1</v>
      </c>
      <c r="I200" s="145">
        <v>1</v>
      </c>
      <c r="J200" s="145">
        <v>1</v>
      </c>
      <c r="K200" s="145">
        <v>1</v>
      </c>
      <c r="L200" s="145">
        <v>1</v>
      </c>
      <c r="M200" s="145">
        <v>1</v>
      </c>
      <c r="N200" s="145">
        <v>1</v>
      </c>
      <c r="O200" s="145">
        <v>1</v>
      </c>
      <c r="P200" s="145">
        <v>1</v>
      </c>
      <c r="Q200" s="145">
        <v>1</v>
      </c>
      <c r="R200" s="145">
        <v>1</v>
      </c>
      <c r="S200" s="101"/>
      <c r="T200" s="101"/>
    </row>
    <row r="201" spans="1:20" outlineLevel="2" x14ac:dyDescent="0.2">
      <c r="A201" s="524">
        <f t="shared" ref="A201" si="75">A199+1</f>
        <v>7</v>
      </c>
      <c r="B201" s="526" t="s">
        <v>7</v>
      </c>
      <c r="C201" s="526" t="s">
        <v>63</v>
      </c>
      <c r="D201" s="526" t="s">
        <v>512</v>
      </c>
      <c r="E201" s="528" t="s">
        <v>548</v>
      </c>
      <c r="F201" s="359" t="s">
        <v>606</v>
      </c>
      <c r="G201" s="3" t="s">
        <v>542</v>
      </c>
      <c r="H201" s="136">
        <v>1</v>
      </c>
      <c r="I201" s="136">
        <v>1</v>
      </c>
      <c r="J201" s="136">
        <v>1</v>
      </c>
      <c r="K201" s="136">
        <v>1</v>
      </c>
      <c r="L201" s="136">
        <v>1</v>
      </c>
      <c r="M201" s="136">
        <v>1</v>
      </c>
      <c r="N201" s="136">
        <v>1</v>
      </c>
      <c r="O201" s="136">
        <v>1</v>
      </c>
      <c r="P201" s="136">
        <v>1</v>
      </c>
      <c r="Q201" s="136">
        <v>1</v>
      </c>
      <c r="R201" s="136">
        <v>1</v>
      </c>
      <c r="S201" s="136">
        <v>1</v>
      </c>
      <c r="T201" s="136">
        <v>1</v>
      </c>
    </row>
    <row r="202" spans="1:20" outlineLevel="2" x14ac:dyDescent="0.2">
      <c r="A202" s="525"/>
      <c r="B202" s="527"/>
      <c r="C202" s="527"/>
      <c r="D202" s="527"/>
      <c r="E202" s="529"/>
      <c r="F202" s="360"/>
      <c r="G202" s="3" t="s">
        <v>543</v>
      </c>
      <c r="H202" s="145">
        <v>1</v>
      </c>
      <c r="I202" s="145">
        <v>1</v>
      </c>
      <c r="J202" s="145">
        <v>1</v>
      </c>
      <c r="K202" s="145">
        <v>1</v>
      </c>
      <c r="L202" s="145">
        <v>1</v>
      </c>
      <c r="M202" s="145">
        <v>1</v>
      </c>
      <c r="N202" s="145">
        <v>1</v>
      </c>
      <c r="O202" s="145">
        <v>1</v>
      </c>
      <c r="P202" s="145">
        <v>1</v>
      </c>
      <c r="Q202" s="145">
        <v>1</v>
      </c>
      <c r="R202" s="145">
        <v>1</v>
      </c>
      <c r="S202" s="101"/>
      <c r="T202" s="101"/>
    </row>
    <row r="203" spans="1:20" outlineLevel="2" x14ac:dyDescent="0.2">
      <c r="A203" s="524">
        <f t="shared" ref="A203" si="76">A201+1</f>
        <v>8</v>
      </c>
      <c r="B203" s="526" t="s">
        <v>7</v>
      </c>
      <c r="C203" s="526" t="s">
        <v>63</v>
      </c>
      <c r="D203" s="526" t="s">
        <v>512</v>
      </c>
      <c r="E203" s="528" t="s">
        <v>580</v>
      </c>
      <c r="F203" s="359" t="s">
        <v>606</v>
      </c>
      <c r="G203" s="3" t="s">
        <v>542</v>
      </c>
      <c r="H203" s="137" t="s">
        <v>629</v>
      </c>
      <c r="I203" s="137" t="s">
        <v>629</v>
      </c>
      <c r="J203" s="137" t="s">
        <v>629</v>
      </c>
      <c r="K203" s="137" t="s">
        <v>629</v>
      </c>
      <c r="L203" s="137" t="s">
        <v>629</v>
      </c>
      <c r="M203" s="137" t="s">
        <v>629</v>
      </c>
      <c r="N203" s="137" t="s">
        <v>629</v>
      </c>
      <c r="O203" s="137" t="s">
        <v>629</v>
      </c>
      <c r="P203" s="137" t="s">
        <v>629</v>
      </c>
      <c r="Q203" s="137" t="s">
        <v>629</v>
      </c>
      <c r="R203" s="137" t="s">
        <v>629</v>
      </c>
      <c r="S203" s="137" t="s">
        <v>629</v>
      </c>
      <c r="T203" s="137" t="s">
        <v>629</v>
      </c>
    </row>
    <row r="204" spans="1:20" outlineLevel="2" x14ac:dyDescent="0.2">
      <c r="A204" s="525"/>
      <c r="B204" s="527"/>
      <c r="C204" s="527"/>
      <c r="D204" s="527"/>
      <c r="E204" s="529"/>
      <c r="F204" s="360"/>
      <c r="G204" s="3" t="s">
        <v>543</v>
      </c>
      <c r="H204" s="100" t="s">
        <v>629</v>
      </c>
      <c r="I204" s="100" t="s">
        <v>629</v>
      </c>
      <c r="J204" s="100" t="s">
        <v>629</v>
      </c>
      <c r="K204" s="100" t="s">
        <v>629</v>
      </c>
      <c r="L204" s="100" t="s">
        <v>629</v>
      </c>
      <c r="M204" s="100" t="s">
        <v>629</v>
      </c>
      <c r="N204" s="100" t="s">
        <v>629</v>
      </c>
      <c r="O204" s="100" t="s">
        <v>629</v>
      </c>
      <c r="P204" s="100" t="s">
        <v>629</v>
      </c>
      <c r="Q204" s="100" t="s">
        <v>629</v>
      </c>
      <c r="R204" s="100" t="s">
        <v>629</v>
      </c>
      <c r="S204" s="100"/>
      <c r="T204" s="100"/>
    </row>
    <row r="205" spans="1:20" outlineLevel="2" x14ac:dyDescent="0.2">
      <c r="A205" s="524">
        <f t="shared" ref="A205" si="77">A203+1</f>
        <v>9</v>
      </c>
      <c r="B205" s="526" t="s">
        <v>7</v>
      </c>
      <c r="C205" s="526" t="s">
        <v>63</v>
      </c>
      <c r="D205" s="526" t="s">
        <v>512</v>
      </c>
      <c r="E205" s="528" t="s">
        <v>549</v>
      </c>
      <c r="F205" s="359" t="s">
        <v>606</v>
      </c>
      <c r="G205" s="3" t="s">
        <v>542</v>
      </c>
      <c r="H205" s="137">
        <v>0</v>
      </c>
      <c r="I205" s="137">
        <v>0</v>
      </c>
      <c r="J205" s="137">
        <v>0</v>
      </c>
      <c r="K205" s="137">
        <v>0</v>
      </c>
      <c r="L205" s="137">
        <v>0</v>
      </c>
      <c r="M205" s="137">
        <v>0</v>
      </c>
      <c r="N205" s="137">
        <v>0</v>
      </c>
      <c r="O205" s="137">
        <v>0</v>
      </c>
      <c r="P205" s="137">
        <v>0</v>
      </c>
      <c r="Q205" s="137">
        <v>0</v>
      </c>
      <c r="R205" s="137">
        <v>0</v>
      </c>
      <c r="S205" s="137">
        <v>0</v>
      </c>
      <c r="T205" s="137">
        <v>0</v>
      </c>
    </row>
    <row r="206" spans="1:20" outlineLevel="2" x14ac:dyDescent="0.2">
      <c r="A206" s="525"/>
      <c r="B206" s="527"/>
      <c r="C206" s="527"/>
      <c r="D206" s="527"/>
      <c r="E206" s="529"/>
      <c r="F206" s="360"/>
      <c r="G206" s="3" t="s">
        <v>543</v>
      </c>
      <c r="H206" s="146">
        <v>0</v>
      </c>
      <c r="I206" s="146">
        <v>0</v>
      </c>
      <c r="J206" s="146">
        <v>0</v>
      </c>
      <c r="K206" s="146">
        <v>0</v>
      </c>
      <c r="L206" s="146">
        <v>0</v>
      </c>
      <c r="M206" s="188">
        <v>0</v>
      </c>
      <c r="N206" s="188">
        <v>0</v>
      </c>
      <c r="O206" s="188">
        <v>0</v>
      </c>
      <c r="P206" s="188">
        <v>0</v>
      </c>
      <c r="Q206" s="188">
        <v>0</v>
      </c>
      <c r="R206" s="188">
        <v>0</v>
      </c>
      <c r="S206" s="167"/>
      <c r="T206" s="167"/>
    </row>
    <row r="207" spans="1:20" outlineLevel="2" x14ac:dyDescent="0.2">
      <c r="A207" s="524">
        <f t="shared" ref="A207" si="78">A205+1</f>
        <v>10</v>
      </c>
      <c r="B207" s="526" t="s">
        <v>7</v>
      </c>
      <c r="C207" s="526" t="s">
        <v>63</v>
      </c>
      <c r="D207" s="526" t="s">
        <v>512</v>
      </c>
      <c r="E207" s="528" t="s">
        <v>550</v>
      </c>
      <c r="F207" s="359" t="s">
        <v>606</v>
      </c>
      <c r="G207" s="3" t="s">
        <v>542</v>
      </c>
      <c r="H207" s="137">
        <v>5</v>
      </c>
      <c r="I207" s="184">
        <v>5</v>
      </c>
      <c r="J207" s="184">
        <v>5</v>
      </c>
      <c r="K207" s="184">
        <v>5</v>
      </c>
      <c r="L207" s="184">
        <v>5</v>
      </c>
      <c r="M207" s="184">
        <v>5</v>
      </c>
      <c r="N207" s="184">
        <v>5</v>
      </c>
      <c r="O207" s="184">
        <v>5</v>
      </c>
      <c r="P207" s="184">
        <v>5</v>
      </c>
      <c r="Q207" s="184">
        <v>5</v>
      </c>
      <c r="R207" s="184">
        <v>5</v>
      </c>
      <c r="S207" s="184">
        <v>5</v>
      </c>
      <c r="T207" s="184">
        <v>5</v>
      </c>
    </row>
    <row r="208" spans="1:20" outlineLevel="2" x14ac:dyDescent="0.2">
      <c r="A208" s="525"/>
      <c r="B208" s="527"/>
      <c r="C208" s="527"/>
      <c r="D208" s="527"/>
      <c r="E208" s="529"/>
      <c r="F208" s="360"/>
      <c r="G208" s="3" t="s">
        <v>543</v>
      </c>
      <c r="H208" s="188">
        <v>2</v>
      </c>
      <c r="I208" s="188">
        <v>2</v>
      </c>
      <c r="J208" s="188">
        <v>2</v>
      </c>
      <c r="K208" s="188">
        <v>2</v>
      </c>
      <c r="L208" s="188">
        <v>2</v>
      </c>
      <c r="M208" s="188">
        <v>2</v>
      </c>
      <c r="N208" s="188">
        <v>0</v>
      </c>
      <c r="O208" s="188">
        <v>0</v>
      </c>
      <c r="P208" s="188">
        <v>0</v>
      </c>
      <c r="Q208" s="188">
        <v>0</v>
      </c>
      <c r="R208" s="188">
        <v>0</v>
      </c>
      <c r="S208" s="101"/>
      <c r="T208" s="101"/>
    </row>
    <row r="209" spans="1:20" outlineLevel="2" x14ac:dyDescent="0.2">
      <c r="A209" s="524">
        <f t="shared" ref="A209" si="79">A207+1</f>
        <v>11</v>
      </c>
      <c r="B209" s="526" t="s">
        <v>7</v>
      </c>
      <c r="C209" s="526" t="s">
        <v>63</v>
      </c>
      <c r="D209" s="526" t="s">
        <v>512</v>
      </c>
      <c r="E209" s="528" t="s">
        <v>551</v>
      </c>
      <c r="F209" s="359" t="s">
        <v>606</v>
      </c>
      <c r="G209" s="3" t="s">
        <v>542</v>
      </c>
      <c r="H209" s="136">
        <v>1</v>
      </c>
      <c r="I209" s="136">
        <v>1</v>
      </c>
      <c r="J209" s="136">
        <v>1</v>
      </c>
      <c r="K209" s="136">
        <v>1</v>
      </c>
      <c r="L209" s="136">
        <v>1</v>
      </c>
      <c r="M209" s="136">
        <v>1</v>
      </c>
      <c r="N209" s="136">
        <v>1</v>
      </c>
      <c r="O209" s="136">
        <v>1</v>
      </c>
      <c r="P209" s="136">
        <v>1</v>
      </c>
      <c r="Q209" s="136">
        <v>1</v>
      </c>
      <c r="R209" s="136">
        <v>1</v>
      </c>
      <c r="S209" s="136">
        <v>1</v>
      </c>
      <c r="T209" s="136">
        <v>1</v>
      </c>
    </row>
    <row r="210" spans="1:20" outlineLevel="2" x14ac:dyDescent="0.2">
      <c r="A210" s="525"/>
      <c r="B210" s="527"/>
      <c r="C210" s="527"/>
      <c r="D210" s="527"/>
      <c r="E210" s="529"/>
      <c r="F210" s="360"/>
      <c r="G210" s="3" t="s">
        <v>543</v>
      </c>
      <c r="H210" s="145">
        <v>1</v>
      </c>
      <c r="I210" s="145">
        <v>1</v>
      </c>
      <c r="J210" s="145">
        <v>1</v>
      </c>
      <c r="K210" s="145">
        <v>1</v>
      </c>
      <c r="L210" s="145">
        <v>1</v>
      </c>
      <c r="M210" s="145">
        <v>1</v>
      </c>
      <c r="N210" s="145">
        <v>1</v>
      </c>
      <c r="O210" s="145">
        <v>1</v>
      </c>
      <c r="P210" s="145">
        <v>1</v>
      </c>
      <c r="Q210" s="145">
        <v>1</v>
      </c>
      <c r="R210" s="145">
        <v>1</v>
      </c>
      <c r="S210" s="101"/>
      <c r="T210" s="101"/>
    </row>
    <row r="211" spans="1:20" outlineLevel="2" x14ac:dyDescent="0.2">
      <c r="A211" s="524">
        <f t="shared" ref="A211" si="80">A209+1</f>
        <v>12</v>
      </c>
      <c r="B211" s="526" t="s">
        <v>7</v>
      </c>
      <c r="C211" s="526" t="s">
        <v>63</v>
      </c>
      <c r="D211" s="526" t="s">
        <v>52</v>
      </c>
      <c r="E211" s="528" t="s">
        <v>581</v>
      </c>
      <c r="F211" s="359" t="s">
        <v>606</v>
      </c>
      <c r="G211" s="3" t="s">
        <v>542</v>
      </c>
      <c r="H211" s="137">
        <v>0</v>
      </c>
      <c r="I211" s="137" t="s">
        <v>629</v>
      </c>
      <c r="J211" s="137" t="s">
        <v>629</v>
      </c>
      <c r="K211" s="137" t="s">
        <v>629</v>
      </c>
      <c r="L211" s="137" t="s">
        <v>629</v>
      </c>
      <c r="M211" s="137" t="s">
        <v>629</v>
      </c>
      <c r="N211" s="137" t="s">
        <v>629</v>
      </c>
      <c r="O211" s="137" t="s">
        <v>629</v>
      </c>
      <c r="P211" s="137" t="s">
        <v>629</v>
      </c>
      <c r="Q211" s="137" t="s">
        <v>629</v>
      </c>
      <c r="R211" s="137" t="s">
        <v>629</v>
      </c>
      <c r="S211" s="137" t="s">
        <v>629</v>
      </c>
      <c r="T211" s="137" t="s">
        <v>629</v>
      </c>
    </row>
    <row r="212" spans="1:20" outlineLevel="2" x14ac:dyDescent="0.2">
      <c r="A212" s="525"/>
      <c r="B212" s="527"/>
      <c r="C212" s="527"/>
      <c r="D212" s="527"/>
      <c r="E212" s="529"/>
      <c r="F212" s="360"/>
      <c r="G212" s="3" t="s">
        <v>543</v>
      </c>
      <c r="H212" s="167" t="s">
        <v>629</v>
      </c>
      <c r="I212" s="167" t="s">
        <v>629</v>
      </c>
      <c r="J212" s="167" t="s">
        <v>629</v>
      </c>
      <c r="K212" s="167" t="s">
        <v>629</v>
      </c>
      <c r="L212" s="167" t="s">
        <v>629</v>
      </c>
      <c r="M212" s="167" t="s">
        <v>629</v>
      </c>
      <c r="N212" s="167" t="s">
        <v>629</v>
      </c>
      <c r="O212" s="167" t="s">
        <v>629</v>
      </c>
      <c r="P212" s="167" t="s">
        <v>629</v>
      </c>
      <c r="Q212" s="167" t="s">
        <v>629</v>
      </c>
      <c r="R212" s="167" t="s">
        <v>629</v>
      </c>
      <c r="S212" s="167"/>
      <c r="T212" s="167"/>
    </row>
    <row r="213" spans="1:20" outlineLevel="2" x14ac:dyDescent="0.2">
      <c r="A213" s="524">
        <f t="shared" ref="A213" si="81">A211+1</f>
        <v>13</v>
      </c>
      <c r="B213" s="526" t="s">
        <v>7</v>
      </c>
      <c r="C213" s="526" t="s">
        <v>63</v>
      </c>
      <c r="D213" s="526" t="s">
        <v>512</v>
      </c>
      <c r="E213" s="528" t="s">
        <v>582</v>
      </c>
      <c r="F213" s="359" t="s">
        <v>617</v>
      </c>
      <c r="G213" s="3" t="s">
        <v>542</v>
      </c>
      <c r="H213" s="136">
        <v>1</v>
      </c>
      <c r="I213" s="136">
        <v>1</v>
      </c>
      <c r="J213" s="136">
        <v>1</v>
      </c>
      <c r="K213" s="136">
        <v>1</v>
      </c>
      <c r="L213" s="136">
        <v>1</v>
      </c>
      <c r="M213" s="136">
        <v>1</v>
      </c>
      <c r="N213" s="136">
        <v>1</v>
      </c>
      <c r="O213" s="136">
        <v>1</v>
      </c>
      <c r="P213" s="136">
        <v>1</v>
      </c>
      <c r="Q213" s="136">
        <v>1</v>
      </c>
      <c r="R213" s="136">
        <v>1</v>
      </c>
      <c r="S213" s="136">
        <v>1</v>
      </c>
      <c r="T213" s="136">
        <v>1</v>
      </c>
    </row>
    <row r="214" spans="1:20" outlineLevel="2" x14ac:dyDescent="0.2">
      <c r="A214" s="525"/>
      <c r="B214" s="527"/>
      <c r="C214" s="527"/>
      <c r="D214" s="527"/>
      <c r="E214" s="529"/>
      <c r="F214" s="360"/>
      <c r="G214" s="3" t="s">
        <v>543</v>
      </c>
      <c r="H214" s="145">
        <v>1</v>
      </c>
      <c r="I214" s="145">
        <v>1</v>
      </c>
      <c r="J214" s="145">
        <v>1</v>
      </c>
      <c r="K214" s="145">
        <v>1</v>
      </c>
      <c r="L214" s="145">
        <v>1</v>
      </c>
      <c r="M214" s="145">
        <v>1</v>
      </c>
      <c r="N214" s="145">
        <v>1</v>
      </c>
      <c r="O214" s="145">
        <v>1</v>
      </c>
      <c r="P214" s="145">
        <v>1</v>
      </c>
      <c r="Q214" s="145">
        <v>1</v>
      </c>
      <c r="R214" s="145">
        <v>1</v>
      </c>
      <c r="S214" s="101"/>
      <c r="T214" s="101"/>
    </row>
    <row r="215" spans="1:20" outlineLevel="2" x14ac:dyDescent="0.2">
      <c r="A215" s="524">
        <f t="shared" ref="A215" si="82">A213+1</f>
        <v>14</v>
      </c>
      <c r="B215" s="526" t="s">
        <v>7</v>
      </c>
      <c r="C215" s="526" t="s">
        <v>63</v>
      </c>
      <c r="D215" s="526" t="s">
        <v>512</v>
      </c>
      <c r="E215" s="528" t="s">
        <v>583</v>
      </c>
      <c r="F215" s="359"/>
      <c r="G215" s="3" t="s">
        <v>542</v>
      </c>
      <c r="H215" s="136">
        <v>1</v>
      </c>
      <c r="I215" s="136">
        <v>1</v>
      </c>
      <c r="J215" s="136">
        <v>1</v>
      </c>
      <c r="K215" s="136">
        <v>1</v>
      </c>
      <c r="L215" s="136">
        <v>1</v>
      </c>
      <c r="M215" s="136">
        <v>1</v>
      </c>
      <c r="N215" s="136">
        <v>1</v>
      </c>
      <c r="O215" s="136">
        <v>1</v>
      </c>
      <c r="P215" s="136">
        <v>1</v>
      </c>
      <c r="Q215" s="136">
        <v>1</v>
      </c>
      <c r="R215" s="136">
        <v>1</v>
      </c>
      <c r="S215" s="136">
        <v>1</v>
      </c>
      <c r="T215" s="136">
        <v>1</v>
      </c>
    </row>
    <row r="216" spans="1:20" outlineLevel="2" x14ac:dyDescent="0.2">
      <c r="A216" s="525"/>
      <c r="B216" s="527"/>
      <c r="C216" s="527"/>
      <c r="D216" s="527"/>
      <c r="E216" s="529"/>
      <c r="F216" s="360"/>
      <c r="G216" s="3" t="s">
        <v>543</v>
      </c>
      <c r="H216" s="145">
        <v>1</v>
      </c>
      <c r="I216" s="145">
        <v>1</v>
      </c>
      <c r="J216" s="145">
        <v>1</v>
      </c>
      <c r="K216" s="145">
        <v>1</v>
      </c>
      <c r="L216" s="145">
        <v>1</v>
      </c>
      <c r="M216" s="145">
        <v>1</v>
      </c>
      <c r="N216" s="145">
        <v>1</v>
      </c>
      <c r="O216" s="145">
        <v>1</v>
      </c>
      <c r="P216" s="145">
        <v>1</v>
      </c>
      <c r="Q216" s="145">
        <v>1</v>
      </c>
      <c r="R216" s="145">
        <v>1</v>
      </c>
      <c r="S216" s="101"/>
      <c r="T216" s="101"/>
    </row>
    <row r="217" spans="1:20" outlineLevel="2" x14ac:dyDescent="0.2">
      <c r="A217" s="524">
        <f t="shared" ref="A217" si="83">A215+1</f>
        <v>15</v>
      </c>
      <c r="B217" s="526" t="s">
        <v>7</v>
      </c>
      <c r="C217" s="526" t="s">
        <v>67</v>
      </c>
      <c r="D217" s="526" t="s">
        <v>50</v>
      </c>
      <c r="E217" s="528" t="s">
        <v>574</v>
      </c>
      <c r="F217" s="359" t="s">
        <v>610</v>
      </c>
      <c r="G217" s="3" t="s">
        <v>542</v>
      </c>
      <c r="H217" s="134">
        <v>5</v>
      </c>
      <c r="I217" s="137">
        <v>5</v>
      </c>
      <c r="J217" s="138">
        <v>5</v>
      </c>
      <c r="K217" s="138">
        <v>5</v>
      </c>
      <c r="L217" s="138">
        <v>5</v>
      </c>
      <c r="M217" s="138">
        <v>10</v>
      </c>
      <c r="N217" s="138">
        <v>10</v>
      </c>
      <c r="O217" s="138">
        <v>10</v>
      </c>
      <c r="P217" s="138">
        <v>10</v>
      </c>
      <c r="Q217" s="138">
        <v>15</v>
      </c>
      <c r="R217" s="138">
        <v>15</v>
      </c>
      <c r="S217" s="138">
        <v>15</v>
      </c>
      <c r="T217" s="138">
        <v>15</v>
      </c>
    </row>
    <row r="218" spans="1:20" outlineLevel="2" x14ac:dyDescent="0.2">
      <c r="A218" s="525"/>
      <c r="B218" s="527"/>
      <c r="C218" s="527"/>
      <c r="D218" s="527"/>
      <c r="E218" s="529"/>
      <c r="F218" s="360"/>
      <c r="G218" s="3" t="s">
        <v>543</v>
      </c>
      <c r="H218" s="147">
        <v>4</v>
      </c>
      <c r="I218" s="146">
        <v>1</v>
      </c>
      <c r="J218" s="147">
        <v>4</v>
      </c>
      <c r="K218" s="147">
        <v>4</v>
      </c>
      <c r="L218" s="147">
        <v>4</v>
      </c>
      <c r="M218" s="151">
        <v>16</v>
      </c>
      <c r="N218" s="147">
        <v>2</v>
      </c>
      <c r="O218" s="147">
        <v>6</v>
      </c>
      <c r="P218" s="147">
        <v>3</v>
      </c>
      <c r="Q218" s="147">
        <v>8</v>
      </c>
      <c r="R218" s="147">
        <v>6</v>
      </c>
      <c r="S218" s="99"/>
      <c r="T218" s="99"/>
    </row>
    <row r="219" spans="1:20" outlineLevel="2" x14ac:dyDescent="0.2">
      <c r="A219" s="524">
        <f t="shared" ref="A219" si="84">A217+1</f>
        <v>16</v>
      </c>
      <c r="B219" s="526" t="s">
        <v>7</v>
      </c>
      <c r="C219" s="526" t="s">
        <v>67</v>
      </c>
      <c r="D219" s="526" t="s">
        <v>52</v>
      </c>
      <c r="E219" s="528" t="s">
        <v>532</v>
      </c>
      <c r="F219" s="359" t="s">
        <v>867</v>
      </c>
      <c r="G219" s="3" t="s">
        <v>542</v>
      </c>
      <c r="H219" s="134">
        <v>4</v>
      </c>
      <c r="I219" s="137">
        <v>4</v>
      </c>
      <c r="J219" s="138">
        <v>4</v>
      </c>
      <c r="K219" s="138">
        <v>4</v>
      </c>
      <c r="L219" s="138">
        <v>4</v>
      </c>
      <c r="M219" s="138">
        <v>4</v>
      </c>
      <c r="N219" s="138">
        <v>4</v>
      </c>
      <c r="O219" s="138">
        <v>4</v>
      </c>
      <c r="P219" s="138">
        <v>4</v>
      </c>
      <c r="Q219" s="138">
        <v>4</v>
      </c>
      <c r="R219" s="138">
        <v>4</v>
      </c>
      <c r="S219" s="138">
        <v>4</v>
      </c>
      <c r="T219" s="138">
        <v>4</v>
      </c>
    </row>
    <row r="220" spans="1:20" outlineLevel="2" x14ac:dyDescent="0.2">
      <c r="A220" s="525"/>
      <c r="B220" s="527"/>
      <c r="C220" s="527"/>
      <c r="D220" s="527"/>
      <c r="E220" s="529"/>
      <c r="F220" s="360"/>
      <c r="G220" s="3" t="s">
        <v>543</v>
      </c>
      <c r="H220" s="147">
        <v>3</v>
      </c>
      <c r="I220" s="146">
        <v>4</v>
      </c>
      <c r="J220" s="147">
        <v>4</v>
      </c>
      <c r="K220" s="147">
        <v>2</v>
      </c>
      <c r="L220" s="147">
        <v>3</v>
      </c>
      <c r="M220" s="147">
        <v>2</v>
      </c>
      <c r="N220" s="147">
        <v>2</v>
      </c>
      <c r="O220" s="147">
        <v>3</v>
      </c>
      <c r="P220" s="147">
        <v>0</v>
      </c>
      <c r="Q220" s="147">
        <v>1</v>
      </c>
      <c r="R220" s="147">
        <v>1</v>
      </c>
      <c r="S220" s="99"/>
      <c r="T220" s="99"/>
    </row>
    <row r="221" spans="1:20" ht="29.85" customHeight="1" outlineLevel="2" x14ac:dyDescent="0.2">
      <c r="A221" s="524">
        <f t="shared" ref="A221" si="85">A219+1</f>
        <v>17</v>
      </c>
      <c r="B221" s="526" t="s">
        <v>7</v>
      </c>
      <c r="C221" s="526" t="s">
        <v>67</v>
      </c>
      <c r="D221" s="526" t="s">
        <v>52</v>
      </c>
      <c r="E221" s="528" t="s">
        <v>575</v>
      </c>
      <c r="F221" s="359" t="s">
        <v>867</v>
      </c>
      <c r="G221" s="3" t="s">
        <v>542</v>
      </c>
      <c r="H221" s="134">
        <v>60</v>
      </c>
      <c r="I221" s="137">
        <v>90</v>
      </c>
      <c r="J221" s="138">
        <v>90</v>
      </c>
      <c r="K221" s="138">
        <v>90</v>
      </c>
      <c r="L221" s="138">
        <v>80</v>
      </c>
      <c r="M221" s="138">
        <v>80</v>
      </c>
      <c r="N221" s="138">
        <v>80</v>
      </c>
      <c r="O221" s="138">
        <v>70</v>
      </c>
      <c r="P221" s="138">
        <v>70</v>
      </c>
      <c r="Q221" s="138">
        <v>70</v>
      </c>
      <c r="R221" s="138">
        <v>60</v>
      </c>
      <c r="S221" s="138">
        <v>60</v>
      </c>
      <c r="T221" s="138">
        <v>60</v>
      </c>
    </row>
    <row r="222" spans="1:20" ht="21" customHeight="1" outlineLevel="2" x14ac:dyDescent="0.2">
      <c r="A222" s="525"/>
      <c r="B222" s="527"/>
      <c r="C222" s="527"/>
      <c r="D222" s="527"/>
      <c r="E222" s="529"/>
      <c r="F222" s="360"/>
      <c r="G222" s="3" t="s">
        <v>543</v>
      </c>
      <c r="H222" s="3">
        <v>76</v>
      </c>
      <c r="I222" s="146">
        <v>89</v>
      </c>
      <c r="J222" s="147">
        <v>81</v>
      </c>
      <c r="K222" s="147">
        <v>77</v>
      </c>
      <c r="L222" s="147">
        <v>77</v>
      </c>
      <c r="M222" s="147">
        <v>76</v>
      </c>
      <c r="N222" s="361">
        <v>76</v>
      </c>
      <c r="O222" s="361">
        <v>69</v>
      </c>
      <c r="P222" s="361">
        <v>69</v>
      </c>
      <c r="Q222" s="361">
        <v>67</v>
      </c>
      <c r="R222" s="361">
        <v>58</v>
      </c>
      <c r="S222" s="198"/>
      <c r="T222" s="198"/>
    </row>
    <row r="223" spans="1:20" outlineLevel="2" x14ac:dyDescent="0.2">
      <c r="A223" s="524">
        <f t="shared" ref="A223" si="86">A221+1</f>
        <v>18</v>
      </c>
      <c r="B223" s="526" t="s">
        <v>7</v>
      </c>
      <c r="C223" s="526" t="s">
        <v>67</v>
      </c>
      <c r="D223" s="526" t="s">
        <v>52</v>
      </c>
      <c r="E223" s="528" t="s">
        <v>576</v>
      </c>
      <c r="F223" s="359" t="s">
        <v>867</v>
      </c>
      <c r="G223" s="3" t="s">
        <v>542</v>
      </c>
      <c r="H223" s="139">
        <v>0.95499999999999996</v>
      </c>
      <c r="I223" s="140">
        <v>0.95499999999999996</v>
      </c>
      <c r="J223" s="140">
        <v>0.95499999999999996</v>
      </c>
      <c r="K223" s="140">
        <v>0.95499999999999996</v>
      </c>
      <c r="L223" s="140">
        <v>0.95499999999999996</v>
      </c>
      <c r="M223" s="140">
        <v>0.95499999999999996</v>
      </c>
      <c r="N223" s="140">
        <v>0.95499999999999996</v>
      </c>
      <c r="O223" s="140">
        <v>0.95499999999999996</v>
      </c>
      <c r="P223" s="140">
        <v>0.95499999999999996</v>
      </c>
      <c r="Q223" s="140">
        <v>0.95499999999999996</v>
      </c>
      <c r="R223" s="140">
        <v>0.95499999999999996</v>
      </c>
      <c r="S223" s="140">
        <v>0.95499999999999996</v>
      </c>
      <c r="T223" s="140">
        <v>0.95499999999999996</v>
      </c>
    </row>
    <row r="224" spans="1:20" outlineLevel="2" x14ac:dyDescent="0.2">
      <c r="A224" s="525"/>
      <c r="B224" s="527"/>
      <c r="C224" s="527"/>
      <c r="D224" s="527"/>
      <c r="E224" s="529"/>
      <c r="F224" s="360"/>
      <c r="G224" s="3" t="s">
        <v>543</v>
      </c>
      <c r="H224" s="148">
        <v>0.995</v>
      </c>
      <c r="I224" s="148">
        <v>0.99</v>
      </c>
      <c r="J224" s="148">
        <v>0.996</v>
      </c>
      <c r="K224" s="148">
        <v>0.99399999999999999</v>
      </c>
      <c r="L224" s="148">
        <v>0.995</v>
      </c>
      <c r="M224" s="148">
        <f>763/766</f>
        <v>0.99608355091383816</v>
      </c>
      <c r="N224" s="148">
        <f>698/703</f>
        <v>0.99288762446657186</v>
      </c>
      <c r="O224" s="148">
        <v>0.98699999999999999</v>
      </c>
      <c r="P224" s="148">
        <v>0.998</v>
      </c>
      <c r="Q224" s="148">
        <v>0.997</v>
      </c>
      <c r="R224" s="148">
        <v>0.99199999999999999</v>
      </c>
      <c r="S224" s="103"/>
      <c r="T224" s="103"/>
    </row>
    <row r="225" spans="1:20" outlineLevel="2" x14ac:dyDescent="0.2">
      <c r="A225" s="524">
        <f t="shared" ref="A225" si="87">A223+1</f>
        <v>19</v>
      </c>
      <c r="B225" s="526" t="s">
        <v>7</v>
      </c>
      <c r="C225" s="526" t="s">
        <v>67</v>
      </c>
      <c r="D225" s="526" t="s">
        <v>52</v>
      </c>
      <c r="E225" s="528" t="s">
        <v>533</v>
      </c>
      <c r="F225" s="359" t="s">
        <v>867</v>
      </c>
      <c r="G225" s="3" t="s">
        <v>542</v>
      </c>
      <c r="H225" s="135">
        <v>0.8</v>
      </c>
      <c r="I225" s="136">
        <v>0.5</v>
      </c>
      <c r="J225" s="141">
        <v>0.5</v>
      </c>
      <c r="K225" s="141">
        <v>0.5</v>
      </c>
      <c r="L225" s="141">
        <v>0.6</v>
      </c>
      <c r="M225" s="141">
        <v>0.6</v>
      </c>
      <c r="N225" s="141">
        <v>0.6</v>
      </c>
      <c r="O225" s="141">
        <v>0.7</v>
      </c>
      <c r="P225" s="141">
        <v>0.7</v>
      </c>
      <c r="Q225" s="141">
        <v>0.7</v>
      </c>
      <c r="R225" s="141">
        <v>0.8</v>
      </c>
      <c r="S225" s="141">
        <v>0.8</v>
      </c>
      <c r="T225" s="141">
        <v>0.8</v>
      </c>
    </row>
    <row r="226" spans="1:20" outlineLevel="2" x14ac:dyDescent="0.2">
      <c r="A226" s="525"/>
      <c r="B226" s="527"/>
      <c r="C226" s="527"/>
      <c r="D226" s="527"/>
      <c r="E226" s="529"/>
      <c r="F226" s="360"/>
      <c r="G226" s="3" t="s">
        <v>543</v>
      </c>
      <c r="H226" s="148">
        <v>0.995</v>
      </c>
      <c r="I226" s="150">
        <v>0.55200000000000005</v>
      </c>
      <c r="J226" s="199">
        <v>0.57399999999999995</v>
      </c>
      <c r="K226" s="199">
        <v>0.61</v>
      </c>
      <c r="L226" s="148">
        <v>0.67</v>
      </c>
      <c r="M226" s="199">
        <v>0.68899999999999995</v>
      </c>
      <c r="N226" s="199">
        <v>0.69299999999999995</v>
      </c>
      <c r="O226" s="374">
        <v>0.71399999999999997</v>
      </c>
      <c r="P226" s="199">
        <v>0.71399999999999997</v>
      </c>
      <c r="Q226" s="199">
        <v>0.72</v>
      </c>
      <c r="R226" s="199">
        <v>0.81</v>
      </c>
      <c r="S226" s="200"/>
      <c r="T226" s="200"/>
    </row>
    <row r="227" spans="1:20" outlineLevel="2" x14ac:dyDescent="0.2">
      <c r="A227" s="524">
        <f t="shared" ref="A227" si="88">A225+1</f>
        <v>20</v>
      </c>
      <c r="B227" s="526" t="s">
        <v>7</v>
      </c>
      <c r="C227" s="526" t="s">
        <v>64</v>
      </c>
      <c r="D227" s="526" t="s">
        <v>50</v>
      </c>
      <c r="E227" s="528" t="s">
        <v>534</v>
      </c>
      <c r="F227" s="359" t="s">
        <v>867</v>
      </c>
      <c r="G227" s="3" t="s">
        <v>542</v>
      </c>
      <c r="H227" s="135"/>
      <c r="I227" s="135">
        <v>0.98</v>
      </c>
      <c r="J227" s="135">
        <v>0.98</v>
      </c>
      <c r="K227" s="135">
        <v>0.98</v>
      </c>
      <c r="L227" s="135">
        <v>0.98</v>
      </c>
      <c r="M227" s="135">
        <v>0.98</v>
      </c>
      <c r="N227" s="135">
        <v>0.98</v>
      </c>
      <c r="O227" s="135">
        <v>0.98</v>
      </c>
      <c r="P227" s="135">
        <v>0.98</v>
      </c>
      <c r="Q227" s="135">
        <v>0.98</v>
      </c>
      <c r="R227" s="135">
        <v>0.98</v>
      </c>
      <c r="S227" s="135">
        <v>0.98</v>
      </c>
      <c r="T227" s="135">
        <v>0.98</v>
      </c>
    </row>
    <row r="228" spans="1:20" outlineLevel="2" x14ac:dyDescent="0.2">
      <c r="A228" s="525"/>
      <c r="B228" s="527"/>
      <c r="C228" s="527"/>
      <c r="D228" s="527"/>
      <c r="E228" s="529"/>
      <c r="F228" s="360"/>
      <c r="G228" s="3" t="s">
        <v>543</v>
      </c>
      <c r="H228" s="150">
        <v>0.99</v>
      </c>
      <c r="I228" s="150">
        <v>0.99</v>
      </c>
      <c r="J228" s="150">
        <v>0.99</v>
      </c>
      <c r="K228" s="150">
        <v>0.99</v>
      </c>
      <c r="L228" s="150">
        <v>0.99</v>
      </c>
      <c r="M228" s="150">
        <v>0.99</v>
      </c>
      <c r="N228" s="150">
        <v>0.99</v>
      </c>
      <c r="O228" s="150">
        <v>0.995</v>
      </c>
      <c r="P228" s="150">
        <v>1</v>
      </c>
      <c r="Q228" s="150">
        <v>1</v>
      </c>
      <c r="R228" s="150">
        <v>1</v>
      </c>
      <c r="S228" s="7"/>
      <c r="T228" s="7"/>
    </row>
    <row r="229" spans="1:20" outlineLevel="2" x14ac:dyDescent="0.2">
      <c r="A229" s="524">
        <f t="shared" ref="A229" si="89">A227+1</f>
        <v>21</v>
      </c>
      <c r="B229" s="526" t="s">
        <v>7</v>
      </c>
      <c r="C229" s="526" t="s">
        <v>64</v>
      </c>
      <c r="D229" s="526" t="s">
        <v>50</v>
      </c>
      <c r="E229" s="528" t="s">
        <v>577</v>
      </c>
      <c r="F229" s="359" t="s">
        <v>867</v>
      </c>
      <c r="G229" s="3" t="s">
        <v>542</v>
      </c>
      <c r="H229" s="135">
        <v>0.99</v>
      </c>
      <c r="I229" s="135">
        <v>0.99</v>
      </c>
      <c r="J229" s="135">
        <v>0.99</v>
      </c>
      <c r="K229" s="135">
        <v>0.99</v>
      </c>
      <c r="L229" s="135">
        <v>0.99</v>
      </c>
      <c r="M229" s="135">
        <v>0.99</v>
      </c>
      <c r="N229" s="135">
        <v>0.99</v>
      </c>
      <c r="O229" s="135">
        <v>0.99</v>
      </c>
      <c r="P229" s="135">
        <v>0.99</v>
      </c>
      <c r="Q229" s="135">
        <v>0.99</v>
      </c>
      <c r="R229" s="135">
        <v>0.99</v>
      </c>
      <c r="S229" s="135">
        <v>0.99</v>
      </c>
      <c r="T229" s="135">
        <v>0.99</v>
      </c>
    </row>
    <row r="230" spans="1:20" outlineLevel="2" x14ac:dyDescent="0.2">
      <c r="A230" s="525"/>
      <c r="B230" s="527"/>
      <c r="C230" s="527"/>
      <c r="D230" s="527"/>
      <c r="E230" s="529"/>
      <c r="F230" s="360"/>
      <c r="G230" s="3" t="s">
        <v>543</v>
      </c>
      <c r="H230" s="150">
        <v>1</v>
      </c>
      <c r="I230" s="150">
        <v>0.99</v>
      </c>
      <c r="J230" s="150">
        <v>0.99399999999999999</v>
      </c>
      <c r="K230" s="150">
        <v>1</v>
      </c>
      <c r="L230" s="150">
        <v>1</v>
      </c>
      <c r="M230" s="150">
        <v>0.98899999999999999</v>
      </c>
      <c r="N230" s="150">
        <v>0.996</v>
      </c>
      <c r="O230" s="150">
        <v>0.995</v>
      </c>
      <c r="P230" s="150">
        <v>0.995</v>
      </c>
      <c r="Q230" s="150">
        <v>0.997</v>
      </c>
      <c r="R230" s="160">
        <v>0.92100000000000004</v>
      </c>
      <c r="S230" s="7"/>
      <c r="T230" s="7"/>
    </row>
    <row r="231" spans="1:20" outlineLevel="2" x14ac:dyDescent="0.2">
      <c r="A231" s="524">
        <f t="shared" ref="A231" si="90">A229+1</f>
        <v>22</v>
      </c>
      <c r="B231" s="526" t="s">
        <v>7</v>
      </c>
      <c r="C231" s="526" t="s">
        <v>64</v>
      </c>
      <c r="D231" s="526" t="s">
        <v>50</v>
      </c>
      <c r="E231" s="528" t="s">
        <v>535</v>
      </c>
      <c r="F231" s="359" t="s">
        <v>867</v>
      </c>
      <c r="G231" s="3" t="s">
        <v>542</v>
      </c>
      <c r="H231" s="134">
        <v>20</v>
      </c>
      <c r="I231" s="137">
        <v>20</v>
      </c>
      <c r="J231" s="189">
        <v>20</v>
      </c>
      <c r="K231" s="137">
        <v>20</v>
      </c>
      <c r="L231" s="189">
        <v>20</v>
      </c>
      <c r="M231" s="137">
        <v>20</v>
      </c>
      <c r="N231" s="189">
        <v>20</v>
      </c>
      <c r="O231" s="137">
        <v>20</v>
      </c>
      <c r="P231" s="189">
        <v>20</v>
      </c>
      <c r="Q231" s="137">
        <v>20</v>
      </c>
      <c r="R231" s="189">
        <v>20</v>
      </c>
      <c r="S231" s="137">
        <v>20</v>
      </c>
      <c r="T231" s="189">
        <v>20</v>
      </c>
    </row>
    <row r="232" spans="1:20" outlineLevel="2" x14ac:dyDescent="0.2">
      <c r="A232" s="525"/>
      <c r="B232" s="527"/>
      <c r="C232" s="527"/>
      <c r="D232" s="527"/>
      <c r="E232" s="529"/>
      <c r="F232" s="360"/>
      <c r="G232" s="3" t="s">
        <v>543</v>
      </c>
      <c r="H232" s="181">
        <v>0</v>
      </c>
      <c r="I232" s="188">
        <v>0</v>
      </c>
      <c r="J232" s="206">
        <v>10</v>
      </c>
      <c r="K232" s="206">
        <v>0</v>
      </c>
      <c r="L232" s="206">
        <v>0</v>
      </c>
      <c r="M232" s="206">
        <v>0</v>
      </c>
      <c r="N232" s="206">
        <v>0</v>
      </c>
      <c r="O232" s="361">
        <v>0</v>
      </c>
      <c r="P232" s="361">
        <v>0</v>
      </c>
      <c r="Q232" s="361">
        <v>0</v>
      </c>
      <c r="R232" s="361">
        <v>0</v>
      </c>
      <c r="S232" s="198"/>
      <c r="T232" s="198"/>
    </row>
    <row r="233" spans="1:20" outlineLevel="2" x14ac:dyDescent="0.2">
      <c r="A233" s="524" t="e">
        <f>#REF!+1</f>
        <v>#REF!</v>
      </c>
      <c r="B233" s="526" t="s">
        <v>7</v>
      </c>
      <c r="C233" s="526" t="s">
        <v>68</v>
      </c>
      <c r="D233" s="526" t="s">
        <v>50</v>
      </c>
      <c r="E233" s="528" t="s">
        <v>536</v>
      </c>
      <c r="F233" s="359" t="s">
        <v>867</v>
      </c>
      <c r="G233" s="3" t="s">
        <v>542</v>
      </c>
      <c r="H233" s="135" t="s">
        <v>3</v>
      </c>
      <c r="I233" s="137" t="s">
        <v>537</v>
      </c>
      <c r="J233" s="137" t="s">
        <v>537</v>
      </c>
      <c r="K233" s="137" t="s">
        <v>537</v>
      </c>
      <c r="L233" s="201" t="s">
        <v>538</v>
      </c>
      <c r="M233" s="138" t="s">
        <v>538</v>
      </c>
      <c r="N233" s="138" t="s">
        <v>538</v>
      </c>
      <c r="O233" s="138" t="s">
        <v>539</v>
      </c>
      <c r="P233" s="138" t="s">
        <v>539</v>
      </c>
      <c r="Q233" s="138" t="s">
        <v>539</v>
      </c>
      <c r="R233" s="138" t="s">
        <v>3</v>
      </c>
      <c r="S233" s="138" t="s">
        <v>3</v>
      </c>
      <c r="T233" s="138" t="s">
        <v>3</v>
      </c>
    </row>
    <row r="234" spans="1:20" outlineLevel="2" x14ac:dyDescent="0.2">
      <c r="A234" s="525"/>
      <c r="B234" s="527"/>
      <c r="C234" s="527"/>
      <c r="D234" s="527"/>
      <c r="E234" s="529"/>
      <c r="F234" s="360"/>
      <c r="G234" s="3" t="s">
        <v>543</v>
      </c>
      <c r="H234" s="146" t="s">
        <v>637</v>
      </c>
      <c r="I234" s="146" t="s">
        <v>599</v>
      </c>
      <c r="J234" s="146" t="s">
        <v>599</v>
      </c>
      <c r="K234" s="146" t="s">
        <v>599</v>
      </c>
      <c r="L234" s="146" t="s">
        <v>860</v>
      </c>
      <c r="M234" s="146" t="s">
        <v>860</v>
      </c>
      <c r="N234" s="146" t="s">
        <v>860</v>
      </c>
      <c r="O234" s="373" t="s">
        <v>860</v>
      </c>
      <c r="P234" s="373" t="s">
        <v>860</v>
      </c>
      <c r="Q234" s="373" t="s">
        <v>992</v>
      </c>
      <c r="R234" s="147" t="s">
        <v>996</v>
      </c>
      <c r="S234" s="202"/>
      <c r="T234" s="202"/>
    </row>
    <row r="235" spans="1:20" outlineLevel="2" x14ac:dyDescent="0.2">
      <c r="A235" s="524" t="e">
        <f t="shared" ref="A235" si="91">A233+1</f>
        <v>#REF!</v>
      </c>
      <c r="B235" s="526" t="s">
        <v>7</v>
      </c>
      <c r="C235" s="526" t="s">
        <v>68</v>
      </c>
      <c r="D235" s="526" t="s">
        <v>52</v>
      </c>
      <c r="E235" s="528" t="s">
        <v>578</v>
      </c>
      <c r="F235" s="359" t="s">
        <v>608</v>
      </c>
      <c r="G235" s="3" t="s">
        <v>542</v>
      </c>
      <c r="H235" s="135">
        <v>0.1</v>
      </c>
      <c r="I235" s="136">
        <v>0.02</v>
      </c>
      <c r="J235" s="136">
        <v>0.02</v>
      </c>
      <c r="K235" s="136">
        <v>0.02</v>
      </c>
      <c r="L235" s="141">
        <v>0.04</v>
      </c>
      <c r="M235" s="141">
        <v>0.04</v>
      </c>
      <c r="N235" s="141">
        <v>0.04</v>
      </c>
      <c r="O235" s="141">
        <v>0.06</v>
      </c>
      <c r="P235" s="141">
        <v>0.06</v>
      </c>
      <c r="Q235" s="141">
        <v>0.06</v>
      </c>
      <c r="R235" s="141">
        <v>0.1</v>
      </c>
      <c r="S235" s="141">
        <v>0.1</v>
      </c>
      <c r="T235" s="141">
        <v>0.1</v>
      </c>
    </row>
    <row r="236" spans="1:20" outlineLevel="2" x14ac:dyDescent="0.2">
      <c r="A236" s="525"/>
      <c r="B236" s="527"/>
      <c r="C236" s="527"/>
      <c r="D236" s="527"/>
      <c r="E236" s="529"/>
      <c r="F236" s="360"/>
      <c r="G236" s="3" t="s">
        <v>543</v>
      </c>
      <c r="H236" s="160">
        <v>0.02</v>
      </c>
      <c r="I236" s="203">
        <v>0.02</v>
      </c>
      <c r="J236" s="203">
        <v>0.02</v>
      </c>
      <c r="K236" s="203">
        <v>0.02</v>
      </c>
      <c r="L236" s="203">
        <v>0.02</v>
      </c>
      <c r="M236" s="203">
        <v>0.02</v>
      </c>
      <c r="N236" s="362">
        <v>4.2000000000000003E-2</v>
      </c>
      <c r="O236" s="495">
        <v>0.04</v>
      </c>
      <c r="P236" s="495">
        <v>0.04</v>
      </c>
      <c r="Q236" s="362">
        <v>7.1999999999999995E-2</v>
      </c>
      <c r="R236" s="196"/>
      <c r="S236" s="196"/>
      <c r="T236" s="196"/>
    </row>
    <row r="237" spans="1:20" outlineLevel="2" x14ac:dyDescent="0.2">
      <c r="A237" s="524" t="e">
        <f t="shared" ref="A237" si="92">A235+1</f>
        <v>#REF!</v>
      </c>
      <c r="B237" s="526" t="s">
        <v>7</v>
      </c>
      <c r="C237" s="526" t="s">
        <v>68</v>
      </c>
      <c r="D237" s="526" t="s">
        <v>50</v>
      </c>
      <c r="E237" s="528" t="s">
        <v>579</v>
      </c>
      <c r="F237" s="359" t="s">
        <v>607</v>
      </c>
      <c r="G237" s="3" t="s">
        <v>542</v>
      </c>
      <c r="H237" s="135">
        <v>0.01</v>
      </c>
      <c r="I237" s="135">
        <v>0.01</v>
      </c>
      <c r="J237" s="135">
        <v>0.01</v>
      </c>
      <c r="K237" s="135">
        <v>0.01</v>
      </c>
      <c r="L237" s="135">
        <v>0.01</v>
      </c>
      <c r="M237" s="135">
        <v>0.01</v>
      </c>
      <c r="N237" s="135">
        <v>0.01</v>
      </c>
      <c r="O237" s="135">
        <v>0.01</v>
      </c>
      <c r="P237" s="135">
        <v>0.01</v>
      </c>
      <c r="Q237" s="135">
        <v>0.01</v>
      </c>
      <c r="R237" s="135">
        <v>0.01</v>
      </c>
      <c r="S237" s="135">
        <v>0.01</v>
      </c>
      <c r="T237" s="135">
        <v>0.01</v>
      </c>
    </row>
    <row r="238" spans="1:20" outlineLevel="2" x14ac:dyDescent="0.2">
      <c r="A238" s="525"/>
      <c r="B238" s="527"/>
      <c r="C238" s="527"/>
      <c r="D238" s="527"/>
      <c r="E238" s="529"/>
      <c r="F238" s="360"/>
      <c r="G238" s="3" t="s">
        <v>543</v>
      </c>
      <c r="H238" s="153">
        <v>0</v>
      </c>
      <c r="I238" s="205">
        <v>3.4000000000000002E-2</v>
      </c>
      <c r="J238" s="153">
        <v>0</v>
      </c>
      <c r="K238" s="205">
        <v>1.4999999999999999E-2</v>
      </c>
      <c r="L238" s="153">
        <v>0</v>
      </c>
      <c r="M238" s="205">
        <v>6.6400000000000001E-2</v>
      </c>
      <c r="N238" s="153">
        <v>8.8000000000000005E-3</v>
      </c>
      <c r="O238" s="150">
        <v>0</v>
      </c>
      <c r="P238" s="150">
        <v>0</v>
      </c>
      <c r="Q238" s="150">
        <v>0</v>
      </c>
      <c r="R238" s="150">
        <v>0</v>
      </c>
      <c r="S238" s="7"/>
      <c r="T238" s="7"/>
    </row>
    <row r="239" spans="1:20" outlineLevel="2" x14ac:dyDescent="0.2">
      <c r="A239" s="524" t="e">
        <f t="shared" ref="A239" si="93">A237+1</f>
        <v>#REF!</v>
      </c>
      <c r="B239" s="526" t="s">
        <v>7</v>
      </c>
      <c r="C239" s="526" t="s">
        <v>68</v>
      </c>
      <c r="D239" s="526" t="s">
        <v>50</v>
      </c>
      <c r="E239" s="528" t="s">
        <v>95</v>
      </c>
      <c r="F239" s="359" t="s">
        <v>867</v>
      </c>
      <c r="G239" s="3" t="s">
        <v>542</v>
      </c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</row>
    <row r="240" spans="1:20" outlineLevel="2" x14ac:dyDescent="0.2">
      <c r="A240" s="525"/>
      <c r="B240" s="527"/>
      <c r="C240" s="527"/>
      <c r="D240" s="527"/>
      <c r="E240" s="529"/>
      <c r="F240" s="360"/>
      <c r="G240" s="3" t="s">
        <v>543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outlineLevel="2" x14ac:dyDescent="0.2">
      <c r="A241" s="524" t="e">
        <f t="shared" ref="A241" si="94">A239+1</f>
        <v>#REF!</v>
      </c>
      <c r="B241" s="526" t="s">
        <v>7</v>
      </c>
      <c r="C241" s="526" t="s">
        <v>68</v>
      </c>
      <c r="D241" s="526" t="s">
        <v>65</v>
      </c>
      <c r="E241" s="528" t="s">
        <v>555</v>
      </c>
      <c r="F241" s="359" t="s">
        <v>867</v>
      </c>
      <c r="G241" s="3" t="s">
        <v>542</v>
      </c>
      <c r="H241" s="134">
        <v>36</v>
      </c>
      <c r="I241" s="134">
        <v>100</v>
      </c>
      <c r="J241" s="134">
        <v>100</v>
      </c>
      <c r="K241" s="134">
        <v>90</v>
      </c>
      <c r="L241" s="134">
        <v>90</v>
      </c>
      <c r="M241" s="134">
        <v>90</v>
      </c>
      <c r="N241" s="134">
        <v>90</v>
      </c>
      <c r="O241" s="134">
        <v>36</v>
      </c>
      <c r="P241" s="134">
        <v>36</v>
      </c>
      <c r="Q241" s="134">
        <v>36</v>
      </c>
      <c r="R241" s="134">
        <v>36</v>
      </c>
      <c r="S241" s="134">
        <v>36</v>
      </c>
      <c r="T241" s="134">
        <v>36</v>
      </c>
    </row>
    <row r="242" spans="1:20" outlineLevel="2" x14ac:dyDescent="0.2">
      <c r="A242" s="525"/>
      <c r="B242" s="527"/>
      <c r="C242" s="527"/>
      <c r="D242" s="527"/>
      <c r="E242" s="529"/>
      <c r="F242" s="360"/>
      <c r="G242" s="3" t="s">
        <v>543</v>
      </c>
      <c r="H242" s="144">
        <v>24.8</v>
      </c>
      <c r="I242" s="204">
        <v>137</v>
      </c>
      <c r="J242" s="144">
        <v>88.6</v>
      </c>
      <c r="K242" s="144">
        <v>110.8</v>
      </c>
      <c r="L242" s="181">
        <v>24.8</v>
      </c>
      <c r="M242" s="144">
        <v>13.4</v>
      </c>
      <c r="N242" s="144">
        <v>1.4</v>
      </c>
      <c r="O242" s="144">
        <v>3.2</v>
      </c>
      <c r="P242" s="144">
        <v>5.6</v>
      </c>
      <c r="Q242" s="144">
        <v>5.3</v>
      </c>
      <c r="R242" s="165">
        <f>176/39</f>
        <v>4.5128205128205128</v>
      </c>
      <c r="S242" s="3"/>
      <c r="T242" s="3"/>
    </row>
    <row r="243" spans="1:20" ht="23.85" customHeight="1" outlineLevel="2" x14ac:dyDescent="0.2">
      <c r="A243" s="524" t="e">
        <f t="shared" ref="A243" si="95">A241+1</f>
        <v>#REF!</v>
      </c>
      <c r="B243" s="526" t="s">
        <v>7</v>
      </c>
      <c r="C243" s="526" t="s">
        <v>68</v>
      </c>
      <c r="D243" s="526" t="s">
        <v>51</v>
      </c>
      <c r="E243" s="528" t="s">
        <v>556</v>
      </c>
      <c r="F243" s="359"/>
      <c r="G243" s="3" t="s">
        <v>542</v>
      </c>
      <c r="H243" s="192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</row>
    <row r="244" spans="1:20" ht="23.85" customHeight="1" outlineLevel="2" x14ac:dyDescent="0.2">
      <c r="A244" s="525"/>
      <c r="B244" s="527"/>
      <c r="C244" s="527"/>
      <c r="D244" s="527"/>
      <c r="E244" s="529"/>
      <c r="F244" s="360"/>
      <c r="G244" s="3" t="s">
        <v>543</v>
      </c>
      <c r="H244" s="116"/>
      <c r="I244" s="3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</row>
    <row r="245" spans="1:20" ht="23.85" customHeight="1" outlineLevel="2" x14ac:dyDescent="0.2">
      <c r="A245" s="524" t="e">
        <f t="shared" ref="A245" si="96">A243+1</f>
        <v>#REF!</v>
      </c>
      <c r="B245" s="526" t="s">
        <v>7</v>
      </c>
      <c r="C245" s="526" t="s">
        <v>68</v>
      </c>
      <c r="D245" s="526" t="s">
        <v>51</v>
      </c>
      <c r="E245" s="528" t="s">
        <v>557</v>
      </c>
      <c r="F245" s="359"/>
      <c r="G245" s="3" t="s">
        <v>542</v>
      </c>
      <c r="H245" s="192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</row>
    <row r="246" spans="1:20" ht="23.85" customHeight="1" outlineLevel="2" x14ac:dyDescent="0.2">
      <c r="A246" s="525"/>
      <c r="B246" s="527"/>
      <c r="C246" s="527"/>
      <c r="D246" s="527"/>
      <c r="E246" s="529"/>
      <c r="F246" s="214"/>
      <c r="G246" s="3" t="s">
        <v>543</v>
      </c>
      <c r="H246" s="116"/>
      <c r="I246" s="100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</row>
    <row r="247" spans="1:20" outlineLevel="2" x14ac:dyDescent="0.2">
      <c r="A247" s="524" t="e">
        <f t="shared" ref="A247" si="97">A245+1</f>
        <v>#REF!</v>
      </c>
      <c r="B247" s="526" t="s">
        <v>7</v>
      </c>
      <c r="C247" s="526"/>
      <c r="D247" s="526"/>
      <c r="E247" s="554" t="s">
        <v>558</v>
      </c>
      <c r="F247" s="365"/>
      <c r="G247" s="364" t="s">
        <v>542</v>
      </c>
      <c r="H247" s="143"/>
      <c r="I247" s="137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</row>
    <row r="248" spans="1:20" outlineLevel="2" x14ac:dyDescent="0.2">
      <c r="A248" s="525"/>
      <c r="B248" s="527"/>
      <c r="C248" s="527"/>
      <c r="D248" s="527"/>
      <c r="E248" s="555"/>
      <c r="F248" s="365"/>
      <c r="G248" s="364" t="s">
        <v>543</v>
      </c>
      <c r="H248" s="70"/>
      <c r="I248" s="98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</row>
    <row r="249" spans="1:20" x14ac:dyDescent="0.2">
      <c r="F249" s="363"/>
    </row>
    <row r="250" spans="1:20" x14ac:dyDescent="0.2">
      <c r="F250" s="363"/>
    </row>
  </sheetData>
  <autoFilter ref="B3:H65" xr:uid="{4F61083B-8791-4889-A43A-D3200A78925D}">
    <sortState xmlns:xlrd2="http://schemas.microsoft.com/office/spreadsheetml/2017/richdata2" ref="B51:H65">
      <sortCondition ref="C32:C46"/>
      <sortCondition ref="E32:E46"/>
      <sortCondition ref="B32:B46"/>
    </sortState>
  </autoFilter>
  <customSheetViews>
    <customSheetView guid="{6A7AAB9C-A126-4DF0-9347-A361EE58A931}" scale="70" showAutoFilter="1">
      <pane xSplit="6" ySplit="3" topLeftCell="G4" activePane="bottomRight" state="frozen"/>
      <selection pane="bottomRight" activeCell="A4" sqref="A4:A5"/>
      <pageMargins left="0.7" right="0.7" top="0.75" bottom="0.75" header="0.3" footer="0.3"/>
      <pageSetup orientation="portrait" horizontalDpi="90" verticalDpi="90" r:id="rId1"/>
      <headerFooter>
        <oddFooter>&amp;L&amp;1#&amp;"Calibri"&amp;10&amp;K737373Caterpillar: Confidential Yellow</oddFooter>
      </headerFooter>
      <autoFilter ref="B3:H65" xr:uid="{4F61083B-8791-4889-A43A-D3200A78925D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210C6D5F-A5BC-4655-BAB1-77DB2BB8D29A}" scale="70" showPageBreaks="1" showAutoFilter="1">
      <pane xSplit="6" ySplit="3" topLeftCell="G4" activePane="bottomRight" state="frozen"/>
      <selection pane="bottomRight" activeCell="A4" sqref="A4:A5"/>
      <pageMargins left="0.7" right="0.7" top="0.75" bottom="0.75" header="0.3" footer="0.3"/>
      <pageSetup orientation="portrait" horizontalDpi="90" verticalDpi="90" r:id="rId2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58086D2C-0808-471A-994C-68225B27E35C}" scale="70" showAutoFilter="1">
      <pane xSplit="6" ySplit="3" topLeftCell="J25" activePane="bottomRight" state="frozen"/>
      <selection pane="bottomRight" activeCell="S45" sqref="S45"/>
      <pageMargins left="0.7" right="0.7" top="0.75" bottom="0.75" header="0.3" footer="0.3"/>
      <pageSetup orientation="portrait" horizontalDpi="90" verticalDpi="90" r:id="rId3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74570308-A672-4BC4-9403-64111598E432}" scale="70" showPageBreaks="1" showAutoFilter="1">
      <pane xSplit="6" ySplit="3" topLeftCell="G18" activePane="bottomRight" state="frozen"/>
      <selection pane="bottomRight" activeCell="W38" sqref="W38"/>
      <pageMargins left="0.7" right="0.7" top="0.75" bottom="0.75" header="0.3" footer="0.3"/>
      <pageSetup orientation="portrait" horizontalDpi="90" verticalDpi="90" r:id="rId4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C2947E8F-BEDB-4516-827D-5114DB5B2399}" scale="70" showAutoFilter="1">
      <pane ySplit="3" topLeftCell="A4" activePane="bottomLeft" state="frozen"/>
      <selection pane="bottomLeft" activeCell="F62" sqref="F4:F63"/>
      <pageMargins left="0.7" right="0.7" top="0.75" bottom="0.75" header="0.3" footer="0.3"/>
      <pageSetup orientation="portrait" horizontalDpi="90" verticalDpi="90" r:id="rId5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13B24115-CCC7-4B63-A474-0B0FCE6F0367}" scale="70" showPageBreaks="1" showAutoFilter="1">
      <pane xSplit="6" ySplit="3" topLeftCell="I4" activePane="bottomRight" state="frozen"/>
      <selection pane="bottomRight" activeCell="F67" sqref="F67"/>
      <pageMargins left="0.7" right="0.7" top="0.75" bottom="0.75" header="0.3" footer="0.3"/>
      <pageSetup orientation="portrait" horizontalDpi="90" verticalDpi="90" r:id="rId6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6E6E73FE-A7EC-40AC-A747-A84F414A2E1B}" scale="70" showAutoFilter="1">
      <pane xSplit="5" ySplit="3" topLeftCell="G4" activePane="bottomRight" state="frozen"/>
      <selection pane="bottomRight" activeCell="A4" sqref="A4:A5"/>
      <pageMargins left="0.7" right="0.7" top="0.75" bottom="0.75" header="0.3" footer="0.3"/>
      <pageSetup orientation="portrait" horizontalDpi="90" verticalDpi="90" r:id="rId7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1765A541-0A4E-4554-9CF3-A1CBC420B3BA}" scale="70" showAutoFilter="1">
      <pane xSplit="6" ySplit="3" topLeftCell="I4" activePane="bottomRight" state="frozen"/>
      <selection pane="bottomRight" activeCell="I12" sqref="I12:N12"/>
      <pageMargins left="0.7" right="0.7" top="0.75" bottom="0.75" header="0.3" footer="0.3"/>
      <pageSetup orientation="portrait" horizontalDpi="90" verticalDpi="90" r:id="rId8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70B8DA15-6CD9-466C-9555-5EAA02CFD8B2}" scale="60" showPageBreaks="1" showAutoFilter="1">
      <pane xSplit="6" ySplit="3" topLeftCell="G133" activePane="bottomRight" state="frozen"/>
      <selection pane="bottomRight" activeCell="T150" sqref="T150"/>
      <pageMargins left="0.7" right="0.7" top="0.75" bottom="0.75" header="0.3" footer="0.3"/>
      <pageSetup orientation="portrait" horizontalDpi="90" verticalDpi="90" r:id="rId9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3119A7A6-5E97-4316-9084-C291E2235F74}" scale="55" showAutoFilter="1">
      <pane xSplit="6" ySplit="3" topLeftCell="G10" activePane="bottomRight" state="frozen"/>
      <selection pane="bottomRight" activeCell="E103" sqref="E103"/>
      <pageMargins left="0.7" right="0.7" top="0.75" bottom="0.75" header="0.3" footer="0.3"/>
      <pageSetup orientation="portrait" horizontalDpi="90" verticalDpi="90" r:id="rId10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9A245F26-5E7F-459E-AC8A-075E9F0E76E6}" scale="70" showAutoFilter="1">
      <pane xSplit="6" ySplit="3" topLeftCell="G97" activePane="bottomRight" state="frozen"/>
      <selection pane="bottomRight" activeCell="M121" sqref="M121"/>
      <pageMargins left="0.7" right="0.7" top="0.75" bottom="0.75" header="0.3" footer="0.3"/>
      <pageSetup orientation="portrait" horizontalDpi="90" verticalDpi="90" r:id="rId11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0BE705ED-3E94-4BE3-A90A-B7BAEBC827CE}" scale="80" showAutoFilter="1">
      <pane ySplit="3" topLeftCell="A154" activePane="bottomLeft" state="frozen"/>
      <selection pane="bottomLeft" activeCell="N39" sqref="N39"/>
      <pageMargins left="0.7" right="0.7" top="0.75" bottom="0.75" header="0.3" footer="0.3"/>
      <pageSetup orientation="portrait" horizontalDpi="90" verticalDpi="90" r:id="rId12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29FAAB1D-1EC7-46B7-B4E3-917B9EB6FECB}" scale="70" showAutoFilter="1">
      <pane xSplit="6" ySplit="3" topLeftCell="G25" activePane="bottomRight" state="frozen"/>
      <selection pane="bottomRight" activeCell="H38" sqref="H38:L39"/>
      <pageMargins left="0.7" right="0.7" top="0.75" bottom="0.75" header="0.3" footer="0.3"/>
      <pageSetup orientation="portrait" horizontalDpi="90" verticalDpi="90" r:id="rId13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D7FB215B-3378-4430-B00A-8CC12308F02F}" scale="60" showAutoFilter="1">
      <pane ySplit="2" topLeftCell="A237" activePane="bottomLeft" state="frozen"/>
      <selection pane="bottomLeft" activeCell="O212" sqref="O212"/>
      <pageMargins left="0.7" right="0.7" top="0.75" bottom="0.75" header="0.3" footer="0.3"/>
      <pageSetup orientation="portrait" horizontalDpi="90" verticalDpi="90" r:id="rId14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F127543B-90C7-4BF4-A11B-2BCBC3C27C5A}" scale="70" showAutoFilter="1">
      <pane ySplit="3" topLeftCell="A4" activePane="bottomLeft" state="frozen"/>
      <selection pane="bottomLeft" activeCell="F62" sqref="F4:F63"/>
      <pageMargins left="0.7" right="0.7" top="0.75" bottom="0.75" header="0.3" footer="0.3"/>
      <pageSetup orientation="portrait" horizontalDpi="90" verticalDpi="90" r:id="rId15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89DC64D0-10D1-4697-B761-2DAAD7BC1F66}" scale="70" showAutoFilter="1">
      <pane ySplit="3" topLeftCell="A4" activePane="bottomLeft" state="frozen"/>
      <selection pane="bottomLeft" activeCell="F62" sqref="F4:F63"/>
      <pageMargins left="0.7" right="0.7" top="0.75" bottom="0.75" header="0.3" footer="0.3"/>
      <pageSetup orientation="portrait" horizontalDpi="90" verticalDpi="90" r:id="rId16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110C6A9D-CB90-4C2E-96F9-9E2CE12AFA7E}" scale="40" showAutoFilter="1" topLeftCell="Z1">
      <pane ySplit="3" topLeftCell="A22" activePane="bottomLeft" state="frozen"/>
      <selection pane="bottomLeft" activeCell="AJ2" sqref="AJ2"/>
      <pageMargins left="0.7" right="0.7" top="0.75" bottom="0.75" header="0.3" footer="0.3"/>
      <pageSetup orientation="portrait" horizontalDpi="90" verticalDpi="90" r:id="rId17"/>
      <headerFooter>
        <oddFooter>&amp;L&amp;1#&amp;"Calibri"&amp;10&amp;K737373Caterpillar: Confidential Green</oddFooter>
      </headerFooter>
      <autoFilter ref="B3:H34" xr:uid="{00000000-0000-0000-0000-000000000000}">
        <sortState xmlns:xlrd2="http://schemas.microsoft.com/office/spreadsheetml/2017/richdata2" ref="B67:H67">
          <sortCondition ref="C8:C15"/>
          <sortCondition ref="F8:F15"/>
          <sortCondition ref="B8:B15"/>
        </sortState>
      </autoFilter>
    </customSheetView>
    <customSheetView guid="{8656451B-DD84-4D58-B77E-3A2C0D90CD9E}" scale="80" showAutoFilter="1" topLeftCell="C1">
      <pane ySplit="3" topLeftCell="A28" activePane="bottomLeft" state="frozen"/>
      <selection pane="bottomLeft" activeCell="M35" sqref="M35"/>
      <pageMargins left="0.7" right="0.7" top="0.75" bottom="0.75" header="0.3" footer="0.3"/>
      <pageSetup orientation="portrait" horizontalDpi="90" verticalDpi="90" r:id="rId18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D172773C-4701-4D13-AC8D-BCB254586C8A}" scale="70" showAutoFilter="1" topLeftCell="B1">
      <pane ySplit="3" topLeftCell="A245" activePane="bottomLeft" state="frozen"/>
      <selection pane="bottomLeft" activeCell="K259" sqref="K259"/>
      <pageMargins left="0.7" right="0.7" top="0.75" bottom="0.75" header="0.3" footer="0.3"/>
      <pageSetup orientation="portrait" horizontalDpi="90" verticalDpi="90" r:id="rId19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4EF8B34F-6104-40CF-8833-751DED295FF9}" scale="70" showAutoFilter="1">
      <pane xSplit="6" ySplit="3" topLeftCell="G50" activePane="bottomRight" state="frozen"/>
      <selection pane="bottomRight" activeCell="H3" sqref="H3"/>
      <pageMargins left="0.7" right="0.7" top="0.75" bottom="0.75" header="0.3" footer="0.3"/>
      <pageSetup orientation="portrait" horizontalDpi="90" verticalDpi="90" r:id="rId20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53EE8AB9-5BA0-4AED-9C38-21E30182A28E}" scale="70" showAutoFilter="1">
      <pane ySplit="3" topLeftCell="A4" activePane="bottomLeft" state="frozen"/>
      <selection pane="bottomLeft" activeCell="F62" sqref="F4:F63"/>
      <pageMargins left="0.7" right="0.7" top="0.75" bottom="0.75" header="0.3" footer="0.3"/>
      <pageSetup orientation="portrait" horizontalDpi="90" verticalDpi="90" r:id="rId21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1DFF5026-B394-41BB-98EF-F010E2881517}" scale="80" showAutoFilter="1">
      <pane ySplit="3" topLeftCell="A49" activePane="bottomLeft" state="frozen"/>
      <selection pane="bottomLeft" activeCell="N21" sqref="N21"/>
      <pageMargins left="0.7" right="0.7" top="0.75" bottom="0.75" header="0.3" footer="0.3"/>
      <pageSetup orientation="portrait" horizontalDpi="90" verticalDpi="90" r:id="rId22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025BE910-DA78-4480-8826-F7F1E7118AED}" scale="70" showAutoFilter="1">
      <pane xSplit="6" ySplit="3" topLeftCell="G109" activePane="bottomRight" state="frozen"/>
      <selection pane="bottomRight" activeCell="H38" sqref="H38:L39"/>
      <pageMargins left="0.7" right="0.7" top="0.75" bottom="0.75" header="0.3" footer="0.3"/>
      <pageSetup orientation="portrait" horizontalDpi="90" verticalDpi="90" r:id="rId23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F5E625BF-8244-45D2-89A3-B015401C5F6C}" scale="70" showAutoFilter="1" hiddenRows="1">
      <pane xSplit="6" ySplit="3" topLeftCell="G37" activePane="bottomRight" state="frozen"/>
      <selection pane="bottomRight" activeCell="H48" sqref="H48:T49"/>
      <pageMargins left="0.7" right="0.7" top="0.75" bottom="0.75" header="0.3" footer="0.3"/>
      <pageSetup orientation="portrait" horizontalDpi="90" verticalDpi="90" r:id="rId24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CB16D607-912D-4547-BA28-6D4D620472D7}" scale="70" showPageBreaks="1" showAutoFilter="1">
      <pane xSplit="6" ySplit="3" topLeftCell="G25" activePane="bottomRight" state="frozen"/>
      <selection pane="bottomRight" activeCell="H38" sqref="H38:L39"/>
      <pageMargins left="0.7" right="0.7" top="0.75" bottom="0.75" header="0.3" footer="0.3"/>
      <pageSetup orientation="portrait" horizontalDpi="90" verticalDpi="90" r:id="rId25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385D4878-F58C-47DB-B7CC-7218EE39B84A}" scale="55" showPageBreaks="1" showAutoFilter="1">
      <pane xSplit="6" ySplit="3" topLeftCell="G4" activePane="bottomRight" state="frozen"/>
      <selection pane="bottomRight" activeCell="E103" sqref="E103"/>
      <pageMargins left="0.7" right="0.7" top="0.75" bottom="0.75" header="0.3" footer="0.3"/>
      <pageSetup orientation="portrait" horizontalDpi="90" verticalDpi="90" r:id="rId26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DD5C2D15-95C0-4A96-AA5B-92E4D0DAF9CA}" scale="70" showAutoFilter="1">
      <pane xSplit="6" ySplit="3" topLeftCell="G4" activePane="bottomRight" state="frozen"/>
      <selection pane="bottomRight" activeCell="A4" sqref="A4:A5"/>
      <pageMargins left="0.7" right="0.7" top="0.75" bottom="0.75" header="0.3" footer="0.3"/>
      <pageSetup orientation="portrait" horizontalDpi="90" verticalDpi="90" r:id="rId27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67:H67">
          <sortCondition ref="C32:C46"/>
          <sortCondition ref="E32:E46"/>
          <sortCondition ref="B32:B46"/>
        </sortState>
      </autoFilter>
    </customSheetView>
    <customSheetView guid="{C2487257-A846-48C8-8753-F552D17BEC0F}" scale="55" showPageBreaks="1" showAutoFilter="1">
      <pane ySplit="1.5555555555555556" topLeftCell="A39" activePane="bottomLeft" state="frozen"/>
      <selection pane="bottomLeft" activeCell="V62" sqref="V62"/>
      <pageMargins left="0.7" right="0.7" top="0.75" bottom="0.75" header="0.3" footer="0.3"/>
      <pageSetup orientation="portrait" horizontalDpi="90" verticalDpi="90" r:id="rId28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BA400C7C-46A6-490E-A221-F389469378D8}" scale="70" showPageBreaks="1" showAutoFilter="1">
      <pane xSplit="6" ySplit="3" topLeftCell="G34" activePane="bottomRight" state="frozen"/>
      <selection pane="bottomRight" activeCell="H46" sqref="H46:P47"/>
      <pageMargins left="0.7" right="0.7" top="0.75" bottom="0.75" header="0.3" footer="0.3"/>
      <pageSetup orientation="portrait" horizontalDpi="90" verticalDpi="90" r:id="rId29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7AE21D59-CE93-418B-B8C7-FBE04780DED0}" scale="70" showAutoFilter="1">
      <pane xSplit="5" ySplit="3" topLeftCell="G4" activePane="bottomRight" state="frozen"/>
      <selection pane="bottomRight" activeCell="A4" sqref="A4:A5"/>
      <pageMargins left="0.7" right="0.7" top="0.75" bottom="0.75" header="0.3" footer="0.3"/>
      <pageSetup orientation="portrait" horizontalDpi="90" verticalDpi="90" r:id="rId30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8EA840C8-1763-41CE-92D7-455B955C0F46}" scale="55" showAutoFilter="1">
      <pane ySplit="3" topLeftCell="A22" activePane="bottomLeft" state="frozen"/>
      <selection pane="bottomLeft" activeCell="V44" sqref="V44"/>
      <pageMargins left="0.7" right="0.7" top="0.75" bottom="0.75" header="0.3" footer="0.3"/>
      <pageSetup orientation="portrait" horizontalDpi="90" verticalDpi="90" r:id="rId31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0C75E96E-FB34-4C3A-AC72-11835C518E2D}" scale="70" showAutoFilter="1">
      <pane ySplit="3" topLeftCell="A4" activePane="bottomLeft" state="frozen"/>
      <selection pane="bottomLeft" activeCell="F62" sqref="F4:F63"/>
      <pageMargins left="0.7" right="0.7" top="0.75" bottom="0.75" header="0.3" footer="0.3"/>
      <pageSetup orientation="portrait" horizontalDpi="90" verticalDpi="90" r:id="rId32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1CFF6483-1E77-4838-AA8E-7F3475D8F1A5}" scale="70" showAutoFilter="1">
      <pane ySplit="3" topLeftCell="A4" activePane="bottomLeft" state="frozen"/>
      <selection pane="bottomLeft" activeCell="F62" sqref="F4:F63"/>
      <pageMargins left="0.7" right="0.7" top="0.75" bottom="0.75" header="0.3" footer="0.3"/>
      <pageSetup orientation="portrait" horizontalDpi="90" verticalDpi="90" r:id="rId33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0853731C-2757-4F52-A39E-DB103DD7E231}" scale="55" showPageBreaks="1" showAutoFilter="1">
      <pane ySplit="2" topLeftCell="A45" activePane="bottomLeft" state="frozen"/>
      <selection pane="bottomLeft" activeCell="A70" sqref="A70:XFD70"/>
      <pageMargins left="0.7" right="0.7" top="0.75" bottom="0.75" header="0.3" footer="0.3"/>
      <pageSetup orientation="portrait" horizontalDpi="90" verticalDpi="90" r:id="rId34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90EC9BF3-F664-42B2-B432-5C40C36EC55A}" scale="70" showPageBreaks="1" showAutoFilter="1">
      <pane ySplit="3" topLeftCell="A4" activePane="bottomLeft" state="frozen"/>
      <selection pane="bottomLeft" activeCell="F62" sqref="F4:F63"/>
      <pageMargins left="0.7" right="0.7" top="0.75" bottom="0.75" header="0.3" footer="0.3"/>
      <pageSetup orientation="portrait" horizontalDpi="90" verticalDpi="90" r:id="rId35"/>
      <headerFooter>
        <oddFooter>&amp;L&amp;1#&amp;"Calibri"&amp;10&amp;K737373Caterpillar: Confidential Yellow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  <customSheetView guid="{4600E450-C350-4A26-A269-C4C2D907B5E1}" scale="80" showAutoFilter="1" topLeftCell="E1">
      <pane ySplit="3" topLeftCell="A190" activePane="bottomLeft" state="frozen"/>
      <selection pane="bottomLeft" activeCell="H218" sqref="H218:R218"/>
      <pageMargins left="0.7" right="0.7" top="0.75" bottom="0.75" header="0.3" footer="0.3"/>
      <pageSetup orientation="portrait" horizontalDpi="90" verticalDpi="90" r:id="rId36"/>
      <headerFooter>
        <oddFooter>&amp;L&amp;1#&amp;"Calibri"&amp;10&amp;K737373Caterpillar: Confidential Green</oddFooter>
      </headerFooter>
      <autoFilter ref="B3:H65" xr:uid="{00000000-0000-0000-0000-000000000000}">
        <sortState xmlns:xlrd2="http://schemas.microsoft.com/office/spreadsheetml/2017/richdata2" ref="B51:H65">
          <sortCondition ref="C32:C46"/>
          <sortCondition ref="E32:E46"/>
          <sortCondition ref="B32:B46"/>
        </sortState>
      </autoFilter>
    </customSheetView>
  </customSheetViews>
  <mergeCells count="503">
    <mergeCell ref="A247:A248"/>
    <mergeCell ref="B247:B248"/>
    <mergeCell ref="C247:C248"/>
    <mergeCell ref="D247:D248"/>
    <mergeCell ref="E247:E248"/>
    <mergeCell ref="A243:A244"/>
    <mergeCell ref="B243:B244"/>
    <mergeCell ref="C243:C244"/>
    <mergeCell ref="D243:D244"/>
    <mergeCell ref="E243:E244"/>
    <mergeCell ref="A245:A246"/>
    <mergeCell ref="B245:B246"/>
    <mergeCell ref="C245:C246"/>
    <mergeCell ref="D245:D246"/>
    <mergeCell ref="E245:E246"/>
    <mergeCell ref="A239:A240"/>
    <mergeCell ref="B239:B240"/>
    <mergeCell ref="C239:C240"/>
    <mergeCell ref="D239:D240"/>
    <mergeCell ref="E239:E240"/>
    <mergeCell ref="A241:A242"/>
    <mergeCell ref="B241:B242"/>
    <mergeCell ref="C241:C242"/>
    <mergeCell ref="D241:D242"/>
    <mergeCell ref="E241:E242"/>
    <mergeCell ref="A235:A236"/>
    <mergeCell ref="B235:B236"/>
    <mergeCell ref="C235:C236"/>
    <mergeCell ref="D235:D236"/>
    <mergeCell ref="E235:E236"/>
    <mergeCell ref="A237:A238"/>
    <mergeCell ref="B237:B238"/>
    <mergeCell ref="C237:C238"/>
    <mergeCell ref="D237:D238"/>
    <mergeCell ref="E237:E238"/>
    <mergeCell ref="A233:A234"/>
    <mergeCell ref="B233:B234"/>
    <mergeCell ref="C233:C234"/>
    <mergeCell ref="D233:D234"/>
    <mergeCell ref="E233:E234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A221:A222"/>
    <mergeCell ref="B221:B222"/>
    <mergeCell ref="C221:C222"/>
    <mergeCell ref="D221:D222"/>
    <mergeCell ref="E221:E222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19:A220"/>
    <mergeCell ref="B219:B220"/>
    <mergeCell ref="C219:C220"/>
    <mergeCell ref="D219:D220"/>
    <mergeCell ref="E219:E220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A201:A202"/>
    <mergeCell ref="B201:B202"/>
    <mergeCell ref="C201:C202"/>
    <mergeCell ref="D201:D202"/>
    <mergeCell ref="E201:E202"/>
    <mergeCell ref="A203:A204"/>
    <mergeCell ref="B203:B204"/>
    <mergeCell ref="C203:C204"/>
    <mergeCell ref="D203:D204"/>
    <mergeCell ref="E203:E204"/>
    <mergeCell ref="A197:A198"/>
    <mergeCell ref="B197:B198"/>
    <mergeCell ref="C197:C198"/>
    <mergeCell ref="D197:D198"/>
    <mergeCell ref="E197:E198"/>
    <mergeCell ref="A199:A200"/>
    <mergeCell ref="B199:B200"/>
    <mergeCell ref="C199:C200"/>
    <mergeCell ref="D199:D200"/>
    <mergeCell ref="E199:E200"/>
    <mergeCell ref="A193:A194"/>
    <mergeCell ref="B193:B194"/>
    <mergeCell ref="C193:C194"/>
    <mergeCell ref="D193:D194"/>
    <mergeCell ref="E193:E194"/>
    <mergeCell ref="A195:A196"/>
    <mergeCell ref="B195:B196"/>
    <mergeCell ref="C195:C196"/>
    <mergeCell ref="D195:D196"/>
    <mergeCell ref="E195:E196"/>
    <mergeCell ref="A189:A190"/>
    <mergeCell ref="B189:B190"/>
    <mergeCell ref="C189:C190"/>
    <mergeCell ref="D189:D190"/>
    <mergeCell ref="E189:E190"/>
    <mergeCell ref="A191:A192"/>
    <mergeCell ref="B191:B192"/>
    <mergeCell ref="C191:C192"/>
    <mergeCell ref="D191:D192"/>
    <mergeCell ref="E191:E192"/>
    <mergeCell ref="A181:A182"/>
    <mergeCell ref="B181:B182"/>
    <mergeCell ref="C181:C182"/>
    <mergeCell ref="D181:D182"/>
    <mergeCell ref="E181:E182"/>
    <mergeCell ref="F181:F182"/>
    <mergeCell ref="A183:A184"/>
    <mergeCell ref="B183:B184"/>
    <mergeCell ref="C183:C184"/>
    <mergeCell ref="D183:D184"/>
    <mergeCell ref="E183:E184"/>
    <mergeCell ref="F183:F184"/>
    <mergeCell ref="A177:A178"/>
    <mergeCell ref="B177:B178"/>
    <mergeCell ref="C177:C178"/>
    <mergeCell ref="D177:D178"/>
    <mergeCell ref="E177:E178"/>
    <mergeCell ref="F177:F178"/>
    <mergeCell ref="A179:A180"/>
    <mergeCell ref="B179:B180"/>
    <mergeCell ref="C179:C180"/>
    <mergeCell ref="D179:D180"/>
    <mergeCell ref="E179:E180"/>
    <mergeCell ref="F179:F180"/>
    <mergeCell ref="A173:A174"/>
    <mergeCell ref="B173:B174"/>
    <mergeCell ref="C173:C174"/>
    <mergeCell ref="D173:D174"/>
    <mergeCell ref="E173:E174"/>
    <mergeCell ref="F173:F174"/>
    <mergeCell ref="A175:A176"/>
    <mergeCell ref="B175:B176"/>
    <mergeCell ref="C175:C176"/>
    <mergeCell ref="D175:D176"/>
    <mergeCell ref="E175:E176"/>
    <mergeCell ref="F175:F176"/>
    <mergeCell ref="A169:A170"/>
    <mergeCell ref="B169:B170"/>
    <mergeCell ref="C169:C170"/>
    <mergeCell ref="D169:D170"/>
    <mergeCell ref="E169:E170"/>
    <mergeCell ref="F169:F170"/>
    <mergeCell ref="A171:A172"/>
    <mergeCell ref="B171:B172"/>
    <mergeCell ref="C171:C172"/>
    <mergeCell ref="D171:D172"/>
    <mergeCell ref="E171:E172"/>
    <mergeCell ref="F171:F172"/>
    <mergeCell ref="A165:A166"/>
    <mergeCell ref="B165:B166"/>
    <mergeCell ref="C165:C166"/>
    <mergeCell ref="D165:D166"/>
    <mergeCell ref="E165:E166"/>
    <mergeCell ref="F165:F166"/>
    <mergeCell ref="A167:A168"/>
    <mergeCell ref="B167:B168"/>
    <mergeCell ref="C167:C168"/>
    <mergeCell ref="D167:D168"/>
    <mergeCell ref="E167:E168"/>
    <mergeCell ref="F167:F168"/>
    <mergeCell ref="A161:A162"/>
    <mergeCell ref="B161:B162"/>
    <mergeCell ref="C161:C162"/>
    <mergeCell ref="D161:D162"/>
    <mergeCell ref="E161:E162"/>
    <mergeCell ref="F161:F162"/>
    <mergeCell ref="A163:A164"/>
    <mergeCell ref="B163:B164"/>
    <mergeCell ref="C163:C164"/>
    <mergeCell ref="D163:D164"/>
    <mergeCell ref="E163:E164"/>
    <mergeCell ref="F163:F164"/>
    <mergeCell ref="A159:A160"/>
    <mergeCell ref="B159:B160"/>
    <mergeCell ref="C159:C160"/>
    <mergeCell ref="D159:D160"/>
    <mergeCell ref="E159:E160"/>
    <mergeCell ref="F159:F160"/>
    <mergeCell ref="A155:A156"/>
    <mergeCell ref="B155:B156"/>
    <mergeCell ref="C155:C156"/>
    <mergeCell ref="D155:D156"/>
    <mergeCell ref="E155:E156"/>
    <mergeCell ref="F155:F156"/>
    <mergeCell ref="A157:A158"/>
    <mergeCell ref="B157:B158"/>
    <mergeCell ref="C157:C158"/>
    <mergeCell ref="D157:D158"/>
    <mergeCell ref="E157:E158"/>
    <mergeCell ref="F157:F158"/>
    <mergeCell ref="A151:A152"/>
    <mergeCell ref="B151:B152"/>
    <mergeCell ref="C151:C152"/>
    <mergeCell ref="D151:D152"/>
    <mergeCell ref="E151:E152"/>
    <mergeCell ref="F151:F152"/>
    <mergeCell ref="A153:A154"/>
    <mergeCell ref="B153:B154"/>
    <mergeCell ref="C153:C154"/>
    <mergeCell ref="D153:D154"/>
    <mergeCell ref="E153:E154"/>
    <mergeCell ref="F153:F154"/>
    <mergeCell ref="A147:A148"/>
    <mergeCell ref="B147:B148"/>
    <mergeCell ref="C147:C148"/>
    <mergeCell ref="D147:D148"/>
    <mergeCell ref="E147:E148"/>
    <mergeCell ref="F147:F148"/>
    <mergeCell ref="A149:A150"/>
    <mergeCell ref="B149:B150"/>
    <mergeCell ref="C149:C150"/>
    <mergeCell ref="D149:D150"/>
    <mergeCell ref="E149:E150"/>
    <mergeCell ref="F149:F150"/>
    <mergeCell ref="A143:A144"/>
    <mergeCell ref="B143:B144"/>
    <mergeCell ref="C143:C144"/>
    <mergeCell ref="D143:D144"/>
    <mergeCell ref="E143:E144"/>
    <mergeCell ref="F143:F144"/>
    <mergeCell ref="A145:A146"/>
    <mergeCell ref="B145:B146"/>
    <mergeCell ref="C145:C146"/>
    <mergeCell ref="D145:D146"/>
    <mergeCell ref="E145:E146"/>
    <mergeCell ref="F145:F146"/>
    <mergeCell ref="A139:A140"/>
    <mergeCell ref="B139:B140"/>
    <mergeCell ref="C139:C140"/>
    <mergeCell ref="D139:D140"/>
    <mergeCell ref="E139:E140"/>
    <mergeCell ref="F139:F140"/>
    <mergeCell ref="A141:A142"/>
    <mergeCell ref="B141:B142"/>
    <mergeCell ref="C141:C142"/>
    <mergeCell ref="D141:D142"/>
    <mergeCell ref="E141:E142"/>
    <mergeCell ref="F141:F142"/>
    <mergeCell ref="A135:A136"/>
    <mergeCell ref="B135:B136"/>
    <mergeCell ref="C135:C136"/>
    <mergeCell ref="D135:D136"/>
    <mergeCell ref="E135:E136"/>
    <mergeCell ref="F135:F136"/>
    <mergeCell ref="A137:A138"/>
    <mergeCell ref="B137:B138"/>
    <mergeCell ref="C137:C138"/>
    <mergeCell ref="D137:D138"/>
    <mergeCell ref="E137:E138"/>
    <mergeCell ref="F137:F138"/>
    <mergeCell ref="A131:A132"/>
    <mergeCell ref="B131:B132"/>
    <mergeCell ref="C131:C132"/>
    <mergeCell ref="D131:D132"/>
    <mergeCell ref="E131:E132"/>
    <mergeCell ref="F131:F132"/>
    <mergeCell ref="A133:A134"/>
    <mergeCell ref="B133:B134"/>
    <mergeCell ref="C133:C134"/>
    <mergeCell ref="D133:D134"/>
    <mergeCell ref="E133:E134"/>
    <mergeCell ref="F133:F134"/>
    <mergeCell ref="A129:A130"/>
    <mergeCell ref="B129:B130"/>
    <mergeCell ref="C129:C130"/>
    <mergeCell ref="D129:D130"/>
    <mergeCell ref="E129:E130"/>
    <mergeCell ref="F129:F130"/>
    <mergeCell ref="A64:A65"/>
    <mergeCell ref="B64:B65"/>
    <mergeCell ref="C64:C65"/>
    <mergeCell ref="D64:D65"/>
    <mergeCell ref="E64:E65"/>
    <mergeCell ref="F64:F65"/>
    <mergeCell ref="A62:A63"/>
    <mergeCell ref="B62:B63"/>
    <mergeCell ref="C62:C63"/>
    <mergeCell ref="D62:D63"/>
    <mergeCell ref="E62:E63"/>
    <mergeCell ref="F62:F63"/>
    <mergeCell ref="A60:A61"/>
    <mergeCell ref="B60:B61"/>
    <mergeCell ref="C60:C61"/>
    <mergeCell ref="D60:D61"/>
    <mergeCell ref="E60:E61"/>
    <mergeCell ref="F60:F61"/>
    <mergeCell ref="A30:A31"/>
    <mergeCell ref="B30:B31"/>
    <mergeCell ref="C30:C31"/>
    <mergeCell ref="D30:D31"/>
    <mergeCell ref="E30:E31"/>
    <mergeCell ref="F30:F31"/>
    <mergeCell ref="A52:A53"/>
    <mergeCell ref="B52:B53"/>
    <mergeCell ref="C52:C53"/>
    <mergeCell ref="D52:D53"/>
    <mergeCell ref="E52:E53"/>
    <mergeCell ref="F52:F53"/>
    <mergeCell ref="A50:A51"/>
    <mergeCell ref="B50:B51"/>
    <mergeCell ref="C50:C51"/>
    <mergeCell ref="D50:D51"/>
    <mergeCell ref="E50:E51"/>
    <mergeCell ref="F50:F51"/>
    <mergeCell ref="A48:A49"/>
    <mergeCell ref="B48:B49"/>
    <mergeCell ref="C48:C49"/>
    <mergeCell ref="D48:D49"/>
    <mergeCell ref="E48:E49"/>
    <mergeCell ref="F48:F49"/>
    <mergeCell ref="A28:A29"/>
    <mergeCell ref="B28:B29"/>
    <mergeCell ref="C28:C29"/>
    <mergeCell ref="D28:D29"/>
    <mergeCell ref="E28:E29"/>
    <mergeCell ref="F28:F29"/>
    <mergeCell ref="A26:A27"/>
    <mergeCell ref="B26:B27"/>
    <mergeCell ref="C26:C27"/>
    <mergeCell ref="D26:D27"/>
    <mergeCell ref="E26:E27"/>
    <mergeCell ref="F26:F27"/>
    <mergeCell ref="F18:F19"/>
    <mergeCell ref="A24:A25"/>
    <mergeCell ref="B24:B25"/>
    <mergeCell ref="C24:C25"/>
    <mergeCell ref="D24:D25"/>
    <mergeCell ref="E24:E25"/>
    <mergeCell ref="F24:F25"/>
    <mergeCell ref="A22:A23"/>
    <mergeCell ref="B22:B23"/>
    <mergeCell ref="C22:C23"/>
    <mergeCell ref="D22:D23"/>
    <mergeCell ref="E22:E23"/>
    <mergeCell ref="F22:F23"/>
    <mergeCell ref="F56:F57"/>
    <mergeCell ref="A54:A55"/>
    <mergeCell ref="B54:B55"/>
    <mergeCell ref="C54:C55"/>
    <mergeCell ref="D54:D55"/>
    <mergeCell ref="E54:E55"/>
    <mergeCell ref="F54:F55"/>
    <mergeCell ref="A16:A17"/>
    <mergeCell ref="B16:B17"/>
    <mergeCell ref="C16:C17"/>
    <mergeCell ref="D16:D17"/>
    <mergeCell ref="E16:E17"/>
    <mergeCell ref="F16:F17"/>
    <mergeCell ref="A20:A21"/>
    <mergeCell ref="B20:B21"/>
    <mergeCell ref="C20:C21"/>
    <mergeCell ref="D20:D21"/>
    <mergeCell ref="E20:E21"/>
    <mergeCell ref="F20:F21"/>
    <mergeCell ref="A18:A19"/>
    <mergeCell ref="B18:B19"/>
    <mergeCell ref="C18:C19"/>
    <mergeCell ref="D18:D19"/>
    <mergeCell ref="E18:E19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46:A47"/>
    <mergeCell ref="B46:B47"/>
    <mergeCell ref="C46:C47"/>
    <mergeCell ref="D46:D47"/>
    <mergeCell ref="E46:E47"/>
    <mergeCell ref="F46:F47"/>
    <mergeCell ref="A44:A45"/>
    <mergeCell ref="B44:B45"/>
    <mergeCell ref="C44:C45"/>
    <mergeCell ref="D44:D45"/>
    <mergeCell ref="E44:E45"/>
    <mergeCell ref="F44:F45"/>
    <mergeCell ref="A42:A43"/>
    <mergeCell ref="B42:B43"/>
    <mergeCell ref="C42:C43"/>
    <mergeCell ref="D42:D43"/>
    <mergeCell ref="E42:E43"/>
    <mergeCell ref="F42:F43"/>
    <mergeCell ref="A40:A41"/>
    <mergeCell ref="B40:B41"/>
    <mergeCell ref="C40:C41"/>
    <mergeCell ref="D40:D41"/>
    <mergeCell ref="E40:E41"/>
    <mergeCell ref="F40:F41"/>
    <mergeCell ref="A38:A39"/>
    <mergeCell ref="B38:B39"/>
    <mergeCell ref="C38:C39"/>
    <mergeCell ref="D38:D39"/>
    <mergeCell ref="E38:E39"/>
    <mergeCell ref="F38:F39"/>
    <mergeCell ref="A36:A37"/>
    <mergeCell ref="B36:B37"/>
    <mergeCell ref="C36:C37"/>
    <mergeCell ref="D36:D37"/>
    <mergeCell ref="E36:E37"/>
    <mergeCell ref="F36:F37"/>
    <mergeCell ref="A34:A35"/>
    <mergeCell ref="B34:B35"/>
    <mergeCell ref="C34:C35"/>
    <mergeCell ref="D34:D35"/>
    <mergeCell ref="E34:E35"/>
    <mergeCell ref="F34:F35"/>
    <mergeCell ref="A32:A33"/>
    <mergeCell ref="B32:B33"/>
    <mergeCell ref="C32:C33"/>
    <mergeCell ref="D32:D33"/>
    <mergeCell ref="E32:E33"/>
    <mergeCell ref="F32:F33"/>
    <mergeCell ref="A10:A11"/>
    <mergeCell ref="B10:B11"/>
    <mergeCell ref="C10:C11"/>
    <mergeCell ref="D10:D11"/>
    <mergeCell ref="E10:E11"/>
    <mergeCell ref="F10:F11"/>
    <mergeCell ref="A12:A13"/>
    <mergeCell ref="B12:B13"/>
    <mergeCell ref="C12:C13"/>
    <mergeCell ref="D12:D13"/>
    <mergeCell ref="E12:E13"/>
    <mergeCell ref="F12:F13"/>
    <mergeCell ref="A14:A15"/>
    <mergeCell ref="B14:B15"/>
    <mergeCell ref="C14:C15"/>
    <mergeCell ref="D14:D15"/>
    <mergeCell ref="E14:E15"/>
    <mergeCell ref="F14:F15"/>
    <mergeCell ref="A4:A5"/>
    <mergeCell ref="B4:B5"/>
    <mergeCell ref="C4:C5"/>
    <mergeCell ref="D4:D5"/>
    <mergeCell ref="E4:E5"/>
    <mergeCell ref="F4:F5"/>
    <mergeCell ref="A8:A9"/>
    <mergeCell ref="B8:B9"/>
    <mergeCell ref="C8:C9"/>
    <mergeCell ref="D8:D9"/>
    <mergeCell ref="E8:E9"/>
    <mergeCell ref="F8:F9"/>
    <mergeCell ref="A6:A7"/>
    <mergeCell ref="B6:B7"/>
    <mergeCell ref="C6:C7"/>
    <mergeCell ref="D6:D7"/>
    <mergeCell ref="E6:E7"/>
    <mergeCell ref="F6:F7"/>
  </mergeCells>
  <phoneticPr fontId="6" type="noConversion"/>
  <dataValidations count="1">
    <dataValidation type="list" allowBlank="1" showInputMessage="1" showErrorMessage="1" sqref="D48:D63 D4:D33 D108:D123 D70:D99 D167:D182 D129:D158 D189:D218 D233:D246" xr:uid="{B48E758D-9C33-416B-A14C-B47D7FC48E78}">
      <formula1>"基础性指标,突破性指标"</formula1>
    </dataValidation>
  </dataValidations>
  <pageMargins left="0.7" right="0.7" top="0.75" bottom="0.75" header="0.3" footer="0.3"/>
  <pageSetup orientation="portrait" horizontalDpi="90" verticalDpi="90" r:id="rId37"/>
  <headerFooter>
    <oddFooter>&amp;L&amp;1#&amp;"Calibri"&amp;10&amp;K737373Caterpillar: Confidential Yellow</oddFooter>
  </headerFooter>
  <legacyDrawing r:id="rId3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59-A4A2-4B58-906B-8120155559A8}">
  <dimension ref="A1:T377"/>
  <sheetViews>
    <sheetView topLeftCell="A391" zoomScale="70" zoomScaleNormal="70" workbookViewId="0">
      <selection activeCell="G461" sqref="G461"/>
    </sheetView>
  </sheetViews>
  <sheetFormatPr defaultRowHeight="20.100000000000001" customHeight="1" outlineLevelRow="1" x14ac:dyDescent="0.2"/>
  <cols>
    <col min="3" max="3" width="11.375" customWidth="1"/>
    <col min="4" max="4" width="17.375" customWidth="1"/>
    <col min="5" max="5" width="47.75" style="210" customWidth="1"/>
    <col min="6" max="6" width="13.375" customWidth="1"/>
    <col min="7" max="7" width="10.375" customWidth="1"/>
    <col min="8" max="8" width="12.375" bestFit="1" customWidth="1"/>
    <col min="14" max="15" width="10.25" bestFit="1" customWidth="1"/>
    <col min="16" max="16" width="9.375" customWidth="1"/>
  </cols>
  <sheetData>
    <row r="1" spans="1:20" ht="20.100000000000001" customHeight="1" x14ac:dyDescent="0.2">
      <c r="A1" s="117" t="s">
        <v>642</v>
      </c>
      <c r="B1" s="69"/>
      <c r="C1" s="62"/>
      <c r="D1" s="62"/>
      <c r="E1" s="208"/>
      <c r="F1" s="62"/>
      <c r="G1" s="62"/>
      <c r="H1" s="62"/>
      <c r="I1" s="62"/>
      <c r="J1" s="62"/>
      <c r="K1" s="62"/>
      <c r="L1" s="62"/>
      <c r="M1" s="62"/>
      <c r="N1" s="62"/>
      <c r="O1" s="62"/>
      <c r="P1" s="124" t="s">
        <v>587</v>
      </c>
      <c r="Q1" s="122"/>
      <c r="R1" s="122" t="s">
        <v>641</v>
      </c>
      <c r="S1" s="97"/>
      <c r="T1" s="97"/>
    </row>
    <row r="2" spans="1:20" ht="20.100000000000001" customHeight="1" x14ac:dyDescent="0.2">
      <c r="A2" s="120"/>
      <c r="B2" s="120"/>
      <c r="C2" s="122"/>
      <c r="D2" s="122"/>
      <c r="E2" s="209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</row>
    <row r="3" spans="1:20" ht="39" customHeight="1" outlineLevel="1" x14ac:dyDescent="0.2">
      <c r="A3" s="32" t="s">
        <v>0</v>
      </c>
      <c r="B3" s="32" t="s">
        <v>59</v>
      </c>
      <c r="C3" s="32" t="s">
        <v>62</v>
      </c>
      <c r="D3" s="119" t="s">
        <v>713</v>
      </c>
      <c r="E3" s="119" t="s">
        <v>714</v>
      </c>
      <c r="F3" s="32" t="s">
        <v>545</v>
      </c>
      <c r="G3" s="32"/>
      <c r="H3" s="32" t="s">
        <v>627</v>
      </c>
      <c r="I3" s="32" t="s">
        <v>485</v>
      </c>
      <c r="J3" s="32" t="s">
        <v>486</v>
      </c>
      <c r="K3" s="32" t="s">
        <v>487</v>
      </c>
      <c r="L3" s="32" t="s">
        <v>488</v>
      </c>
      <c r="M3" s="32" t="s">
        <v>489</v>
      </c>
      <c r="N3" s="32" t="s">
        <v>490</v>
      </c>
      <c r="O3" s="32" t="s">
        <v>491</v>
      </c>
      <c r="P3" s="32" t="s">
        <v>492</v>
      </c>
      <c r="Q3" s="32" t="s">
        <v>493</v>
      </c>
      <c r="R3" s="32" t="s">
        <v>494</v>
      </c>
      <c r="S3" s="32" t="s">
        <v>495</v>
      </c>
      <c r="T3" s="32" t="s">
        <v>496</v>
      </c>
    </row>
    <row r="4" spans="1:20" ht="20.100000000000001" customHeight="1" outlineLevel="1" x14ac:dyDescent="0.2">
      <c r="A4" s="524">
        <v>1</v>
      </c>
      <c r="B4" s="526" t="s">
        <v>643</v>
      </c>
      <c r="C4" s="526" t="s">
        <v>644</v>
      </c>
      <c r="D4" s="526" t="s">
        <v>519</v>
      </c>
      <c r="E4" s="526" t="s">
        <v>645</v>
      </c>
      <c r="F4" s="530"/>
      <c r="G4" s="3" t="s">
        <v>542</v>
      </c>
      <c r="H4" s="134">
        <f>H97</f>
        <v>0</v>
      </c>
      <c r="I4" s="134">
        <f t="shared" ref="I4:T7" si="0">I97</f>
        <v>0</v>
      </c>
      <c r="J4" s="134">
        <f t="shared" si="0"/>
        <v>0</v>
      </c>
      <c r="K4" s="134">
        <f t="shared" si="0"/>
        <v>0</v>
      </c>
      <c r="L4" s="134">
        <f t="shared" si="0"/>
        <v>0</v>
      </c>
      <c r="M4" s="134">
        <f t="shared" si="0"/>
        <v>0</v>
      </c>
      <c r="N4" s="134">
        <f t="shared" si="0"/>
        <v>0</v>
      </c>
      <c r="O4" s="134">
        <f t="shared" si="0"/>
        <v>0</v>
      </c>
      <c r="P4" s="134">
        <f t="shared" si="0"/>
        <v>0</v>
      </c>
      <c r="Q4" s="134">
        <f t="shared" si="0"/>
        <v>0</v>
      </c>
      <c r="R4" s="134">
        <f t="shared" si="0"/>
        <v>0</v>
      </c>
      <c r="S4" s="134">
        <f t="shared" si="0"/>
        <v>0</v>
      </c>
      <c r="T4" s="134">
        <f t="shared" si="0"/>
        <v>0</v>
      </c>
    </row>
    <row r="5" spans="1:20" ht="20.100000000000001" customHeight="1" outlineLevel="1" x14ac:dyDescent="0.2">
      <c r="A5" s="525"/>
      <c r="B5" s="527"/>
      <c r="C5" s="527"/>
      <c r="D5" s="527"/>
      <c r="E5" s="527"/>
      <c r="F5" s="531"/>
      <c r="G5" s="3" t="s">
        <v>543</v>
      </c>
      <c r="H5" s="144">
        <f>H98</f>
        <v>0</v>
      </c>
      <c r="I5" s="144">
        <f t="shared" si="0"/>
        <v>0</v>
      </c>
      <c r="J5" s="144">
        <f t="shared" si="0"/>
        <v>0</v>
      </c>
      <c r="K5" s="144">
        <f t="shared" si="0"/>
        <v>0</v>
      </c>
      <c r="L5" s="144">
        <f t="shared" si="0"/>
        <v>0</v>
      </c>
      <c r="M5" s="144">
        <f t="shared" si="0"/>
        <v>0</v>
      </c>
      <c r="N5" s="144">
        <f t="shared" si="0"/>
        <v>0</v>
      </c>
      <c r="O5" s="144">
        <f t="shared" si="0"/>
        <v>0</v>
      </c>
      <c r="P5" s="144">
        <f t="shared" si="0"/>
        <v>0</v>
      </c>
      <c r="Q5" s="134"/>
      <c r="R5" s="134"/>
      <c r="S5" s="134"/>
      <c r="T5" s="134"/>
    </row>
    <row r="6" spans="1:20" ht="20.100000000000001" customHeight="1" outlineLevel="1" x14ac:dyDescent="0.2">
      <c r="A6" s="524">
        <v>2</v>
      </c>
      <c r="B6" s="526" t="s">
        <v>643</v>
      </c>
      <c r="C6" s="526" t="s">
        <v>644</v>
      </c>
      <c r="D6" s="526" t="s">
        <v>519</v>
      </c>
      <c r="E6" s="526" t="s">
        <v>646</v>
      </c>
      <c r="F6" s="530"/>
      <c r="G6" s="3" t="s">
        <v>542</v>
      </c>
      <c r="H6" s="134">
        <f>H99</f>
        <v>0</v>
      </c>
      <c r="I6" s="134">
        <f t="shared" si="0"/>
        <v>0</v>
      </c>
      <c r="J6" s="134">
        <f t="shared" si="0"/>
        <v>0</v>
      </c>
      <c r="K6" s="134">
        <f t="shared" si="0"/>
        <v>0</v>
      </c>
      <c r="L6" s="134">
        <f t="shared" si="0"/>
        <v>0</v>
      </c>
      <c r="M6" s="134">
        <f t="shared" si="0"/>
        <v>0</v>
      </c>
      <c r="N6" s="134">
        <f t="shared" si="0"/>
        <v>0</v>
      </c>
      <c r="O6" s="134">
        <f t="shared" si="0"/>
        <v>0</v>
      </c>
      <c r="P6" s="134">
        <f t="shared" si="0"/>
        <v>0</v>
      </c>
      <c r="Q6" s="134">
        <f t="shared" si="0"/>
        <v>0</v>
      </c>
      <c r="R6" s="134">
        <f t="shared" si="0"/>
        <v>0</v>
      </c>
      <c r="S6" s="134">
        <f t="shared" si="0"/>
        <v>0</v>
      </c>
      <c r="T6" s="134">
        <f t="shared" si="0"/>
        <v>0</v>
      </c>
    </row>
    <row r="7" spans="1:20" ht="20.100000000000001" customHeight="1" outlineLevel="1" x14ac:dyDescent="0.2">
      <c r="A7" s="525"/>
      <c r="B7" s="527"/>
      <c r="C7" s="527"/>
      <c r="D7" s="527"/>
      <c r="E7" s="527"/>
      <c r="F7" s="531"/>
      <c r="G7" s="3" t="s">
        <v>543</v>
      </c>
      <c r="H7" s="144">
        <f>H100</f>
        <v>0</v>
      </c>
      <c r="I7" s="144">
        <f t="shared" si="0"/>
        <v>0</v>
      </c>
      <c r="J7" s="144">
        <f t="shared" si="0"/>
        <v>0</v>
      </c>
      <c r="K7" s="144">
        <f t="shared" si="0"/>
        <v>0</v>
      </c>
      <c r="L7" s="144">
        <f t="shared" si="0"/>
        <v>0</v>
      </c>
      <c r="M7" s="144">
        <f t="shared" si="0"/>
        <v>0</v>
      </c>
      <c r="N7" s="144">
        <f t="shared" si="0"/>
        <v>0</v>
      </c>
      <c r="O7" s="144">
        <f t="shared" si="0"/>
        <v>0</v>
      </c>
      <c r="P7" s="144">
        <f t="shared" si="0"/>
        <v>0</v>
      </c>
      <c r="Q7" s="134"/>
      <c r="R7" s="134"/>
      <c r="S7" s="134"/>
      <c r="T7" s="134"/>
    </row>
    <row r="8" spans="1:20" ht="20.100000000000001" customHeight="1" outlineLevel="1" x14ac:dyDescent="0.2">
      <c r="A8" s="524">
        <v>3</v>
      </c>
      <c r="B8" s="526" t="s">
        <v>643</v>
      </c>
      <c r="C8" s="526" t="s">
        <v>644</v>
      </c>
      <c r="D8" s="526" t="s">
        <v>519</v>
      </c>
      <c r="E8" s="526" t="s">
        <v>647</v>
      </c>
      <c r="F8" s="530"/>
      <c r="G8" s="3" t="s">
        <v>542</v>
      </c>
      <c r="H8" s="135">
        <v>0.95</v>
      </c>
      <c r="I8" s="135">
        <v>0.95</v>
      </c>
      <c r="J8" s="135">
        <v>0.95</v>
      </c>
      <c r="K8" s="135">
        <v>0.95</v>
      </c>
      <c r="L8" s="135">
        <v>0.95</v>
      </c>
      <c r="M8" s="135">
        <v>0.95</v>
      </c>
      <c r="N8" s="135">
        <v>0.95</v>
      </c>
      <c r="O8" s="135">
        <v>0.95</v>
      </c>
      <c r="P8" s="135">
        <v>0.95</v>
      </c>
      <c r="Q8" s="135">
        <v>0.95</v>
      </c>
      <c r="R8" s="135">
        <v>0.95</v>
      </c>
      <c r="S8" s="135">
        <v>0.95</v>
      </c>
      <c r="T8" s="135">
        <v>0.95</v>
      </c>
    </row>
    <row r="9" spans="1:20" ht="20.100000000000001" customHeight="1" outlineLevel="1" x14ac:dyDescent="0.2">
      <c r="A9" s="525"/>
      <c r="B9" s="527"/>
      <c r="C9" s="527"/>
      <c r="D9" s="527"/>
      <c r="E9" s="527"/>
      <c r="F9" s="531"/>
      <c r="G9" s="3" t="s">
        <v>543</v>
      </c>
      <c r="H9" s="7" t="s">
        <v>605</v>
      </c>
      <c r="I9" s="7" t="s">
        <v>594</v>
      </c>
      <c r="J9" s="7" t="s">
        <v>594</v>
      </c>
      <c r="K9" s="7" t="s">
        <v>594</v>
      </c>
      <c r="L9" s="7" t="s">
        <v>594</v>
      </c>
      <c r="M9" s="7" t="s">
        <v>605</v>
      </c>
      <c r="N9" s="7" t="s">
        <v>605</v>
      </c>
      <c r="O9" s="7" t="s">
        <v>594</v>
      </c>
      <c r="P9" s="3"/>
      <c r="Q9" s="3"/>
      <c r="R9" s="3"/>
      <c r="S9" s="3"/>
      <c r="T9" s="3"/>
    </row>
    <row r="10" spans="1:20" ht="20.100000000000001" customHeight="1" outlineLevel="1" x14ac:dyDescent="0.2">
      <c r="A10" s="379">
        <v>3</v>
      </c>
      <c r="B10" s="380" t="s">
        <v>643</v>
      </c>
      <c r="C10" s="380" t="s">
        <v>644</v>
      </c>
      <c r="D10" s="380" t="s">
        <v>519</v>
      </c>
      <c r="E10" s="380" t="s">
        <v>872</v>
      </c>
      <c r="F10" s="381"/>
      <c r="G10" s="3" t="s">
        <v>542</v>
      </c>
      <c r="H10" s="135">
        <v>1</v>
      </c>
      <c r="I10" s="135">
        <v>1</v>
      </c>
      <c r="J10" s="135">
        <v>1</v>
      </c>
      <c r="K10" s="135">
        <v>1</v>
      </c>
      <c r="L10" s="135">
        <v>1</v>
      </c>
      <c r="M10" s="135">
        <v>1</v>
      </c>
      <c r="N10" s="135">
        <v>1</v>
      </c>
      <c r="O10" s="135">
        <v>1</v>
      </c>
      <c r="P10" s="135">
        <v>1</v>
      </c>
      <c r="Q10" s="135">
        <v>1</v>
      </c>
      <c r="R10" s="135">
        <v>1</v>
      </c>
      <c r="S10" s="135">
        <v>1</v>
      </c>
      <c r="T10" s="135">
        <v>1</v>
      </c>
    </row>
    <row r="11" spans="1:20" ht="20.100000000000001" customHeight="1" outlineLevel="1" x14ac:dyDescent="0.2">
      <c r="A11" s="212"/>
      <c r="B11" s="213"/>
      <c r="C11" s="213"/>
      <c r="D11" s="213"/>
      <c r="E11" s="213"/>
      <c r="F11" s="214"/>
      <c r="G11" s="3" t="s">
        <v>543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3"/>
      <c r="R11" s="3"/>
      <c r="S11" s="3"/>
      <c r="T11" s="3"/>
    </row>
    <row r="12" spans="1:20" ht="20.100000000000001" customHeight="1" outlineLevel="1" x14ac:dyDescent="0.2">
      <c r="A12" s="524">
        <v>4</v>
      </c>
      <c r="B12" s="526" t="s">
        <v>643</v>
      </c>
      <c r="C12" s="526" t="s">
        <v>648</v>
      </c>
      <c r="D12" s="526" t="s">
        <v>497</v>
      </c>
      <c r="E12" s="556" t="s">
        <v>649</v>
      </c>
      <c r="F12" s="530"/>
      <c r="G12" s="3" t="s">
        <v>542</v>
      </c>
      <c r="H12" s="168">
        <v>4</v>
      </c>
      <c r="I12" s="137">
        <v>16</v>
      </c>
      <c r="J12" s="137">
        <v>16</v>
      </c>
      <c r="K12" s="137">
        <v>16</v>
      </c>
      <c r="L12" s="137">
        <v>12</v>
      </c>
      <c r="M12" s="137">
        <v>12</v>
      </c>
      <c r="N12" s="137">
        <v>12</v>
      </c>
      <c r="O12" s="137">
        <v>8</v>
      </c>
      <c r="P12" s="137">
        <v>8</v>
      </c>
      <c r="Q12" s="168" t="e">
        <f>'[4]L3&amp;VS-Assy'!Q28</f>
        <v>#REF!</v>
      </c>
      <c r="R12" s="168" t="e">
        <f>'[4]L3&amp;VS-Assy'!R28</f>
        <v>#REF!</v>
      </c>
      <c r="S12" s="168" t="e">
        <f>'[4]L3&amp;VS-Assy'!S28</f>
        <v>#REF!</v>
      </c>
      <c r="T12" s="168" t="e">
        <f>'[4]L3&amp;VS-Assy'!T28</f>
        <v>#REF!</v>
      </c>
    </row>
    <row r="13" spans="1:20" ht="20.100000000000001" customHeight="1" outlineLevel="1" x14ac:dyDescent="0.2">
      <c r="A13" s="525"/>
      <c r="B13" s="527"/>
      <c r="C13" s="527"/>
      <c r="D13" s="527"/>
      <c r="E13" s="527"/>
      <c r="F13" s="531"/>
      <c r="G13" s="3" t="s">
        <v>543</v>
      </c>
      <c r="H13" s="108">
        <v>21</v>
      </c>
      <c r="I13" s="146">
        <v>10</v>
      </c>
      <c r="J13" s="146">
        <v>4</v>
      </c>
      <c r="K13" s="146">
        <v>13</v>
      </c>
      <c r="L13" s="146">
        <v>12</v>
      </c>
      <c r="M13" s="130">
        <v>21</v>
      </c>
      <c r="N13" s="254">
        <v>19</v>
      </c>
      <c r="O13" s="254">
        <v>11</v>
      </c>
      <c r="P13" s="146">
        <v>3</v>
      </c>
      <c r="Q13" s="3"/>
      <c r="R13" s="3"/>
      <c r="S13" s="3"/>
      <c r="T13" s="3"/>
    </row>
    <row r="14" spans="1:20" ht="20.100000000000001" customHeight="1" outlineLevel="1" x14ac:dyDescent="0.2">
      <c r="A14" s="524">
        <v>5</v>
      </c>
      <c r="B14" s="526" t="s">
        <v>643</v>
      </c>
      <c r="C14" s="526" t="s">
        <v>648</v>
      </c>
      <c r="D14" s="526" t="s">
        <v>497</v>
      </c>
      <c r="E14" s="526" t="s">
        <v>650</v>
      </c>
      <c r="F14" s="530"/>
      <c r="G14" s="3" t="s">
        <v>542</v>
      </c>
      <c r="H14" s="134">
        <v>12</v>
      </c>
      <c r="I14" s="137">
        <v>1</v>
      </c>
      <c r="J14" s="137">
        <v>1</v>
      </c>
      <c r="K14" s="137">
        <v>1</v>
      </c>
      <c r="L14" s="137">
        <v>1</v>
      </c>
      <c r="M14" s="137">
        <v>1</v>
      </c>
      <c r="N14" s="137">
        <v>1</v>
      </c>
      <c r="O14" s="137">
        <v>1</v>
      </c>
      <c r="P14" s="137">
        <v>1</v>
      </c>
      <c r="Q14" s="137">
        <v>1</v>
      </c>
      <c r="R14" s="137">
        <v>1</v>
      </c>
      <c r="S14" s="137">
        <v>1</v>
      </c>
      <c r="T14" s="137">
        <v>1</v>
      </c>
    </row>
    <row r="15" spans="1:20" ht="20.100000000000001" customHeight="1" outlineLevel="1" x14ac:dyDescent="0.2">
      <c r="A15" s="525"/>
      <c r="B15" s="527"/>
      <c r="C15" s="527"/>
      <c r="D15" s="527"/>
      <c r="E15" s="527"/>
      <c r="F15" s="531"/>
      <c r="G15" s="3" t="s">
        <v>543</v>
      </c>
      <c r="H15" s="130">
        <v>19</v>
      </c>
      <c r="I15" s="130">
        <v>2</v>
      </c>
      <c r="J15" s="130">
        <v>4</v>
      </c>
      <c r="K15" s="130">
        <v>2</v>
      </c>
      <c r="L15" s="130">
        <v>5</v>
      </c>
      <c r="M15" s="130">
        <v>4</v>
      </c>
      <c r="N15" s="146">
        <v>0</v>
      </c>
      <c r="O15" s="130">
        <v>2</v>
      </c>
      <c r="P15" s="3"/>
      <c r="Q15" s="3"/>
      <c r="R15" s="3"/>
      <c r="S15" s="3"/>
      <c r="T15" s="3"/>
    </row>
    <row r="16" spans="1:20" ht="20.100000000000001" customHeight="1" outlineLevel="1" x14ac:dyDescent="0.2">
      <c r="A16" s="524">
        <v>6</v>
      </c>
      <c r="B16" s="526" t="s">
        <v>643</v>
      </c>
      <c r="C16" s="526" t="s">
        <v>648</v>
      </c>
      <c r="D16" s="526" t="s">
        <v>519</v>
      </c>
      <c r="E16" s="526" t="s">
        <v>634</v>
      </c>
      <c r="F16" s="530"/>
      <c r="G16" s="3" t="s">
        <v>542</v>
      </c>
      <c r="H16" s="134">
        <v>10</v>
      </c>
      <c r="I16" s="137">
        <v>11</v>
      </c>
      <c r="J16" s="189">
        <v>11</v>
      </c>
      <c r="K16" s="189">
        <v>11</v>
      </c>
      <c r="L16" s="189">
        <v>11</v>
      </c>
      <c r="M16" s="189">
        <v>11</v>
      </c>
      <c r="N16" s="189">
        <v>11</v>
      </c>
      <c r="O16" s="138">
        <v>10</v>
      </c>
      <c r="P16" s="138">
        <v>10</v>
      </c>
      <c r="Q16" s="134" t="e">
        <f>'[4]L3&amp;VS-Paint'!Q32</f>
        <v>#REF!</v>
      </c>
      <c r="R16" s="134" t="e">
        <f>'[4]L3&amp;VS-Paint'!R32</f>
        <v>#REF!</v>
      </c>
      <c r="S16" s="134" t="e">
        <f>'[4]L3&amp;VS-Paint'!S32</f>
        <v>#REF!</v>
      </c>
      <c r="T16" s="134" t="e">
        <f>'[4]L3&amp;VS-Paint'!T32</f>
        <v>#REF!</v>
      </c>
    </row>
    <row r="17" spans="1:20" ht="20.100000000000001" customHeight="1" outlineLevel="1" x14ac:dyDescent="0.2">
      <c r="A17" s="525"/>
      <c r="B17" s="527"/>
      <c r="C17" s="527"/>
      <c r="D17" s="527"/>
      <c r="E17" s="527"/>
      <c r="F17" s="531"/>
      <c r="G17" s="3" t="s">
        <v>543</v>
      </c>
      <c r="H17" s="146">
        <v>9</v>
      </c>
      <c r="I17" s="130">
        <v>16</v>
      </c>
      <c r="J17" s="147">
        <v>8</v>
      </c>
      <c r="K17" s="147">
        <v>8</v>
      </c>
      <c r="L17" s="147">
        <v>9</v>
      </c>
      <c r="M17" s="147">
        <v>6</v>
      </c>
      <c r="N17" s="147">
        <v>6</v>
      </c>
      <c r="O17" s="147">
        <v>7</v>
      </c>
      <c r="P17" s="147">
        <v>3</v>
      </c>
      <c r="Q17" s="3"/>
      <c r="R17" s="3"/>
      <c r="S17" s="3"/>
      <c r="T17" s="3"/>
    </row>
    <row r="18" spans="1:20" ht="20.100000000000001" customHeight="1" outlineLevel="1" x14ac:dyDescent="0.2">
      <c r="A18" s="524">
        <v>7</v>
      </c>
      <c r="B18" s="526" t="s">
        <v>643</v>
      </c>
      <c r="C18" s="526" t="s">
        <v>648</v>
      </c>
      <c r="D18" s="526" t="s">
        <v>519</v>
      </c>
      <c r="E18" s="526" t="s">
        <v>651</v>
      </c>
      <c r="F18" s="530"/>
      <c r="G18" s="3" t="s">
        <v>542</v>
      </c>
      <c r="H18" s="168">
        <v>4</v>
      </c>
      <c r="I18" s="137">
        <v>4</v>
      </c>
      <c r="J18" s="137">
        <v>4</v>
      </c>
      <c r="K18" s="137">
        <v>4</v>
      </c>
      <c r="L18" s="137">
        <v>4</v>
      </c>
      <c r="M18" s="137">
        <v>4</v>
      </c>
      <c r="N18" s="137">
        <v>4</v>
      </c>
      <c r="O18" s="137">
        <v>3.5</v>
      </c>
      <c r="P18" s="137">
        <v>3.5</v>
      </c>
      <c r="Q18" s="168" t="e">
        <f>'[4]L3&amp;VS-Assy'!Q34</f>
        <v>#REF!</v>
      </c>
      <c r="R18" s="168" t="e">
        <f>'[4]L3&amp;VS-Assy'!R34</f>
        <v>#REF!</v>
      </c>
      <c r="S18" s="168" t="e">
        <f>'[4]L3&amp;VS-Assy'!S34</f>
        <v>#REF!</v>
      </c>
      <c r="T18" s="168" t="e">
        <f>'[4]L3&amp;VS-Assy'!T34</f>
        <v>#REF!</v>
      </c>
    </row>
    <row r="19" spans="1:20" ht="20.100000000000001" customHeight="1" outlineLevel="1" x14ac:dyDescent="0.2">
      <c r="A19" s="525"/>
      <c r="B19" s="527"/>
      <c r="C19" s="527"/>
      <c r="D19" s="527"/>
      <c r="E19" s="527"/>
      <c r="F19" s="531"/>
      <c r="G19" s="3" t="s">
        <v>543</v>
      </c>
      <c r="H19" s="126">
        <v>2</v>
      </c>
      <c r="I19" s="181">
        <v>1</v>
      </c>
      <c r="J19" s="181">
        <v>2</v>
      </c>
      <c r="K19" s="181">
        <v>3</v>
      </c>
      <c r="L19" s="181">
        <v>3</v>
      </c>
      <c r="M19" s="181">
        <v>2</v>
      </c>
      <c r="N19" s="181">
        <v>2</v>
      </c>
      <c r="O19" s="181">
        <v>2</v>
      </c>
      <c r="P19" s="181">
        <v>2</v>
      </c>
      <c r="Q19" s="3"/>
      <c r="R19" s="3"/>
      <c r="S19" s="3"/>
      <c r="T19" s="3"/>
    </row>
    <row r="20" spans="1:20" ht="20.100000000000001" customHeight="1" outlineLevel="1" x14ac:dyDescent="0.2">
      <c r="A20" s="524">
        <v>8</v>
      </c>
      <c r="B20" s="526" t="s">
        <v>643</v>
      </c>
      <c r="C20" s="526" t="s">
        <v>648</v>
      </c>
      <c r="D20" s="526" t="s">
        <v>497</v>
      </c>
      <c r="E20" s="526" t="s">
        <v>652</v>
      </c>
      <c r="F20" s="530"/>
      <c r="G20" s="3" t="s">
        <v>542</v>
      </c>
      <c r="H20" s="134">
        <v>10</v>
      </c>
      <c r="I20" s="137">
        <v>16</v>
      </c>
      <c r="J20" s="137">
        <v>16</v>
      </c>
      <c r="K20" s="137">
        <v>16</v>
      </c>
      <c r="L20" s="137">
        <v>14</v>
      </c>
      <c r="M20" s="137">
        <v>14</v>
      </c>
      <c r="N20" s="137">
        <v>14</v>
      </c>
      <c r="O20" s="137">
        <v>12</v>
      </c>
      <c r="P20" s="134" t="e">
        <f>#REF!</f>
        <v>#REF!</v>
      </c>
      <c r="Q20" s="134" t="e">
        <f>#REF!</f>
        <v>#REF!</v>
      </c>
      <c r="R20" s="134" t="e">
        <f>#REF!</f>
        <v>#REF!</v>
      </c>
      <c r="S20" s="134" t="e">
        <f>#REF!</f>
        <v>#REF!</v>
      </c>
      <c r="T20" s="134" t="e">
        <f>#REF!</f>
        <v>#REF!</v>
      </c>
    </row>
    <row r="21" spans="1:20" ht="20.100000000000001" customHeight="1" outlineLevel="1" x14ac:dyDescent="0.2">
      <c r="A21" s="525"/>
      <c r="B21" s="527"/>
      <c r="C21" s="527"/>
      <c r="D21" s="527"/>
      <c r="E21" s="527"/>
      <c r="F21" s="531"/>
      <c r="G21" s="3" t="s">
        <v>543</v>
      </c>
      <c r="H21" s="164">
        <f>M21</f>
        <v>10.5</v>
      </c>
      <c r="I21" s="163">
        <f>[3]summary!$F$8</f>
        <v>8.6999999999999993</v>
      </c>
      <c r="J21" s="163">
        <f>[3]summary!$G$8</f>
        <v>3.5</v>
      </c>
      <c r="K21" s="163">
        <f>[3]summary!$H$8</f>
        <v>4.9000000000000004</v>
      </c>
      <c r="L21" s="146">
        <v>8.6</v>
      </c>
      <c r="M21" s="146">
        <v>10.5</v>
      </c>
      <c r="N21" s="146">
        <v>11.4</v>
      </c>
      <c r="O21" s="146">
        <v>3.3</v>
      </c>
      <c r="P21" s="3"/>
      <c r="Q21" s="3"/>
      <c r="R21" s="3"/>
      <c r="S21" s="3"/>
      <c r="T21" s="3"/>
    </row>
    <row r="22" spans="1:20" ht="20.100000000000001" customHeight="1" outlineLevel="1" x14ac:dyDescent="0.2">
      <c r="A22" s="524">
        <v>9</v>
      </c>
      <c r="B22" s="526" t="s">
        <v>643</v>
      </c>
      <c r="C22" s="526" t="s">
        <v>648</v>
      </c>
      <c r="D22" s="526" t="s">
        <v>497</v>
      </c>
      <c r="E22" s="526" t="s">
        <v>653</v>
      </c>
      <c r="F22" s="530"/>
      <c r="G22" s="3" t="s">
        <v>542</v>
      </c>
      <c r="H22" s="134">
        <v>60</v>
      </c>
      <c r="I22" s="137">
        <v>90</v>
      </c>
      <c r="J22" s="138">
        <v>90</v>
      </c>
      <c r="K22" s="138">
        <v>90</v>
      </c>
      <c r="L22" s="138">
        <v>80</v>
      </c>
      <c r="M22" s="138">
        <v>80</v>
      </c>
      <c r="N22" s="138">
        <v>80</v>
      </c>
      <c r="O22" s="138">
        <v>70</v>
      </c>
      <c r="P22" s="138">
        <v>70</v>
      </c>
      <c r="Q22" s="134" t="e">
        <f>'[4]L3&amp;VS-Paint'!Q36</f>
        <v>#REF!</v>
      </c>
      <c r="R22" s="134" t="e">
        <f>'[4]L3&amp;VS-Paint'!R36</f>
        <v>#REF!</v>
      </c>
      <c r="S22" s="134" t="e">
        <f>'[4]L3&amp;VS-Paint'!S36</f>
        <v>#REF!</v>
      </c>
      <c r="T22" s="134" t="e">
        <f>'[4]L3&amp;VS-Paint'!T36</f>
        <v>#REF!</v>
      </c>
    </row>
    <row r="23" spans="1:20" ht="20.100000000000001" customHeight="1" outlineLevel="1" x14ac:dyDescent="0.2">
      <c r="A23" s="525"/>
      <c r="B23" s="527"/>
      <c r="C23" s="527"/>
      <c r="D23" s="527"/>
      <c r="E23" s="527"/>
      <c r="F23" s="531"/>
      <c r="G23" s="3" t="s">
        <v>543</v>
      </c>
      <c r="H23" s="3">
        <v>77</v>
      </c>
      <c r="I23" s="146">
        <v>89</v>
      </c>
      <c r="J23" s="147">
        <v>81</v>
      </c>
      <c r="K23" s="147">
        <v>77</v>
      </c>
      <c r="L23" s="147">
        <v>77</v>
      </c>
      <c r="M23" s="147">
        <v>76</v>
      </c>
      <c r="N23" s="147">
        <v>76</v>
      </c>
      <c r="O23" s="147">
        <v>69</v>
      </c>
      <c r="P23" s="147">
        <v>69</v>
      </c>
      <c r="Q23" s="3"/>
      <c r="R23" s="3"/>
      <c r="S23" s="3"/>
      <c r="T23" s="3"/>
    </row>
    <row r="24" spans="1:20" ht="20.100000000000001" customHeight="1" outlineLevel="1" x14ac:dyDescent="0.2">
      <c r="A24" s="524">
        <v>10</v>
      </c>
      <c r="B24" s="526" t="s">
        <v>643</v>
      </c>
      <c r="C24" s="526" t="s">
        <v>648</v>
      </c>
      <c r="D24" s="526" t="s">
        <v>497</v>
      </c>
      <c r="E24" s="526" t="s">
        <v>654</v>
      </c>
      <c r="F24" s="530"/>
      <c r="G24" s="3" t="s">
        <v>542</v>
      </c>
      <c r="H24" s="172">
        <v>0.95499999999999996</v>
      </c>
      <c r="I24" s="140">
        <v>0.95499999999999996</v>
      </c>
      <c r="J24" s="140">
        <v>0.95499999999999996</v>
      </c>
      <c r="K24" s="140">
        <v>0.95499999999999996</v>
      </c>
      <c r="L24" s="140">
        <v>0.95499999999999996</v>
      </c>
      <c r="M24" s="140">
        <v>0.95499999999999996</v>
      </c>
      <c r="N24" s="140">
        <v>0.95499999999999996</v>
      </c>
      <c r="O24" s="140">
        <v>0.95499999999999996</v>
      </c>
      <c r="P24" s="140">
        <v>0.95499999999999996</v>
      </c>
      <c r="Q24" s="140">
        <v>0.95499999999999996</v>
      </c>
      <c r="R24" s="172">
        <v>0.95499999999999996</v>
      </c>
      <c r="S24" s="140">
        <v>0.95499999999999996</v>
      </c>
      <c r="T24" s="140">
        <v>0.95499999999999996</v>
      </c>
    </row>
    <row r="25" spans="1:20" ht="20.100000000000001" customHeight="1" outlineLevel="1" x14ac:dyDescent="0.2">
      <c r="A25" s="525"/>
      <c r="B25" s="527"/>
      <c r="C25" s="527"/>
      <c r="D25" s="527"/>
      <c r="E25" s="527"/>
      <c r="F25" s="531"/>
      <c r="G25" s="3" t="s">
        <v>543</v>
      </c>
      <c r="H25" s="112">
        <v>0.95499999999999996</v>
      </c>
      <c r="I25" s="211">
        <v>0.96599999999999997</v>
      </c>
      <c r="J25" s="211">
        <v>0.98299999999999998</v>
      </c>
      <c r="K25" s="211">
        <v>0.97299999999999998</v>
      </c>
      <c r="L25" s="211">
        <v>0.95899999999999996</v>
      </c>
      <c r="M25" s="148">
        <v>0.95699999999999996</v>
      </c>
      <c r="N25" s="452">
        <v>0.95399999999999996</v>
      </c>
      <c r="O25" s="452">
        <v>0.96499999999999997</v>
      </c>
      <c r="P25" s="3"/>
      <c r="Q25" s="3"/>
      <c r="R25" s="3"/>
      <c r="S25" s="3"/>
      <c r="T25" s="3"/>
    </row>
    <row r="26" spans="1:20" ht="20.100000000000001" customHeight="1" outlineLevel="1" x14ac:dyDescent="0.2">
      <c r="A26" s="524">
        <v>11</v>
      </c>
      <c r="B26" s="526" t="s">
        <v>643</v>
      </c>
      <c r="C26" s="526" t="s">
        <v>648</v>
      </c>
      <c r="D26" s="526" t="s">
        <v>497</v>
      </c>
      <c r="E26" s="526" t="s">
        <v>655</v>
      </c>
      <c r="F26" s="530"/>
      <c r="G26" s="3" t="s">
        <v>542</v>
      </c>
      <c r="H26" s="172">
        <v>0.95499999999999996</v>
      </c>
      <c r="I26" s="140">
        <v>0.95499999999999996</v>
      </c>
      <c r="J26" s="140">
        <v>0.95499999999999996</v>
      </c>
      <c r="K26" s="140">
        <v>0.95499999999999996</v>
      </c>
      <c r="L26" s="140">
        <v>0.95499999999999996</v>
      </c>
      <c r="M26" s="140">
        <v>0.95499999999999996</v>
      </c>
      <c r="N26" s="140">
        <v>0.95499999999999996</v>
      </c>
      <c r="O26" s="140">
        <v>0.95499999999999996</v>
      </c>
      <c r="P26" s="140">
        <v>0.95499999999999996</v>
      </c>
      <c r="Q26" s="140">
        <v>0.95499999999999996</v>
      </c>
      <c r="R26" s="172">
        <v>0.95499999999999996</v>
      </c>
      <c r="S26" s="140">
        <v>0.95499999999999996</v>
      </c>
      <c r="T26" s="140">
        <v>0.95499999999999996</v>
      </c>
    </row>
    <row r="27" spans="1:20" ht="20.100000000000001" customHeight="1" outlineLevel="1" x14ac:dyDescent="0.2">
      <c r="A27" s="525"/>
      <c r="B27" s="527"/>
      <c r="C27" s="527"/>
      <c r="D27" s="527"/>
      <c r="E27" s="527"/>
      <c r="F27" s="531"/>
      <c r="G27" s="3" t="s">
        <v>543</v>
      </c>
      <c r="H27" s="112">
        <v>0.95499999999999996</v>
      </c>
      <c r="I27" s="132">
        <v>0.92800000000000005</v>
      </c>
      <c r="J27" s="132">
        <v>0.93200000000000005</v>
      </c>
      <c r="K27" s="132">
        <v>0.92600000000000005</v>
      </c>
      <c r="L27" s="132">
        <v>0.93500000000000005</v>
      </c>
      <c r="M27" s="132">
        <v>0.94699999999999995</v>
      </c>
      <c r="N27" s="260">
        <v>0.95099999999999996</v>
      </c>
      <c r="O27" s="452">
        <v>0.97199999999999998</v>
      </c>
      <c r="P27" s="3"/>
      <c r="Q27" s="3"/>
      <c r="R27" s="3"/>
      <c r="S27" s="3"/>
      <c r="T27" s="3"/>
    </row>
    <row r="28" spans="1:20" ht="20.100000000000001" customHeight="1" outlineLevel="1" x14ac:dyDescent="0.2">
      <c r="A28" s="524">
        <v>12</v>
      </c>
      <c r="B28" s="526" t="s">
        <v>643</v>
      </c>
      <c r="C28" s="526" t="s">
        <v>648</v>
      </c>
      <c r="D28" s="526" t="s">
        <v>497</v>
      </c>
      <c r="E28" s="526" t="s">
        <v>656</v>
      </c>
      <c r="F28" s="530"/>
      <c r="G28" s="3" t="s">
        <v>542</v>
      </c>
      <c r="H28" s="139">
        <v>0.95499999999999996</v>
      </c>
      <c r="I28" s="140">
        <v>0.95499999999999996</v>
      </c>
      <c r="J28" s="140">
        <v>0.95499999999999996</v>
      </c>
      <c r="K28" s="140">
        <v>0.95499999999999996</v>
      </c>
      <c r="L28" s="140">
        <v>0.95499999999999996</v>
      </c>
      <c r="M28" s="140">
        <v>0.95499999999999996</v>
      </c>
      <c r="N28" s="140">
        <v>0.95499999999999996</v>
      </c>
      <c r="O28" s="140">
        <v>0.95499999999999996</v>
      </c>
      <c r="P28" s="140">
        <v>0.95499999999999996</v>
      </c>
      <c r="Q28" s="140">
        <v>0.95499999999999996</v>
      </c>
      <c r="R28" s="139">
        <v>0.95499999999999996</v>
      </c>
      <c r="S28" s="140">
        <v>0.95499999999999996</v>
      </c>
      <c r="T28" s="140">
        <v>0.95499999999999996</v>
      </c>
    </row>
    <row r="29" spans="1:20" ht="20.100000000000001" customHeight="1" outlineLevel="1" x14ac:dyDescent="0.2">
      <c r="A29" s="525"/>
      <c r="B29" s="527"/>
      <c r="C29" s="527"/>
      <c r="D29" s="527"/>
      <c r="E29" s="527"/>
      <c r="F29" s="531"/>
      <c r="G29" s="3" t="s">
        <v>543</v>
      </c>
      <c r="H29" s="148">
        <v>0.995</v>
      </c>
      <c r="I29" s="148">
        <v>0.99</v>
      </c>
      <c r="J29" s="148">
        <v>0.996</v>
      </c>
      <c r="K29" s="148">
        <v>0.99399999999999999</v>
      </c>
      <c r="L29" s="148">
        <v>0.995</v>
      </c>
      <c r="M29" s="148">
        <v>0.996</v>
      </c>
      <c r="N29" s="148">
        <v>0.99299999999999999</v>
      </c>
      <c r="O29" s="148">
        <v>0.98699999999999999</v>
      </c>
      <c r="P29" s="148">
        <v>1</v>
      </c>
      <c r="Q29" s="100"/>
      <c r="R29" s="100"/>
      <c r="S29" s="100"/>
      <c r="T29" s="100"/>
    </row>
    <row r="30" spans="1:20" ht="20.100000000000001" customHeight="1" outlineLevel="1" x14ac:dyDescent="0.2">
      <c r="A30" s="524">
        <v>13</v>
      </c>
      <c r="B30" s="526" t="s">
        <v>643</v>
      </c>
      <c r="C30" s="526" t="s">
        <v>648</v>
      </c>
      <c r="D30" s="526" t="s">
        <v>519</v>
      </c>
      <c r="E30" s="526" t="s">
        <v>657</v>
      </c>
      <c r="F30" s="530"/>
      <c r="G30" s="3" t="s">
        <v>542</v>
      </c>
      <c r="H30" s="135">
        <f t="shared" ref="H30:H43" si="1">H111</f>
        <v>0.92</v>
      </c>
      <c r="I30" s="135">
        <f t="shared" ref="I30:T31" si="2">I111</f>
        <v>0.89</v>
      </c>
      <c r="J30" s="135">
        <f t="shared" si="2"/>
        <v>0.89</v>
      </c>
      <c r="K30" s="135">
        <f t="shared" si="2"/>
        <v>0.89</v>
      </c>
      <c r="L30" s="135">
        <f t="shared" si="2"/>
        <v>0.9</v>
      </c>
      <c r="M30" s="135">
        <f t="shared" si="2"/>
        <v>0.9</v>
      </c>
      <c r="N30" s="135">
        <f t="shared" si="2"/>
        <v>0.9</v>
      </c>
      <c r="O30" s="135">
        <f t="shared" si="2"/>
        <v>0.91</v>
      </c>
      <c r="P30" s="135">
        <f t="shared" si="2"/>
        <v>0.91</v>
      </c>
      <c r="Q30" s="135">
        <f t="shared" si="2"/>
        <v>0.91</v>
      </c>
      <c r="R30" s="135">
        <f t="shared" si="2"/>
        <v>0.92</v>
      </c>
      <c r="S30" s="135">
        <f t="shared" si="2"/>
        <v>0.92</v>
      </c>
      <c r="T30" s="135">
        <f t="shared" si="2"/>
        <v>0.92</v>
      </c>
    </row>
    <row r="31" spans="1:20" ht="20.100000000000001" customHeight="1" outlineLevel="1" x14ac:dyDescent="0.2">
      <c r="A31" s="525"/>
      <c r="B31" s="527"/>
      <c r="C31" s="527"/>
      <c r="D31" s="527"/>
      <c r="E31" s="527"/>
      <c r="F31" s="531"/>
      <c r="G31" s="3" t="s">
        <v>543</v>
      </c>
      <c r="H31" s="135">
        <f t="shared" si="1"/>
        <v>0.89100000000000001</v>
      </c>
      <c r="I31" s="135">
        <f t="shared" si="2"/>
        <v>0.88500000000000001</v>
      </c>
      <c r="J31" s="135">
        <f t="shared" si="2"/>
        <v>0.89600000000000002</v>
      </c>
      <c r="K31" s="135">
        <f t="shared" si="2"/>
        <v>0.89359999999999995</v>
      </c>
      <c r="L31" s="135">
        <f t="shared" si="2"/>
        <v>0.90129999999999999</v>
      </c>
      <c r="M31" s="135">
        <f t="shared" si="2"/>
        <v>0.90090000000000003</v>
      </c>
      <c r="N31" s="135">
        <f t="shared" si="2"/>
        <v>0.90200000000000002</v>
      </c>
      <c r="O31" s="135">
        <f t="shared" si="2"/>
        <v>0.89300000000000002</v>
      </c>
      <c r="P31" s="135"/>
      <c r="Q31" s="135"/>
      <c r="R31" s="135"/>
      <c r="S31" s="135"/>
      <c r="T31" s="135"/>
    </row>
    <row r="32" spans="1:20" ht="20.100000000000001" customHeight="1" outlineLevel="1" x14ac:dyDescent="0.2">
      <c r="A32" s="524">
        <v>14</v>
      </c>
      <c r="B32" s="526" t="s">
        <v>643</v>
      </c>
      <c r="C32" s="526" t="s">
        <v>648</v>
      </c>
      <c r="D32" s="526" t="s">
        <v>519</v>
      </c>
      <c r="E32" s="526" t="s">
        <v>34</v>
      </c>
      <c r="F32" s="530"/>
      <c r="G32" s="3" t="s">
        <v>542</v>
      </c>
      <c r="H32" s="135">
        <f t="shared" si="1"/>
        <v>0.94499999999999995</v>
      </c>
      <c r="I32" s="135">
        <f t="shared" ref="I32:T32" si="3">I113</f>
        <v>0.91500000000000004</v>
      </c>
      <c r="J32" s="135">
        <f t="shared" si="3"/>
        <v>0.91500000000000004</v>
      </c>
      <c r="K32" s="135">
        <f t="shared" si="3"/>
        <v>0.91500000000000004</v>
      </c>
      <c r="L32" s="135">
        <f t="shared" si="3"/>
        <v>0.92500000000000004</v>
      </c>
      <c r="M32" s="135">
        <f t="shared" si="3"/>
        <v>0.92500000000000004</v>
      </c>
      <c r="N32" s="135">
        <f t="shared" si="3"/>
        <v>0.92500000000000004</v>
      </c>
      <c r="O32" s="135">
        <f t="shared" si="3"/>
        <v>0.93500000000000005</v>
      </c>
      <c r="P32" s="135">
        <f t="shared" si="3"/>
        <v>0.93500000000000005</v>
      </c>
      <c r="Q32" s="135">
        <f t="shared" si="3"/>
        <v>0.93500000000000005</v>
      </c>
      <c r="R32" s="135">
        <f t="shared" si="3"/>
        <v>0.94499999999999995</v>
      </c>
      <c r="S32" s="135">
        <f t="shared" si="3"/>
        <v>0.94499999999999995</v>
      </c>
      <c r="T32" s="135">
        <f t="shared" si="3"/>
        <v>0.94499999999999995</v>
      </c>
    </row>
    <row r="33" spans="1:20" ht="20.100000000000001" customHeight="1" outlineLevel="1" x14ac:dyDescent="0.2">
      <c r="A33" s="525"/>
      <c r="B33" s="527"/>
      <c r="C33" s="527"/>
      <c r="D33" s="527"/>
      <c r="E33" s="527"/>
      <c r="F33" s="531"/>
      <c r="G33" s="3" t="s">
        <v>543</v>
      </c>
      <c r="H33" s="135">
        <f t="shared" si="1"/>
        <v>0.91339999999999999</v>
      </c>
      <c r="I33" s="135">
        <f t="shared" ref="I33:O33" si="4">I114</f>
        <v>0.91220000000000001</v>
      </c>
      <c r="J33" s="135">
        <f t="shared" si="4"/>
        <v>0.92159999999999997</v>
      </c>
      <c r="K33" s="135">
        <f t="shared" si="4"/>
        <v>0.92179999999999995</v>
      </c>
      <c r="L33" s="135">
        <f t="shared" si="4"/>
        <v>0.91890000000000005</v>
      </c>
      <c r="M33" s="135">
        <f t="shared" si="4"/>
        <v>0.91339999999999999</v>
      </c>
      <c r="N33" s="135">
        <f t="shared" si="4"/>
        <v>0.88700000000000001</v>
      </c>
      <c r="O33" s="135">
        <f t="shared" si="4"/>
        <v>0.89700000000000002</v>
      </c>
      <c r="P33" s="135"/>
      <c r="Q33" s="135"/>
      <c r="R33" s="135"/>
      <c r="S33" s="135"/>
      <c r="T33" s="135"/>
    </row>
    <row r="34" spans="1:20" ht="20.100000000000001" customHeight="1" outlineLevel="1" x14ac:dyDescent="0.2">
      <c r="A34" s="524">
        <v>15</v>
      </c>
      <c r="B34" s="526" t="s">
        <v>643</v>
      </c>
      <c r="C34" s="526" t="s">
        <v>648</v>
      </c>
      <c r="D34" s="526" t="s">
        <v>497</v>
      </c>
      <c r="E34" s="526" t="s">
        <v>628</v>
      </c>
      <c r="F34" s="530"/>
      <c r="G34" s="3" t="s">
        <v>542</v>
      </c>
      <c r="H34" s="135">
        <f t="shared" si="1"/>
        <v>0.7</v>
      </c>
      <c r="I34" s="135">
        <f t="shared" ref="I34:T34" si="5">I115</f>
        <v>0.4</v>
      </c>
      <c r="J34" s="135">
        <f t="shared" si="5"/>
        <v>0.4</v>
      </c>
      <c r="K34" s="135">
        <f t="shared" si="5"/>
        <v>0.4</v>
      </c>
      <c r="L34" s="135">
        <f t="shared" si="5"/>
        <v>0.5</v>
      </c>
      <c r="M34" s="135">
        <f t="shared" si="5"/>
        <v>0.5</v>
      </c>
      <c r="N34" s="135">
        <f t="shared" si="5"/>
        <v>0.5</v>
      </c>
      <c r="O34" s="135">
        <f t="shared" si="5"/>
        <v>0.55000000000000004</v>
      </c>
      <c r="P34" s="135">
        <f t="shared" si="5"/>
        <v>0.6</v>
      </c>
      <c r="Q34" s="135">
        <f t="shared" si="5"/>
        <v>0.6</v>
      </c>
      <c r="R34" s="135">
        <f t="shared" si="5"/>
        <v>0.7</v>
      </c>
      <c r="S34" s="135">
        <f t="shared" si="5"/>
        <v>0.7</v>
      </c>
      <c r="T34" s="135">
        <f t="shared" si="5"/>
        <v>0.7</v>
      </c>
    </row>
    <row r="35" spans="1:20" ht="20.100000000000001" customHeight="1" outlineLevel="1" x14ac:dyDescent="0.2">
      <c r="A35" s="525"/>
      <c r="B35" s="527"/>
      <c r="C35" s="527"/>
      <c r="D35" s="527"/>
      <c r="E35" s="527"/>
      <c r="F35" s="531"/>
      <c r="G35" s="3" t="s">
        <v>543</v>
      </c>
      <c r="H35" s="135">
        <f t="shared" si="1"/>
        <v>0.3896</v>
      </c>
      <c r="I35" s="135">
        <f t="shared" ref="I35:O35" si="6">I116</f>
        <v>0.35</v>
      </c>
      <c r="J35" s="135">
        <f t="shared" si="6"/>
        <v>0.39</v>
      </c>
      <c r="K35" s="135">
        <f t="shared" si="6"/>
        <v>0.39</v>
      </c>
      <c r="L35" s="135">
        <f t="shared" si="6"/>
        <v>0.44840000000000002</v>
      </c>
      <c r="M35" s="135">
        <f t="shared" si="6"/>
        <v>0.3896</v>
      </c>
      <c r="N35" s="135">
        <f t="shared" si="6"/>
        <v>0.42699999999999999</v>
      </c>
      <c r="O35" s="135">
        <f t="shared" si="6"/>
        <v>0.56699999999999995</v>
      </c>
      <c r="P35" s="135"/>
      <c r="Q35" s="135"/>
      <c r="R35" s="135"/>
      <c r="S35" s="135"/>
      <c r="T35" s="135"/>
    </row>
    <row r="36" spans="1:20" ht="20.100000000000001" customHeight="1" outlineLevel="1" x14ac:dyDescent="0.2">
      <c r="A36" s="524">
        <v>16</v>
      </c>
      <c r="B36" s="526" t="s">
        <v>643</v>
      </c>
      <c r="C36" s="526" t="s">
        <v>648</v>
      </c>
      <c r="D36" s="526" t="s">
        <v>497</v>
      </c>
      <c r="E36" s="526" t="s">
        <v>32</v>
      </c>
      <c r="F36" s="530"/>
      <c r="G36" s="3" t="s">
        <v>542</v>
      </c>
      <c r="H36" s="135">
        <f t="shared" si="1"/>
        <v>0.8</v>
      </c>
      <c r="I36" s="135">
        <f t="shared" ref="I36:T36" si="7">I117</f>
        <v>0.65</v>
      </c>
      <c r="J36" s="135">
        <f t="shared" si="7"/>
        <v>0.65</v>
      </c>
      <c r="K36" s="135">
        <f t="shared" si="7"/>
        <v>0.65</v>
      </c>
      <c r="L36" s="135">
        <f t="shared" si="7"/>
        <v>0.7</v>
      </c>
      <c r="M36" s="135">
        <f t="shared" si="7"/>
        <v>0.7</v>
      </c>
      <c r="N36" s="135">
        <f t="shared" si="7"/>
        <v>0.7</v>
      </c>
      <c r="O36" s="135">
        <f t="shared" si="7"/>
        <v>0.75</v>
      </c>
      <c r="P36" s="135">
        <f t="shared" si="7"/>
        <v>0.75</v>
      </c>
      <c r="Q36" s="135">
        <f t="shared" si="7"/>
        <v>0.75</v>
      </c>
      <c r="R36" s="135">
        <f t="shared" si="7"/>
        <v>0.8</v>
      </c>
      <c r="S36" s="135">
        <f t="shared" si="7"/>
        <v>0.8</v>
      </c>
      <c r="T36" s="135">
        <f t="shared" si="7"/>
        <v>0.8</v>
      </c>
    </row>
    <row r="37" spans="1:20" ht="20.100000000000001" customHeight="1" outlineLevel="1" x14ac:dyDescent="0.2">
      <c r="A37" s="525"/>
      <c r="B37" s="527"/>
      <c r="C37" s="527"/>
      <c r="D37" s="527"/>
      <c r="E37" s="527"/>
      <c r="F37" s="531"/>
      <c r="G37" s="3" t="s">
        <v>543</v>
      </c>
      <c r="H37" s="135">
        <f t="shared" si="1"/>
        <v>0.81089999999999995</v>
      </c>
      <c r="I37" s="135">
        <f t="shared" ref="I37:O37" si="8">I118</f>
        <v>0.71640000000000004</v>
      </c>
      <c r="J37" s="135">
        <f t="shared" si="8"/>
        <v>0.65090000000000003</v>
      </c>
      <c r="K37" s="135">
        <f t="shared" si="8"/>
        <v>0.72109999999999996</v>
      </c>
      <c r="L37" s="135">
        <f t="shared" si="8"/>
        <v>0.78469999999999995</v>
      </c>
      <c r="M37" s="135">
        <f t="shared" si="8"/>
        <v>0.81089999999999995</v>
      </c>
      <c r="N37" s="135">
        <f t="shared" si="8"/>
        <v>0.67200000000000004</v>
      </c>
      <c r="O37" s="135">
        <f t="shared" si="8"/>
        <v>0.64400000000000002</v>
      </c>
      <c r="P37" s="135"/>
      <c r="Q37" s="135"/>
      <c r="R37" s="135"/>
      <c r="S37" s="135"/>
      <c r="T37" s="135"/>
    </row>
    <row r="38" spans="1:20" ht="20.100000000000001" customHeight="1" outlineLevel="1" x14ac:dyDescent="0.2">
      <c r="A38" s="524">
        <v>17</v>
      </c>
      <c r="B38" s="526" t="s">
        <v>643</v>
      </c>
      <c r="C38" s="526" t="s">
        <v>648</v>
      </c>
      <c r="D38" s="526" t="s">
        <v>497</v>
      </c>
      <c r="E38" s="526" t="s">
        <v>658</v>
      </c>
      <c r="F38" s="530"/>
      <c r="G38" s="3" t="s">
        <v>542</v>
      </c>
      <c r="H38" s="135">
        <f t="shared" si="1"/>
        <v>0.8</v>
      </c>
      <c r="I38" s="135">
        <f t="shared" ref="I38:T38" si="9">I119</f>
        <v>0.5</v>
      </c>
      <c r="J38" s="135">
        <f t="shared" si="9"/>
        <v>0.5</v>
      </c>
      <c r="K38" s="135">
        <f t="shared" si="9"/>
        <v>0.5</v>
      </c>
      <c r="L38" s="135">
        <f t="shared" si="9"/>
        <v>0.6</v>
      </c>
      <c r="M38" s="135">
        <f t="shared" si="9"/>
        <v>0.6</v>
      </c>
      <c r="N38" s="135">
        <f t="shared" si="9"/>
        <v>0.6</v>
      </c>
      <c r="O38" s="135">
        <f t="shared" si="9"/>
        <v>0.7</v>
      </c>
      <c r="P38" s="135">
        <f t="shared" si="9"/>
        <v>0.7</v>
      </c>
      <c r="Q38" s="135">
        <f t="shared" si="9"/>
        <v>0.7</v>
      </c>
      <c r="R38" s="135">
        <f t="shared" si="9"/>
        <v>0.8</v>
      </c>
      <c r="S38" s="135">
        <f t="shared" si="9"/>
        <v>0.8</v>
      </c>
      <c r="T38" s="135">
        <f t="shared" si="9"/>
        <v>0.8</v>
      </c>
    </row>
    <row r="39" spans="1:20" ht="20.100000000000001" customHeight="1" outlineLevel="1" x14ac:dyDescent="0.2">
      <c r="A39" s="525"/>
      <c r="B39" s="527"/>
      <c r="C39" s="527"/>
      <c r="D39" s="527"/>
      <c r="E39" s="527"/>
      <c r="F39" s="531"/>
      <c r="G39" s="3" t="s">
        <v>543</v>
      </c>
      <c r="H39" s="135">
        <f t="shared" si="1"/>
        <v>0.68089999999999995</v>
      </c>
      <c r="I39" s="135">
        <f t="shared" ref="I39:O39" si="10">I120</f>
        <v>0.54</v>
      </c>
      <c r="J39" s="135">
        <f t="shared" si="10"/>
        <v>0.54</v>
      </c>
      <c r="K39" s="135">
        <f t="shared" si="10"/>
        <v>0.64</v>
      </c>
      <c r="L39" s="135">
        <f t="shared" si="10"/>
        <v>0.6966</v>
      </c>
      <c r="M39" s="135">
        <f t="shared" si="10"/>
        <v>0.68089999999999995</v>
      </c>
      <c r="N39" s="135">
        <f t="shared" si="10"/>
        <v>0.63600000000000001</v>
      </c>
      <c r="O39" s="135">
        <f t="shared" si="10"/>
        <v>0.48399999999999999</v>
      </c>
      <c r="P39" s="135"/>
      <c r="Q39" s="135"/>
      <c r="R39" s="135"/>
      <c r="S39" s="135"/>
      <c r="T39" s="135"/>
    </row>
    <row r="40" spans="1:20" ht="20.100000000000001" customHeight="1" outlineLevel="1" x14ac:dyDescent="0.2">
      <c r="A40" s="524">
        <v>18</v>
      </c>
      <c r="B40" s="526" t="s">
        <v>643</v>
      </c>
      <c r="C40" s="526" t="s">
        <v>648</v>
      </c>
      <c r="D40" s="526" t="s">
        <v>497</v>
      </c>
      <c r="E40" s="526" t="s">
        <v>659</v>
      </c>
      <c r="F40" s="530"/>
      <c r="G40" s="3" t="s">
        <v>542</v>
      </c>
      <c r="H40" s="135">
        <f t="shared" si="1"/>
        <v>0.6</v>
      </c>
      <c r="I40" s="135">
        <f t="shared" ref="I40:T40" si="11">I121</f>
        <v>0.3</v>
      </c>
      <c r="J40" s="135">
        <f t="shared" si="11"/>
        <v>0.3</v>
      </c>
      <c r="K40" s="135">
        <f t="shared" si="11"/>
        <v>0.3</v>
      </c>
      <c r="L40" s="135">
        <f t="shared" si="11"/>
        <v>0.4</v>
      </c>
      <c r="M40" s="135">
        <f t="shared" si="11"/>
        <v>0.4</v>
      </c>
      <c r="N40" s="135">
        <f t="shared" si="11"/>
        <v>0.4</v>
      </c>
      <c r="O40" s="135">
        <f t="shared" si="11"/>
        <v>0.5</v>
      </c>
      <c r="P40" s="135">
        <f t="shared" si="11"/>
        <v>0.5</v>
      </c>
      <c r="Q40" s="135">
        <f t="shared" si="11"/>
        <v>0.5</v>
      </c>
      <c r="R40" s="135">
        <f t="shared" si="11"/>
        <v>0.6</v>
      </c>
      <c r="S40" s="135">
        <f t="shared" si="11"/>
        <v>0.6</v>
      </c>
      <c r="T40" s="135">
        <f t="shared" si="11"/>
        <v>0.6</v>
      </c>
    </row>
    <row r="41" spans="1:20" ht="20.100000000000001" customHeight="1" outlineLevel="1" x14ac:dyDescent="0.2">
      <c r="A41" s="525"/>
      <c r="B41" s="527"/>
      <c r="C41" s="527"/>
      <c r="D41" s="527"/>
      <c r="E41" s="527"/>
      <c r="F41" s="531"/>
      <c r="G41" s="3" t="s">
        <v>543</v>
      </c>
      <c r="H41" s="135">
        <f t="shared" si="1"/>
        <v>9.8699999999999996E-2</v>
      </c>
      <c r="I41" s="135">
        <f t="shared" ref="I41:O41" si="12">I122</f>
        <v>0.11269999999999999</v>
      </c>
      <c r="J41" s="135">
        <f t="shared" si="12"/>
        <v>6.4500000000000002E-2</v>
      </c>
      <c r="K41" s="135">
        <f t="shared" si="12"/>
        <v>0.1111</v>
      </c>
      <c r="L41" s="135">
        <f t="shared" si="12"/>
        <v>4.9500000000000002E-2</v>
      </c>
      <c r="M41" s="135">
        <f t="shared" si="12"/>
        <v>7.0599999999999996E-2</v>
      </c>
      <c r="N41" s="135">
        <f t="shared" si="12"/>
        <v>4.2000000000000003E-2</v>
      </c>
      <c r="O41" s="135">
        <f t="shared" si="12"/>
        <v>8.9999999999999993E-3</v>
      </c>
      <c r="P41" s="135"/>
      <c r="Q41" s="135"/>
      <c r="R41" s="135"/>
      <c r="S41" s="135"/>
      <c r="T41" s="135"/>
    </row>
    <row r="42" spans="1:20" ht="20.100000000000001" customHeight="1" outlineLevel="1" x14ac:dyDescent="0.2">
      <c r="A42" s="524">
        <v>19</v>
      </c>
      <c r="B42" s="526" t="s">
        <v>643</v>
      </c>
      <c r="C42" s="526" t="s">
        <v>648</v>
      </c>
      <c r="D42" s="526" t="s">
        <v>497</v>
      </c>
      <c r="E42" s="526" t="s">
        <v>660</v>
      </c>
      <c r="F42" s="530"/>
      <c r="G42" s="3" t="s">
        <v>542</v>
      </c>
      <c r="H42" s="135">
        <f t="shared" si="1"/>
        <v>0.8</v>
      </c>
      <c r="I42" s="135">
        <f t="shared" ref="I42:T42" si="13">I123</f>
        <v>0.5</v>
      </c>
      <c r="J42" s="135">
        <f t="shared" si="13"/>
        <v>0.5</v>
      </c>
      <c r="K42" s="135">
        <f t="shared" si="13"/>
        <v>0.5</v>
      </c>
      <c r="L42" s="135">
        <f t="shared" si="13"/>
        <v>0.6</v>
      </c>
      <c r="M42" s="135">
        <f t="shared" si="13"/>
        <v>0.6</v>
      </c>
      <c r="N42" s="135">
        <f t="shared" si="13"/>
        <v>0.6</v>
      </c>
      <c r="O42" s="135">
        <f t="shared" si="13"/>
        <v>0.7</v>
      </c>
      <c r="P42" s="135">
        <f t="shared" si="13"/>
        <v>0.7</v>
      </c>
      <c r="Q42" s="135">
        <f t="shared" si="13"/>
        <v>0.7</v>
      </c>
      <c r="R42" s="135">
        <f t="shared" si="13"/>
        <v>0.8</v>
      </c>
      <c r="S42" s="135">
        <f t="shared" si="13"/>
        <v>0.8</v>
      </c>
      <c r="T42" s="135">
        <f t="shared" si="13"/>
        <v>0.8</v>
      </c>
    </row>
    <row r="43" spans="1:20" ht="20.100000000000001" customHeight="1" outlineLevel="1" x14ac:dyDescent="0.2">
      <c r="A43" s="525"/>
      <c r="B43" s="527"/>
      <c r="C43" s="527"/>
      <c r="D43" s="527"/>
      <c r="E43" s="527"/>
      <c r="F43" s="531"/>
      <c r="G43" s="3" t="s">
        <v>543</v>
      </c>
      <c r="H43" s="135">
        <f t="shared" si="1"/>
        <v>0.6593</v>
      </c>
      <c r="I43" s="135">
        <f t="shared" ref="I43:O43" si="14">I124</f>
        <v>0.27689999999999998</v>
      </c>
      <c r="J43" s="135">
        <f t="shared" si="14"/>
        <v>0.3256</v>
      </c>
      <c r="K43" s="135">
        <f t="shared" si="14"/>
        <v>0.51719999999999999</v>
      </c>
      <c r="L43" s="135">
        <f t="shared" si="14"/>
        <v>0.60419999999999996</v>
      </c>
      <c r="M43" s="135">
        <f t="shared" si="14"/>
        <v>0.6593</v>
      </c>
      <c r="N43" s="135">
        <f t="shared" si="14"/>
        <v>0.52300000000000002</v>
      </c>
      <c r="O43" s="135">
        <f t="shared" si="14"/>
        <v>0.44400000000000001</v>
      </c>
      <c r="P43" s="135"/>
      <c r="Q43" s="135"/>
      <c r="R43" s="135"/>
      <c r="S43" s="135"/>
      <c r="T43" s="135"/>
    </row>
    <row r="44" spans="1:20" ht="20.100000000000001" customHeight="1" outlineLevel="1" x14ac:dyDescent="0.2">
      <c r="A44" s="524">
        <v>20</v>
      </c>
      <c r="B44" s="526" t="s">
        <v>643</v>
      </c>
      <c r="C44" s="526" t="s">
        <v>648</v>
      </c>
      <c r="D44" s="526" t="s">
        <v>519</v>
      </c>
      <c r="E44" s="526" t="s">
        <v>661</v>
      </c>
      <c r="F44" s="530"/>
      <c r="G44" s="3" t="s">
        <v>542</v>
      </c>
      <c r="H44" s="135">
        <v>0.9</v>
      </c>
      <c r="I44" s="135">
        <v>0.9</v>
      </c>
      <c r="J44" s="135">
        <v>0.9</v>
      </c>
      <c r="K44" s="135">
        <v>0.9</v>
      </c>
      <c r="L44" s="135">
        <v>0.9</v>
      </c>
      <c r="M44" s="135">
        <v>0.9</v>
      </c>
      <c r="N44" s="135">
        <v>0.9</v>
      </c>
      <c r="O44" s="135">
        <v>0.9</v>
      </c>
      <c r="P44" s="135">
        <v>0.9</v>
      </c>
      <c r="Q44" s="135">
        <v>0.9</v>
      </c>
      <c r="R44" s="135">
        <v>0.9</v>
      </c>
      <c r="S44" s="135">
        <v>0.9</v>
      </c>
      <c r="T44" s="135">
        <v>0.9</v>
      </c>
    </row>
    <row r="45" spans="1:20" ht="20.100000000000001" customHeight="1" outlineLevel="1" x14ac:dyDescent="0.2">
      <c r="A45" s="525"/>
      <c r="B45" s="527"/>
      <c r="C45" s="527"/>
      <c r="D45" s="527"/>
      <c r="E45" s="527"/>
      <c r="F45" s="531"/>
      <c r="G45" s="3" t="s">
        <v>543</v>
      </c>
      <c r="H45" s="7"/>
      <c r="I45" s="150">
        <v>0.92500000000000004</v>
      </c>
      <c r="J45" s="160">
        <v>0.86</v>
      </c>
      <c r="K45" s="150">
        <v>0.92</v>
      </c>
      <c r="L45" s="150">
        <v>0.91</v>
      </c>
      <c r="M45" s="150" t="s">
        <v>691</v>
      </c>
      <c r="N45" s="150">
        <v>1</v>
      </c>
      <c r="O45" s="3"/>
      <c r="P45" s="3"/>
      <c r="Q45" s="3"/>
      <c r="R45" s="3"/>
      <c r="S45" s="3"/>
      <c r="T45" s="3"/>
    </row>
    <row r="46" spans="1:20" ht="20.100000000000001" customHeight="1" outlineLevel="1" x14ac:dyDescent="0.2">
      <c r="A46" s="524">
        <v>21</v>
      </c>
      <c r="B46" s="526" t="s">
        <v>643</v>
      </c>
      <c r="C46" s="526" t="s">
        <v>648</v>
      </c>
      <c r="D46" s="526" t="s">
        <v>519</v>
      </c>
      <c r="E46" s="526" t="s">
        <v>662</v>
      </c>
      <c r="F46" s="530"/>
      <c r="G46" s="3" t="s">
        <v>542</v>
      </c>
      <c r="H46" s="135">
        <v>1</v>
      </c>
      <c r="I46" s="135"/>
      <c r="J46" s="135"/>
      <c r="K46" s="135"/>
      <c r="L46" s="135"/>
      <c r="M46" s="135"/>
      <c r="N46" s="135">
        <v>1</v>
      </c>
      <c r="O46" s="382"/>
      <c r="P46" s="135"/>
      <c r="Q46" s="135"/>
      <c r="R46" s="135"/>
      <c r="S46" s="135"/>
      <c r="T46" s="135"/>
    </row>
    <row r="47" spans="1:20" ht="20.100000000000001" customHeight="1" outlineLevel="1" x14ac:dyDescent="0.2">
      <c r="A47" s="525"/>
      <c r="B47" s="527"/>
      <c r="C47" s="527"/>
      <c r="D47" s="527"/>
      <c r="E47" s="527"/>
      <c r="F47" s="531"/>
      <c r="G47" s="3" t="s">
        <v>543</v>
      </c>
      <c r="H47" s="150"/>
      <c r="I47" s="7" t="s">
        <v>594</v>
      </c>
      <c r="J47" s="7" t="s">
        <v>594</v>
      </c>
      <c r="K47" s="7" t="s">
        <v>594</v>
      </c>
      <c r="L47" s="7" t="s">
        <v>594</v>
      </c>
      <c r="M47" s="7" t="s">
        <v>605</v>
      </c>
      <c r="N47" s="150">
        <v>1</v>
      </c>
      <c r="O47" s="3"/>
      <c r="P47" s="3"/>
      <c r="Q47" s="3"/>
      <c r="R47" s="3"/>
      <c r="S47" s="3"/>
      <c r="T47" s="3"/>
    </row>
    <row r="48" spans="1:20" ht="20.100000000000001" customHeight="1" outlineLevel="1" x14ac:dyDescent="0.2">
      <c r="A48" s="524">
        <v>22</v>
      </c>
      <c r="B48" s="526" t="s">
        <v>643</v>
      </c>
      <c r="C48" s="526" t="s">
        <v>663</v>
      </c>
      <c r="D48" s="526" t="s">
        <v>519</v>
      </c>
      <c r="E48" s="526" t="s">
        <v>664</v>
      </c>
      <c r="F48" s="530"/>
      <c r="G48" s="3" t="s">
        <v>542</v>
      </c>
      <c r="H48" s="169">
        <v>0.99</v>
      </c>
      <c r="I48" s="136">
        <v>0.99</v>
      </c>
      <c r="J48" s="136">
        <v>0.99</v>
      </c>
      <c r="K48" s="136">
        <v>0.99</v>
      </c>
      <c r="L48" s="136">
        <v>0.99</v>
      </c>
      <c r="M48" s="136">
        <v>0.99</v>
      </c>
      <c r="N48" s="136">
        <v>0.99</v>
      </c>
      <c r="O48" s="136">
        <v>0.99</v>
      </c>
      <c r="P48" s="136">
        <v>0.99</v>
      </c>
      <c r="Q48" s="169" t="e">
        <f>'[4]L3&amp;VS-Assy'!Q40</f>
        <v>#REF!</v>
      </c>
      <c r="R48" s="169" t="e">
        <f>'[4]L3&amp;VS-Assy'!R40</f>
        <v>#REF!</v>
      </c>
      <c r="S48" s="169" t="e">
        <f>'[4]L3&amp;VS-Assy'!S40</f>
        <v>#REF!</v>
      </c>
      <c r="T48" s="169" t="e">
        <f>'[4]L3&amp;VS-Assy'!T40</f>
        <v>#REF!</v>
      </c>
    </row>
    <row r="49" spans="1:20" ht="20.100000000000001" customHeight="1" outlineLevel="1" x14ac:dyDescent="0.2">
      <c r="A49" s="525"/>
      <c r="B49" s="527"/>
      <c r="C49" s="527"/>
      <c r="D49" s="527"/>
      <c r="E49" s="527"/>
      <c r="F49" s="531"/>
      <c r="G49" s="3" t="s">
        <v>543</v>
      </c>
      <c r="H49" s="109">
        <v>0.99</v>
      </c>
      <c r="I49" s="145">
        <v>0.94799999999999995</v>
      </c>
      <c r="J49" s="145">
        <v>0.98699999999999999</v>
      </c>
      <c r="K49" s="145">
        <v>0.99</v>
      </c>
      <c r="L49" s="131">
        <v>0.98</v>
      </c>
      <c r="M49" s="131">
        <v>0.97</v>
      </c>
      <c r="N49" s="261">
        <v>0.98</v>
      </c>
      <c r="O49" s="261">
        <v>0.98</v>
      </c>
      <c r="P49" s="264">
        <v>1</v>
      </c>
      <c r="Q49" s="3"/>
      <c r="R49" s="3"/>
      <c r="S49" s="3"/>
      <c r="T49" s="3"/>
    </row>
    <row r="50" spans="1:20" ht="20.100000000000001" customHeight="1" outlineLevel="1" x14ac:dyDescent="0.2">
      <c r="A50" s="524">
        <v>23</v>
      </c>
      <c r="B50" s="526" t="s">
        <v>643</v>
      </c>
      <c r="C50" s="526" t="s">
        <v>663</v>
      </c>
      <c r="D50" s="526" t="s">
        <v>519</v>
      </c>
      <c r="E50" s="526" t="s">
        <v>665</v>
      </c>
      <c r="F50" s="530"/>
      <c r="G50" s="3" t="s">
        <v>542</v>
      </c>
      <c r="H50" s="169">
        <v>0.98</v>
      </c>
      <c r="I50" s="136">
        <v>0.98</v>
      </c>
      <c r="J50" s="136">
        <v>0.98</v>
      </c>
      <c r="K50" s="136">
        <v>0.98</v>
      </c>
      <c r="L50" s="136">
        <v>0.98</v>
      </c>
      <c r="M50" s="136">
        <v>0.98</v>
      </c>
      <c r="N50" s="136">
        <v>0.98</v>
      </c>
      <c r="O50" s="136">
        <v>0.98</v>
      </c>
      <c r="P50" s="136">
        <v>0.98</v>
      </c>
      <c r="Q50" s="169" t="e">
        <f>'[4]L3&amp;VS-Assy'!Q42</f>
        <v>#REF!</v>
      </c>
      <c r="R50" s="169" t="e">
        <f>'[4]L3&amp;VS-Assy'!R42</f>
        <v>#REF!</v>
      </c>
      <c r="S50" s="169" t="e">
        <f>'[4]L3&amp;VS-Assy'!S42</f>
        <v>#REF!</v>
      </c>
      <c r="T50" s="169" t="e">
        <f>'[4]L3&amp;VS-Assy'!T42</f>
        <v>#REF!</v>
      </c>
    </row>
    <row r="51" spans="1:20" ht="20.100000000000001" customHeight="1" outlineLevel="1" x14ac:dyDescent="0.2">
      <c r="A51" s="525"/>
      <c r="B51" s="527"/>
      <c r="C51" s="527"/>
      <c r="D51" s="527"/>
      <c r="E51" s="527"/>
      <c r="F51" s="531"/>
      <c r="G51" s="3" t="s">
        <v>543</v>
      </c>
      <c r="H51" s="109">
        <v>0.98</v>
      </c>
      <c r="I51" s="145">
        <v>1</v>
      </c>
      <c r="J51" s="145">
        <v>1</v>
      </c>
      <c r="K51" s="145">
        <v>1</v>
      </c>
      <c r="L51" s="145">
        <v>1</v>
      </c>
      <c r="M51" s="145">
        <v>1</v>
      </c>
      <c r="N51" s="145">
        <v>1</v>
      </c>
      <c r="O51" s="145">
        <v>1</v>
      </c>
      <c r="P51" s="145">
        <v>1</v>
      </c>
      <c r="Q51" s="3"/>
      <c r="R51" s="3"/>
      <c r="S51" s="3"/>
      <c r="T51" s="3"/>
    </row>
    <row r="52" spans="1:20" ht="20.100000000000001" customHeight="1" outlineLevel="1" x14ac:dyDescent="0.2">
      <c r="A52" s="524">
        <v>24</v>
      </c>
      <c r="B52" s="526" t="s">
        <v>643</v>
      </c>
      <c r="C52" s="526" t="s">
        <v>663</v>
      </c>
      <c r="D52" s="526" t="s">
        <v>519</v>
      </c>
      <c r="E52" s="526" t="s">
        <v>666</v>
      </c>
      <c r="F52" s="530"/>
      <c r="G52" s="3" t="s">
        <v>542</v>
      </c>
      <c r="H52" s="135">
        <v>0.98</v>
      </c>
      <c r="I52" s="135">
        <v>0.98</v>
      </c>
      <c r="J52" s="135">
        <v>0.98</v>
      </c>
      <c r="K52" s="135">
        <v>0.98</v>
      </c>
      <c r="L52" s="135">
        <v>0.98</v>
      </c>
      <c r="M52" s="135">
        <v>0.98</v>
      </c>
      <c r="N52" s="135">
        <v>0.98</v>
      </c>
      <c r="O52" s="135">
        <v>0.98</v>
      </c>
      <c r="P52" s="135">
        <v>0.98</v>
      </c>
      <c r="Q52" s="135" t="e">
        <f>'[4]L3&amp;VS-Paint'!Q42</f>
        <v>#REF!</v>
      </c>
      <c r="R52" s="135" t="e">
        <f>'[4]L3&amp;VS-Paint'!R42</f>
        <v>#REF!</v>
      </c>
      <c r="S52" s="135" t="e">
        <f>'[4]L3&amp;VS-Paint'!S42</f>
        <v>#REF!</v>
      </c>
      <c r="T52" s="135" t="e">
        <f>'[4]L3&amp;VS-Paint'!T42</f>
        <v>#REF!</v>
      </c>
    </row>
    <row r="53" spans="1:20" ht="20.100000000000001" customHeight="1" outlineLevel="1" x14ac:dyDescent="0.2">
      <c r="A53" s="525"/>
      <c r="B53" s="527"/>
      <c r="C53" s="527"/>
      <c r="D53" s="527"/>
      <c r="E53" s="527"/>
      <c r="F53" s="531"/>
      <c r="G53" s="3" t="s">
        <v>543</v>
      </c>
      <c r="H53" s="150">
        <v>1</v>
      </c>
      <c r="I53" s="150">
        <v>0.996</v>
      </c>
      <c r="J53" s="150">
        <v>1</v>
      </c>
      <c r="K53" s="150">
        <v>1</v>
      </c>
      <c r="L53" s="150">
        <v>1</v>
      </c>
      <c r="M53" s="150">
        <v>1</v>
      </c>
      <c r="N53" s="150">
        <v>0.995</v>
      </c>
      <c r="O53" s="150">
        <v>1</v>
      </c>
      <c r="P53" s="150">
        <v>1</v>
      </c>
      <c r="Q53" s="3"/>
      <c r="R53" s="3"/>
      <c r="S53" s="3"/>
      <c r="T53" s="3"/>
    </row>
    <row r="54" spans="1:20" ht="20.100000000000001" customHeight="1" outlineLevel="1" x14ac:dyDescent="0.2">
      <c r="A54" s="524">
        <v>25</v>
      </c>
      <c r="B54" s="526" t="s">
        <v>643</v>
      </c>
      <c r="C54" s="526" t="s">
        <v>663</v>
      </c>
      <c r="D54" s="526" t="s">
        <v>519</v>
      </c>
      <c r="E54" s="526" t="s">
        <v>667</v>
      </c>
      <c r="F54" s="530"/>
      <c r="G54" s="3" t="s">
        <v>542</v>
      </c>
      <c r="H54" s="135">
        <v>0.99</v>
      </c>
      <c r="I54" s="135">
        <v>0.99</v>
      </c>
      <c r="J54" s="135">
        <v>0.99</v>
      </c>
      <c r="K54" s="135">
        <v>0.99</v>
      </c>
      <c r="L54" s="135">
        <v>0.99</v>
      </c>
      <c r="M54" s="135">
        <v>0.99</v>
      </c>
      <c r="N54" s="135">
        <v>0.99</v>
      </c>
      <c r="O54" s="135">
        <v>0.99</v>
      </c>
      <c r="P54" s="135">
        <v>0.99</v>
      </c>
      <c r="Q54" s="135" t="e">
        <f>'[4]L3&amp;VS-Paint'!Q44</f>
        <v>#REF!</v>
      </c>
      <c r="R54" s="135" t="e">
        <f>'[4]L3&amp;VS-Paint'!R44</f>
        <v>#REF!</v>
      </c>
      <c r="S54" s="135" t="e">
        <f>'[4]L3&amp;VS-Paint'!S44</f>
        <v>#REF!</v>
      </c>
      <c r="T54" s="135" t="e">
        <f>'[4]L3&amp;VS-Paint'!T44</f>
        <v>#REF!</v>
      </c>
    </row>
    <row r="55" spans="1:20" ht="20.100000000000001" customHeight="1" outlineLevel="1" x14ac:dyDescent="0.2">
      <c r="A55" s="525"/>
      <c r="B55" s="527"/>
      <c r="C55" s="527"/>
      <c r="D55" s="527"/>
      <c r="E55" s="527"/>
      <c r="F55" s="531"/>
      <c r="G55" s="3" t="s">
        <v>543</v>
      </c>
      <c r="H55" s="150">
        <v>1</v>
      </c>
      <c r="I55" s="150">
        <v>0.99</v>
      </c>
      <c r="J55" s="150">
        <v>0.99399999999999999</v>
      </c>
      <c r="K55" s="150">
        <v>1</v>
      </c>
      <c r="L55" s="150">
        <v>1</v>
      </c>
      <c r="M55" s="150">
        <v>0.98899999999999999</v>
      </c>
      <c r="N55" s="150">
        <v>0.996</v>
      </c>
      <c r="O55" s="150">
        <v>0.995</v>
      </c>
      <c r="P55" s="150">
        <v>0.995</v>
      </c>
      <c r="Q55" s="3"/>
      <c r="R55" s="3"/>
      <c r="S55" s="3"/>
      <c r="T55" s="3"/>
    </row>
    <row r="56" spans="1:20" ht="20.100000000000001" customHeight="1" outlineLevel="1" x14ac:dyDescent="0.2">
      <c r="A56" s="524">
        <v>26</v>
      </c>
      <c r="B56" s="526" t="s">
        <v>643</v>
      </c>
      <c r="C56" s="526" t="s">
        <v>663</v>
      </c>
      <c r="D56" s="526" t="s">
        <v>519</v>
      </c>
      <c r="E56" s="526" t="s">
        <v>668</v>
      </c>
      <c r="F56" s="530"/>
      <c r="G56" s="3" t="s">
        <v>542</v>
      </c>
      <c r="H56" s="168">
        <v>1350</v>
      </c>
      <c r="I56" s="137">
        <v>2600</v>
      </c>
      <c r="J56" s="137">
        <v>2500</v>
      </c>
      <c r="K56" s="137">
        <v>2400</v>
      </c>
      <c r="L56" s="137">
        <v>2300</v>
      </c>
      <c r="M56" s="137">
        <v>2200</v>
      </c>
      <c r="N56" s="137">
        <v>2100</v>
      </c>
      <c r="O56" s="137">
        <v>2000</v>
      </c>
      <c r="P56" s="137">
        <v>1900</v>
      </c>
      <c r="R56" s="134" t="e">
        <f>'[4]L3&amp;VS-Assy'!R44</f>
        <v>#REF!</v>
      </c>
      <c r="S56" s="134" t="e">
        <f>'[4]L3&amp;VS-Assy'!S44</f>
        <v>#REF!</v>
      </c>
      <c r="T56" s="134" t="e">
        <f>'[4]L3&amp;VS-Assy'!T44</f>
        <v>#REF!</v>
      </c>
    </row>
    <row r="57" spans="1:20" ht="20.100000000000001" customHeight="1" outlineLevel="1" x14ac:dyDescent="0.2">
      <c r="A57" s="525"/>
      <c r="B57" s="527"/>
      <c r="C57" s="527"/>
      <c r="D57" s="527"/>
      <c r="E57" s="527"/>
      <c r="F57" s="531"/>
      <c r="G57" s="3" t="s">
        <v>543</v>
      </c>
      <c r="H57" s="108">
        <v>1350</v>
      </c>
      <c r="I57" s="130">
        <v>4391</v>
      </c>
      <c r="J57" s="146">
        <v>1368.52</v>
      </c>
      <c r="K57" s="146">
        <v>1981.18</v>
      </c>
      <c r="L57" s="146">
        <v>2064.67</v>
      </c>
      <c r="M57" s="130">
        <v>3077</v>
      </c>
      <c r="N57" s="281">
        <v>1741</v>
      </c>
      <c r="O57" s="254">
        <v>2126</v>
      </c>
      <c r="P57" s="281">
        <v>1001</v>
      </c>
      <c r="R57" s="3"/>
      <c r="S57" s="3"/>
      <c r="T57" s="3"/>
    </row>
    <row r="58" spans="1:20" ht="20.100000000000001" customHeight="1" outlineLevel="1" x14ac:dyDescent="0.2">
      <c r="A58" s="524">
        <v>27</v>
      </c>
      <c r="B58" s="526" t="s">
        <v>643</v>
      </c>
      <c r="C58" s="526" t="s">
        <v>663</v>
      </c>
      <c r="D58" s="526" t="s">
        <v>519</v>
      </c>
      <c r="E58" s="526" t="s">
        <v>669</v>
      </c>
      <c r="F58" s="530"/>
      <c r="G58" s="3" t="s">
        <v>542</v>
      </c>
      <c r="H58" s="134">
        <v>354</v>
      </c>
      <c r="I58" s="137">
        <v>354</v>
      </c>
      <c r="J58" s="137">
        <v>354</v>
      </c>
      <c r="K58" s="137">
        <v>354</v>
      </c>
      <c r="L58" s="137">
        <v>354</v>
      </c>
      <c r="M58" s="137">
        <v>354</v>
      </c>
      <c r="N58" s="137">
        <v>354</v>
      </c>
      <c r="O58" s="137">
        <v>354</v>
      </c>
      <c r="P58" s="134" t="e">
        <f>#REF!</f>
        <v>#REF!</v>
      </c>
      <c r="Q58" s="134" t="e">
        <f>#REF!</f>
        <v>#REF!</v>
      </c>
      <c r="R58" s="134" t="e">
        <f>#REF!</f>
        <v>#REF!</v>
      </c>
      <c r="S58" s="134" t="e">
        <f>#REF!</f>
        <v>#REF!</v>
      </c>
      <c r="T58" s="134" t="e">
        <f>#REF!</f>
        <v>#REF!</v>
      </c>
    </row>
    <row r="59" spans="1:20" ht="20.100000000000001" customHeight="1" outlineLevel="1" x14ac:dyDescent="0.2">
      <c r="A59" s="525"/>
      <c r="B59" s="527"/>
      <c r="C59" s="527"/>
      <c r="D59" s="527"/>
      <c r="E59" s="527"/>
      <c r="F59" s="531"/>
      <c r="G59" s="3" t="s">
        <v>543</v>
      </c>
      <c r="H59" s="144">
        <v>248</v>
      </c>
      <c r="I59" s="162">
        <f>[3]summary!$F$11</f>
        <v>528</v>
      </c>
      <c r="J59" s="163">
        <f>[3]summary!$G$11</f>
        <v>296</v>
      </c>
      <c r="K59" s="163">
        <f>[3]summary!$H$11</f>
        <v>248</v>
      </c>
      <c r="L59" s="146">
        <v>307</v>
      </c>
      <c r="M59" s="146">
        <v>266</v>
      </c>
      <c r="N59" s="146">
        <v>148</v>
      </c>
      <c r="O59" s="146">
        <v>216</v>
      </c>
      <c r="P59" s="3"/>
      <c r="Q59" s="3"/>
      <c r="R59" s="3"/>
      <c r="S59" s="3"/>
      <c r="T59" s="3"/>
    </row>
    <row r="60" spans="1:20" ht="20.100000000000001" customHeight="1" outlineLevel="1" x14ac:dyDescent="0.2">
      <c r="A60" s="524">
        <v>28</v>
      </c>
      <c r="B60" s="526" t="s">
        <v>643</v>
      </c>
      <c r="C60" s="526" t="s">
        <v>663</v>
      </c>
      <c r="D60" s="526" t="s">
        <v>519</v>
      </c>
      <c r="E60" s="526" t="s">
        <v>670</v>
      </c>
      <c r="F60" s="530"/>
      <c r="G60" s="3" t="s">
        <v>542</v>
      </c>
      <c r="H60" s="134">
        <v>100</v>
      </c>
      <c r="I60" s="137">
        <v>100</v>
      </c>
      <c r="J60" s="138">
        <v>100</v>
      </c>
      <c r="K60" s="138">
        <v>100</v>
      </c>
      <c r="L60" s="138">
        <v>100</v>
      </c>
      <c r="M60" s="138">
        <v>100</v>
      </c>
      <c r="N60" s="138">
        <v>100</v>
      </c>
      <c r="O60" s="138">
        <v>100</v>
      </c>
      <c r="P60" s="138">
        <v>100</v>
      </c>
      <c r="Q60" s="134" t="e">
        <f>'[4]L3&amp;VS-Paint'!Q46</f>
        <v>#REF!</v>
      </c>
      <c r="R60" s="134" t="e">
        <f>'[4]L3&amp;VS-Paint'!R46</f>
        <v>#REF!</v>
      </c>
      <c r="S60" s="134" t="e">
        <f>'[4]L3&amp;VS-Paint'!S46</f>
        <v>#REF!</v>
      </c>
      <c r="T60" s="134" t="e">
        <f>'[4]L3&amp;VS-Paint'!T46</f>
        <v>#REF!</v>
      </c>
    </row>
    <row r="61" spans="1:20" ht="20.100000000000001" customHeight="1" outlineLevel="1" x14ac:dyDescent="0.2">
      <c r="A61" s="525"/>
      <c r="B61" s="527"/>
      <c r="C61" s="527"/>
      <c r="D61" s="527"/>
      <c r="E61" s="527"/>
      <c r="F61" s="531"/>
      <c r="G61" s="3" t="s">
        <v>543</v>
      </c>
      <c r="H61" s="147">
        <v>92</v>
      </c>
      <c r="I61" s="146">
        <v>35</v>
      </c>
      <c r="J61" s="147">
        <v>0.13</v>
      </c>
      <c r="K61" s="151">
        <v>133</v>
      </c>
      <c r="L61" s="147">
        <v>92</v>
      </c>
      <c r="M61" s="151">
        <v>154</v>
      </c>
      <c r="N61" s="147">
        <v>6</v>
      </c>
      <c r="O61" s="147">
        <v>0</v>
      </c>
      <c r="P61" s="147">
        <v>47</v>
      </c>
      <c r="Q61" s="3"/>
      <c r="R61" s="3"/>
      <c r="S61" s="3"/>
      <c r="T61" s="3"/>
    </row>
    <row r="62" spans="1:20" ht="20.100000000000001" customHeight="1" outlineLevel="1" x14ac:dyDescent="0.2">
      <c r="A62" s="524">
        <v>29</v>
      </c>
      <c r="B62" s="526" t="s">
        <v>643</v>
      </c>
      <c r="C62" s="526" t="s">
        <v>663</v>
      </c>
      <c r="D62" s="526" t="s">
        <v>519</v>
      </c>
      <c r="E62" s="526" t="s">
        <v>671</v>
      </c>
      <c r="F62" s="530"/>
      <c r="G62" s="3" t="s">
        <v>542</v>
      </c>
      <c r="H62" s="169">
        <v>0.95</v>
      </c>
      <c r="I62" s="136">
        <v>0.95</v>
      </c>
      <c r="J62" s="136">
        <v>0.95</v>
      </c>
      <c r="K62" s="136">
        <v>0.95</v>
      </c>
      <c r="L62" s="136">
        <v>0.95</v>
      </c>
      <c r="M62" s="136">
        <v>0.95</v>
      </c>
      <c r="N62" s="136">
        <v>0.95</v>
      </c>
      <c r="O62" s="136">
        <v>0.95</v>
      </c>
      <c r="P62" s="136">
        <v>0.95</v>
      </c>
      <c r="Q62" s="135" t="e">
        <f>'[4]L3&amp;VS-Assy'!R46</f>
        <v>#REF!</v>
      </c>
      <c r="R62" s="135" t="e">
        <f>'[4]L3&amp;VS-Assy'!S46</f>
        <v>#REF!</v>
      </c>
      <c r="S62" s="135" t="e">
        <f>'[4]L3&amp;VS-Assy'!T46</f>
        <v>#REF!</v>
      </c>
      <c r="T62" s="135" t="e">
        <f>'[4]L3&amp;VS-Assy'!U46</f>
        <v>#REF!</v>
      </c>
    </row>
    <row r="63" spans="1:20" ht="20.100000000000001" customHeight="1" outlineLevel="1" x14ac:dyDescent="0.2">
      <c r="A63" s="525"/>
      <c r="B63" s="527"/>
      <c r="C63" s="527"/>
      <c r="D63" s="527"/>
      <c r="E63" s="527"/>
      <c r="F63" s="531"/>
      <c r="G63" s="3" t="s">
        <v>543</v>
      </c>
      <c r="H63" s="109">
        <v>0.95</v>
      </c>
      <c r="I63" s="145">
        <v>1</v>
      </c>
      <c r="J63" s="145">
        <v>1</v>
      </c>
      <c r="K63" s="145">
        <v>1</v>
      </c>
      <c r="L63" s="145">
        <v>1</v>
      </c>
      <c r="M63" s="145">
        <v>1</v>
      </c>
      <c r="N63" s="145">
        <v>1</v>
      </c>
      <c r="O63" s="145">
        <v>1</v>
      </c>
      <c r="P63" s="145">
        <v>1</v>
      </c>
      <c r="Q63" s="3"/>
      <c r="R63" s="3"/>
      <c r="S63" s="3"/>
      <c r="T63" s="3"/>
    </row>
    <row r="64" spans="1:20" ht="20.100000000000001" customHeight="1" outlineLevel="1" x14ac:dyDescent="0.2">
      <c r="A64" s="524">
        <v>30</v>
      </c>
      <c r="B64" s="526" t="s">
        <v>643</v>
      </c>
      <c r="C64" s="526" t="s">
        <v>663</v>
      </c>
      <c r="D64" s="526" t="s">
        <v>519</v>
      </c>
      <c r="E64" s="526" t="s">
        <v>39</v>
      </c>
      <c r="F64" s="530"/>
      <c r="G64" s="3" t="s">
        <v>542</v>
      </c>
      <c r="H64" s="135">
        <v>0.85</v>
      </c>
      <c r="I64" s="135">
        <v>0.85</v>
      </c>
      <c r="J64" s="135">
        <v>0.85</v>
      </c>
      <c r="K64" s="135">
        <v>0.85</v>
      </c>
      <c r="L64" s="135">
        <v>0.85</v>
      </c>
      <c r="M64" s="135">
        <v>0.85</v>
      </c>
      <c r="N64" s="135">
        <v>0.85</v>
      </c>
      <c r="O64" s="135">
        <v>0.85</v>
      </c>
      <c r="P64" s="135" t="e">
        <f>#REF!</f>
        <v>#REF!</v>
      </c>
      <c r="Q64" s="135" t="e">
        <f>#REF!</f>
        <v>#REF!</v>
      </c>
      <c r="R64" s="135" t="e">
        <f>#REF!</f>
        <v>#REF!</v>
      </c>
      <c r="S64" s="135" t="e">
        <f>#REF!</f>
        <v>#REF!</v>
      </c>
      <c r="T64" s="135" t="e">
        <f>#REF!</f>
        <v>#REF!</v>
      </c>
    </row>
    <row r="65" spans="1:20" ht="20.100000000000001" customHeight="1" outlineLevel="1" x14ac:dyDescent="0.2">
      <c r="A65" s="525"/>
      <c r="B65" s="527"/>
      <c r="C65" s="527"/>
      <c r="D65" s="527"/>
      <c r="E65" s="527"/>
      <c r="F65" s="531"/>
      <c r="G65" s="3" t="s">
        <v>543</v>
      </c>
      <c r="H65" s="150">
        <v>0.91</v>
      </c>
      <c r="I65" s="150">
        <f>[3]summary!$F$63</f>
        <v>0.88</v>
      </c>
      <c r="J65" s="150">
        <f>[3]summary!$G$63</f>
        <v>0.92500000000000004</v>
      </c>
      <c r="K65" s="150">
        <f>[3]summary!$H$63</f>
        <v>0.92500000000000004</v>
      </c>
      <c r="L65" s="150">
        <v>0.91830000000000001</v>
      </c>
      <c r="M65" s="150">
        <v>0.879</v>
      </c>
      <c r="N65" s="150">
        <v>0.90400000000000003</v>
      </c>
      <c r="O65" s="150">
        <v>0.90700000000000003</v>
      </c>
      <c r="P65" s="3"/>
      <c r="Q65" s="3"/>
      <c r="R65" s="3"/>
      <c r="S65" s="3"/>
      <c r="T65" s="3"/>
    </row>
    <row r="66" spans="1:20" ht="20.100000000000001" customHeight="1" outlineLevel="1" x14ac:dyDescent="0.2">
      <c r="A66" s="524">
        <v>31</v>
      </c>
      <c r="B66" s="526" t="s">
        <v>643</v>
      </c>
      <c r="C66" s="526" t="s">
        <v>663</v>
      </c>
      <c r="D66" s="526" t="s">
        <v>519</v>
      </c>
      <c r="E66" s="526" t="s">
        <v>672</v>
      </c>
      <c r="F66" s="530"/>
      <c r="G66" s="3" t="s">
        <v>542</v>
      </c>
      <c r="H66" s="135" t="e">
        <f>#REF!</f>
        <v>#REF!</v>
      </c>
      <c r="I66" s="135" t="e">
        <f>#REF!</f>
        <v>#REF!</v>
      </c>
      <c r="J66" s="135" t="e">
        <f>#REF!</f>
        <v>#REF!</v>
      </c>
      <c r="K66" s="135" t="e">
        <f>#REF!</f>
        <v>#REF!</v>
      </c>
      <c r="L66" s="135" t="e">
        <f>#REF!</f>
        <v>#REF!</v>
      </c>
      <c r="M66" s="135" t="e">
        <f>#REF!</f>
        <v>#REF!</v>
      </c>
      <c r="N66" s="135" t="e">
        <f>#REF!</f>
        <v>#REF!</v>
      </c>
      <c r="O66" s="135" t="e">
        <f>#REF!</f>
        <v>#REF!</v>
      </c>
      <c r="P66" s="135" t="e">
        <f>#REF!</f>
        <v>#REF!</v>
      </c>
      <c r="Q66" s="135" t="e">
        <f>#REF!</f>
        <v>#REF!</v>
      </c>
      <c r="R66" s="135" t="e">
        <f>#REF!</f>
        <v>#REF!</v>
      </c>
      <c r="S66" s="135" t="e">
        <f>#REF!</f>
        <v>#REF!</v>
      </c>
      <c r="T66" s="135" t="e">
        <f>#REF!</f>
        <v>#REF!</v>
      </c>
    </row>
    <row r="67" spans="1:20" ht="20.100000000000001" customHeight="1" outlineLevel="1" x14ac:dyDescent="0.2">
      <c r="A67" s="525"/>
      <c r="B67" s="527"/>
      <c r="C67" s="527"/>
      <c r="D67" s="527"/>
      <c r="E67" s="527"/>
      <c r="F67" s="531"/>
      <c r="G67" s="3" t="s">
        <v>543</v>
      </c>
      <c r="H67" s="7" t="e">
        <f>#REF!</f>
        <v>#REF!</v>
      </c>
      <c r="I67" s="7" t="s">
        <v>691</v>
      </c>
      <c r="J67" s="7" t="s">
        <v>691</v>
      </c>
      <c r="K67" s="7" t="s">
        <v>691</v>
      </c>
      <c r="L67" s="7" t="s">
        <v>691</v>
      </c>
      <c r="M67" s="3"/>
      <c r="N67" s="3"/>
      <c r="O67" s="3"/>
      <c r="P67" s="3"/>
      <c r="Q67" s="3"/>
      <c r="R67" s="3"/>
      <c r="S67" s="3"/>
      <c r="T67" s="3"/>
    </row>
    <row r="68" spans="1:20" ht="20.100000000000001" customHeight="1" outlineLevel="1" x14ac:dyDescent="0.2">
      <c r="A68" s="524">
        <v>32</v>
      </c>
      <c r="B68" s="526" t="s">
        <v>643</v>
      </c>
      <c r="C68" s="526" t="s">
        <v>663</v>
      </c>
      <c r="D68" s="526" t="s">
        <v>519</v>
      </c>
      <c r="E68" s="526" t="s">
        <v>38</v>
      </c>
      <c r="F68" s="530"/>
      <c r="G68" s="3" t="s">
        <v>542</v>
      </c>
      <c r="H68" s="135" t="s">
        <v>691</v>
      </c>
      <c r="I68" s="135" t="s">
        <v>691</v>
      </c>
      <c r="J68" s="135" t="s">
        <v>691</v>
      </c>
      <c r="K68" s="135" t="s">
        <v>691</v>
      </c>
      <c r="L68" s="135" t="s">
        <v>691</v>
      </c>
      <c r="M68" s="135" t="s">
        <v>691</v>
      </c>
      <c r="N68" s="135" t="s">
        <v>691</v>
      </c>
      <c r="O68" s="135" t="s">
        <v>691</v>
      </c>
      <c r="P68" s="135" t="s">
        <v>691</v>
      </c>
      <c r="Q68" s="135" t="s">
        <v>691</v>
      </c>
      <c r="R68" s="135" t="s">
        <v>691</v>
      </c>
      <c r="S68" s="135" t="s">
        <v>691</v>
      </c>
      <c r="T68" s="135" t="s">
        <v>691</v>
      </c>
    </row>
    <row r="69" spans="1:20" ht="20.100000000000001" customHeight="1" outlineLevel="1" x14ac:dyDescent="0.2">
      <c r="A69" s="525"/>
      <c r="B69" s="527"/>
      <c r="C69" s="527"/>
      <c r="D69" s="527"/>
      <c r="E69" s="527"/>
      <c r="F69" s="531"/>
      <c r="G69" s="3" t="s">
        <v>543</v>
      </c>
      <c r="H69" s="7" t="s">
        <v>691</v>
      </c>
      <c r="I69" s="7" t="s">
        <v>691</v>
      </c>
      <c r="J69" s="7" t="s">
        <v>691</v>
      </c>
      <c r="K69" s="7" t="s">
        <v>691</v>
      </c>
      <c r="L69" s="7" t="s">
        <v>691</v>
      </c>
      <c r="M69" s="7" t="s">
        <v>691</v>
      </c>
      <c r="N69" s="3"/>
      <c r="O69" s="3"/>
      <c r="P69" s="3"/>
      <c r="Q69" s="3"/>
      <c r="R69" s="3"/>
      <c r="S69" s="3"/>
      <c r="T69" s="3"/>
    </row>
    <row r="70" spans="1:20" ht="20.100000000000001" customHeight="1" outlineLevel="1" x14ac:dyDescent="0.2">
      <c r="A70" s="524">
        <v>33</v>
      </c>
      <c r="B70" s="526" t="s">
        <v>643</v>
      </c>
      <c r="C70" s="526" t="s">
        <v>673</v>
      </c>
      <c r="D70" s="526" t="s">
        <v>497</v>
      </c>
      <c r="E70" s="526" t="s">
        <v>674</v>
      </c>
      <c r="F70" s="530"/>
      <c r="G70" s="3" t="s">
        <v>542</v>
      </c>
      <c r="H70" s="168" t="s">
        <v>510</v>
      </c>
      <c r="I70" s="137" t="s">
        <v>704</v>
      </c>
      <c r="J70" s="137" t="s">
        <v>704</v>
      </c>
      <c r="K70" s="137" t="s">
        <v>704</v>
      </c>
      <c r="L70" s="137" t="s">
        <v>705</v>
      </c>
      <c r="M70" s="137" t="s">
        <v>705</v>
      </c>
      <c r="N70" s="137" t="s">
        <v>705</v>
      </c>
      <c r="O70" s="137" t="s">
        <v>637</v>
      </c>
      <c r="P70" s="137" t="s">
        <v>510</v>
      </c>
      <c r="Q70" s="134" t="e">
        <f>'[4]L3&amp;VS-Assy'!Q50</f>
        <v>#REF!</v>
      </c>
      <c r="R70" s="134" t="e">
        <f>'[4]L3&amp;VS-Assy'!R50</f>
        <v>#REF!</v>
      </c>
      <c r="S70" s="134" t="e">
        <f>'[4]L3&amp;VS-Assy'!S50</f>
        <v>#REF!</v>
      </c>
      <c r="T70" s="134" t="e">
        <f>'[4]L3&amp;VS-Assy'!T50</f>
        <v>#REF!</v>
      </c>
    </row>
    <row r="71" spans="1:20" ht="20.100000000000001" customHeight="1" outlineLevel="1" x14ac:dyDescent="0.2">
      <c r="A71" s="525"/>
      <c r="B71" s="527"/>
      <c r="C71" s="527"/>
      <c r="D71" s="527"/>
      <c r="E71" s="527"/>
      <c r="F71" s="531"/>
      <c r="G71" s="3" t="s">
        <v>543</v>
      </c>
      <c r="H71" s="108" t="s">
        <v>510</v>
      </c>
      <c r="I71" s="146" t="s">
        <v>704</v>
      </c>
      <c r="J71" s="146" t="s">
        <v>704</v>
      </c>
      <c r="K71" s="146" t="s">
        <v>704</v>
      </c>
      <c r="L71" s="146" t="s">
        <v>537</v>
      </c>
      <c r="M71" s="146" t="s">
        <v>537</v>
      </c>
      <c r="N71" s="146" t="s">
        <v>537</v>
      </c>
      <c r="O71" s="146" t="s">
        <v>977</v>
      </c>
      <c r="P71" s="130" t="s">
        <v>977</v>
      </c>
      <c r="Q71" s="3"/>
      <c r="R71" s="3"/>
      <c r="S71" s="3"/>
      <c r="T71" s="3"/>
    </row>
    <row r="72" spans="1:20" ht="20.100000000000001" customHeight="1" outlineLevel="1" x14ac:dyDescent="0.2">
      <c r="A72" s="524">
        <v>34</v>
      </c>
      <c r="B72" s="526" t="s">
        <v>643</v>
      </c>
      <c r="C72" s="526" t="s">
        <v>673</v>
      </c>
      <c r="D72" s="526" t="s">
        <v>519</v>
      </c>
      <c r="E72" s="526" t="s">
        <v>675</v>
      </c>
      <c r="F72" s="530"/>
      <c r="G72" s="3" t="s">
        <v>542</v>
      </c>
      <c r="H72" s="134" t="s">
        <v>510</v>
      </c>
      <c r="I72" s="134" t="s">
        <v>873</v>
      </c>
      <c r="J72" s="134" t="s">
        <v>873</v>
      </c>
      <c r="K72" s="134" t="s">
        <v>873</v>
      </c>
      <c r="L72" s="134" t="s">
        <v>874</v>
      </c>
      <c r="M72" s="134" t="s">
        <v>874</v>
      </c>
      <c r="N72" s="134" t="s">
        <v>874</v>
      </c>
      <c r="O72" s="134" t="s">
        <v>979</v>
      </c>
      <c r="P72" s="134" t="s">
        <v>979</v>
      </c>
      <c r="Q72" s="134" t="s">
        <v>978</v>
      </c>
      <c r="R72" s="134" t="s">
        <v>978</v>
      </c>
      <c r="S72" s="134" t="s">
        <v>510</v>
      </c>
      <c r="T72" s="134" t="s">
        <v>510</v>
      </c>
    </row>
    <row r="73" spans="1:20" ht="20.100000000000001" customHeight="1" outlineLevel="1" x14ac:dyDescent="0.2">
      <c r="A73" s="525"/>
      <c r="B73" s="527"/>
      <c r="C73" s="527"/>
      <c r="D73" s="527"/>
      <c r="E73" s="527"/>
      <c r="F73" s="531"/>
      <c r="G73" s="3" t="s">
        <v>543</v>
      </c>
      <c r="H73" s="3"/>
      <c r="I73" s="144" t="s">
        <v>873</v>
      </c>
      <c r="J73" s="144" t="s">
        <v>873</v>
      </c>
      <c r="K73" s="144" t="s">
        <v>873</v>
      </c>
      <c r="L73" s="144" t="s">
        <v>873</v>
      </c>
      <c r="M73" s="144" t="s">
        <v>874</v>
      </c>
      <c r="N73" s="144" t="s">
        <v>874</v>
      </c>
      <c r="O73" s="144" t="s">
        <v>979</v>
      </c>
      <c r="P73" s="3"/>
      <c r="Q73" s="3"/>
      <c r="R73" s="3"/>
      <c r="S73" s="3"/>
      <c r="T73" s="3"/>
    </row>
    <row r="74" spans="1:20" ht="20.100000000000001" customHeight="1" outlineLevel="1" x14ac:dyDescent="0.2">
      <c r="A74" s="524">
        <v>35</v>
      </c>
      <c r="B74" s="526" t="s">
        <v>643</v>
      </c>
      <c r="C74" s="526" t="s">
        <v>673</v>
      </c>
      <c r="D74" s="526" t="s">
        <v>497</v>
      </c>
      <c r="E74" s="526" t="s">
        <v>676</v>
      </c>
      <c r="F74" s="530"/>
      <c r="G74" s="3" t="s">
        <v>542</v>
      </c>
      <c r="H74" s="169">
        <v>0.1</v>
      </c>
      <c r="I74" s="135">
        <v>0</v>
      </c>
      <c r="J74" s="135">
        <v>0</v>
      </c>
      <c r="K74" s="135">
        <v>0.02</v>
      </c>
      <c r="L74" s="135">
        <v>0.02</v>
      </c>
      <c r="M74" s="135">
        <v>0.02</v>
      </c>
      <c r="N74" s="135">
        <v>0.04</v>
      </c>
      <c r="O74" s="135">
        <v>0.04</v>
      </c>
      <c r="P74" s="135">
        <v>0.04</v>
      </c>
      <c r="Q74" s="135" t="e">
        <f>'[4]L3&amp;VS-Assy'!Q52</f>
        <v>#REF!</v>
      </c>
      <c r="R74" s="135" t="e">
        <f>'[4]L3&amp;VS-Assy'!R52</f>
        <v>#REF!</v>
      </c>
      <c r="S74" s="135" t="e">
        <f>'[4]L3&amp;VS-Assy'!S52</f>
        <v>#REF!</v>
      </c>
      <c r="T74" s="135" t="e">
        <f>'[4]L3&amp;VS-Assy'!T52</f>
        <v>#REF!</v>
      </c>
    </row>
    <row r="75" spans="1:20" ht="20.100000000000001" customHeight="1" outlineLevel="1" x14ac:dyDescent="0.2">
      <c r="A75" s="525"/>
      <c r="B75" s="527"/>
      <c r="C75" s="527"/>
      <c r="D75" s="527"/>
      <c r="E75" s="527"/>
      <c r="F75" s="531"/>
      <c r="G75" s="3" t="s">
        <v>543</v>
      </c>
      <c r="H75" s="109">
        <v>0.02</v>
      </c>
      <c r="I75" s="145">
        <v>0.02</v>
      </c>
      <c r="J75" s="145">
        <v>0.02</v>
      </c>
      <c r="K75" s="145">
        <v>0.02</v>
      </c>
      <c r="L75" s="145">
        <v>0.02</v>
      </c>
      <c r="M75" s="145">
        <v>0.02</v>
      </c>
      <c r="N75" s="145">
        <v>0.04</v>
      </c>
      <c r="O75" s="145">
        <v>0.04</v>
      </c>
      <c r="P75" s="145">
        <v>0.04</v>
      </c>
      <c r="Q75" s="3"/>
      <c r="R75" s="3"/>
      <c r="S75" s="3"/>
      <c r="T75" s="3"/>
    </row>
    <row r="76" spans="1:20" ht="20.100000000000001" customHeight="1" outlineLevel="1" x14ac:dyDescent="0.2">
      <c r="A76" s="524">
        <v>36</v>
      </c>
      <c r="B76" s="526" t="s">
        <v>643</v>
      </c>
      <c r="C76" s="526" t="s">
        <v>673</v>
      </c>
      <c r="D76" s="526" t="s">
        <v>497</v>
      </c>
      <c r="E76" s="526" t="s">
        <v>677</v>
      </c>
      <c r="F76" s="530"/>
      <c r="G76" s="3" t="s">
        <v>542</v>
      </c>
      <c r="H76" s="135">
        <v>0.03</v>
      </c>
      <c r="I76" s="135">
        <v>0</v>
      </c>
      <c r="J76" s="135">
        <v>0</v>
      </c>
      <c r="K76" s="135">
        <v>0</v>
      </c>
      <c r="L76" s="135">
        <v>0.01</v>
      </c>
      <c r="M76" s="135">
        <v>0.01</v>
      </c>
      <c r="N76" s="135">
        <v>0.01</v>
      </c>
      <c r="O76" s="135">
        <v>0.02</v>
      </c>
      <c r="P76" s="135" t="e">
        <f>#REF!</f>
        <v>#REF!</v>
      </c>
      <c r="Q76" s="135" t="e">
        <f>#REF!</f>
        <v>#REF!</v>
      </c>
      <c r="R76" s="135" t="e">
        <f>#REF!</f>
        <v>#REF!</v>
      </c>
      <c r="S76" s="135" t="e">
        <f>#REF!</f>
        <v>#REF!</v>
      </c>
      <c r="T76" s="135" t="e">
        <f>#REF!</f>
        <v>#REF!</v>
      </c>
    </row>
    <row r="77" spans="1:20" ht="20.100000000000001" customHeight="1" outlineLevel="1" x14ac:dyDescent="0.2">
      <c r="A77" s="525"/>
      <c r="B77" s="527"/>
      <c r="C77" s="527"/>
      <c r="D77" s="527"/>
      <c r="E77" s="527"/>
      <c r="F77" s="531"/>
      <c r="G77" s="3" t="s">
        <v>543</v>
      </c>
      <c r="H77" s="150">
        <v>0.01</v>
      </c>
      <c r="I77" s="145">
        <v>0</v>
      </c>
      <c r="J77" s="145">
        <v>0</v>
      </c>
      <c r="K77" s="145">
        <v>0</v>
      </c>
      <c r="L77" s="145">
        <v>0.01</v>
      </c>
      <c r="M77" s="145">
        <v>0.01</v>
      </c>
      <c r="N77" s="145">
        <v>0.01</v>
      </c>
      <c r="O77" s="145">
        <v>0.02</v>
      </c>
      <c r="P77" s="3"/>
      <c r="Q77" s="3"/>
      <c r="R77" s="3"/>
      <c r="S77" s="3"/>
      <c r="T77" s="3"/>
    </row>
    <row r="78" spans="1:20" ht="20.100000000000001" customHeight="1" outlineLevel="1" x14ac:dyDescent="0.2">
      <c r="A78" s="524">
        <v>37</v>
      </c>
      <c r="B78" s="526" t="s">
        <v>643</v>
      </c>
      <c r="C78" s="526" t="s">
        <v>673</v>
      </c>
      <c r="D78" s="526" t="s">
        <v>497</v>
      </c>
      <c r="E78" s="526" t="s">
        <v>678</v>
      </c>
      <c r="F78" s="530"/>
      <c r="G78" s="3" t="s">
        <v>542</v>
      </c>
      <c r="H78" s="135">
        <v>0.1</v>
      </c>
      <c r="I78" s="135">
        <v>0</v>
      </c>
      <c r="J78" s="135">
        <v>0</v>
      </c>
      <c r="K78" s="135">
        <v>0.02</v>
      </c>
      <c r="L78" s="135">
        <v>0.02</v>
      </c>
      <c r="M78" s="135">
        <v>0.02</v>
      </c>
      <c r="N78" s="135">
        <v>0.04</v>
      </c>
      <c r="O78" s="135">
        <v>0.04</v>
      </c>
      <c r="P78" s="135" t="e">
        <f>'[4]L3&amp;VS-Paint'!P54</f>
        <v>#REF!</v>
      </c>
      <c r="Q78" s="135" t="e">
        <f>'[4]L3&amp;VS-Paint'!Q54</f>
        <v>#REF!</v>
      </c>
      <c r="R78" s="135" t="e">
        <f>'[4]L3&amp;VS-Paint'!R54</f>
        <v>#REF!</v>
      </c>
      <c r="S78" s="135" t="e">
        <f>'[4]L3&amp;VS-Paint'!S54</f>
        <v>#REF!</v>
      </c>
      <c r="T78" s="135" t="e">
        <f>'[4]L3&amp;VS-Paint'!T54</f>
        <v>#REF!</v>
      </c>
    </row>
    <row r="79" spans="1:20" ht="20.100000000000001" customHeight="1" outlineLevel="1" x14ac:dyDescent="0.2">
      <c r="A79" s="525"/>
      <c r="B79" s="527"/>
      <c r="C79" s="527"/>
      <c r="D79" s="527"/>
      <c r="E79" s="527"/>
      <c r="F79" s="531"/>
      <c r="G79" s="3" t="s">
        <v>543</v>
      </c>
      <c r="H79" s="152">
        <v>0.02</v>
      </c>
      <c r="I79" s="145">
        <v>0.02</v>
      </c>
      <c r="J79" s="145">
        <v>0.02</v>
      </c>
      <c r="K79" s="145">
        <v>0.02</v>
      </c>
      <c r="L79" s="149">
        <v>0.02</v>
      </c>
      <c r="M79" s="149">
        <v>0.02</v>
      </c>
      <c r="N79" s="149">
        <v>0.04</v>
      </c>
      <c r="O79" s="149">
        <v>0.04</v>
      </c>
      <c r="P79" s="3"/>
      <c r="Q79" s="3"/>
      <c r="R79" s="3"/>
      <c r="S79" s="3"/>
      <c r="T79" s="3"/>
    </row>
    <row r="80" spans="1:20" ht="20.100000000000001" customHeight="1" outlineLevel="1" x14ac:dyDescent="0.2">
      <c r="A80" s="524">
        <v>38</v>
      </c>
      <c r="B80" s="526" t="s">
        <v>643</v>
      </c>
      <c r="C80" s="526" t="s">
        <v>673</v>
      </c>
      <c r="D80" s="526" t="s">
        <v>519</v>
      </c>
      <c r="E80" s="526" t="s">
        <v>679</v>
      </c>
      <c r="F80" s="530"/>
      <c r="G80" s="3" t="s">
        <v>542</v>
      </c>
      <c r="H80" s="173">
        <v>1.8499999999999999E-2</v>
      </c>
      <c r="I80" s="174">
        <v>1.8499999999999999E-2</v>
      </c>
      <c r="J80" s="174">
        <v>1.8499999999999999E-2</v>
      </c>
      <c r="K80" s="174">
        <v>1.8499999999999999E-2</v>
      </c>
      <c r="L80" s="174">
        <v>1.8499999999999999E-2</v>
      </c>
      <c r="M80" s="174">
        <v>1.8499999999999999E-2</v>
      </c>
      <c r="N80" s="174">
        <v>1.8499999999999999E-2</v>
      </c>
      <c r="O80" s="174">
        <v>1.8499999999999999E-2</v>
      </c>
      <c r="P80" s="174">
        <v>1.8499999999999999E-2</v>
      </c>
      <c r="Q80" s="156" t="e">
        <f>'[4]L3&amp;VS-Assy'!Q54</f>
        <v>#REF!</v>
      </c>
      <c r="R80" s="156" t="e">
        <f>'[4]L3&amp;VS-Assy'!R54</f>
        <v>#REF!</v>
      </c>
      <c r="S80" s="156" t="e">
        <f>'[4]L3&amp;VS-Assy'!S54</f>
        <v>#REF!</v>
      </c>
      <c r="T80" s="156" t="e">
        <f>'[4]L3&amp;VS-Assy'!T54</f>
        <v>#REF!</v>
      </c>
    </row>
    <row r="81" spans="1:20" ht="20.100000000000001" customHeight="1" outlineLevel="1" x14ac:dyDescent="0.2">
      <c r="A81" s="525"/>
      <c r="B81" s="527"/>
      <c r="C81" s="527"/>
      <c r="D81" s="527"/>
      <c r="E81" s="527"/>
      <c r="F81" s="531"/>
      <c r="G81" s="3" t="s">
        <v>543</v>
      </c>
      <c r="H81" s="113">
        <v>3.8E-3</v>
      </c>
      <c r="I81" s="133">
        <v>2.7400000000000001E-2</v>
      </c>
      <c r="J81" s="182">
        <v>8.3999999999999995E-3</v>
      </c>
      <c r="K81" s="182">
        <v>6.4999999999999997E-3</v>
      </c>
      <c r="L81" s="182">
        <v>6.0000000000000001E-3</v>
      </c>
      <c r="M81" s="182">
        <v>3.8E-3</v>
      </c>
      <c r="N81" s="452">
        <v>1.04E-2</v>
      </c>
      <c r="O81" s="452">
        <v>9.4000000000000004E-3</v>
      </c>
      <c r="P81" s="452">
        <v>1.1999999999999999E-3</v>
      </c>
      <c r="Q81" s="3"/>
      <c r="R81" s="3"/>
      <c r="S81" s="3"/>
      <c r="T81" s="3"/>
    </row>
    <row r="82" spans="1:20" ht="20.100000000000001" customHeight="1" outlineLevel="1" x14ac:dyDescent="0.2">
      <c r="A82" s="524">
        <v>39</v>
      </c>
      <c r="B82" s="526" t="s">
        <v>643</v>
      </c>
      <c r="C82" s="526" t="s">
        <v>673</v>
      </c>
      <c r="D82" s="526" t="s">
        <v>519</v>
      </c>
      <c r="E82" s="526" t="s">
        <v>680</v>
      </c>
      <c r="F82" s="530"/>
      <c r="G82" s="3" t="s">
        <v>542</v>
      </c>
      <c r="H82" s="156">
        <v>1.8499999999999999E-2</v>
      </c>
      <c r="I82" s="156">
        <v>1.8499999999999999E-2</v>
      </c>
      <c r="J82" s="156">
        <v>1.8499999999999999E-2</v>
      </c>
      <c r="K82" s="156">
        <v>1.8499999999999999E-2</v>
      </c>
      <c r="L82" s="156">
        <v>1.8499999999999999E-2</v>
      </c>
      <c r="M82" s="156">
        <v>1.8499999999999999E-2</v>
      </c>
      <c r="N82" s="156">
        <v>1.8499999999999999E-2</v>
      </c>
      <c r="O82" s="156">
        <v>1.8499999999999999E-2</v>
      </c>
      <c r="P82" s="156" t="e">
        <f>#REF!</f>
        <v>#REF!</v>
      </c>
      <c r="Q82" s="156" t="e">
        <f>#REF!</f>
        <v>#REF!</v>
      </c>
      <c r="R82" s="156" t="e">
        <f>#REF!</f>
        <v>#REF!</v>
      </c>
      <c r="S82" s="156" t="e">
        <f>#REF!</f>
        <v>#REF!</v>
      </c>
      <c r="T82" s="156" t="e">
        <f>#REF!</f>
        <v>#REF!</v>
      </c>
    </row>
    <row r="83" spans="1:20" ht="20.100000000000001" customHeight="1" outlineLevel="1" x14ac:dyDescent="0.2">
      <c r="A83" s="525"/>
      <c r="B83" s="527"/>
      <c r="C83" s="527"/>
      <c r="D83" s="527"/>
      <c r="E83" s="527"/>
      <c r="F83" s="531"/>
      <c r="G83" s="3" t="s">
        <v>543</v>
      </c>
      <c r="H83" s="153">
        <v>1.11E-2</v>
      </c>
      <c r="I83" s="153">
        <v>7.3000000000000001E-3</v>
      </c>
      <c r="J83" s="153">
        <v>1.09E-2</v>
      </c>
      <c r="K83" s="153">
        <v>1.4200000000000001E-2</v>
      </c>
      <c r="L83" s="153">
        <v>1.35E-2</v>
      </c>
      <c r="M83" s="153">
        <v>9.4999999999999998E-3</v>
      </c>
      <c r="N83" s="153">
        <v>3.0000000000000001E-3</v>
      </c>
      <c r="O83" s="153">
        <v>2.5000000000000001E-3</v>
      </c>
      <c r="P83" s="3"/>
      <c r="Q83" s="3"/>
      <c r="R83" s="3"/>
      <c r="S83" s="3"/>
      <c r="T83" s="3"/>
    </row>
    <row r="84" spans="1:20" ht="20.100000000000001" customHeight="1" outlineLevel="1" x14ac:dyDescent="0.2">
      <c r="A84" s="524">
        <v>40</v>
      </c>
      <c r="B84" s="526" t="s">
        <v>643</v>
      </c>
      <c r="C84" s="526" t="s">
        <v>673</v>
      </c>
      <c r="D84" s="526" t="s">
        <v>519</v>
      </c>
      <c r="E84" s="526" t="s">
        <v>681</v>
      </c>
      <c r="F84" s="530"/>
      <c r="G84" s="3" t="s">
        <v>542</v>
      </c>
      <c r="H84" s="135">
        <v>0.01</v>
      </c>
      <c r="I84" s="135">
        <v>0.01</v>
      </c>
      <c r="J84" s="135">
        <v>0.01</v>
      </c>
      <c r="K84" s="135">
        <v>0.01</v>
      </c>
      <c r="L84" s="135">
        <v>0.01</v>
      </c>
      <c r="M84" s="135">
        <v>0.01</v>
      </c>
      <c r="N84" s="135">
        <v>0.01</v>
      </c>
      <c r="O84" s="135">
        <v>0.01</v>
      </c>
      <c r="P84" s="135">
        <v>0.01</v>
      </c>
      <c r="Q84" s="135" t="e">
        <f>'[4]L3&amp;VS-Paint'!Q56</f>
        <v>#REF!</v>
      </c>
      <c r="R84" s="135" t="e">
        <f>'[4]L3&amp;VS-Paint'!R56</f>
        <v>#REF!</v>
      </c>
      <c r="S84" s="135" t="e">
        <f>'[4]L3&amp;VS-Paint'!S56</f>
        <v>#REF!</v>
      </c>
      <c r="T84" s="135" t="e">
        <f>'[4]L3&amp;VS-Paint'!T56</f>
        <v>#REF!</v>
      </c>
    </row>
    <row r="85" spans="1:20" ht="20.100000000000001" customHeight="1" outlineLevel="1" x14ac:dyDescent="0.2">
      <c r="A85" s="525"/>
      <c r="B85" s="527"/>
      <c r="C85" s="527"/>
      <c r="D85" s="527"/>
      <c r="E85" s="527"/>
      <c r="F85" s="531"/>
      <c r="G85" s="3" t="s">
        <v>543</v>
      </c>
      <c r="H85" s="150">
        <v>0</v>
      </c>
      <c r="I85" s="153">
        <v>2.8999999999999998E-3</v>
      </c>
      <c r="J85" s="153">
        <v>1E-3</v>
      </c>
      <c r="K85" s="153">
        <v>6.0000000000000001E-3</v>
      </c>
      <c r="L85" s="150">
        <v>0</v>
      </c>
      <c r="M85" s="153">
        <v>2.2000000000000001E-3</v>
      </c>
      <c r="N85" s="153">
        <v>2.8999999999999998E-3</v>
      </c>
      <c r="O85" s="150">
        <v>0</v>
      </c>
      <c r="P85" s="150">
        <v>0</v>
      </c>
      <c r="Q85" s="3"/>
      <c r="R85" s="3"/>
      <c r="S85" s="3"/>
      <c r="T85" s="3"/>
    </row>
    <row r="86" spans="1:20" ht="20.100000000000001" customHeight="1" outlineLevel="1" x14ac:dyDescent="0.2">
      <c r="A86" s="524">
        <v>41</v>
      </c>
      <c r="B86" s="526" t="s">
        <v>643</v>
      </c>
      <c r="C86" s="526" t="s">
        <v>673</v>
      </c>
      <c r="D86" s="526" t="s">
        <v>497</v>
      </c>
      <c r="E86" s="526" t="s">
        <v>635</v>
      </c>
      <c r="F86" s="530"/>
      <c r="G86" s="3" t="s">
        <v>542</v>
      </c>
      <c r="H86" s="134">
        <v>36</v>
      </c>
      <c r="I86" s="134">
        <v>36</v>
      </c>
      <c r="J86" s="134">
        <v>36</v>
      </c>
      <c r="K86" s="134">
        <v>36</v>
      </c>
      <c r="L86" s="134">
        <v>36</v>
      </c>
      <c r="M86" s="134">
        <v>36</v>
      </c>
      <c r="N86" s="134">
        <v>36</v>
      </c>
      <c r="O86" s="134">
        <v>36</v>
      </c>
      <c r="P86" s="134">
        <v>36</v>
      </c>
      <c r="Q86" s="134">
        <v>36</v>
      </c>
      <c r="R86" s="134">
        <v>36</v>
      </c>
      <c r="S86" s="134">
        <v>36</v>
      </c>
      <c r="T86" s="134">
        <v>36</v>
      </c>
    </row>
    <row r="87" spans="1:20" ht="20.100000000000001" customHeight="1" outlineLevel="1" x14ac:dyDescent="0.2">
      <c r="A87" s="525"/>
      <c r="B87" s="527"/>
      <c r="C87" s="527"/>
      <c r="D87" s="527"/>
      <c r="E87" s="527"/>
      <c r="F87" s="531"/>
      <c r="G87" s="3" t="s">
        <v>543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20.100000000000001" customHeight="1" outlineLevel="1" x14ac:dyDescent="0.2">
      <c r="A88" s="524">
        <v>42</v>
      </c>
      <c r="B88" s="526" t="s">
        <v>643</v>
      </c>
      <c r="C88" s="526" t="s">
        <v>673</v>
      </c>
      <c r="D88" s="526" t="s">
        <v>497</v>
      </c>
      <c r="E88" s="526" t="s">
        <v>682</v>
      </c>
      <c r="F88" s="530"/>
      <c r="G88" s="3" t="s">
        <v>542</v>
      </c>
      <c r="H88" s="135">
        <v>0.75</v>
      </c>
      <c r="I88" s="136">
        <v>0.7</v>
      </c>
      <c r="J88" s="141">
        <v>0.7</v>
      </c>
      <c r="K88" s="141">
        <v>0.7</v>
      </c>
      <c r="L88" s="141">
        <v>0.72</v>
      </c>
      <c r="M88" s="141">
        <v>0.72</v>
      </c>
      <c r="N88" s="141">
        <v>0.72</v>
      </c>
      <c r="O88" s="141">
        <v>0.74</v>
      </c>
      <c r="P88" s="135" t="e">
        <f>'[4]L3&amp;VS-Paint'!P50</f>
        <v>#REF!</v>
      </c>
      <c r="Q88" s="135" t="e">
        <f>'[4]L3&amp;VS-Paint'!Q50</f>
        <v>#REF!</v>
      </c>
      <c r="R88" s="135" t="e">
        <f>'[4]L3&amp;VS-Paint'!R50</f>
        <v>#REF!</v>
      </c>
      <c r="S88" s="135" t="e">
        <f>'[4]L3&amp;VS-Paint'!S50</f>
        <v>#REF!</v>
      </c>
      <c r="T88" s="135" t="e">
        <f>'[4]L3&amp;VS-Paint'!T50</f>
        <v>#REF!</v>
      </c>
    </row>
    <row r="89" spans="1:20" ht="20.100000000000001" customHeight="1" outlineLevel="1" x14ac:dyDescent="0.2">
      <c r="A89" s="525"/>
      <c r="B89" s="527"/>
      <c r="C89" s="527"/>
      <c r="D89" s="527"/>
      <c r="E89" s="527"/>
      <c r="F89" s="531"/>
      <c r="G89" s="3" t="s">
        <v>543</v>
      </c>
      <c r="H89" s="152">
        <v>0.69</v>
      </c>
      <c r="I89" s="131">
        <v>0.61</v>
      </c>
      <c r="J89" s="149">
        <v>0.71</v>
      </c>
      <c r="K89" s="149">
        <v>0.73</v>
      </c>
      <c r="L89" s="152">
        <v>0.69</v>
      </c>
      <c r="M89" s="149">
        <v>0.72</v>
      </c>
      <c r="N89" s="149">
        <v>0.74</v>
      </c>
      <c r="O89" s="149">
        <v>0.75</v>
      </c>
      <c r="P89" s="3"/>
      <c r="Q89" s="3"/>
      <c r="R89" s="3"/>
      <c r="S89" s="3"/>
      <c r="T89" s="3"/>
    </row>
    <row r="90" spans="1:20" ht="20.100000000000001" customHeight="1" outlineLevel="1" x14ac:dyDescent="0.2">
      <c r="A90" s="524">
        <v>43</v>
      </c>
      <c r="B90" s="526" t="s">
        <v>643</v>
      </c>
      <c r="C90" s="526" t="s">
        <v>673</v>
      </c>
      <c r="D90" s="526" t="s">
        <v>519</v>
      </c>
      <c r="E90" s="526" t="s">
        <v>690</v>
      </c>
      <c r="F90" s="530"/>
      <c r="G90" s="3" t="s">
        <v>542</v>
      </c>
      <c r="H90" s="134">
        <v>468.81</v>
      </c>
      <c r="I90" s="215">
        <v>36.861802576234851</v>
      </c>
      <c r="J90" s="215">
        <v>30.840360634196209</v>
      </c>
      <c r="K90" s="215">
        <v>41.255593927864886</v>
      </c>
      <c r="L90" s="215">
        <v>35.262783119314136</v>
      </c>
      <c r="M90" s="215">
        <v>30.190736906192864</v>
      </c>
      <c r="N90" s="215">
        <v>39.328768361111983</v>
      </c>
      <c r="O90" s="215">
        <v>40.584047449120149</v>
      </c>
      <c r="P90" s="215">
        <v>39.099647786157888</v>
      </c>
      <c r="Q90" s="215">
        <v>39.860243212067715</v>
      </c>
      <c r="R90" s="215">
        <v>40.743026702539247</v>
      </c>
      <c r="S90" s="215">
        <v>46.260485592385109</v>
      </c>
      <c r="T90" s="215">
        <v>48.521539739778412</v>
      </c>
    </row>
    <row r="91" spans="1:20" ht="20.100000000000001" customHeight="1" outlineLevel="1" x14ac:dyDescent="0.2">
      <c r="A91" s="525"/>
      <c r="B91" s="527"/>
      <c r="C91" s="527"/>
      <c r="D91" s="527"/>
      <c r="E91" s="527"/>
      <c r="F91" s="531"/>
      <c r="G91" s="3" t="s">
        <v>543</v>
      </c>
      <c r="H91" s="216">
        <f>SUM(I91:T91)</f>
        <v>277.16343030793098</v>
      </c>
      <c r="I91" s="497">
        <v>35.551545033354991</v>
      </c>
      <c r="J91" s="497">
        <v>28.715680038953646</v>
      </c>
      <c r="K91" s="496">
        <v>44.419975785333286</v>
      </c>
      <c r="L91" s="496">
        <v>36.996229450289057</v>
      </c>
      <c r="M91" s="496">
        <v>34.590000000000003</v>
      </c>
      <c r="N91" s="144">
        <v>43.89</v>
      </c>
      <c r="O91" s="144">
        <v>53</v>
      </c>
      <c r="P91" s="3"/>
      <c r="Q91" s="3"/>
      <c r="R91" s="3"/>
      <c r="S91" s="3"/>
      <c r="T91" s="3"/>
    </row>
    <row r="94" spans="1:20" ht="20.100000000000001" customHeight="1" x14ac:dyDescent="0.2">
      <c r="A94" s="117" t="s">
        <v>684</v>
      </c>
      <c r="B94" s="69"/>
      <c r="C94" s="62"/>
      <c r="D94" s="62"/>
      <c r="E94" s="208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124" t="s">
        <v>587</v>
      </c>
      <c r="Q94" s="122"/>
      <c r="R94" s="122" t="s">
        <v>641</v>
      </c>
      <c r="S94" s="97"/>
      <c r="T94" s="97"/>
    </row>
    <row r="95" spans="1:20" ht="20.100000000000001" customHeight="1" x14ac:dyDescent="0.2">
      <c r="A95" s="120"/>
      <c r="B95" s="120"/>
      <c r="C95" s="122"/>
      <c r="D95" s="122"/>
      <c r="E95" s="209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</row>
    <row r="96" spans="1:20" ht="39" customHeight="1" outlineLevel="1" x14ac:dyDescent="0.2">
      <c r="A96" s="32" t="s">
        <v>0</v>
      </c>
      <c r="B96" s="32" t="s">
        <v>59</v>
      </c>
      <c r="C96" s="32" t="s">
        <v>62</v>
      </c>
      <c r="D96" s="119" t="s">
        <v>584</v>
      </c>
      <c r="E96" s="119" t="s">
        <v>49</v>
      </c>
      <c r="F96" s="32" t="s">
        <v>545</v>
      </c>
      <c r="G96" s="32"/>
      <c r="H96" s="32" t="s">
        <v>627</v>
      </c>
      <c r="I96" s="32" t="s">
        <v>485</v>
      </c>
      <c r="J96" s="32" t="s">
        <v>486</v>
      </c>
      <c r="K96" s="32" t="s">
        <v>487</v>
      </c>
      <c r="L96" s="32" t="s">
        <v>488</v>
      </c>
      <c r="M96" s="32" t="s">
        <v>489</v>
      </c>
      <c r="N96" s="32" t="s">
        <v>490</v>
      </c>
      <c r="O96" s="32" t="s">
        <v>491</v>
      </c>
      <c r="P96" s="32" t="s">
        <v>492</v>
      </c>
      <c r="Q96" s="32" t="s">
        <v>493</v>
      </c>
      <c r="R96" s="32" t="s">
        <v>494</v>
      </c>
      <c r="S96" s="32" t="s">
        <v>495</v>
      </c>
      <c r="T96" s="32" t="s">
        <v>496</v>
      </c>
    </row>
    <row r="97" spans="1:20" ht="20.100000000000001" customHeight="1" outlineLevel="1" x14ac:dyDescent="0.2">
      <c r="A97" s="524">
        <v>1</v>
      </c>
      <c r="B97" s="526" t="s">
        <v>643</v>
      </c>
      <c r="C97" s="526" t="s">
        <v>644</v>
      </c>
      <c r="D97" s="526" t="s">
        <v>519</v>
      </c>
      <c r="E97" s="526" t="s">
        <v>645</v>
      </c>
      <c r="F97" s="530"/>
      <c r="G97" s="3" t="s">
        <v>542</v>
      </c>
      <c r="H97" s="134">
        <v>0</v>
      </c>
      <c r="I97" s="134">
        <v>0</v>
      </c>
      <c r="J97" s="134">
        <v>0</v>
      </c>
      <c r="K97" s="134">
        <v>0</v>
      </c>
      <c r="L97" s="134">
        <v>0</v>
      </c>
      <c r="M97" s="134">
        <v>0</v>
      </c>
      <c r="N97" s="134">
        <v>0</v>
      </c>
      <c r="O97" s="134">
        <v>0</v>
      </c>
      <c r="P97" s="134">
        <v>0</v>
      </c>
      <c r="Q97" s="134">
        <v>0</v>
      </c>
      <c r="R97" s="134">
        <v>0</v>
      </c>
      <c r="S97" s="134">
        <v>0</v>
      </c>
      <c r="T97" s="134">
        <v>0</v>
      </c>
    </row>
    <row r="98" spans="1:20" ht="20.100000000000001" customHeight="1" outlineLevel="1" x14ac:dyDescent="0.2">
      <c r="A98" s="525"/>
      <c r="B98" s="527"/>
      <c r="C98" s="527"/>
      <c r="D98" s="527"/>
      <c r="E98" s="527"/>
      <c r="F98" s="531"/>
      <c r="G98" s="3" t="s">
        <v>543</v>
      </c>
      <c r="H98" s="144">
        <v>0</v>
      </c>
      <c r="I98" s="144">
        <v>0</v>
      </c>
      <c r="J98" s="144">
        <v>0</v>
      </c>
      <c r="K98" s="144">
        <v>0</v>
      </c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3"/>
      <c r="R98" s="3"/>
      <c r="S98" s="3"/>
      <c r="T98" s="3"/>
    </row>
    <row r="99" spans="1:20" ht="20.100000000000001" customHeight="1" outlineLevel="1" x14ac:dyDescent="0.2">
      <c r="A99" s="524">
        <v>2</v>
      </c>
      <c r="B99" s="526" t="s">
        <v>643</v>
      </c>
      <c r="C99" s="526" t="s">
        <v>644</v>
      </c>
      <c r="D99" s="526" t="s">
        <v>519</v>
      </c>
      <c r="E99" s="526" t="s">
        <v>646</v>
      </c>
      <c r="F99" s="530"/>
      <c r="G99" s="3" t="s">
        <v>542</v>
      </c>
      <c r="H99" s="134">
        <v>0</v>
      </c>
      <c r="I99" s="134">
        <v>0</v>
      </c>
      <c r="J99" s="134">
        <v>0</v>
      </c>
      <c r="K99" s="134">
        <v>0</v>
      </c>
      <c r="L99" s="134">
        <v>0</v>
      </c>
      <c r="M99" s="134">
        <v>0</v>
      </c>
      <c r="N99" s="134">
        <v>0</v>
      </c>
      <c r="O99" s="134">
        <v>0</v>
      </c>
      <c r="P99" s="134">
        <v>0</v>
      </c>
      <c r="Q99" s="134">
        <v>0</v>
      </c>
      <c r="R99" s="134">
        <v>0</v>
      </c>
      <c r="S99" s="134">
        <v>0</v>
      </c>
      <c r="T99" s="134">
        <v>0</v>
      </c>
    </row>
    <row r="100" spans="1:20" ht="20.100000000000001" customHeight="1" outlineLevel="1" x14ac:dyDescent="0.2">
      <c r="A100" s="525"/>
      <c r="B100" s="527"/>
      <c r="C100" s="527"/>
      <c r="D100" s="527"/>
      <c r="E100" s="527"/>
      <c r="F100" s="531"/>
      <c r="G100" s="3" t="s">
        <v>543</v>
      </c>
      <c r="H100" s="144">
        <v>0</v>
      </c>
      <c r="I100" s="144">
        <v>0</v>
      </c>
      <c r="J100" s="144">
        <v>0</v>
      </c>
      <c r="K100" s="144">
        <v>0</v>
      </c>
      <c r="L100" s="144">
        <v>0</v>
      </c>
      <c r="M100" s="144">
        <v>0</v>
      </c>
      <c r="N100" s="144">
        <v>0</v>
      </c>
      <c r="O100" s="144">
        <v>0</v>
      </c>
      <c r="P100" s="144">
        <v>0</v>
      </c>
      <c r="Q100" s="3"/>
      <c r="R100" s="3"/>
      <c r="S100" s="3"/>
      <c r="T100" s="3"/>
    </row>
    <row r="101" spans="1:20" ht="20.100000000000001" customHeight="1" outlineLevel="1" x14ac:dyDescent="0.2">
      <c r="A101" s="524">
        <v>3</v>
      </c>
      <c r="B101" s="526" t="s">
        <v>643</v>
      </c>
      <c r="C101" s="526" t="s">
        <v>644</v>
      </c>
      <c r="D101" s="526" t="s">
        <v>519</v>
      </c>
      <c r="E101" s="526" t="s">
        <v>647</v>
      </c>
      <c r="F101" s="530"/>
      <c r="G101" s="3" t="s">
        <v>542</v>
      </c>
      <c r="H101" s="135">
        <v>0.95</v>
      </c>
      <c r="I101" s="135">
        <v>0.95</v>
      </c>
      <c r="J101" s="135">
        <v>0.95</v>
      </c>
      <c r="K101" s="135">
        <v>0.95</v>
      </c>
      <c r="L101" s="135">
        <v>0.95</v>
      </c>
      <c r="M101" s="135">
        <v>0.95</v>
      </c>
      <c r="N101" s="135">
        <v>0.95</v>
      </c>
      <c r="O101" s="135">
        <v>0.95</v>
      </c>
      <c r="P101" s="135">
        <v>0.95</v>
      </c>
      <c r="Q101" s="135">
        <v>0.95</v>
      </c>
      <c r="R101" s="135">
        <v>0.95</v>
      </c>
      <c r="S101" s="135">
        <v>0.95</v>
      </c>
      <c r="T101" s="135">
        <v>0.95</v>
      </c>
    </row>
    <row r="102" spans="1:20" ht="20.100000000000001" customHeight="1" outlineLevel="1" x14ac:dyDescent="0.2">
      <c r="A102" s="525"/>
      <c r="B102" s="527"/>
      <c r="C102" s="527"/>
      <c r="D102" s="527"/>
      <c r="E102" s="527"/>
      <c r="F102" s="531"/>
      <c r="G102" s="3" t="s">
        <v>543</v>
      </c>
      <c r="H102" s="7" t="s">
        <v>605</v>
      </c>
      <c r="I102" s="7" t="s">
        <v>594</v>
      </c>
      <c r="J102" s="7" t="s">
        <v>594</v>
      </c>
      <c r="K102" s="7" t="s">
        <v>594</v>
      </c>
      <c r="L102" s="7" t="s">
        <v>594</v>
      </c>
      <c r="M102" s="7" t="s">
        <v>605</v>
      </c>
      <c r="N102" s="7" t="s">
        <v>605</v>
      </c>
      <c r="O102" s="7" t="s">
        <v>605</v>
      </c>
      <c r="P102" s="7" t="s">
        <v>605</v>
      </c>
      <c r="Q102" s="3"/>
      <c r="R102" s="3"/>
      <c r="S102" s="3"/>
      <c r="T102" s="3"/>
    </row>
    <row r="103" spans="1:20" ht="20.100000000000001" customHeight="1" outlineLevel="1" x14ac:dyDescent="0.2">
      <c r="A103" s="524">
        <v>4</v>
      </c>
      <c r="B103" s="526" t="s">
        <v>643</v>
      </c>
      <c r="C103" s="526" t="s">
        <v>644</v>
      </c>
      <c r="D103" s="526" t="s">
        <v>519</v>
      </c>
      <c r="E103" s="556" t="s">
        <v>688</v>
      </c>
      <c r="F103" s="530"/>
      <c r="G103" s="3" t="s">
        <v>542</v>
      </c>
      <c r="H103" s="135">
        <v>1</v>
      </c>
      <c r="I103" s="135">
        <v>1</v>
      </c>
      <c r="J103" s="135">
        <v>1</v>
      </c>
      <c r="K103" s="135">
        <v>1</v>
      </c>
      <c r="L103" s="135">
        <v>1</v>
      </c>
      <c r="M103" s="135">
        <v>1</v>
      </c>
      <c r="N103" s="135">
        <v>1</v>
      </c>
      <c r="O103" s="135">
        <v>1</v>
      </c>
      <c r="P103" s="135">
        <v>1</v>
      </c>
      <c r="Q103" s="135">
        <v>1</v>
      </c>
      <c r="R103" s="135">
        <v>1</v>
      </c>
      <c r="S103" s="135">
        <v>1</v>
      </c>
      <c r="T103" s="135">
        <v>1</v>
      </c>
    </row>
    <row r="104" spans="1:20" ht="20.100000000000001" customHeight="1" outlineLevel="1" x14ac:dyDescent="0.2">
      <c r="A104" s="525"/>
      <c r="B104" s="527"/>
      <c r="C104" s="527"/>
      <c r="D104" s="527"/>
      <c r="E104" s="527"/>
      <c r="F104" s="531"/>
      <c r="G104" s="3" t="s">
        <v>543</v>
      </c>
      <c r="H104" s="150">
        <v>1</v>
      </c>
      <c r="I104" s="150">
        <v>1</v>
      </c>
      <c r="J104" s="150">
        <v>1</v>
      </c>
      <c r="K104" s="150">
        <v>1</v>
      </c>
      <c r="L104" s="150">
        <v>1</v>
      </c>
      <c r="M104" s="150">
        <v>1</v>
      </c>
      <c r="N104" s="150">
        <v>1</v>
      </c>
      <c r="O104" s="150">
        <v>1</v>
      </c>
      <c r="P104" s="150">
        <v>1</v>
      </c>
      <c r="Q104" s="3"/>
      <c r="R104" s="3"/>
      <c r="S104" s="3"/>
      <c r="T104" s="3"/>
    </row>
    <row r="105" spans="1:20" ht="20.100000000000001" customHeight="1" outlineLevel="1" x14ac:dyDescent="0.2">
      <c r="A105" s="524">
        <v>5</v>
      </c>
      <c r="B105" s="526" t="s">
        <v>643</v>
      </c>
      <c r="C105" s="526" t="s">
        <v>648</v>
      </c>
      <c r="D105" s="526" t="s">
        <v>497</v>
      </c>
      <c r="E105" s="526" t="s">
        <v>650</v>
      </c>
      <c r="F105" s="530"/>
      <c r="G105" s="3" t="s">
        <v>542</v>
      </c>
      <c r="H105" s="134">
        <f>'L3&amp;VS-Fab  2nd half year'!H34</f>
        <v>12</v>
      </c>
      <c r="I105" s="134">
        <f>'L3&amp;VS-Fab  2nd half year'!I34</f>
        <v>1</v>
      </c>
      <c r="J105" s="134">
        <f>'L3&amp;VS-Fab  2nd half year'!J34</f>
        <v>1</v>
      </c>
      <c r="K105" s="134">
        <f>'L3&amp;VS-Fab  2nd half year'!K34</f>
        <v>1</v>
      </c>
      <c r="L105" s="134">
        <f>'L3&amp;VS-Fab  2nd half year'!L34</f>
        <v>1</v>
      </c>
      <c r="M105" s="134">
        <f>'L3&amp;VS-Fab  2nd half year'!M34</f>
        <v>1</v>
      </c>
      <c r="N105" s="134">
        <f>'L3&amp;VS-Fab  2nd half year'!N34</f>
        <v>1</v>
      </c>
      <c r="O105" s="134">
        <f>'L3&amp;VS-Fab  2nd half year'!O34</f>
        <v>1</v>
      </c>
      <c r="P105" s="134">
        <f>'L3&amp;VS-Fab  2nd half year'!P34</f>
        <v>1</v>
      </c>
      <c r="Q105" s="134">
        <f>'L3&amp;VS-Fab  2nd half year'!Q34</f>
        <v>1</v>
      </c>
      <c r="R105" s="134">
        <f>'L3&amp;VS-Fab  2nd half year'!R34</f>
        <v>1</v>
      </c>
      <c r="S105" s="134">
        <f>'L3&amp;VS-Fab  2nd half year'!S34</f>
        <v>1</v>
      </c>
      <c r="T105" s="134">
        <f>'L3&amp;VS-Fab  2nd half year'!T34</f>
        <v>1</v>
      </c>
    </row>
    <row r="106" spans="1:20" ht="20.100000000000001" customHeight="1" outlineLevel="1" x14ac:dyDescent="0.2">
      <c r="A106" s="525"/>
      <c r="B106" s="527"/>
      <c r="C106" s="527"/>
      <c r="D106" s="527"/>
      <c r="E106" s="527"/>
      <c r="F106" s="531"/>
      <c r="G106" s="3" t="s">
        <v>543</v>
      </c>
      <c r="H106" s="134">
        <f>'L3&amp;VS-Fab  2nd half year'!H35</f>
        <v>21</v>
      </c>
      <c r="I106" s="204">
        <f>'L3&amp;VS-Fab  2nd half year'!I35</f>
        <v>2</v>
      </c>
      <c r="J106" s="204">
        <f>'L3&amp;VS-Fab  2nd half year'!J35</f>
        <v>4</v>
      </c>
      <c r="K106" s="204">
        <f>'L3&amp;VS-Fab  2nd half year'!K35</f>
        <v>2</v>
      </c>
      <c r="L106" s="204">
        <f>'L3&amp;VS-Fab  2nd half year'!L35</f>
        <v>5</v>
      </c>
      <c r="M106" s="204">
        <f>'L3&amp;VS-Fab  2nd half year'!M35</f>
        <v>4</v>
      </c>
      <c r="N106" s="134">
        <f>'L3&amp;VS-Fab  2nd half year'!N35</f>
        <v>0</v>
      </c>
      <c r="O106" s="204">
        <f>'L3&amp;VS-Fab  2nd half year'!O35</f>
        <v>2</v>
      </c>
      <c r="P106" s="204">
        <f>'L3&amp;VS-Fab  2nd half year'!P35</f>
        <v>2</v>
      </c>
      <c r="Q106" s="3"/>
      <c r="R106" s="3"/>
      <c r="S106" s="3"/>
      <c r="T106" s="3"/>
    </row>
    <row r="107" spans="1:20" ht="20.100000000000001" customHeight="1" outlineLevel="1" x14ac:dyDescent="0.2">
      <c r="A107" s="524">
        <v>7</v>
      </c>
      <c r="B107" s="526" t="s">
        <v>643</v>
      </c>
      <c r="C107" s="526" t="s">
        <v>648</v>
      </c>
      <c r="D107" s="526" t="s">
        <v>519</v>
      </c>
      <c r="E107" s="526" t="s">
        <v>689</v>
      </c>
      <c r="F107" s="530"/>
      <c r="G107" s="3" t="s">
        <v>542</v>
      </c>
      <c r="H107" s="135">
        <v>0.3</v>
      </c>
      <c r="I107" s="135">
        <v>0.02</v>
      </c>
      <c r="J107" s="135">
        <v>0.05</v>
      </c>
      <c r="K107" s="135">
        <v>7.0000000000000007E-2</v>
      </c>
      <c r="L107" s="135">
        <v>0.1</v>
      </c>
      <c r="M107" s="135">
        <v>0.13</v>
      </c>
      <c r="N107" s="135">
        <v>0.15</v>
      </c>
      <c r="O107" s="135">
        <v>0.18</v>
      </c>
      <c r="P107" s="135">
        <v>0.2</v>
      </c>
      <c r="Q107" s="135">
        <v>0.23</v>
      </c>
      <c r="R107" s="135">
        <v>0.26</v>
      </c>
      <c r="S107" s="135">
        <v>0.28000000000000003</v>
      </c>
      <c r="T107" s="135">
        <v>0.32</v>
      </c>
    </row>
    <row r="108" spans="1:20" ht="20.100000000000001" customHeight="1" outlineLevel="1" x14ac:dyDescent="0.2">
      <c r="A108" s="525"/>
      <c r="B108" s="527"/>
      <c r="C108" s="527"/>
      <c r="D108" s="527"/>
      <c r="E108" s="527"/>
      <c r="F108" s="531"/>
      <c r="G108" s="3" t="s">
        <v>543</v>
      </c>
      <c r="H108" s="3"/>
      <c r="I108" s="7">
        <v>0</v>
      </c>
      <c r="J108" s="150">
        <v>7.0000000000000007E-2</v>
      </c>
      <c r="K108" s="150">
        <v>0.21</v>
      </c>
      <c r="L108" s="160">
        <v>0</v>
      </c>
      <c r="M108" s="150">
        <v>0.22</v>
      </c>
      <c r="N108" s="150">
        <v>0.15</v>
      </c>
      <c r="O108" s="150">
        <v>0.25</v>
      </c>
      <c r="P108" s="150">
        <v>0.25</v>
      </c>
      <c r="Q108" s="3"/>
      <c r="R108" s="3"/>
      <c r="S108" s="3"/>
      <c r="T108" s="3"/>
    </row>
    <row r="109" spans="1:20" ht="20.100000000000001" customHeight="1" outlineLevel="1" x14ac:dyDescent="0.2">
      <c r="A109" s="524">
        <v>8</v>
      </c>
      <c r="B109" s="526" t="s">
        <v>643</v>
      </c>
      <c r="C109" s="526" t="s">
        <v>648</v>
      </c>
      <c r="D109" s="526" t="s">
        <v>497</v>
      </c>
      <c r="E109" s="526" t="s">
        <v>652</v>
      </c>
      <c r="F109" s="530"/>
      <c r="G109" s="3" t="s">
        <v>542</v>
      </c>
      <c r="H109" s="134">
        <f>'L3&amp;VS-Fab  2nd half year'!H52</f>
        <v>10</v>
      </c>
      <c r="I109" s="134">
        <f>'L3&amp;VS-Fab  2nd half year'!I52</f>
        <v>16</v>
      </c>
      <c r="J109" s="134">
        <f>'L3&amp;VS-Fab  2nd half year'!J52</f>
        <v>16</v>
      </c>
      <c r="K109" s="134">
        <f>'L3&amp;VS-Fab  2nd half year'!K52</f>
        <v>16</v>
      </c>
      <c r="L109" s="134">
        <f>'L3&amp;VS-Fab  2nd half year'!L52</f>
        <v>14</v>
      </c>
      <c r="M109" s="134">
        <f>'L3&amp;VS-Fab  2nd half year'!M52</f>
        <v>14</v>
      </c>
      <c r="N109" s="134">
        <f>'L3&amp;VS-Fab  2nd half year'!N52</f>
        <v>14</v>
      </c>
      <c r="O109" s="134">
        <f>'L3&amp;VS-Fab  2nd half year'!O52</f>
        <v>12</v>
      </c>
      <c r="P109" s="134">
        <f>'L3&amp;VS-Fab  2nd half year'!P52</f>
        <v>12</v>
      </c>
      <c r="Q109" s="134">
        <f>'L3&amp;VS-Fab  2nd half year'!Q52</f>
        <v>12</v>
      </c>
      <c r="R109" s="134">
        <f>'L3&amp;VS-Fab  2nd half year'!R52</f>
        <v>10</v>
      </c>
      <c r="S109" s="134">
        <f>'L3&amp;VS-Fab  2nd half year'!S52</f>
        <v>10</v>
      </c>
      <c r="T109" s="134">
        <f>'L3&amp;VS-Fab  2nd half year'!T52</f>
        <v>10</v>
      </c>
    </row>
    <row r="110" spans="1:20" ht="20.100000000000001" customHeight="1" outlineLevel="1" x14ac:dyDescent="0.2">
      <c r="A110" s="525"/>
      <c r="B110" s="527"/>
      <c r="C110" s="527"/>
      <c r="D110" s="527"/>
      <c r="E110" s="527"/>
      <c r="F110" s="531"/>
      <c r="G110" s="3" t="s">
        <v>543</v>
      </c>
      <c r="H110" s="192">
        <f>'L3&amp;VS-Fab  2nd half year'!H53</f>
        <v>10.5</v>
      </c>
      <c r="I110" s="181">
        <f>'L3&amp;VS-Fab  2nd half year'!I53</f>
        <v>8.6999999999999993</v>
      </c>
      <c r="J110" s="181">
        <f>'L3&amp;VS-Fab  2nd half year'!J53</f>
        <v>3.5</v>
      </c>
      <c r="K110" s="181">
        <f>'L3&amp;VS-Fab  2nd half year'!K53</f>
        <v>4.9000000000000004</v>
      </c>
      <c r="L110" s="181">
        <f>'L3&amp;VS-Fab  2nd half year'!L53</f>
        <v>8.6</v>
      </c>
      <c r="M110" s="144">
        <f>'L3&amp;VS-Fab  2nd half year'!M53</f>
        <v>10.5</v>
      </c>
      <c r="N110" s="144">
        <f>'L3&amp;VS-Fab  2nd half year'!N53</f>
        <v>11.4</v>
      </c>
      <c r="O110" s="144">
        <f>'L3&amp;VS-Fab  2nd half year'!O53</f>
        <v>3.3</v>
      </c>
      <c r="P110" s="144">
        <f>'L3&amp;VS-Fab  2nd half year'!P53</f>
        <v>69</v>
      </c>
      <c r="Q110" s="3"/>
      <c r="R110" s="3"/>
      <c r="S110" s="3"/>
      <c r="T110" s="3"/>
    </row>
    <row r="111" spans="1:20" ht="20.100000000000001" customHeight="1" outlineLevel="1" x14ac:dyDescent="0.2">
      <c r="A111" s="524">
        <v>13</v>
      </c>
      <c r="B111" s="526" t="s">
        <v>643</v>
      </c>
      <c r="C111" s="526" t="s">
        <v>648</v>
      </c>
      <c r="D111" s="526" t="s">
        <v>519</v>
      </c>
      <c r="E111" s="526" t="s">
        <v>657</v>
      </c>
      <c r="F111" s="530"/>
      <c r="G111" s="3" t="s">
        <v>542</v>
      </c>
      <c r="H111" s="135">
        <f>'L3&amp;VS-Fab  2nd half year'!H36</f>
        <v>0.92</v>
      </c>
      <c r="I111" s="135">
        <f>'L3&amp;VS-Fab  2nd half year'!I36</f>
        <v>0.89</v>
      </c>
      <c r="J111" s="135">
        <f>'L3&amp;VS-Fab  2nd half year'!J36</f>
        <v>0.89</v>
      </c>
      <c r="K111" s="135">
        <f>'L3&amp;VS-Fab  2nd half year'!K36</f>
        <v>0.89</v>
      </c>
      <c r="L111" s="135">
        <f>'L3&amp;VS-Fab  2nd half year'!L36</f>
        <v>0.9</v>
      </c>
      <c r="M111" s="135">
        <f>'L3&amp;VS-Fab  2nd half year'!M36</f>
        <v>0.9</v>
      </c>
      <c r="N111" s="135">
        <f>'L3&amp;VS-Fab  2nd half year'!N36</f>
        <v>0.9</v>
      </c>
      <c r="O111" s="135">
        <f>'L3&amp;VS-Fab  2nd half year'!O36</f>
        <v>0.91</v>
      </c>
      <c r="P111" s="135">
        <f>'L3&amp;VS-Fab  2nd half year'!P36</f>
        <v>0.91</v>
      </c>
      <c r="Q111" s="135">
        <f>'L3&amp;VS-Fab  2nd half year'!Q36</f>
        <v>0.91</v>
      </c>
      <c r="R111" s="135">
        <f>'L3&amp;VS-Fab  2nd half year'!R36</f>
        <v>0.92</v>
      </c>
      <c r="S111" s="135">
        <f>'L3&amp;VS-Fab  2nd half year'!S36</f>
        <v>0.92</v>
      </c>
      <c r="T111" s="135">
        <f>'L3&amp;VS-Fab  2nd half year'!T36</f>
        <v>0.92</v>
      </c>
    </row>
    <row r="112" spans="1:20" ht="20.100000000000001" customHeight="1" outlineLevel="1" x14ac:dyDescent="0.2">
      <c r="A112" s="525"/>
      <c r="B112" s="527"/>
      <c r="C112" s="527"/>
      <c r="D112" s="527"/>
      <c r="E112" s="527"/>
      <c r="F112" s="531"/>
      <c r="G112" s="3" t="s">
        <v>543</v>
      </c>
      <c r="H112" s="135">
        <f>'L3&amp;VS-Fab  2nd half year'!H37</f>
        <v>0.89100000000000001</v>
      </c>
      <c r="I112" s="150">
        <f>'L3&amp;VS-Fab  2nd half year'!I37</f>
        <v>0.88500000000000001</v>
      </c>
      <c r="J112" s="150">
        <f>'L3&amp;VS-Fab  2nd half year'!J37</f>
        <v>0.89600000000000002</v>
      </c>
      <c r="K112" s="150">
        <f>'L3&amp;VS-Fab  2nd half year'!K37</f>
        <v>0.89359999999999995</v>
      </c>
      <c r="L112" s="150">
        <f>'L3&amp;VS-Fab  2nd half year'!L37</f>
        <v>0.90129999999999999</v>
      </c>
      <c r="M112" s="150">
        <f>'L3&amp;VS-Fab  2nd half year'!M37</f>
        <v>0.90090000000000003</v>
      </c>
      <c r="N112" s="150">
        <f>'L3&amp;VS-Fab  2nd half year'!N37</f>
        <v>0.90200000000000002</v>
      </c>
      <c r="O112" s="131">
        <f>'L3&amp;VS-Fab  2nd half year'!O37</f>
        <v>0.89300000000000002</v>
      </c>
      <c r="P112" s="150">
        <f>'L3&amp;VS-Fab  2nd half year'!P37</f>
        <v>0.91300000000000003</v>
      </c>
      <c r="Q112" s="135">
        <f>'L3&amp;VS-Fab  2nd half year'!Q37</f>
        <v>0.91449999999999998</v>
      </c>
      <c r="R112" s="135">
        <f>'L3&amp;VS-Fab  2nd half year'!R37</f>
        <v>0</v>
      </c>
      <c r="S112" s="135">
        <f>'L3&amp;VS-Fab  2nd half year'!S37</f>
        <v>0</v>
      </c>
      <c r="T112" s="135">
        <f>'L3&amp;VS-Fab  2nd half year'!T37</f>
        <v>0</v>
      </c>
    </row>
    <row r="113" spans="1:20" ht="20.100000000000001" customHeight="1" outlineLevel="1" x14ac:dyDescent="0.2">
      <c r="A113" s="524">
        <v>14</v>
      </c>
      <c r="B113" s="526" t="s">
        <v>643</v>
      </c>
      <c r="C113" s="526" t="s">
        <v>648</v>
      </c>
      <c r="D113" s="526" t="s">
        <v>519</v>
      </c>
      <c r="E113" s="526" t="s">
        <v>34</v>
      </c>
      <c r="F113" s="530"/>
      <c r="G113" s="3" t="s">
        <v>542</v>
      </c>
      <c r="H113" s="135">
        <f>'L3&amp;VS-Fab  2nd half year'!H38</f>
        <v>0.94499999999999995</v>
      </c>
      <c r="I113" s="135">
        <f>'L3&amp;VS-Fab  2nd half year'!I38</f>
        <v>0.91500000000000004</v>
      </c>
      <c r="J113" s="135">
        <f>'L3&amp;VS-Fab  2nd half year'!J38</f>
        <v>0.91500000000000004</v>
      </c>
      <c r="K113" s="135">
        <f>'L3&amp;VS-Fab  2nd half year'!K38</f>
        <v>0.91500000000000004</v>
      </c>
      <c r="L113" s="135">
        <f>'L3&amp;VS-Fab  2nd half year'!L38</f>
        <v>0.92500000000000004</v>
      </c>
      <c r="M113" s="135">
        <f>'L3&amp;VS-Fab  2nd half year'!M38</f>
        <v>0.92500000000000004</v>
      </c>
      <c r="N113" s="135">
        <f>'L3&amp;VS-Fab  2nd half year'!N38</f>
        <v>0.92500000000000004</v>
      </c>
      <c r="O113" s="135">
        <f>'L3&amp;VS-Fab  2nd half year'!O38</f>
        <v>0.93500000000000005</v>
      </c>
      <c r="P113" s="135">
        <f>'L3&amp;VS-Fab  2nd half year'!P38</f>
        <v>0.93500000000000005</v>
      </c>
      <c r="Q113" s="135">
        <f>'L3&amp;VS-Fab  2nd half year'!Q38</f>
        <v>0.93500000000000005</v>
      </c>
      <c r="R113" s="135">
        <f>'L3&amp;VS-Fab  2nd half year'!R38</f>
        <v>0.94499999999999995</v>
      </c>
      <c r="S113" s="135">
        <f>'L3&amp;VS-Fab  2nd half year'!S38</f>
        <v>0.94499999999999995</v>
      </c>
      <c r="T113" s="135">
        <f>'L3&amp;VS-Fab  2nd half year'!T38</f>
        <v>0.94499999999999995</v>
      </c>
    </row>
    <row r="114" spans="1:20" ht="20.100000000000001" customHeight="1" outlineLevel="1" x14ac:dyDescent="0.2">
      <c r="A114" s="525"/>
      <c r="B114" s="527"/>
      <c r="C114" s="527"/>
      <c r="D114" s="527"/>
      <c r="E114" s="527"/>
      <c r="F114" s="531"/>
      <c r="G114" s="3" t="s">
        <v>543</v>
      </c>
      <c r="H114" s="135">
        <f>'L3&amp;VS-Fab  2nd half year'!H39</f>
        <v>0.91339999999999999</v>
      </c>
      <c r="I114" s="160">
        <f>'L3&amp;VS-Fab  2nd half year'!I39</f>
        <v>0.91220000000000001</v>
      </c>
      <c r="J114" s="150">
        <f>'L3&amp;VS-Fab  2nd half year'!J39</f>
        <v>0.92159999999999997</v>
      </c>
      <c r="K114" s="150">
        <f>'L3&amp;VS-Fab  2nd half year'!K39</f>
        <v>0.92179999999999995</v>
      </c>
      <c r="L114" s="160">
        <f>'L3&amp;VS-Fab  2nd half year'!L39</f>
        <v>0.91890000000000005</v>
      </c>
      <c r="M114" s="160">
        <f>'L3&amp;VS-Fab  2nd half year'!M39</f>
        <v>0.91339999999999999</v>
      </c>
      <c r="N114" s="160">
        <f>'L3&amp;VS-Fab  2nd half year'!N39</f>
        <v>0.88700000000000001</v>
      </c>
      <c r="O114" s="160">
        <f>'L3&amp;VS-Fab  2nd half year'!O39</f>
        <v>0.89700000000000002</v>
      </c>
      <c r="P114" s="135">
        <f>'L3&amp;VS-Fab  2nd half year'!P39</f>
        <v>0.90800000000000003</v>
      </c>
      <c r="Q114" s="135">
        <f>'L3&amp;VS-Fab  2nd half year'!Q39</f>
        <v>0.91449999999999998</v>
      </c>
      <c r="R114" s="135">
        <f>'L3&amp;VS-Fab  2nd half year'!R39</f>
        <v>0</v>
      </c>
      <c r="S114" s="135">
        <f>'L3&amp;VS-Fab  2nd half year'!S39</f>
        <v>0</v>
      </c>
      <c r="T114" s="135">
        <f>'L3&amp;VS-Fab  2nd half year'!T39</f>
        <v>0</v>
      </c>
    </row>
    <row r="115" spans="1:20" ht="20.100000000000001" customHeight="1" outlineLevel="1" x14ac:dyDescent="0.2">
      <c r="A115" s="524">
        <v>15</v>
      </c>
      <c r="B115" s="526" t="s">
        <v>643</v>
      </c>
      <c r="C115" s="526" t="s">
        <v>648</v>
      </c>
      <c r="D115" s="526" t="s">
        <v>497</v>
      </c>
      <c r="E115" s="526" t="s">
        <v>33</v>
      </c>
      <c r="F115" s="530"/>
      <c r="G115" s="3" t="s">
        <v>542</v>
      </c>
      <c r="H115" s="135">
        <f>'L3&amp;VS-Fab  2nd half year'!H40</f>
        <v>0.7</v>
      </c>
      <c r="I115" s="135">
        <f>'L3&amp;VS-Fab  2nd half year'!I40</f>
        <v>0.4</v>
      </c>
      <c r="J115" s="135">
        <f>'L3&amp;VS-Fab  2nd half year'!J40</f>
        <v>0.4</v>
      </c>
      <c r="K115" s="135">
        <f>'L3&amp;VS-Fab  2nd half year'!K40</f>
        <v>0.4</v>
      </c>
      <c r="L115" s="135">
        <f>'L3&amp;VS-Fab  2nd half year'!L40</f>
        <v>0.5</v>
      </c>
      <c r="M115" s="135">
        <f>'L3&amp;VS-Fab  2nd half year'!M40</f>
        <v>0.5</v>
      </c>
      <c r="N115" s="135">
        <f>'L3&amp;VS-Fab  2nd half year'!N40</f>
        <v>0.5</v>
      </c>
      <c r="O115" s="135">
        <f>'L3&amp;VS-Fab  2nd half year'!O40</f>
        <v>0.55000000000000004</v>
      </c>
      <c r="P115" s="135">
        <f>'L3&amp;VS-Fab  2nd half year'!P40</f>
        <v>0.6</v>
      </c>
      <c r="Q115" s="135">
        <f>'L3&amp;VS-Fab  2nd half year'!Q40</f>
        <v>0.6</v>
      </c>
      <c r="R115" s="135">
        <f>'L3&amp;VS-Fab  2nd half year'!R40</f>
        <v>0.7</v>
      </c>
      <c r="S115" s="135">
        <f>'L3&amp;VS-Fab  2nd half year'!S40</f>
        <v>0.7</v>
      </c>
      <c r="T115" s="135">
        <f>'L3&amp;VS-Fab  2nd half year'!T40</f>
        <v>0.7</v>
      </c>
    </row>
    <row r="116" spans="1:20" ht="20.100000000000001" customHeight="1" outlineLevel="1" x14ac:dyDescent="0.2">
      <c r="A116" s="525"/>
      <c r="B116" s="527"/>
      <c r="C116" s="527"/>
      <c r="D116" s="527"/>
      <c r="E116" s="527"/>
      <c r="F116" s="531"/>
      <c r="G116" s="3" t="s">
        <v>543</v>
      </c>
      <c r="H116" s="135">
        <f>'L3&amp;VS-Fab  2nd half year'!H41</f>
        <v>0.3896</v>
      </c>
      <c r="I116" s="160">
        <f>'L3&amp;VS-Fab  2nd half year'!I41</f>
        <v>0.35</v>
      </c>
      <c r="J116" s="160">
        <f>'L3&amp;VS-Fab  2nd half year'!J41</f>
        <v>0.39</v>
      </c>
      <c r="K116" s="160">
        <f>'L3&amp;VS-Fab  2nd half year'!K41</f>
        <v>0.39</v>
      </c>
      <c r="L116" s="160">
        <f>'L3&amp;VS-Fab  2nd half year'!L41</f>
        <v>0.44840000000000002</v>
      </c>
      <c r="M116" s="160">
        <f>'L3&amp;VS-Fab  2nd half year'!M41</f>
        <v>0.3896</v>
      </c>
      <c r="N116" s="160">
        <f>'L3&amp;VS-Fab  2nd half year'!N41</f>
        <v>0.42699999999999999</v>
      </c>
      <c r="O116" s="150">
        <f>'L3&amp;VS-Fab  2nd half year'!O41</f>
        <v>0.56699999999999995</v>
      </c>
      <c r="P116" s="150">
        <f>'L3&amp;VS-Fab  2nd half year'!P41</f>
        <v>0.67600000000000005</v>
      </c>
      <c r="Q116" s="135">
        <f>'L3&amp;VS-Fab  2nd half year'!Q41</f>
        <v>0.69520000000000004</v>
      </c>
      <c r="R116" s="135">
        <f>'L3&amp;VS-Fab  2nd half year'!R41</f>
        <v>0</v>
      </c>
      <c r="S116" s="135">
        <f>'L3&amp;VS-Fab  2nd half year'!S41</f>
        <v>0</v>
      </c>
      <c r="T116" s="135">
        <f>'L3&amp;VS-Fab  2nd half year'!T41</f>
        <v>0</v>
      </c>
    </row>
    <row r="117" spans="1:20" ht="20.100000000000001" customHeight="1" outlineLevel="1" x14ac:dyDescent="0.2">
      <c r="A117" s="524">
        <v>16</v>
      </c>
      <c r="B117" s="526" t="s">
        <v>643</v>
      </c>
      <c r="C117" s="526" t="s">
        <v>648</v>
      </c>
      <c r="D117" s="526" t="s">
        <v>497</v>
      </c>
      <c r="E117" s="526" t="s">
        <v>32</v>
      </c>
      <c r="F117" s="530"/>
      <c r="G117" s="3" t="s">
        <v>542</v>
      </c>
      <c r="H117" s="135">
        <f>'L3&amp;VS-Fab  2nd half year'!H42</f>
        <v>0.8</v>
      </c>
      <c r="I117" s="135">
        <f>'L3&amp;VS-Fab  2nd half year'!I42</f>
        <v>0.65</v>
      </c>
      <c r="J117" s="135">
        <f>'L3&amp;VS-Fab  2nd half year'!J42</f>
        <v>0.65</v>
      </c>
      <c r="K117" s="135">
        <f>'L3&amp;VS-Fab  2nd half year'!K42</f>
        <v>0.65</v>
      </c>
      <c r="L117" s="135">
        <f>'L3&amp;VS-Fab  2nd half year'!L42</f>
        <v>0.7</v>
      </c>
      <c r="M117" s="135">
        <f>'L3&amp;VS-Fab  2nd half year'!M42</f>
        <v>0.7</v>
      </c>
      <c r="N117" s="135">
        <f>'L3&amp;VS-Fab  2nd half year'!N42</f>
        <v>0.7</v>
      </c>
      <c r="O117" s="135">
        <f>'L3&amp;VS-Fab  2nd half year'!O42</f>
        <v>0.75</v>
      </c>
      <c r="P117" s="135">
        <f>'L3&amp;VS-Fab  2nd half year'!P42</f>
        <v>0.75</v>
      </c>
      <c r="Q117" s="135">
        <f>'L3&amp;VS-Fab  2nd half year'!Q42</f>
        <v>0.75</v>
      </c>
      <c r="R117" s="135">
        <f>'L3&amp;VS-Fab  2nd half year'!R42</f>
        <v>0.8</v>
      </c>
      <c r="S117" s="135">
        <f>'L3&amp;VS-Fab  2nd half year'!S42</f>
        <v>0.8</v>
      </c>
      <c r="T117" s="135">
        <f>'L3&amp;VS-Fab  2nd half year'!T42</f>
        <v>0.8</v>
      </c>
    </row>
    <row r="118" spans="1:20" ht="20.100000000000001" customHeight="1" outlineLevel="1" x14ac:dyDescent="0.2">
      <c r="A118" s="525"/>
      <c r="B118" s="527"/>
      <c r="C118" s="527"/>
      <c r="D118" s="527"/>
      <c r="E118" s="527"/>
      <c r="F118" s="531"/>
      <c r="G118" s="3" t="s">
        <v>543</v>
      </c>
      <c r="H118" s="135">
        <f>'L3&amp;VS-Fab  2nd half year'!H43</f>
        <v>0.81089999999999995</v>
      </c>
      <c r="I118" s="150">
        <f>'L3&amp;VS-Fab  2nd half year'!I43</f>
        <v>0.71640000000000004</v>
      </c>
      <c r="J118" s="150">
        <f>'L3&amp;VS-Fab  2nd half year'!J43</f>
        <v>0.65090000000000003</v>
      </c>
      <c r="K118" s="150">
        <f>'L3&amp;VS-Fab  2nd half year'!K43</f>
        <v>0.72109999999999996</v>
      </c>
      <c r="L118" s="150">
        <f>'L3&amp;VS-Fab  2nd half year'!L43</f>
        <v>0.78469999999999995</v>
      </c>
      <c r="M118" s="150">
        <f>'L3&amp;VS-Fab  2nd half year'!M43</f>
        <v>0.81089999999999995</v>
      </c>
      <c r="N118" s="160">
        <f>'L3&amp;VS-Fab  2nd half year'!N43</f>
        <v>0.67200000000000004</v>
      </c>
      <c r="O118" s="160">
        <f>'L3&amp;VS-Fab  2nd half year'!O43</f>
        <v>0.64400000000000002</v>
      </c>
      <c r="P118" s="150">
        <f>'L3&amp;VS-Fab  2nd half year'!P43</f>
        <v>0.79100000000000004</v>
      </c>
      <c r="Q118" s="135">
        <f>'L3&amp;VS-Fab  2nd half year'!Q43</f>
        <v>0.82550000000000001</v>
      </c>
      <c r="R118" s="135">
        <f>'L3&amp;VS-Fab  2nd half year'!R43</f>
        <v>0</v>
      </c>
      <c r="S118" s="135">
        <f>'L3&amp;VS-Fab  2nd half year'!S43</f>
        <v>0</v>
      </c>
      <c r="T118" s="135">
        <f>'L3&amp;VS-Fab  2nd half year'!T43</f>
        <v>0</v>
      </c>
    </row>
    <row r="119" spans="1:20" ht="20.100000000000001" customHeight="1" outlineLevel="1" x14ac:dyDescent="0.2">
      <c r="A119" s="524">
        <v>17</v>
      </c>
      <c r="B119" s="526" t="s">
        <v>643</v>
      </c>
      <c r="C119" s="526" t="s">
        <v>648</v>
      </c>
      <c r="D119" s="526" t="s">
        <v>497</v>
      </c>
      <c r="E119" s="526" t="s">
        <v>658</v>
      </c>
      <c r="F119" s="530"/>
      <c r="G119" s="3" t="s">
        <v>542</v>
      </c>
      <c r="H119" s="135">
        <f>'L3&amp;VS-Fab  2nd half year'!H44</f>
        <v>0.8</v>
      </c>
      <c r="I119" s="135">
        <f>'L3&amp;VS-Fab  2nd half year'!I44</f>
        <v>0.5</v>
      </c>
      <c r="J119" s="135">
        <f>'L3&amp;VS-Fab  2nd half year'!J44</f>
        <v>0.5</v>
      </c>
      <c r="K119" s="135">
        <f>'L3&amp;VS-Fab  2nd half year'!K44</f>
        <v>0.5</v>
      </c>
      <c r="L119" s="135">
        <f>'L3&amp;VS-Fab  2nd half year'!L44</f>
        <v>0.6</v>
      </c>
      <c r="M119" s="135">
        <f>'L3&amp;VS-Fab  2nd half year'!M44</f>
        <v>0.6</v>
      </c>
      <c r="N119" s="135">
        <f>'L3&amp;VS-Fab  2nd half year'!N44</f>
        <v>0.6</v>
      </c>
      <c r="O119" s="135">
        <f>'L3&amp;VS-Fab  2nd half year'!O44</f>
        <v>0.7</v>
      </c>
      <c r="P119" s="135">
        <f>'L3&amp;VS-Fab  2nd half year'!P44</f>
        <v>0.7</v>
      </c>
      <c r="Q119" s="135">
        <f>'L3&amp;VS-Fab  2nd half year'!Q44</f>
        <v>0.7</v>
      </c>
      <c r="R119" s="135">
        <f>'L3&amp;VS-Fab  2nd half year'!R44</f>
        <v>0.8</v>
      </c>
      <c r="S119" s="135">
        <f>'L3&amp;VS-Fab  2nd half year'!S44</f>
        <v>0.8</v>
      </c>
      <c r="T119" s="135">
        <f>'L3&amp;VS-Fab  2nd half year'!T44</f>
        <v>0.8</v>
      </c>
    </row>
    <row r="120" spans="1:20" ht="20.100000000000001" customHeight="1" outlineLevel="1" x14ac:dyDescent="0.2">
      <c r="A120" s="525"/>
      <c r="B120" s="527"/>
      <c r="C120" s="527"/>
      <c r="D120" s="527"/>
      <c r="E120" s="527"/>
      <c r="F120" s="531"/>
      <c r="G120" s="3" t="s">
        <v>543</v>
      </c>
      <c r="H120" s="135">
        <f>'L3&amp;VS-Fab  2nd half year'!H45</f>
        <v>0.68089999999999995</v>
      </c>
      <c r="I120" s="150">
        <f>'L3&amp;VS-Fab  2nd half year'!I45</f>
        <v>0.54</v>
      </c>
      <c r="J120" s="150">
        <f>'L3&amp;VS-Fab  2nd half year'!J45</f>
        <v>0.54</v>
      </c>
      <c r="K120" s="150">
        <f>'L3&amp;VS-Fab  2nd half year'!K45</f>
        <v>0.64</v>
      </c>
      <c r="L120" s="150">
        <f>'L3&amp;VS-Fab  2nd half year'!L45</f>
        <v>0.6966</v>
      </c>
      <c r="M120" s="150">
        <f>'L3&amp;VS-Fab  2nd half year'!M45</f>
        <v>0.68089999999999995</v>
      </c>
      <c r="N120" s="150">
        <f>'L3&amp;VS-Fab  2nd half year'!N45</f>
        <v>0.63600000000000001</v>
      </c>
      <c r="O120" s="160">
        <f>'L3&amp;VS-Fab  2nd half year'!O45</f>
        <v>0.48399999999999999</v>
      </c>
      <c r="P120" s="160">
        <f>'L3&amp;VS-Fab  2nd half year'!P45</f>
        <v>0.64200000000000002</v>
      </c>
      <c r="Q120" s="135">
        <f>'L3&amp;VS-Fab  2nd half year'!Q45</f>
        <v>0.72440000000000004</v>
      </c>
      <c r="R120" s="135">
        <f>'L3&amp;VS-Fab  2nd half year'!R45</f>
        <v>0</v>
      </c>
      <c r="S120" s="135">
        <f>'L3&amp;VS-Fab  2nd half year'!S45</f>
        <v>0</v>
      </c>
      <c r="T120" s="135">
        <f>'L3&amp;VS-Fab  2nd half year'!T45</f>
        <v>0</v>
      </c>
    </row>
    <row r="121" spans="1:20" ht="20.100000000000001" customHeight="1" outlineLevel="1" x14ac:dyDescent="0.2">
      <c r="A121" s="524">
        <v>18</v>
      </c>
      <c r="B121" s="526" t="s">
        <v>643</v>
      </c>
      <c r="C121" s="526" t="s">
        <v>648</v>
      </c>
      <c r="D121" s="526" t="s">
        <v>497</v>
      </c>
      <c r="E121" s="526" t="s">
        <v>659</v>
      </c>
      <c r="F121" s="530"/>
      <c r="G121" s="3" t="s">
        <v>542</v>
      </c>
      <c r="H121" s="135">
        <f>'L3&amp;VS-Fab  2nd half year'!H46</f>
        <v>0.6</v>
      </c>
      <c r="I121" s="135">
        <f>'L3&amp;VS-Fab  2nd half year'!I46</f>
        <v>0.3</v>
      </c>
      <c r="J121" s="135">
        <f>'L3&amp;VS-Fab  2nd half year'!J46</f>
        <v>0.3</v>
      </c>
      <c r="K121" s="135">
        <f>'L3&amp;VS-Fab  2nd half year'!K46</f>
        <v>0.3</v>
      </c>
      <c r="L121" s="135">
        <f>'L3&amp;VS-Fab  2nd half year'!L46</f>
        <v>0.4</v>
      </c>
      <c r="M121" s="135">
        <f>'L3&amp;VS-Fab  2nd half year'!M46</f>
        <v>0.4</v>
      </c>
      <c r="N121" s="135">
        <f>'L3&amp;VS-Fab  2nd half year'!N46</f>
        <v>0.4</v>
      </c>
      <c r="O121" s="135">
        <f>'L3&amp;VS-Fab  2nd half year'!O46</f>
        <v>0.5</v>
      </c>
      <c r="P121" s="135">
        <f>'L3&amp;VS-Fab  2nd half year'!P46</f>
        <v>0.5</v>
      </c>
      <c r="Q121" s="135">
        <f>'L3&amp;VS-Fab  2nd half year'!Q46</f>
        <v>0.5</v>
      </c>
      <c r="R121" s="135">
        <f>'L3&amp;VS-Fab  2nd half year'!R46</f>
        <v>0.6</v>
      </c>
      <c r="S121" s="135">
        <f>'L3&amp;VS-Fab  2nd half year'!S46</f>
        <v>0.6</v>
      </c>
      <c r="T121" s="135">
        <f>'L3&amp;VS-Fab  2nd half year'!T46</f>
        <v>0.6</v>
      </c>
    </row>
    <row r="122" spans="1:20" ht="20.100000000000001" customHeight="1" outlineLevel="1" x14ac:dyDescent="0.2">
      <c r="A122" s="525"/>
      <c r="B122" s="527"/>
      <c r="C122" s="527"/>
      <c r="D122" s="527"/>
      <c r="E122" s="527"/>
      <c r="F122" s="531"/>
      <c r="G122" s="3" t="s">
        <v>543</v>
      </c>
      <c r="H122" s="135">
        <f>'L3&amp;VS-Fab  2nd half year'!H47</f>
        <v>9.8699999999999996E-2</v>
      </c>
      <c r="I122" s="160">
        <f>'L3&amp;VS-Fab  2nd half year'!I47</f>
        <v>0.11269999999999999</v>
      </c>
      <c r="J122" s="160">
        <f>'L3&amp;VS-Fab  2nd half year'!J47</f>
        <v>6.4500000000000002E-2</v>
      </c>
      <c r="K122" s="160">
        <f>'L3&amp;VS-Fab  2nd half year'!K47</f>
        <v>0.1111</v>
      </c>
      <c r="L122" s="160">
        <f>'L3&amp;VS-Fab  2nd half year'!L47</f>
        <v>4.9500000000000002E-2</v>
      </c>
      <c r="M122" s="160">
        <f>'L3&amp;VS-Fab  2nd half year'!M47</f>
        <v>7.0599999999999996E-2</v>
      </c>
      <c r="N122" s="160">
        <f>'L3&amp;VS-Fab  2nd half year'!N47</f>
        <v>4.2000000000000003E-2</v>
      </c>
      <c r="O122" s="160">
        <f>'L3&amp;VS-Fab  2nd half year'!O47</f>
        <v>8.9999999999999993E-3</v>
      </c>
      <c r="P122" s="160">
        <f>'L3&amp;VS-Fab  2nd half year'!P47</f>
        <v>6.7000000000000004E-2</v>
      </c>
      <c r="Q122" s="135">
        <f>'L3&amp;VS-Fab  2nd half year'!Q47</f>
        <v>6.9000000000000006E-2</v>
      </c>
      <c r="R122" s="135">
        <f>'L3&amp;VS-Fab  2nd half year'!R47</f>
        <v>0</v>
      </c>
      <c r="S122" s="135">
        <f>'L3&amp;VS-Fab  2nd half year'!S47</f>
        <v>0</v>
      </c>
      <c r="T122" s="135">
        <f>'L3&amp;VS-Fab  2nd half year'!T47</f>
        <v>0</v>
      </c>
    </row>
    <row r="123" spans="1:20" ht="20.100000000000001" customHeight="1" outlineLevel="1" x14ac:dyDescent="0.2">
      <c r="A123" s="524">
        <v>19</v>
      </c>
      <c r="B123" s="526" t="s">
        <v>643</v>
      </c>
      <c r="C123" s="526" t="s">
        <v>648</v>
      </c>
      <c r="D123" s="526" t="s">
        <v>497</v>
      </c>
      <c r="E123" s="526" t="s">
        <v>660</v>
      </c>
      <c r="F123" s="530"/>
      <c r="G123" s="3" t="s">
        <v>542</v>
      </c>
      <c r="H123" s="135">
        <f>'L3&amp;VS-Fab  2nd half year'!H48</f>
        <v>0.8</v>
      </c>
      <c r="I123" s="135">
        <f>'L3&amp;VS-Fab  2nd half year'!I48</f>
        <v>0.5</v>
      </c>
      <c r="J123" s="135">
        <f>'L3&amp;VS-Fab  2nd half year'!J48</f>
        <v>0.5</v>
      </c>
      <c r="K123" s="135">
        <f>'L3&amp;VS-Fab  2nd half year'!K48</f>
        <v>0.5</v>
      </c>
      <c r="L123" s="135">
        <f>'L3&amp;VS-Fab  2nd half year'!L48</f>
        <v>0.6</v>
      </c>
      <c r="M123" s="135">
        <f>'L3&amp;VS-Fab  2nd half year'!M48</f>
        <v>0.6</v>
      </c>
      <c r="N123" s="135">
        <f>'L3&amp;VS-Fab  2nd half year'!N48</f>
        <v>0.6</v>
      </c>
      <c r="O123" s="135">
        <f>'L3&amp;VS-Fab  2nd half year'!O48</f>
        <v>0.7</v>
      </c>
      <c r="P123" s="135">
        <f>'L3&amp;VS-Fab  2nd half year'!P48</f>
        <v>0.7</v>
      </c>
      <c r="Q123" s="135">
        <f>'L3&amp;VS-Fab  2nd half year'!Q48</f>
        <v>0.7</v>
      </c>
      <c r="R123" s="135">
        <f>'L3&amp;VS-Fab  2nd half year'!R48</f>
        <v>0.8</v>
      </c>
      <c r="S123" s="135">
        <f>'L3&amp;VS-Fab  2nd half year'!S48</f>
        <v>0.8</v>
      </c>
      <c r="T123" s="135">
        <f>'L3&amp;VS-Fab  2nd half year'!T48</f>
        <v>0.8</v>
      </c>
    </row>
    <row r="124" spans="1:20" ht="20.100000000000001" customHeight="1" outlineLevel="1" x14ac:dyDescent="0.2">
      <c r="A124" s="525"/>
      <c r="B124" s="527"/>
      <c r="C124" s="527"/>
      <c r="D124" s="527"/>
      <c r="E124" s="527"/>
      <c r="F124" s="531"/>
      <c r="G124" s="3" t="s">
        <v>543</v>
      </c>
      <c r="H124" s="135">
        <f>'L3&amp;VS-Fab  2nd half year'!H49</f>
        <v>0.6593</v>
      </c>
      <c r="I124" s="160">
        <f>'L3&amp;VS-Fab  2nd half year'!I49</f>
        <v>0.27689999999999998</v>
      </c>
      <c r="J124" s="160">
        <f>'L3&amp;VS-Fab  2nd half year'!J49</f>
        <v>0.3256</v>
      </c>
      <c r="K124" s="150">
        <f>'L3&amp;VS-Fab  2nd half year'!K49</f>
        <v>0.51719999999999999</v>
      </c>
      <c r="L124" s="150">
        <f>'L3&amp;VS-Fab  2nd half year'!L49</f>
        <v>0.60419999999999996</v>
      </c>
      <c r="M124" s="150">
        <f>'L3&amp;VS-Fab  2nd half year'!M49</f>
        <v>0.6593</v>
      </c>
      <c r="N124" s="160">
        <f>'L3&amp;VS-Fab  2nd half year'!N49</f>
        <v>0.52300000000000002</v>
      </c>
      <c r="O124" s="160">
        <f>'L3&amp;VS-Fab  2nd half year'!O49</f>
        <v>0.44400000000000001</v>
      </c>
      <c r="P124" s="160">
        <f>'L3&amp;VS-Fab  2nd half year'!P49</f>
        <v>0.63900000000000001</v>
      </c>
      <c r="Q124" s="135">
        <f>'L3&amp;VS-Fab  2nd half year'!Q49</f>
        <v>0.76700000000000002</v>
      </c>
      <c r="R124" s="135">
        <f>'L3&amp;VS-Fab  2nd half year'!R49</f>
        <v>0</v>
      </c>
      <c r="S124" s="135">
        <f>'L3&amp;VS-Fab  2nd half year'!S49</f>
        <v>0</v>
      </c>
      <c r="T124" s="135">
        <f>'L3&amp;VS-Fab  2nd half year'!T49</f>
        <v>0</v>
      </c>
    </row>
    <row r="125" spans="1:20" ht="20.100000000000001" customHeight="1" outlineLevel="1" x14ac:dyDescent="0.2">
      <c r="A125" s="524">
        <v>20</v>
      </c>
      <c r="B125" s="526" t="s">
        <v>643</v>
      </c>
      <c r="C125" s="526" t="s">
        <v>648</v>
      </c>
      <c r="D125" s="526" t="s">
        <v>519</v>
      </c>
      <c r="E125" s="526" t="s">
        <v>976</v>
      </c>
      <c r="F125" s="530"/>
      <c r="G125" s="3" t="s">
        <v>542</v>
      </c>
      <c r="H125" s="135">
        <v>0.9</v>
      </c>
      <c r="I125" s="135">
        <v>0.9</v>
      </c>
      <c r="J125" s="135">
        <v>0.9</v>
      </c>
      <c r="K125" s="135">
        <v>0.9</v>
      </c>
      <c r="L125" s="135">
        <v>0.9</v>
      </c>
      <c r="M125" s="135">
        <v>0.9</v>
      </c>
      <c r="N125" s="135">
        <v>0.9</v>
      </c>
      <c r="O125" s="135">
        <v>0.9</v>
      </c>
      <c r="P125" s="135">
        <v>0.9</v>
      </c>
      <c r="Q125" s="135">
        <v>0.9</v>
      </c>
      <c r="R125" s="135">
        <v>0.9</v>
      </c>
      <c r="S125" s="135">
        <v>0.9</v>
      </c>
      <c r="T125" s="135">
        <v>0.9</v>
      </c>
    </row>
    <row r="126" spans="1:20" ht="20.100000000000001" customHeight="1" outlineLevel="1" x14ac:dyDescent="0.2">
      <c r="A126" s="525"/>
      <c r="B126" s="527"/>
      <c r="C126" s="527"/>
      <c r="D126" s="527"/>
      <c r="E126" s="527"/>
      <c r="F126" s="531"/>
      <c r="G126" s="3" t="s">
        <v>543</v>
      </c>
      <c r="H126" s="3"/>
      <c r="I126" s="203">
        <v>0.92500000000000004</v>
      </c>
      <c r="J126" s="203">
        <v>0.9</v>
      </c>
      <c r="K126" s="150">
        <v>0.92</v>
      </c>
      <c r="L126" s="150">
        <v>1</v>
      </c>
      <c r="M126" s="3" t="s">
        <v>691</v>
      </c>
      <c r="N126" s="150">
        <v>0.96</v>
      </c>
      <c r="O126" s="150">
        <v>1</v>
      </c>
      <c r="P126" s="150">
        <v>1</v>
      </c>
      <c r="Q126" s="3"/>
      <c r="R126" s="3"/>
      <c r="S126" s="3"/>
      <c r="T126" s="3"/>
    </row>
    <row r="127" spans="1:20" ht="20.100000000000001" customHeight="1" outlineLevel="1" x14ac:dyDescent="0.2">
      <c r="A127" s="524">
        <v>21</v>
      </c>
      <c r="B127" s="526" t="s">
        <v>643</v>
      </c>
      <c r="C127" s="526" t="s">
        <v>648</v>
      </c>
      <c r="D127" s="526" t="s">
        <v>519</v>
      </c>
      <c r="E127" s="526" t="s">
        <v>662</v>
      </c>
      <c r="F127" s="530"/>
      <c r="G127" s="3" t="s">
        <v>542</v>
      </c>
      <c r="H127" s="135">
        <v>1</v>
      </c>
      <c r="I127" s="134"/>
      <c r="J127" s="134"/>
      <c r="K127" s="134"/>
      <c r="L127" s="134"/>
      <c r="M127" s="134"/>
      <c r="N127" s="135">
        <v>1</v>
      </c>
      <c r="O127" s="134"/>
      <c r="P127" s="134"/>
      <c r="Q127" s="134"/>
      <c r="R127" s="134"/>
      <c r="S127" s="134"/>
      <c r="T127" s="134"/>
    </row>
    <row r="128" spans="1:20" ht="20.100000000000001" customHeight="1" outlineLevel="1" x14ac:dyDescent="0.2">
      <c r="A128" s="525"/>
      <c r="B128" s="527"/>
      <c r="C128" s="527"/>
      <c r="D128" s="527"/>
      <c r="E128" s="527"/>
      <c r="F128" s="531"/>
      <c r="G128" s="3" t="s">
        <v>543</v>
      </c>
      <c r="H128" s="7">
        <v>1</v>
      </c>
      <c r="I128" s="3"/>
      <c r="J128" s="3"/>
      <c r="K128" s="3"/>
      <c r="L128" s="3"/>
      <c r="M128" s="3"/>
      <c r="N128" s="150">
        <v>1</v>
      </c>
      <c r="O128" s="3"/>
      <c r="P128" s="3"/>
      <c r="Q128" s="3"/>
      <c r="R128" s="3"/>
      <c r="S128" s="3"/>
      <c r="T128" s="3"/>
    </row>
    <row r="129" spans="1:20" ht="20.100000000000001" customHeight="1" outlineLevel="1" x14ac:dyDescent="0.2">
      <c r="A129" s="524">
        <v>27</v>
      </c>
      <c r="B129" s="526" t="s">
        <v>643</v>
      </c>
      <c r="C129" s="526" t="s">
        <v>663</v>
      </c>
      <c r="D129" s="526" t="s">
        <v>519</v>
      </c>
      <c r="E129" s="526" t="s">
        <v>669</v>
      </c>
      <c r="F129" s="530"/>
      <c r="G129" s="3" t="s">
        <v>542</v>
      </c>
      <c r="H129" s="134">
        <v>354</v>
      </c>
      <c r="I129" s="137">
        <v>354</v>
      </c>
      <c r="J129" s="137">
        <v>354</v>
      </c>
      <c r="K129" s="137">
        <v>354</v>
      </c>
      <c r="L129" s="137">
        <v>354</v>
      </c>
      <c r="M129" s="137">
        <v>354</v>
      </c>
      <c r="N129" s="137">
        <v>354</v>
      </c>
      <c r="O129" s="137">
        <v>354</v>
      </c>
      <c r="P129" s="134" t="e">
        <f>#REF!</f>
        <v>#REF!</v>
      </c>
      <c r="Q129" s="134" t="e">
        <f>#REF!</f>
        <v>#REF!</v>
      </c>
      <c r="R129" s="134" t="e">
        <f>#REF!</f>
        <v>#REF!</v>
      </c>
      <c r="S129" s="134" t="e">
        <f>#REF!</f>
        <v>#REF!</v>
      </c>
      <c r="T129" s="134" t="e">
        <f>#REF!</f>
        <v>#REF!</v>
      </c>
    </row>
    <row r="130" spans="1:20" ht="20.100000000000001" customHeight="1" outlineLevel="1" x14ac:dyDescent="0.2">
      <c r="A130" s="525"/>
      <c r="B130" s="527"/>
      <c r="C130" s="527"/>
      <c r="D130" s="527"/>
      <c r="E130" s="527"/>
      <c r="F130" s="531"/>
      <c r="G130" s="3" t="s">
        <v>543</v>
      </c>
      <c r="H130" s="144">
        <v>248</v>
      </c>
      <c r="I130" s="162">
        <f>[3]summary!$F$11</f>
        <v>528</v>
      </c>
      <c r="J130" s="163">
        <f>[3]summary!$G$11</f>
        <v>296</v>
      </c>
      <c r="K130" s="163">
        <f>[3]summary!$H$11</f>
        <v>248</v>
      </c>
      <c r="L130" s="146">
        <v>307</v>
      </c>
      <c r="M130" s="146">
        <v>266</v>
      </c>
      <c r="N130" s="146">
        <v>148</v>
      </c>
      <c r="O130" s="146">
        <v>216</v>
      </c>
      <c r="P130" s="3"/>
      <c r="Q130" s="3"/>
      <c r="R130" s="3"/>
      <c r="S130" s="3"/>
      <c r="T130" s="3"/>
    </row>
    <row r="131" spans="1:20" ht="20.100000000000001" customHeight="1" outlineLevel="1" x14ac:dyDescent="0.2">
      <c r="A131" s="524">
        <v>30</v>
      </c>
      <c r="B131" s="526" t="s">
        <v>643</v>
      </c>
      <c r="C131" s="526" t="s">
        <v>663</v>
      </c>
      <c r="D131" s="526" t="s">
        <v>519</v>
      </c>
      <c r="E131" s="526" t="s">
        <v>39</v>
      </c>
      <c r="F131" s="530"/>
      <c r="G131" s="3" t="s">
        <v>542</v>
      </c>
      <c r="H131" s="135">
        <f>'L3&amp;VS-Fab  2nd half year'!H64</f>
        <v>0.85</v>
      </c>
      <c r="I131" s="135">
        <f>'L3&amp;VS-Fab  2nd half year'!I64</f>
        <v>0.85</v>
      </c>
      <c r="J131" s="135">
        <f>'L3&amp;VS-Fab  2nd half year'!J64</f>
        <v>0.85</v>
      </c>
      <c r="K131" s="135">
        <f>'L3&amp;VS-Fab  2nd half year'!K64</f>
        <v>0.85</v>
      </c>
      <c r="L131" s="135">
        <f>'L3&amp;VS-Fab  2nd half year'!L64</f>
        <v>0.85</v>
      </c>
      <c r="M131" s="135">
        <f>'L3&amp;VS-Fab  2nd half year'!M64</f>
        <v>0.85</v>
      </c>
      <c r="N131" s="135">
        <f>'L3&amp;VS-Fab  2nd half year'!N64</f>
        <v>0.85</v>
      </c>
      <c r="O131" s="135">
        <f>'L3&amp;VS-Fab  2nd half year'!O64</f>
        <v>0.85</v>
      </c>
      <c r="P131" s="135">
        <f>'L3&amp;VS-Fab  2nd half year'!P64</f>
        <v>0.85</v>
      </c>
      <c r="Q131" s="135">
        <f>'L3&amp;VS-Fab  2nd half year'!Q64</f>
        <v>0.85</v>
      </c>
      <c r="R131" s="135">
        <f>'L3&amp;VS-Fab  2nd half year'!R64</f>
        <v>0.85</v>
      </c>
      <c r="S131" s="135">
        <f>'L3&amp;VS-Fab  2nd half year'!S64</f>
        <v>0.85</v>
      </c>
      <c r="T131" s="135">
        <f>'L3&amp;VS-Fab  2nd half year'!T64</f>
        <v>0.85</v>
      </c>
    </row>
    <row r="132" spans="1:20" ht="20.100000000000001" customHeight="1" outlineLevel="1" x14ac:dyDescent="0.2">
      <c r="A132" s="525"/>
      <c r="B132" s="527"/>
      <c r="C132" s="527"/>
      <c r="D132" s="527"/>
      <c r="E132" s="527"/>
      <c r="F132" s="531"/>
      <c r="G132" s="3" t="s">
        <v>543</v>
      </c>
      <c r="H132" s="135">
        <f>'L3&amp;VS-Fab  2nd half year'!H65</f>
        <v>0.91</v>
      </c>
      <c r="I132" s="135">
        <f>'L3&amp;VS-Fab  2nd half year'!I65</f>
        <v>0.88</v>
      </c>
      <c r="J132" s="135">
        <f>'L3&amp;VS-Fab  2nd half year'!J65</f>
        <v>0.92500000000000004</v>
      </c>
      <c r="K132" s="135">
        <f>'L3&amp;VS-Fab  2nd half year'!K65</f>
        <v>0.92500000000000004</v>
      </c>
      <c r="L132" s="135">
        <f>'L3&amp;VS-Fab  2nd half year'!L65</f>
        <v>0.91830000000000001</v>
      </c>
      <c r="M132" s="135">
        <f>'L3&amp;VS-Fab  2nd half year'!M65</f>
        <v>0.879</v>
      </c>
      <c r="N132" s="135">
        <f>'L3&amp;VS-Fab  2nd half year'!N65</f>
        <v>0.90400000000000003</v>
      </c>
      <c r="O132" s="135">
        <f>'L3&amp;VS-Fab  2nd half year'!O65</f>
        <v>0.90700000000000003</v>
      </c>
      <c r="P132" s="3"/>
      <c r="Q132" s="3"/>
      <c r="R132" s="3"/>
      <c r="S132" s="3"/>
      <c r="T132" s="3"/>
    </row>
    <row r="133" spans="1:20" ht="20.100000000000001" customHeight="1" outlineLevel="1" x14ac:dyDescent="0.2">
      <c r="A133" s="524">
        <v>31</v>
      </c>
      <c r="B133" s="526" t="s">
        <v>643</v>
      </c>
      <c r="C133" s="526" t="s">
        <v>663</v>
      </c>
      <c r="D133" s="526" t="s">
        <v>519</v>
      </c>
      <c r="E133" s="526" t="s">
        <v>672</v>
      </c>
      <c r="F133" s="530"/>
      <c r="G133" s="3" t="s">
        <v>542</v>
      </c>
      <c r="H133" s="134" t="s">
        <v>691</v>
      </c>
      <c r="I133" s="134" t="s">
        <v>691</v>
      </c>
      <c r="J133" s="134" t="s">
        <v>691</v>
      </c>
      <c r="K133" s="134" t="s">
        <v>691</v>
      </c>
      <c r="L133" s="134" t="s">
        <v>691</v>
      </c>
      <c r="M133" s="134" t="s">
        <v>691</v>
      </c>
      <c r="N133" s="134" t="s">
        <v>691</v>
      </c>
      <c r="O133" s="134" t="s">
        <v>691</v>
      </c>
      <c r="P133" s="134" t="s">
        <v>691</v>
      </c>
      <c r="Q133" s="134" t="s">
        <v>691</v>
      </c>
      <c r="R133" s="134" t="s">
        <v>691</v>
      </c>
      <c r="S133" s="134" t="s">
        <v>691</v>
      </c>
      <c r="T133" s="134" t="s">
        <v>691</v>
      </c>
    </row>
    <row r="134" spans="1:20" ht="20.100000000000001" customHeight="1" outlineLevel="1" x14ac:dyDescent="0.2">
      <c r="A134" s="525"/>
      <c r="B134" s="527"/>
      <c r="C134" s="527"/>
      <c r="D134" s="527"/>
      <c r="E134" s="527"/>
      <c r="F134" s="531"/>
      <c r="G134" s="3" t="s">
        <v>543</v>
      </c>
      <c r="H134" s="134" t="s">
        <v>691</v>
      </c>
      <c r="I134" s="134" t="s">
        <v>691</v>
      </c>
      <c r="J134" s="134" t="s">
        <v>691</v>
      </c>
      <c r="K134" s="134" t="s">
        <v>691</v>
      </c>
      <c r="L134" s="134" t="s">
        <v>691</v>
      </c>
      <c r="M134" s="134" t="s">
        <v>691</v>
      </c>
      <c r="N134" s="134" t="s">
        <v>691</v>
      </c>
      <c r="O134" s="134" t="s">
        <v>691</v>
      </c>
      <c r="P134" s="134" t="s">
        <v>691</v>
      </c>
      <c r="Q134" s="134" t="s">
        <v>691</v>
      </c>
      <c r="R134" s="134" t="s">
        <v>691</v>
      </c>
      <c r="S134" s="134" t="s">
        <v>691</v>
      </c>
      <c r="T134" s="134" t="s">
        <v>691</v>
      </c>
    </row>
    <row r="135" spans="1:20" ht="20.100000000000001" customHeight="1" outlineLevel="1" x14ac:dyDescent="0.2">
      <c r="A135" s="524">
        <v>32</v>
      </c>
      <c r="B135" s="526" t="s">
        <v>643</v>
      </c>
      <c r="C135" s="526" t="s">
        <v>663</v>
      </c>
      <c r="D135" s="526" t="s">
        <v>519</v>
      </c>
      <c r="E135" s="526" t="s">
        <v>38</v>
      </c>
      <c r="F135" s="530"/>
      <c r="G135" s="3" t="s">
        <v>542</v>
      </c>
      <c r="H135" s="134" t="s">
        <v>691</v>
      </c>
      <c r="I135" s="134" t="s">
        <v>691</v>
      </c>
      <c r="J135" s="134" t="s">
        <v>691</v>
      </c>
      <c r="K135" s="134" t="s">
        <v>691</v>
      </c>
      <c r="L135" s="134" t="s">
        <v>691</v>
      </c>
      <c r="M135" s="134" t="s">
        <v>691</v>
      </c>
      <c r="N135" s="134" t="s">
        <v>691</v>
      </c>
      <c r="O135" s="134" t="s">
        <v>691</v>
      </c>
      <c r="P135" s="134" t="s">
        <v>691</v>
      </c>
      <c r="Q135" s="134" t="s">
        <v>691</v>
      </c>
      <c r="R135" s="134" t="s">
        <v>691</v>
      </c>
      <c r="S135" s="134" t="s">
        <v>691</v>
      </c>
      <c r="T135" s="134" t="s">
        <v>691</v>
      </c>
    </row>
    <row r="136" spans="1:20" ht="20.100000000000001" customHeight="1" outlineLevel="1" x14ac:dyDescent="0.2">
      <c r="A136" s="525"/>
      <c r="B136" s="527"/>
      <c r="C136" s="527"/>
      <c r="D136" s="527"/>
      <c r="E136" s="527"/>
      <c r="F136" s="531"/>
      <c r="G136" s="3" t="s">
        <v>543</v>
      </c>
      <c r="H136" s="134" t="s">
        <v>691</v>
      </c>
      <c r="I136" s="134" t="s">
        <v>691</v>
      </c>
      <c r="J136" s="134" t="s">
        <v>691</v>
      </c>
      <c r="K136" s="134" t="s">
        <v>691</v>
      </c>
      <c r="L136" s="134" t="s">
        <v>691</v>
      </c>
      <c r="M136" s="134" t="s">
        <v>691</v>
      </c>
      <c r="N136" s="134" t="s">
        <v>691</v>
      </c>
      <c r="O136" s="134" t="s">
        <v>691</v>
      </c>
      <c r="P136" s="134" t="s">
        <v>691</v>
      </c>
      <c r="Q136" s="134" t="s">
        <v>691</v>
      </c>
      <c r="R136" s="134" t="s">
        <v>691</v>
      </c>
      <c r="S136" s="134" t="s">
        <v>691</v>
      </c>
      <c r="T136" s="134" t="s">
        <v>691</v>
      </c>
    </row>
    <row r="137" spans="1:20" ht="20.100000000000001" customHeight="1" outlineLevel="1" x14ac:dyDescent="0.2">
      <c r="A137" s="524">
        <v>34</v>
      </c>
      <c r="B137" s="526" t="s">
        <v>643</v>
      </c>
      <c r="C137" s="526" t="s">
        <v>673</v>
      </c>
      <c r="D137" s="526" t="s">
        <v>519</v>
      </c>
      <c r="E137" s="526" t="s">
        <v>869</v>
      </c>
      <c r="F137" s="530"/>
      <c r="G137" s="3" t="s">
        <v>542</v>
      </c>
      <c r="H137" s="134">
        <v>30</v>
      </c>
      <c r="I137" s="134">
        <v>25</v>
      </c>
      <c r="J137" s="134">
        <v>25</v>
      </c>
      <c r="K137" s="134">
        <v>25</v>
      </c>
      <c r="L137" s="134">
        <v>25</v>
      </c>
      <c r="M137" s="134">
        <v>26</v>
      </c>
      <c r="N137" s="134">
        <v>26</v>
      </c>
      <c r="O137" s="134">
        <v>26</v>
      </c>
      <c r="P137" s="134">
        <v>26</v>
      </c>
      <c r="Q137" s="134">
        <v>27</v>
      </c>
      <c r="R137" s="134">
        <v>28</v>
      </c>
      <c r="S137" s="134">
        <v>29</v>
      </c>
      <c r="T137" s="134">
        <v>30</v>
      </c>
    </row>
    <row r="138" spans="1:20" ht="20.100000000000001" customHeight="1" outlineLevel="1" x14ac:dyDescent="0.2">
      <c r="A138" s="525"/>
      <c r="B138" s="527"/>
      <c r="C138" s="527"/>
      <c r="D138" s="527"/>
      <c r="E138" s="527"/>
      <c r="F138" s="531"/>
      <c r="G138" s="3" t="s">
        <v>543</v>
      </c>
      <c r="H138" s="3"/>
      <c r="I138" s="144">
        <v>25</v>
      </c>
      <c r="J138" s="144">
        <v>25</v>
      </c>
      <c r="K138" s="144">
        <v>25</v>
      </c>
      <c r="L138" s="144">
        <v>25</v>
      </c>
      <c r="M138" s="144">
        <v>26</v>
      </c>
      <c r="N138" s="144">
        <v>26</v>
      </c>
      <c r="O138" s="144">
        <v>26</v>
      </c>
      <c r="P138" s="144">
        <v>26</v>
      </c>
      <c r="Q138" s="3"/>
      <c r="R138" s="3"/>
      <c r="S138" s="3"/>
      <c r="T138" s="3"/>
    </row>
    <row r="139" spans="1:20" ht="20.100000000000001" customHeight="1" outlineLevel="1" x14ac:dyDescent="0.2">
      <c r="A139" s="524">
        <v>36</v>
      </c>
      <c r="B139" s="526" t="s">
        <v>643</v>
      </c>
      <c r="C139" s="526" t="s">
        <v>673</v>
      </c>
      <c r="D139" s="526" t="s">
        <v>497</v>
      </c>
      <c r="E139" s="526" t="s">
        <v>677</v>
      </c>
      <c r="F139" s="530"/>
      <c r="G139" s="3" t="s">
        <v>542</v>
      </c>
      <c r="H139" s="156">
        <f>'L3&amp;VS-Fab  2nd half year'!H74</f>
        <v>0.03</v>
      </c>
      <c r="I139" s="156">
        <f>'L3&amp;VS-Fab  2nd half year'!I74</f>
        <v>0</v>
      </c>
      <c r="J139" s="156">
        <f>'L3&amp;VS-Fab  2nd half year'!J74</f>
        <v>0</v>
      </c>
      <c r="K139" s="156">
        <f>'L3&amp;VS-Fab  2nd half year'!K74</f>
        <v>0</v>
      </c>
      <c r="L139" s="156">
        <f>'L3&amp;VS-Fab  2nd half year'!L74</f>
        <v>0.01</v>
      </c>
      <c r="M139" s="156">
        <f>'L3&amp;VS-Fab  2nd half year'!M74</f>
        <v>0.01</v>
      </c>
      <c r="N139" s="156">
        <f>'L3&amp;VS-Fab  2nd half year'!N74</f>
        <v>0.01</v>
      </c>
      <c r="O139" s="156">
        <f>'L3&amp;VS-Fab  2nd half year'!O74</f>
        <v>0.02</v>
      </c>
      <c r="P139" s="156">
        <f>'L3&amp;VS-Fab  2nd half year'!P74</f>
        <v>0.02</v>
      </c>
      <c r="Q139" s="156">
        <f>'L3&amp;VS-Fab  2nd half year'!Q74</f>
        <v>0.02</v>
      </c>
      <c r="R139" s="156">
        <f>'L3&amp;VS-Fab  2nd half year'!R74</f>
        <v>0.03</v>
      </c>
      <c r="S139" s="156">
        <f>'L3&amp;VS-Fab  2nd half year'!S74</f>
        <v>0.03</v>
      </c>
      <c r="T139" s="156">
        <f>'L3&amp;VS-Fab  2nd half year'!T74</f>
        <v>0.03</v>
      </c>
    </row>
    <row r="140" spans="1:20" ht="20.100000000000001" customHeight="1" outlineLevel="1" x14ac:dyDescent="0.2">
      <c r="A140" s="525"/>
      <c r="B140" s="527"/>
      <c r="C140" s="527"/>
      <c r="D140" s="527"/>
      <c r="E140" s="527"/>
      <c r="F140" s="531"/>
      <c r="G140" s="3" t="s">
        <v>543</v>
      </c>
      <c r="H140" s="156">
        <f>'L3&amp;VS-Fab  2nd half year'!H75</f>
        <v>0.01</v>
      </c>
      <c r="I140" s="153">
        <f>'L3&amp;VS-Fab  2nd half year'!I75</f>
        <v>0</v>
      </c>
      <c r="J140" s="153">
        <f>'L3&amp;VS-Fab  2nd half year'!J75</f>
        <v>0</v>
      </c>
      <c r="K140" s="153">
        <f>'L3&amp;VS-Fab  2nd half year'!K75</f>
        <v>0</v>
      </c>
      <c r="L140" s="153">
        <f>'L3&amp;VS-Fab  2nd half year'!L75</f>
        <v>0.01</v>
      </c>
      <c r="M140" s="153">
        <f>'L3&amp;VS-Fab  2nd half year'!M75</f>
        <v>0.01</v>
      </c>
      <c r="N140" s="153">
        <f>'L3&amp;VS-Fab  2nd half year'!N75</f>
        <v>0.01</v>
      </c>
      <c r="O140" s="153">
        <f>'L3&amp;VS-Fab  2nd half year'!O75</f>
        <v>0.02</v>
      </c>
      <c r="P140" s="153">
        <f>'L3&amp;VS-Fab  2nd half year'!P75</f>
        <v>0.02</v>
      </c>
      <c r="Q140" s="104"/>
      <c r="R140" s="104"/>
      <c r="S140" s="104"/>
      <c r="T140" s="104"/>
    </row>
    <row r="141" spans="1:20" ht="20.100000000000001" customHeight="1" outlineLevel="1" x14ac:dyDescent="0.2">
      <c r="A141" s="524">
        <v>39</v>
      </c>
      <c r="B141" s="526" t="s">
        <v>643</v>
      </c>
      <c r="C141" s="526" t="s">
        <v>673</v>
      </c>
      <c r="D141" s="526" t="s">
        <v>519</v>
      </c>
      <c r="E141" s="526" t="s">
        <v>680</v>
      </c>
      <c r="F141" s="530"/>
      <c r="G141" s="3" t="s">
        <v>542</v>
      </c>
      <c r="H141" s="156">
        <f>'L3&amp;VS-Fab  2nd half year'!H76</f>
        <v>1.8499999999999999E-2</v>
      </c>
      <c r="I141" s="156">
        <f>'L3&amp;VS-Fab  2nd half year'!I76</f>
        <v>1.8499999999999999E-2</v>
      </c>
      <c r="J141" s="156">
        <f>'L3&amp;VS-Fab  2nd half year'!J76</f>
        <v>1.8499999999999999E-2</v>
      </c>
      <c r="K141" s="156">
        <f>'L3&amp;VS-Fab  2nd half year'!K76</f>
        <v>1.8499999999999999E-2</v>
      </c>
      <c r="L141" s="156">
        <f>'L3&amp;VS-Fab  2nd half year'!L76</f>
        <v>1.8499999999999999E-2</v>
      </c>
      <c r="M141" s="156">
        <f>'L3&amp;VS-Fab  2nd half year'!M76</f>
        <v>1.8499999999999999E-2</v>
      </c>
      <c r="N141" s="156">
        <f>'L3&amp;VS-Fab  2nd half year'!N76</f>
        <v>1.8499999999999999E-2</v>
      </c>
      <c r="O141" s="156">
        <f>'L3&amp;VS-Fab  2nd half year'!O76</f>
        <v>1.8499999999999999E-2</v>
      </c>
      <c r="P141" s="156">
        <f>'L3&amp;VS-Fab  2nd half year'!P76</f>
        <v>1.8499999999999999E-2</v>
      </c>
      <c r="Q141" s="156">
        <f>'L3&amp;VS-Fab  2nd half year'!Q76</f>
        <v>1.8499999999999999E-2</v>
      </c>
      <c r="R141" s="156">
        <f>'L3&amp;VS-Fab  2nd half year'!R76</f>
        <v>1.8499999999999999E-2</v>
      </c>
      <c r="S141" s="156">
        <f>'L3&amp;VS-Fab  2nd half year'!S76</f>
        <v>1.8499999999999999E-2</v>
      </c>
      <c r="T141" s="156">
        <f>'L3&amp;VS-Fab  2nd half year'!T76</f>
        <v>1.8499999999999999E-2</v>
      </c>
    </row>
    <row r="142" spans="1:20" ht="20.100000000000001" customHeight="1" outlineLevel="1" x14ac:dyDescent="0.2">
      <c r="A142" s="525"/>
      <c r="B142" s="527"/>
      <c r="C142" s="527"/>
      <c r="D142" s="527"/>
      <c r="E142" s="527"/>
      <c r="F142" s="531"/>
      <c r="G142" s="3" t="s">
        <v>543</v>
      </c>
      <c r="H142" s="156">
        <f>'L3&amp;VS-Fab  2nd half year'!H77</f>
        <v>1.11E-2</v>
      </c>
      <c r="I142" s="156">
        <f>'L3&amp;VS-Fab  2nd half year'!I77</f>
        <v>7.3000000000000001E-3</v>
      </c>
      <c r="J142" s="156">
        <f>'L3&amp;VS-Fab  2nd half year'!J77</f>
        <v>1.09E-2</v>
      </c>
      <c r="K142" s="156">
        <f>'L3&amp;VS-Fab  2nd half year'!K77</f>
        <v>1.4200000000000001E-2</v>
      </c>
      <c r="L142" s="156">
        <f>'L3&amp;VS-Fab  2nd half year'!L77</f>
        <v>1.35E-2</v>
      </c>
      <c r="M142" s="156">
        <f>'L3&amp;VS-Fab  2nd half year'!M77</f>
        <v>9.4999999999999998E-3</v>
      </c>
      <c r="N142" s="156">
        <f>'L3&amp;VS-Fab  2nd half year'!N77</f>
        <v>3.0000000000000001E-3</v>
      </c>
      <c r="O142" s="156">
        <f>'L3&amp;VS-Fab  2nd half year'!O77</f>
        <v>2.5000000000000001E-3</v>
      </c>
      <c r="P142" s="156">
        <f>'L3&amp;VS-Fab  2nd half year'!P77</f>
        <v>1.8E-3</v>
      </c>
      <c r="Q142" s="156">
        <f>'L3&amp;VS-Fab  2nd half year'!Q77</f>
        <v>3.0000000000000001E-3</v>
      </c>
      <c r="R142" s="156">
        <f>'L3&amp;VS-Fab  2nd half year'!R77</f>
        <v>0</v>
      </c>
      <c r="S142" s="156">
        <f>'L3&amp;VS-Fab  2nd half year'!S77</f>
        <v>0</v>
      </c>
      <c r="T142" s="156">
        <f>'L3&amp;VS-Fab  2nd half year'!T77</f>
        <v>0</v>
      </c>
    </row>
    <row r="143" spans="1:20" ht="20.100000000000001" customHeight="1" outlineLevel="1" x14ac:dyDescent="0.2">
      <c r="A143" s="524">
        <v>40</v>
      </c>
      <c r="B143" s="526" t="s">
        <v>643</v>
      </c>
      <c r="C143" s="526" t="s">
        <v>673</v>
      </c>
      <c r="D143" s="526" t="s">
        <v>519</v>
      </c>
      <c r="E143" s="526" t="s">
        <v>681</v>
      </c>
      <c r="F143" s="530"/>
      <c r="G143" s="3" t="s">
        <v>542</v>
      </c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</row>
    <row r="144" spans="1:20" ht="20.100000000000001" customHeight="1" outlineLevel="1" x14ac:dyDescent="0.2">
      <c r="A144" s="525"/>
      <c r="B144" s="527"/>
      <c r="C144" s="527"/>
      <c r="D144" s="527"/>
      <c r="E144" s="527"/>
      <c r="F144" s="531"/>
      <c r="G144" s="3" t="s">
        <v>543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20.100000000000001" customHeight="1" outlineLevel="1" x14ac:dyDescent="0.2">
      <c r="A145" s="524">
        <v>41</v>
      </c>
      <c r="B145" s="526" t="s">
        <v>643</v>
      </c>
      <c r="C145" s="526" t="s">
        <v>673</v>
      </c>
      <c r="D145" s="526" t="s">
        <v>497</v>
      </c>
      <c r="E145" s="526" t="s">
        <v>635</v>
      </c>
      <c r="F145" s="530"/>
      <c r="G145" s="3" t="s">
        <v>542</v>
      </c>
      <c r="H145" s="134">
        <v>36</v>
      </c>
      <c r="I145" s="134">
        <v>36</v>
      </c>
      <c r="J145" s="134">
        <v>36</v>
      </c>
      <c r="K145" s="134">
        <v>36</v>
      </c>
      <c r="L145" s="134">
        <v>36</v>
      </c>
      <c r="M145" s="134">
        <v>36</v>
      </c>
      <c r="N145" s="134">
        <v>36</v>
      </c>
      <c r="O145" s="134">
        <v>36</v>
      </c>
      <c r="P145" s="134">
        <v>36</v>
      </c>
      <c r="Q145" s="134">
        <v>36</v>
      </c>
      <c r="R145" s="134">
        <v>36</v>
      </c>
      <c r="S145" s="134">
        <v>36</v>
      </c>
      <c r="T145" s="134">
        <v>36</v>
      </c>
    </row>
    <row r="146" spans="1:20" ht="20.100000000000001" customHeight="1" outlineLevel="1" x14ac:dyDescent="0.2">
      <c r="A146" s="525"/>
      <c r="B146" s="527"/>
      <c r="C146" s="527"/>
      <c r="D146" s="527"/>
      <c r="E146" s="527"/>
      <c r="F146" s="531"/>
      <c r="G146" s="3" t="s">
        <v>543</v>
      </c>
      <c r="H146" s="3"/>
      <c r="I146" s="3">
        <v>22</v>
      </c>
      <c r="J146" s="3">
        <v>31</v>
      </c>
      <c r="K146" s="3">
        <v>5</v>
      </c>
      <c r="L146" s="3">
        <v>2</v>
      </c>
      <c r="M146" s="3"/>
      <c r="N146" s="3"/>
      <c r="O146" s="3">
        <f>4.7</f>
        <v>4.7</v>
      </c>
      <c r="P146" s="3"/>
      <c r="Q146" s="3"/>
      <c r="R146" s="3"/>
      <c r="S146" s="3"/>
      <c r="T146" s="3"/>
    </row>
    <row r="147" spans="1:20" ht="20.100000000000001" customHeight="1" outlineLevel="1" x14ac:dyDescent="0.2">
      <c r="A147" s="524">
        <v>43</v>
      </c>
      <c r="B147" s="526" t="s">
        <v>643</v>
      </c>
      <c r="C147" s="526" t="s">
        <v>673</v>
      </c>
      <c r="D147" s="526" t="s">
        <v>519</v>
      </c>
      <c r="E147" s="526" t="s">
        <v>683</v>
      </c>
      <c r="F147" s="530"/>
      <c r="G147" s="3" t="s">
        <v>542</v>
      </c>
      <c r="H147" s="134">
        <v>78</v>
      </c>
      <c r="I147" s="215">
        <v>1.0912457641265489</v>
      </c>
      <c r="J147" s="215">
        <v>1.1678022782975097</v>
      </c>
      <c r="K147" s="215">
        <v>2.0484447235180521</v>
      </c>
      <c r="L147" s="215">
        <v>2.7058884774623104</v>
      </c>
      <c r="M147" s="215">
        <v>2.558254642977555</v>
      </c>
      <c r="N147" s="215">
        <v>10</v>
      </c>
      <c r="O147" s="215">
        <v>12.236871828383856</v>
      </c>
      <c r="P147" s="215">
        <v>9.9223150702061282</v>
      </c>
      <c r="Q147" s="215">
        <v>10.875057997266978</v>
      </c>
      <c r="R147" s="215">
        <v>11.138234790031811</v>
      </c>
      <c r="S147" s="215">
        <v>10.165480097315353</v>
      </c>
      <c r="T147" s="215">
        <v>11.449147005188308</v>
      </c>
    </row>
    <row r="148" spans="1:20" ht="20.100000000000001" customHeight="1" outlineLevel="1" x14ac:dyDescent="0.2">
      <c r="A148" s="525"/>
      <c r="B148" s="527"/>
      <c r="C148" s="527"/>
      <c r="D148" s="527"/>
      <c r="E148" s="527"/>
      <c r="F148" s="531"/>
      <c r="G148" s="3" t="s">
        <v>543</v>
      </c>
      <c r="H148" s="216">
        <f>SUM(I148:T148)</f>
        <v>61.435771839062198</v>
      </c>
      <c r="I148" s="216">
        <v>0.92486091066393594</v>
      </c>
      <c r="J148" s="216">
        <v>0.9700642599855569</v>
      </c>
      <c r="K148" s="216">
        <v>1.7048466684127033</v>
      </c>
      <c r="L148" s="496">
        <v>2.8</v>
      </c>
      <c r="M148" s="3">
        <v>2.4660000000000002</v>
      </c>
      <c r="N148" s="144">
        <v>10.07</v>
      </c>
      <c r="O148" s="144">
        <v>23.5</v>
      </c>
      <c r="P148" s="144">
        <v>19</v>
      </c>
      <c r="Q148" s="3"/>
      <c r="R148" s="3"/>
      <c r="S148" s="3"/>
      <c r="T148" s="3"/>
    </row>
    <row r="151" spans="1:20" ht="20.100000000000001" customHeight="1" x14ac:dyDescent="0.2">
      <c r="A151" s="117" t="s">
        <v>685</v>
      </c>
      <c r="B151" s="69"/>
      <c r="C151" s="62"/>
      <c r="D151" s="62"/>
      <c r="E151" s="208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124" t="s">
        <v>587</v>
      </c>
      <c r="Q151" s="122"/>
      <c r="R151" s="122" t="s">
        <v>641</v>
      </c>
      <c r="S151" s="97"/>
      <c r="T151" s="97"/>
    </row>
    <row r="152" spans="1:20" ht="20.100000000000001" customHeight="1" x14ac:dyDescent="0.2">
      <c r="A152" s="120"/>
      <c r="B152" s="120"/>
      <c r="C152" s="122"/>
      <c r="D152" s="122"/>
      <c r="E152" s="209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</row>
    <row r="153" spans="1:20" ht="39" customHeight="1" outlineLevel="1" x14ac:dyDescent="0.2">
      <c r="A153" s="32" t="s">
        <v>0</v>
      </c>
      <c r="B153" s="32" t="s">
        <v>59</v>
      </c>
      <c r="C153" s="32" t="s">
        <v>62</v>
      </c>
      <c r="D153" s="119" t="s">
        <v>584</v>
      </c>
      <c r="E153" s="119" t="s">
        <v>49</v>
      </c>
      <c r="F153" s="32" t="s">
        <v>545</v>
      </c>
      <c r="G153" s="32"/>
      <c r="H153" s="32" t="s">
        <v>627</v>
      </c>
      <c r="I153" s="32" t="s">
        <v>485</v>
      </c>
      <c r="J153" s="32" t="s">
        <v>486</v>
      </c>
      <c r="K153" s="32" t="s">
        <v>487</v>
      </c>
      <c r="L153" s="32" t="s">
        <v>488</v>
      </c>
      <c r="M153" s="32" t="s">
        <v>489</v>
      </c>
      <c r="N153" s="32" t="s">
        <v>490</v>
      </c>
      <c r="O153" s="32" t="s">
        <v>491</v>
      </c>
      <c r="P153" s="32" t="s">
        <v>492</v>
      </c>
      <c r="Q153" s="32" t="s">
        <v>493</v>
      </c>
      <c r="R153" s="32" t="s">
        <v>494</v>
      </c>
      <c r="S153" s="32" t="s">
        <v>495</v>
      </c>
      <c r="T153" s="32" t="s">
        <v>496</v>
      </c>
    </row>
    <row r="154" spans="1:20" ht="20.100000000000001" customHeight="1" outlineLevel="1" x14ac:dyDescent="0.2">
      <c r="A154" s="524">
        <v>1</v>
      </c>
      <c r="B154" s="526" t="s">
        <v>643</v>
      </c>
      <c r="C154" s="526" t="s">
        <v>644</v>
      </c>
      <c r="D154" s="526" t="s">
        <v>519</v>
      </c>
      <c r="E154" s="526" t="s">
        <v>645</v>
      </c>
      <c r="F154" s="530"/>
      <c r="G154" s="3" t="s">
        <v>542</v>
      </c>
      <c r="H154" s="134">
        <f>'[5]L3&amp;VS-Assy'!H156</f>
        <v>0</v>
      </c>
      <c r="I154" s="134">
        <f>'[5]L3&amp;VS-Assy'!I156</f>
        <v>0</v>
      </c>
      <c r="J154" s="134">
        <f>'[5]L3&amp;VS-Assy'!J156</f>
        <v>0</v>
      </c>
      <c r="K154" s="134">
        <f>'[5]L3&amp;VS-Assy'!K156</f>
        <v>0</v>
      </c>
      <c r="L154" s="134">
        <f>'[5]L3&amp;VS-Assy'!L156</f>
        <v>0</v>
      </c>
      <c r="M154" s="134">
        <f>'[5]L3&amp;VS-Assy'!M156</f>
        <v>0</v>
      </c>
      <c r="N154" s="134">
        <f>'[5]L3&amp;VS-Assy'!N156</f>
        <v>0</v>
      </c>
      <c r="O154" s="134">
        <f>'[5]L3&amp;VS-Assy'!O156</f>
        <v>0</v>
      </c>
      <c r="P154" s="134">
        <f>'[5]L3&amp;VS-Assy'!P156</f>
        <v>0</v>
      </c>
      <c r="Q154" s="134">
        <f>'[5]L3&amp;VS-Assy'!Q156</f>
        <v>0</v>
      </c>
      <c r="R154" s="134">
        <f>'[5]L3&amp;VS-Assy'!R156</f>
        <v>0</v>
      </c>
      <c r="S154" s="134">
        <f>'[5]L3&amp;VS-Assy'!S156</f>
        <v>0</v>
      </c>
      <c r="T154" s="134">
        <f>'[5]L3&amp;VS-Assy'!T156</f>
        <v>0</v>
      </c>
    </row>
    <row r="155" spans="1:20" ht="20.100000000000001" customHeight="1" outlineLevel="1" x14ac:dyDescent="0.2">
      <c r="A155" s="525"/>
      <c r="B155" s="527"/>
      <c r="C155" s="527"/>
      <c r="D155" s="527"/>
      <c r="E155" s="527"/>
      <c r="F155" s="531"/>
      <c r="G155" s="3" t="s">
        <v>543</v>
      </c>
      <c r="H155" s="229">
        <f>'[5]L3&amp;VS-Assy'!H157</f>
        <v>0</v>
      </c>
      <c r="I155" s="229">
        <f>'[5]L3&amp;VS-Assy'!I157</f>
        <v>0</v>
      </c>
      <c r="J155" s="229">
        <f>'[5]L3&amp;VS-Assy'!J157</f>
        <v>0</v>
      </c>
      <c r="K155" s="229">
        <f>'[5]L3&amp;VS-Assy'!K157</f>
        <v>0</v>
      </c>
      <c r="L155" s="229">
        <f>'[5]L3&amp;VS-Assy'!L157</f>
        <v>0</v>
      </c>
      <c r="M155" s="229">
        <f>'[5]L3&amp;VS-Assy'!M157</f>
        <v>0</v>
      </c>
      <c r="N155" s="229"/>
      <c r="O155" s="229"/>
      <c r="P155" s="229"/>
      <c r="Q155" s="229"/>
      <c r="R155" s="229"/>
      <c r="S155" s="229"/>
      <c r="T155" s="229"/>
    </row>
    <row r="156" spans="1:20" ht="20.100000000000001" customHeight="1" outlineLevel="1" x14ac:dyDescent="0.2">
      <c r="A156" s="524">
        <v>2</v>
      </c>
      <c r="B156" s="526" t="s">
        <v>643</v>
      </c>
      <c r="C156" s="526" t="s">
        <v>644</v>
      </c>
      <c r="D156" s="526" t="s">
        <v>519</v>
      </c>
      <c r="E156" s="526" t="s">
        <v>646</v>
      </c>
      <c r="F156" s="530"/>
      <c r="G156" s="3" t="s">
        <v>542</v>
      </c>
      <c r="H156" s="134">
        <v>0</v>
      </c>
      <c r="I156" s="134">
        <v>0</v>
      </c>
      <c r="J156" s="134">
        <v>0</v>
      </c>
      <c r="K156" s="134">
        <v>0</v>
      </c>
      <c r="L156" s="134">
        <v>0</v>
      </c>
      <c r="M156" s="134">
        <v>0</v>
      </c>
      <c r="N156" s="134">
        <v>0</v>
      </c>
      <c r="O156" s="134">
        <v>0</v>
      </c>
      <c r="P156" s="134">
        <v>0</v>
      </c>
      <c r="Q156" s="134">
        <v>0</v>
      </c>
      <c r="R156" s="134">
        <v>0</v>
      </c>
      <c r="S156" s="134">
        <v>0</v>
      </c>
      <c r="T156" s="134">
        <v>0</v>
      </c>
    </row>
    <row r="157" spans="1:20" ht="20.100000000000001" customHeight="1" outlineLevel="1" x14ac:dyDescent="0.2">
      <c r="A157" s="525"/>
      <c r="B157" s="527"/>
      <c r="C157" s="527"/>
      <c r="D157" s="527"/>
      <c r="E157" s="527"/>
      <c r="F157" s="531"/>
      <c r="G157" s="3" t="s">
        <v>543</v>
      </c>
      <c r="H157" s="229">
        <v>0</v>
      </c>
      <c r="I157" s="144">
        <v>0</v>
      </c>
      <c r="J157" s="144">
        <v>0</v>
      </c>
      <c r="K157" s="144">
        <v>0</v>
      </c>
      <c r="L157" s="144">
        <v>0</v>
      </c>
      <c r="M157" s="144">
        <v>1</v>
      </c>
      <c r="N157" s="229"/>
      <c r="O157" s="229"/>
      <c r="P157" s="229"/>
      <c r="Q157" s="229"/>
      <c r="R157" s="229"/>
      <c r="S157" s="229"/>
      <c r="T157" s="229"/>
    </row>
    <row r="158" spans="1:20" ht="20.100000000000001" customHeight="1" outlineLevel="1" x14ac:dyDescent="0.2">
      <c r="A158" s="524">
        <v>3</v>
      </c>
      <c r="B158" s="526" t="s">
        <v>643</v>
      </c>
      <c r="C158" s="526" t="s">
        <v>644</v>
      </c>
      <c r="D158" s="526" t="s">
        <v>519</v>
      </c>
      <c r="E158" s="526" t="s">
        <v>647</v>
      </c>
      <c r="F158" s="530"/>
      <c r="G158" s="3" t="s">
        <v>542</v>
      </c>
      <c r="H158" s="135">
        <v>0.95</v>
      </c>
      <c r="I158" s="135" t="s">
        <v>499</v>
      </c>
      <c r="J158" s="135" t="s">
        <v>499</v>
      </c>
      <c r="K158" s="135" t="s">
        <v>499</v>
      </c>
      <c r="L158" s="135" t="s">
        <v>499</v>
      </c>
      <c r="M158" s="135" t="s">
        <v>499</v>
      </c>
      <c r="N158" s="134"/>
      <c r="O158" s="134"/>
      <c r="P158" s="134"/>
      <c r="Q158" s="134"/>
      <c r="R158" s="134"/>
      <c r="S158" s="134"/>
      <c r="T158" s="134"/>
    </row>
    <row r="159" spans="1:20" ht="20.100000000000001" customHeight="1" outlineLevel="1" x14ac:dyDescent="0.2">
      <c r="A159" s="525"/>
      <c r="B159" s="527"/>
      <c r="C159" s="527"/>
      <c r="D159" s="527"/>
      <c r="E159" s="527"/>
      <c r="F159" s="531"/>
      <c r="G159" s="3" t="s">
        <v>543</v>
      </c>
      <c r="H159" s="230" t="s">
        <v>605</v>
      </c>
      <c r="I159" s="230" t="s">
        <v>594</v>
      </c>
      <c r="J159" s="230" t="s">
        <v>594</v>
      </c>
      <c r="K159" s="230" t="s">
        <v>594</v>
      </c>
      <c r="L159" s="230" t="s">
        <v>594</v>
      </c>
      <c r="M159" s="230" t="s">
        <v>594</v>
      </c>
      <c r="N159" s="229"/>
      <c r="O159" s="229"/>
      <c r="P159" s="229"/>
      <c r="Q159" s="229"/>
      <c r="R159" s="229"/>
      <c r="S159" s="229"/>
      <c r="T159" s="229"/>
    </row>
    <row r="160" spans="1:20" ht="20.100000000000001" customHeight="1" outlineLevel="1" x14ac:dyDescent="0.2">
      <c r="A160" s="226">
        <v>4</v>
      </c>
      <c r="B160" s="225" t="s">
        <v>643</v>
      </c>
      <c r="C160" s="225" t="s">
        <v>644</v>
      </c>
      <c r="D160" s="225" t="s">
        <v>519</v>
      </c>
      <c r="E160" s="228" t="s">
        <v>688</v>
      </c>
      <c r="F160" s="227"/>
      <c r="G160" s="3" t="s">
        <v>542</v>
      </c>
      <c r="H160" s="135">
        <v>1</v>
      </c>
      <c r="I160" s="135">
        <v>1</v>
      </c>
      <c r="J160" s="135">
        <v>1</v>
      </c>
      <c r="K160" s="135">
        <v>1</v>
      </c>
      <c r="L160" s="135">
        <v>1</v>
      </c>
      <c r="M160" s="135">
        <v>1</v>
      </c>
      <c r="N160" s="135">
        <v>1</v>
      </c>
      <c r="O160" s="135">
        <v>1</v>
      </c>
      <c r="P160" s="135">
        <v>1</v>
      </c>
      <c r="Q160" s="135">
        <v>1</v>
      </c>
      <c r="R160" s="135">
        <v>1</v>
      </c>
      <c r="S160" s="135">
        <v>1</v>
      </c>
      <c r="T160" s="135">
        <v>1</v>
      </c>
    </row>
    <row r="161" spans="1:20" ht="20.100000000000001" customHeight="1" outlineLevel="1" x14ac:dyDescent="0.2">
      <c r="A161" s="212"/>
      <c r="B161" s="213"/>
      <c r="C161" s="213"/>
      <c r="D161" s="213"/>
      <c r="E161" s="213"/>
      <c r="F161" s="214"/>
      <c r="G161" s="3" t="s">
        <v>543</v>
      </c>
      <c r="H161" s="230">
        <v>1</v>
      </c>
      <c r="I161" s="230">
        <v>1</v>
      </c>
      <c r="J161" s="230">
        <v>1</v>
      </c>
      <c r="K161" s="230">
        <v>1</v>
      </c>
      <c r="L161" s="230">
        <v>1</v>
      </c>
      <c r="M161" s="230">
        <v>1</v>
      </c>
      <c r="N161" s="229"/>
      <c r="O161" s="229"/>
      <c r="P161" s="229"/>
      <c r="Q161" s="229"/>
      <c r="R161" s="229"/>
      <c r="S161" s="229"/>
      <c r="T161" s="229"/>
    </row>
    <row r="162" spans="1:20" ht="20.100000000000001" customHeight="1" outlineLevel="1" x14ac:dyDescent="0.2">
      <c r="A162" s="524">
        <v>4</v>
      </c>
      <c r="B162" s="526" t="s">
        <v>643</v>
      </c>
      <c r="C162" s="526" t="s">
        <v>648</v>
      </c>
      <c r="D162" s="526" t="s">
        <v>497</v>
      </c>
      <c r="E162" s="556" t="s">
        <v>649</v>
      </c>
      <c r="F162" s="530"/>
      <c r="G162" s="3" t="s">
        <v>542</v>
      </c>
      <c r="H162" s="168">
        <f>'[5]L3&amp;VS-Assy'!H180</f>
        <v>0</v>
      </c>
      <c r="I162" s="168">
        <f>'[5]L3&amp;VS-Assy'!I180</f>
        <v>0</v>
      </c>
      <c r="J162" s="168">
        <f>'[5]L3&amp;VS-Assy'!J180</f>
        <v>0</v>
      </c>
      <c r="K162" s="168">
        <f>'[5]L3&amp;VS-Assy'!K180</f>
        <v>0</v>
      </c>
      <c r="L162" s="168">
        <f>'[5]L3&amp;VS-Assy'!L180</f>
        <v>0</v>
      </c>
      <c r="M162" s="168">
        <f>'[5]L3&amp;VS-Assy'!M180</f>
        <v>0</v>
      </c>
      <c r="N162" s="168">
        <f>'[5]L3&amp;VS-Assy'!N180</f>
        <v>0</v>
      </c>
      <c r="O162" s="168">
        <f>'[5]L3&amp;VS-Assy'!O180</f>
        <v>0</v>
      </c>
      <c r="P162" s="168">
        <f>'[5]L3&amp;VS-Assy'!P180</f>
        <v>0</v>
      </c>
      <c r="Q162" s="168">
        <f>'[5]L3&amp;VS-Assy'!Q180</f>
        <v>0</v>
      </c>
      <c r="R162" s="168">
        <f>'[5]L3&amp;VS-Assy'!R180</f>
        <v>0</v>
      </c>
      <c r="S162" s="168">
        <f>'[5]L3&amp;VS-Assy'!S180</f>
        <v>0</v>
      </c>
      <c r="T162" s="168">
        <f>'[5]L3&amp;VS-Assy'!T180</f>
        <v>0</v>
      </c>
    </row>
    <row r="163" spans="1:20" ht="20.100000000000001" customHeight="1" outlineLevel="1" x14ac:dyDescent="0.2">
      <c r="A163" s="525"/>
      <c r="B163" s="527"/>
      <c r="C163" s="527"/>
      <c r="D163" s="527"/>
      <c r="E163" s="527"/>
      <c r="F163" s="531"/>
      <c r="G163" s="3" t="s">
        <v>543</v>
      </c>
      <c r="H163" s="231">
        <v>4</v>
      </c>
      <c r="I163" s="146">
        <v>10</v>
      </c>
      <c r="J163" s="146">
        <v>4</v>
      </c>
      <c r="K163" s="146">
        <v>13</v>
      </c>
      <c r="L163" s="146">
        <v>12</v>
      </c>
      <c r="M163" s="229"/>
      <c r="N163" s="229"/>
      <c r="O163" s="229"/>
      <c r="P163" s="229"/>
      <c r="Q163" s="229"/>
      <c r="R163" s="229"/>
      <c r="S163" s="229"/>
      <c r="T163" s="229"/>
    </row>
    <row r="164" spans="1:20" ht="20.100000000000001" customHeight="1" outlineLevel="1" x14ac:dyDescent="0.2">
      <c r="A164" s="524">
        <v>5</v>
      </c>
      <c r="B164" s="526" t="s">
        <v>643</v>
      </c>
      <c r="C164" s="526" t="s">
        <v>648</v>
      </c>
      <c r="D164" s="526" t="s">
        <v>497</v>
      </c>
      <c r="E164" s="526" t="s">
        <v>650</v>
      </c>
      <c r="F164" s="530"/>
      <c r="G164" s="3" t="s">
        <v>542</v>
      </c>
      <c r="H164" s="134">
        <v>12</v>
      </c>
      <c r="I164" s="137">
        <v>1</v>
      </c>
      <c r="J164" s="137">
        <v>1</v>
      </c>
      <c r="K164" s="137">
        <v>1</v>
      </c>
      <c r="L164" s="137">
        <v>1</v>
      </c>
      <c r="M164" s="137">
        <v>1</v>
      </c>
      <c r="N164" s="137">
        <v>1</v>
      </c>
      <c r="O164" s="137">
        <v>1</v>
      </c>
      <c r="P164" s="137">
        <v>1</v>
      </c>
      <c r="Q164" s="137">
        <v>1</v>
      </c>
      <c r="R164" s="137">
        <v>1</v>
      </c>
      <c r="S164" s="137">
        <v>1</v>
      </c>
      <c r="T164" s="137">
        <v>1</v>
      </c>
    </row>
    <row r="165" spans="1:20" ht="20.100000000000001" customHeight="1" outlineLevel="1" x14ac:dyDescent="0.2">
      <c r="A165" s="525"/>
      <c r="B165" s="527"/>
      <c r="C165" s="527"/>
      <c r="D165" s="527"/>
      <c r="E165" s="527"/>
      <c r="F165" s="531"/>
      <c r="G165" s="3" t="s">
        <v>543</v>
      </c>
      <c r="H165" s="130">
        <f>SUM(I165:T165)</f>
        <v>13</v>
      </c>
      <c r="I165" s="130">
        <v>2</v>
      </c>
      <c r="J165" s="130">
        <v>4</v>
      </c>
      <c r="K165" s="130">
        <v>2</v>
      </c>
      <c r="L165" s="130">
        <v>5</v>
      </c>
      <c r="M165" s="229"/>
      <c r="N165" s="229"/>
      <c r="O165" s="229"/>
      <c r="P165" s="229"/>
      <c r="Q165" s="229"/>
      <c r="R165" s="229"/>
      <c r="S165" s="229"/>
      <c r="T165" s="229"/>
    </row>
    <row r="166" spans="1:20" ht="20.100000000000001" customHeight="1" outlineLevel="1" x14ac:dyDescent="0.2">
      <c r="A166" s="524">
        <v>6</v>
      </c>
      <c r="B166" s="526" t="s">
        <v>643</v>
      </c>
      <c r="C166" s="526" t="s">
        <v>648</v>
      </c>
      <c r="D166" s="526" t="s">
        <v>519</v>
      </c>
      <c r="E166" s="526" t="s">
        <v>634</v>
      </c>
      <c r="F166" s="530"/>
      <c r="G166" s="3" t="s">
        <v>542</v>
      </c>
      <c r="H166" s="134">
        <f>'[5]L3&amp;VS-Paint'!H184</f>
        <v>0</v>
      </c>
      <c r="I166" s="134">
        <f>'[5]L3&amp;VS-Paint'!I184</f>
        <v>0</v>
      </c>
      <c r="J166" s="134">
        <f>'[5]L3&amp;VS-Paint'!J184</f>
        <v>0</v>
      </c>
      <c r="K166" s="134">
        <f>'[5]L3&amp;VS-Paint'!K184</f>
        <v>0</v>
      </c>
      <c r="L166" s="134">
        <f>'[5]L3&amp;VS-Paint'!L184</f>
        <v>0</v>
      </c>
      <c r="M166" s="134">
        <f>'[5]L3&amp;VS-Paint'!M184</f>
        <v>0</v>
      </c>
      <c r="N166" s="134">
        <f>'[5]L3&amp;VS-Paint'!N184</f>
        <v>0</v>
      </c>
      <c r="O166" s="134">
        <f>'[5]L3&amp;VS-Paint'!O184</f>
        <v>0</v>
      </c>
      <c r="P166" s="134">
        <f>'[5]L3&amp;VS-Paint'!P184</f>
        <v>0</v>
      </c>
      <c r="Q166" s="134">
        <f>'[5]L3&amp;VS-Paint'!Q184</f>
        <v>0</v>
      </c>
      <c r="R166" s="134">
        <f>'[5]L3&amp;VS-Paint'!R184</f>
        <v>0</v>
      </c>
      <c r="S166" s="134">
        <f>'[5]L3&amp;VS-Paint'!S184</f>
        <v>0</v>
      </c>
      <c r="T166" s="134">
        <f>'[5]L3&amp;VS-Paint'!T184</f>
        <v>0</v>
      </c>
    </row>
    <row r="167" spans="1:20" ht="20.100000000000001" customHeight="1" outlineLevel="1" x14ac:dyDescent="0.2">
      <c r="A167" s="525"/>
      <c r="B167" s="527"/>
      <c r="C167" s="527"/>
      <c r="D167" s="527"/>
      <c r="E167" s="527"/>
      <c r="F167" s="531"/>
      <c r="G167" s="3" t="s">
        <v>543</v>
      </c>
      <c r="H167" s="146">
        <v>13</v>
      </c>
      <c r="I167" s="146">
        <v>1</v>
      </c>
      <c r="J167" s="147">
        <v>4</v>
      </c>
      <c r="K167" s="147">
        <v>4</v>
      </c>
      <c r="L167" s="147">
        <v>4</v>
      </c>
      <c r="M167" s="229"/>
      <c r="N167" s="229"/>
      <c r="O167" s="229"/>
      <c r="P167" s="229"/>
      <c r="Q167" s="229"/>
      <c r="R167" s="229"/>
      <c r="S167" s="229"/>
      <c r="T167" s="229"/>
    </row>
    <row r="168" spans="1:20" ht="20.100000000000001" customHeight="1" outlineLevel="1" x14ac:dyDescent="0.2">
      <c r="A168" s="524">
        <v>7</v>
      </c>
      <c r="B168" s="526" t="s">
        <v>643</v>
      </c>
      <c r="C168" s="526" t="s">
        <v>648</v>
      </c>
      <c r="D168" s="526" t="s">
        <v>519</v>
      </c>
      <c r="E168" s="526" t="s">
        <v>651</v>
      </c>
      <c r="F168" s="530"/>
      <c r="G168" s="3" t="s">
        <v>542</v>
      </c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</row>
    <row r="169" spans="1:20" ht="20.100000000000001" customHeight="1" outlineLevel="1" x14ac:dyDescent="0.2">
      <c r="A169" s="525"/>
      <c r="B169" s="527"/>
      <c r="C169" s="527"/>
      <c r="D169" s="527"/>
      <c r="E169" s="527"/>
      <c r="F169" s="531"/>
      <c r="G169" s="3" t="s">
        <v>543</v>
      </c>
      <c r="H169" s="231"/>
      <c r="I169" s="231"/>
      <c r="J169" s="231"/>
      <c r="K169" s="231"/>
      <c r="L169" s="231"/>
      <c r="M169" s="229"/>
      <c r="N169" s="229"/>
      <c r="O169" s="229"/>
      <c r="P169" s="229"/>
      <c r="Q169" s="229"/>
      <c r="R169" s="229"/>
      <c r="S169" s="229"/>
      <c r="T169" s="229"/>
    </row>
    <row r="170" spans="1:20" ht="20.100000000000001" customHeight="1" outlineLevel="1" x14ac:dyDescent="0.2">
      <c r="A170" s="524">
        <v>8</v>
      </c>
      <c r="B170" s="526" t="s">
        <v>643</v>
      </c>
      <c r="C170" s="526" t="s">
        <v>648</v>
      </c>
      <c r="D170" s="526" t="s">
        <v>497</v>
      </c>
      <c r="E170" s="526" t="s">
        <v>652</v>
      </c>
      <c r="F170" s="530"/>
      <c r="G170" s="3" t="s">
        <v>542</v>
      </c>
      <c r="H170" s="134" t="str">
        <f>'[5]L3&amp;VS-Fab'!H204</f>
        <v>N/A</v>
      </c>
      <c r="I170" s="134" t="str">
        <f>'[5]L3&amp;VS-Fab'!I204</f>
        <v>N/A</v>
      </c>
      <c r="J170" s="134" t="str">
        <f>'[5]L3&amp;VS-Fab'!J204</f>
        <v>N/A</v>
      </c>
      <c r="K170" s="134" t="str">
        <f>'[5]L3&amp;VS-Fab'!K204</f>
        <v>N/A</v>
      </c>
      <c r="L170" s="134" t="str">
        <f>'[5]L3&amp;VS-Fab'!L204</f>
        <v>N/A</v>
      </c>
      <c r="M170" s="134" t="str">
        <f>'[5]L3&amp;VS-Fab'!M204</f>
        <v>N/A</v>
      </c>
      <c r="N170" s="134" t="str">
        <f>'[5]L3&amp;VS-Fab'!N204</f>
        <v>N/A</v>
      </c>
      <c r="O170" s="134" t="str">
        <f>'[5]L3&amp;VS-Fab'!O204</f>
        <v>N/A</v>
      </c>
      <c r="P170" s="134" t="str">
        <f>'[5]L3&amp;VS-Fab'!P204</f>
        <v>N/A</v>
      </c>
      <c r="Q170" s="134" t="str">
        <f>'[5]L3&amp;VS-Fab'!Q204</f>
        <v>N/A</v>
      </c>
      <c r="R170" s="134" t="str">
        <f>'[5]L3&amp;VS-Fab'!R204</f>
        <v>N/A</v>
      </c>
      <c r="S170" s="134" t="str">
        <f>'[5]L3&amp;VS-Fab'!S204</f>
        <v>N/A</v>
      </c>
      <c r="T170" s="134" t="str">
        <f>'[5]L3&amp;VS-Fab'!T204</f>
        <v>N/A</v>
      </c>
    </row>
    <row r="171" spans="1:20" ht="20.100000000000001" customHeight="1" outlineLevel="1" x14ac:dyDescent="0.2">
      <c r="A171" s="525"/>
      <c r="B171" s="527"/>
      <c r="C171" s="527"/>
      <c r="D171" s="527"/>
      <c r="E171" s="527"/>
      <c r="F171" s="531"/>
      <c r="G171" s="3" t="s">
        <v>543</v>
      </c>
      <c r="H171" s="164">
        <f>AVERAGE(I171:T171)</f>
        <v>17.399999999999999</v>
      </c>
      <c r="I171" s="163">
        <f>[6]summary!$F$8</f>
        <v>19</v>
      </c>
      <c r="J171" s="163">
        <f>[6]summary!$G$8</f>
        <v>17</v>
      </c>
      <c r="K171" s="163">
        <f>[6]summary!$H$8</f>
        <v>25</v>
      </c>
      <c r="L171" s="146">
        <v>8.6</v>
      </c>
      <c r="M171" s="229"/>
      <c r="N171" s="229"/>
      <c r="O171" s="229"/>
      <c r="P171" s="229"/>
      <c r="Q171" s="229"/>
      <c r="R171" s="229"/>
      <c r="S171" s="229"/>
      <c r="T171" s="229"/>
    </row>
    <row r="172" spans="1:20" ht="20.100000000000001" customHeight="1" outlineLevel="1" x14ac:dyDescent="0.2">
      <c r="A172" s="524">
        <v>9</v>
      </c>
      <c r="B172" s="526" t="s">
        <v>643</v>
      </c>
      <c r="C172" s="526" t="s">
        <v>648</v>
      </c>
      <c r="D172" s="526" t="s">
        <v>497</v>
      </c>
      <c r="E172" s="526" t="s">
        <v>653</v>
      </c>
      <c r="F172" s="530"/>
      <c r="G172" s="3" t="s">
        <v>542</v>
      </c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</row>
    <row r="173" spans="1:20" ht="20.100000000000001" customHeight="1" outlineLevel="1" x14ac:dyDescent="0.2">
      <c r="A173" s="525"/>
      <c r="B173" s="527"/>
      <c r="C173" s="527"/>
      <c r="D173" s="527"/>
      <c r="E173" s="527"/>
      <c r="F173" s="531"/>
      <c r="G173" s="3" t="s">
        <v>543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20.100000000000001" customHeight="1" outlineLevel="1" x14ac:dyDescent="0.2">
      <c r="A174" s="524">
        <v>10</v>
      </c>
      <c r="B174" s="526" t="s">
        <v>643</v>
      </c>
      <c r="C174" s="526" t="s">
        <v>648</v>
      </c>
      <c r="D174" s="526" t="s">
        <v>497</v>
      </c>
      <c r="E174" s="526" t="s">
        <v>654</v>
      </c>
      <c r="F174" s="530"/>
      <c r="G174" s="3" t="s">
        <v>542</v>
      </c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</row>
    <row r="175" spans="1:20" ht="20.100000000000001" customHeight="1" outlineLevel="1" x14ac:dyDescent="0.2">
      <c r="A175" s="525"/>
      <c r="B175" s="527"/>
      <c r="C175" s="527"/>
      <c r="D175" s="527"/>
      <c r="E175" s="527"/>
      <c r="F175" s="531"/>
      <c r="G175" s="3" t="s">
        <v>543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20.100000000000001" customHeight="1" outlineLevel="1" x14ac:dyDescent="0.2">
      <c r="A176" s="524">
        <v>11</v>
      </c>
      <c r="B176" s="526" t="s">
        <v>643</v>
      </c>
      <c r="C176" s="526" t="s">
        <v>648</v>
      </c>
      <c r="D176" s="526" t="s">
        <v>497</v>
      </c>
      <c r="E176" s="526" t="s">
        <v>655</v>
      </c>
      <c r="F176" s="530"/>
      <c r="G176" s="3" t="s">
        <v>542</v>
      </c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</row>
    <row r="177" spans="1:20" ht="20.100000000000001" customHeight="1" outlineLevel="1" x14ac:dyDescent="0.2">
      <c r="A177" s="525"/>
      <c r="B177" s="527"/>
      <c r="C177" s="527"/>
      <c r="D177" s="527"/>
      <c r="E177" s="527"/>
      <c r="F177" s="531"/>
      <c r="G177" s="3" t="s">
        <v>543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20.100000000000001" customHeight="1" outlineLevel="1" x14ac:dyDescent="0.2">
      <c r="A178" s="524">
        <v>12</v>
      </c>
      <c r="B178" s="526" t="s">
        <v>643</v>
      </c>
      <c r="C178" s="526" t="s">
        <v>648</v>
      </c>
      <c r="D178" s="526" t="s">
        <v>497</v>
      </c>
      <c r="E178" s="526" t="s">
        <v>656</v>
      </c>
      <c r="F178" s="530"/>
      <c r="G178" s="3" t="s">
        <v>542</v>
      </c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</row>
    <row r="179" spans="1:20" ht="20.100000000000001" customHeight="1" outlineLevel="1" x14ac:dyDescent="0.2">
      <c r="A179" s="525"/>
      <c r="B179" s="527"/>
      <c r="C179" s="527"/>
      <c r="D179" s="527"/>
      <c r="E179" s="527"/>
      <c r="F179" s="531"/>
      <c r="G179" s="3" t="s">
        <v>543</v>
      </c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</row>
    <row r="180" spans="1:20" ht="20.100000000000001" customHeight="1" outlineLevel="1" x14ac:dyDescent="0.2">
      <c r="A180" s="524">
        <v>13</v>
      </c>
      <c r="B180" s="526" t="s">
        <v>643</v>
      </c>
      <c r="C180" s="526" t="s">
        <v>648</v>
      </c>
      <c r="D180" s="526" t="s">
        <v>519</v>
      </c>
      <c r="E180" s="526" t="s">
        <v>657</v>
      </c>
      <c r="F180" s="530"/>
      <c r="G180" s="3" t="s">
        <v>542</v>
      </c>
      <c r="H180" s="135">
        <v>0.92</v>
      </c>
      <c r="I180" s="140">
        <v>0.92</v>
      </c>
      <c r="J180" s="140">
        <v>0.92</v>
      </c>
      <c r="K180" s="140">
        <v>0.92</v>
      </c>
      <c r="L180" s="140">
        <v>0.92</v>
      </c>
      <c r="M180" s="135">
        <v>0.92</v>
      </c>
      <c r="N180" s="140">
        <v>0.92</v>
      </c>
      <c r="O180" s="140">
        <v>0.92</v>
      </c>
      <c r="P180" s="140">
        <v>0.92</v>
      </c>
      <c r="Q180" s="140">
        <v>0.92</v>
      </c>
      <c r="R180" s="135">
        <v>0.92</v>
      </c>
      <c r="S180" s="140">
        <v>0.92</v>
      </c>
      <c r="T180" s="140">
        <v>0.92</v>
      </c>
    </row>
    <row r="181" spans="1:20" ht="20.100000000000001" customHeight="1" outlineLevel="1" x14ac:dyDescent="0.2">
      <c r="A181" s="525"/>
      <c r="B181" s="527"/>
      <c r="C181" s="527"/>
      <c r="D181" s="527"/>
      <c r="E181" s="527"/>
      <c r="F181" s="531"/>
      <c r="G181" s="3" t="s">
        <v>543</v>
      </c>
      <c r="H181" s="160">
        <v>0.89100000000000001</v>
      </c>
      <c r="I181" s="132">
        <v>0.88500000000000001</v>
      </c>
      <c r="J181" s="132">
        <v>0.89600000000000002</v>
      </c>
      <c r="K181" s="132">
        <v>0.89359999999999995</v>
      </c>
      <c r="L181" s="132">
        <v>0.90129999999999999</v>
      </c>
      <c r="M181" s="229"/>
      <c r="N181" s="229"/>
      <c r="O181" s="229"/>
      <c r="P181" s="229"/>
      <c r="Q181" s="229"/>
      <c r="R181" s="229"/>
      <c r="S181" s="229"/>
      <c r="T181" s="229"/>
    </row>
    <row r="182" spans="1:20" ht="20.100000000000001" customHeight="1" outlineLevel="1" x14ac:dyDescent="0.2">
      <c r="A182" s="524">
        <v>14</v>
      </c>
      <c r="B182" s="526" t="s">
        <v>643</v>
      </c>
      <c r="C182" s="526" t="s">
        <v>648</v>
      </c>
      <c r="D182" s="526" t="s">
        <v>519</v>
      </c>
      <c r="E182" s="526" t="s">
        <v>34</v>
      </c>
      <c r="F182" s="530"/>
      <c r="G182" s="3" t="s">
        <v>542</v>
      </c>
      <c r="H182" s="139">
        <v>0.94499999999999995</v>
      </c>
      <c r="I182" s="140">
        <v>0.94499999999999995</v>
      </c>
      <c r="J182" s="140">
        <v>0.94499999999999995</v>
      </c>
      <c r="K182" s="140">
        <v>0.94499999999999995</v>
      </c>
      <c r="L182" s="140">
        <v>0.94499999999999995</v>
      </c>
      <c r="M182" s="139">
        <v>0.94499999999999995</v>
      </c>
      <c r="N182" s="140">
        <v>0.94499999999999995</v>
      </c>
      <c r="O182" s="140">
        <v>0.94499999999999995</v>
      </c>
      <c r="P182" s="140">
        <v>0.94499999999999995</v>
      </c>
      <c r="Q182" s="140">
        <v>0.94499999999999995</v>
      </c>
      <c r="R182" s="139">
        <v>0.94499999999999995</v>
      </c>
      <c r="S182" s="140">
        <v>0.94499999999999995</v>
      </c>
      <c r="T182" s="140">
        <v>0.94499999999999995</v>
      </c>
    </row>
    <row r="183" spans="1:20" ht="20.100000000000001" customHeight="1" outlineLevel="1" x14ac:dyDescent="0.2">
      <c r="A183" s="525"/>
      <c r="B183" s="527"/>
      <c r="C183" s="527"/>
      <c r="D183" s="527"/>
      <c r="E183" s="527"/>
      <c r="F183" s="531"/>
      <c r="G183" s="3" t="s">
        <v>543</v>
      </c>
      <c r="H183" s="161">
        <v>0.91879999999999995</v>
      </c>
      <c r="I183" s="132">
        <v>0.91220000000000001</v>
      </c>
      <c r="J183" s="132">
        <v>0.92159999999999997</v>
      </c>
      <c r="K183" s="132">
        <v>0.92179999999999995</v>
      </c>
      <c r="L183" s="132">
        <v>0.91890000000000005</v>
      </c>
      <c r="M183" s="229"/>
      <c r="N183" s="229"/>
      <c r="O183" s="229"/>
      <c r="P183" s="229"/>
      <c r="Q183" s="229"/>
      <c r="R183" s="229"/>
      <c r="S183" s="229"/>
      <c r="T183" s="229"/>
    </row>
    <row r="184" spans="1:20" ht="20.100000000000001" customHeight="1" outlineLevel="1" x14ac:dyDescent="0.2">
      <c r="A184" s="524">
        <v>15</v>
      </c>
      <c r="B184" s="526" t="s">
        <v>643</v>
      </c>
      <c r="C184" s="526" t="s">
        <v>648</v>
      </c>
      <c r="D184" s="526" t="s">
        <v>497</v>
      </c>
      <c r="E184" s="526" t="s">
        <v>33</v>
      </c>
      <c r="F184" s="530"/>
      <c r="G184" s="3" t="s">
        <v>542</v>
      </c>
      <c r="H184" s="135">
        <v>0.7</v>
      </c>
      <c r="I184" s="136">
        <v>0.7</v>
      </c>
      <c r="J184" s="136">
        <v>0.7</v>
      </c>
      <c r="K184" s="136">
        <v>0.7</v>
      </c>
      <c r="L184" s="136">
        <v>0.7</v>
      </c>
      <c r="M184" s="135">
        <v>0.7</v>
      </c>
      <c r="N184" s="136">
        <v>0.7</v>
      </c>
      <c r="O184" s="136">
        <v>0.7</v>
      </c>
      <c r="P184" s="136">
        <v>0.7</v>
      </c>
      <c r="Q184" s="136">
        <v>0.7</v>
      </c>
      <c r="R184" s="135">
        <v>0.7</v>
      </c>
      <c r="S184" s="136">
        <v>0.7</v>
      </c>
      <c r="T184" s="136">
        <v>0.7</v>
      </c>
    </row>
    <row r="185" spans="1:20" ht="20.100000000000001" customHeight="1" outlineLevel="1" x14ac:dyDescent="0.2">
      <c r="A185" s="525"/>
      <c r="B185" s="527"/>
      <c r="C185" s="527"/>
      <c r="D185" s="527"/>
      <c r="E185" s="527"/>
      <c r="F185" s="531"/>
      <c r="G185" s="3" t="s">
        <v>543</v>
      </c>
      <c r="H185" s="160">
        <v>0.37719999999999998</v>
      </c>
      <c r="I185" s="131">
        <v>0.35</v>
      </c>
      <c r="J185" s="131">
        <v>0.39</v>
      </c>
      <c r="K185" s="131">
        <v>0.39</v>
      </c>
      <c r="L185" s="131">
        <v>0.44840000000000002</v>
      </c>
      <c r="M185" s="229"/>
      <c r="N185" s="229"/>
      <c r="O185" s="229"/>
      <c r="P185" s="229"/>
      <c r="Q185" s="229"/>
      <c r="R185" s="229"/>
      <c r="S185" s="229"/>
      <c r="T185" s="229"/>
    </row>
    <row r="186" spans="1:20" ht="20.100000000000001" customHeight="1" outlineLevel="1" x14ac:dyDescent="0.2">
      <c r="A186" s="524">
        <v>16</v>
      </c>
      <c r="B186" s="526" t="s">
        <v>643</v>
      </c>
      <c r="C186" s="526" t="s">
        <v>648</v>
      </c>
      <c r="D186" s="526" t="s">
        <v>497</v>
      </c>
      <c r="E186" s="526" t="s">
        <v>32</v>
      </c>
      <c r="F186" s="530"/>
      <c r="G186" s="3" t="s">
        <v>542</v>
      </c>
      <c r="H186" s="135">
        <v>0.8</v>
      </c>
      <c r="I186" s="136">
        <v>0.8</v>
      </c>
      <c r="J186" s="136">
        <v>0.8</v>
      </c>
      <c r="K186" s="136">
        <v>0.8</v>
      </c>
      <c r="L186" s="136">
        <v>0.8</v>
      </c>
      <c r="M186" s="135">
        <v>0.8</v>
      </c>
      <c r="N186" s="136">
        <v>0.8</v>
      </c>
      <c r="O186" s="136">
        <v>0.8</v>
      </c>
      <c r="P186" s="136">
        <v>0.8</v>
      </c>
      <c r="Q186" s="136">
        <v>0.8</v>
      </c>
      <c r="R186" s="135">
        <v>0.8</v>
      </c>
      <c r="S186" s="136">
        <v>0.8</v>
      </c>
      <c r="T186" s="136">
        <v>0.8</v>
      </c>
    </row>
    <row r="187" spans="1:20" ht="20.100000000000001" customHeight="1" outlineLevel="1" x14ac:dyDescent="0.2">
      <c r="A187" s="525"/>
      <c r="B187" s="527"/>
      <c r="C187" s="527"/>
      <c r="D187" s="527"/>
      <c r="E187" s="527"/>
      <c r="F187" s="531"/>
      <c r="G187" s="3" t="s">
        <v>543</v>
      </c>
      <c r="H187" s="160">
        <v>0.69940000000000002</v>
      </c>
      <c r="I187" s="131">
        <v>0.71640000000000004</v>
      </c>
      <c r="J187" s="131">
        <v>0.65090000000000003</v>
      </c>
      <c r="K187" s="131">
        <v>0.72109999999999996</v>
      </c>
      <c r="L187" s="131">
        <v>0.78469999999999995</v>
      </c>
      <c r="M187" s="229"/>
      <c r="N187" s="229"/>
      <c r="O187" s="229"/>
      <c r="P187" s="229"/>
      <c r="Q187" s="229"/>
      <c r="R187" s="229"/>
      <c r="S187" s="229"/>
      <c r="T187" s="229"/>
    </row>
    <row r="188" spans="1:20" ht="20.100000000000001" customHeight="1" outlineLevel="1" x14ac:dyDescent="0.2">
      <c r="A188" s="524">
        <v>17</v>
      </c>
      <c r="B188" s="526" t="s">
        <v>643</v>
      </c>
      <c r="C188" s="526" t="s">
        <v>648</v>
      </c>
      <c r="D188" s="526" t="s">
        <v>497</v>
      </c>
      <c r="E188" s="526" t="s">
        <v>658</v>
      </c>
      <c r="F188" s="530"/>
      <c r="G188" s="3" t="s">
        <v>542</v>
      </c>
      <c r="H188" s="135">
        <v>0.8</v>
      </c>
      <c r="I188" s="136">
        <v>0.8</v>
      </c>
      <c r="J188" s="136">
        <v>0.8</v>
      </c>
      <c r="K188" s="136">
        <v>0.8</v>
      </c>
      <c r="L188" s="136">
        <v>0.8</v>
      </c>
      <c r="M188" s="135">
        <v>0.8</v>
      </c>
      <c r="N188" s="136">
        <v>0.8</v>
      </c>
      <c r="O188" s="136">
        <v>0.8</v>
      </c>
      <c r="P188" s="136">
        <v>0.8</v>
      </c>
      <c r="Q188" s="136">
        <v>0.8</v>
      </c>
      <c r="R188" s="135">
        <v>0.8</v>
      </c>
      <c r="S188" s="136">
        <v>0.8</v>
      </c>
      <c r="T188" s="136">
        <v>0.8</v>
      </c>
    </row>
    <row r="189" spans="1:20" ht="20.100000000000001" customHeight="1" outlineLevel="1" x14ac:dyDescent="0.2">
      <c r="A189" s="525"/>
      <c r="B189" s="527"/>
      <c r="C189" s="527"/>
      <c r="D189" s="527"/>
      <c r="E189" s="527"/>
      <c r="F189" s="531"/>
      <c r="G189" s="3" t="s">
        <v>543</v>
      </c>
      <c r="H189" s="160">
        <v>0.57999999999999996</v>
      </c>
      <c r="I189" s="131">
        <v>0.54</v>
      </c>
      <c r="J189" s="131">
        <v>0.54</v>
      </c>
      <c r="K189" s="131">
        <v>0.64</v>
      </c>
      <c r="L189" s="131">
        <v>0.6966</v>
      </c>
      <c r="M189" s="229"/>
      <c r="N189" s="229"/>
      <c r="O189" s="229"/>
      <c r="P189" s="229"/>
      <c r="Q189" s="229"/>
      <c r="R189" s="229"/>
      <c r="S189" s="229"/>
      <c r="T189" s="229"/>
    </row>
    <row r="190" spans="1:20" ht="20.100000000000001" customHeight="1" outlineLevel="1" x14ac:dyDescent="0.2">
      <c r="A190" s="524">
        <v>18</v>
      </c>
      <c r="B190" s="526" t="s">
        <v>643</v>
      </c>
      <c r="C190" s="526" t="s">
        <v>648</v>
      </c>
      <c r="D190" s="526" t="s">
        <v>497</v>
      </c>
      <c r="E190" s="526" t="s">
        <v>659</v>
      </c>
      <c r="F190" s="530"/>
      <c r="G190" s="3" t="s">
        <v>542</v>
      </c>
      <c r="H190" s="135">
        <v>0.6</v>
      </c>
      <c r="I190" s="136">
        <v>0.6</v>
      </c>
      <c r="J190" s="136">
        <v>0.6</v>
      </c>
      <c r="K190" s="136">
        <v>0.6</v>
      </c>
      <c r="L190" s="136">
        <v>0.6</v>
      </c>
      <c r="M190" s="135">
        <v>0.6</v>
      </c>
      <c r="N190" s="136">
        <v>0.6</v>
      </c>
      <c r="O190" s="136">
        <v>0.6</v>
      </c>
      <c r="P190" s="136">
        <v>0.6</v>
      </c>
      <c r="Q190" s="136">
        <v>0.6</v>
      </c>
      <c r="R190" s="135">
        <v>0.6</v>
      </c>
      <c r="S190" s="136">
        <v>0.6</v>
      </c>
      <c r="T190" s="136">
        <v>0.6</v>
      </c>
    </row>
    <row r="191" spans="1:20" ht="20.100000000000001" customHeight="1" outlineLevel="1" x14ac:dyDescent="0.2">
      <c r="A191" s="525"/>
      <c r="B191" s="527"/>
      <c r="C191" s="527"/>
      <c r="D191" s="527"/>
      <c r="E191" s="527"/>
      <c r="F191" s="531"/>
      <c r="G191" s="3" t="s">
        <v>543</v>
      </c>
      <c r="H191" s="160">
        <v>9.8699999999999996E-2</v>
      </c>
      <c r="I191" s="131">
        <v>0.11269999999999999</v>
      </c>
      <c r="J191" s="131">
        <v>6.4500000000000002E-2</v>
      </c>
      <c r="K191" s="131">
        <v>0.1111</v>
      </c>
      <c r="L191" s="131">
        <v>4.9500000000000002E-2</v>
      </c>
      <c r="M191" s="229"/>
      <c r="N191" s="229"/>
      <c r="O191" s="229"/>
      <c r="P191" s="229"/>
      <c r="Q191" s="229"/>
      <c r="R191" s="229"/>
      <c r="S191" s="229"/>
      <c r="T191" s="229"/>
    </row>
    <row r="192" spans="1:20" ht="20.100000000000001" customHeight="1" outlineLevel="1" x14ac:dyDescent="0.2">
      <c r="A192" s="524">
        <v>19</v>
      </c>
      <c r="B192" s="526" t="s">
        <v>643</v>
      </c>
      <c r="C192" s="526" t="s">
        <v>648</v>
      </c>
      <c r="D192" s="526" t="s">
        <v>497</v>
      </c>
      <c r="E192" s="526" t="s">
        <v>660</v>
      </c>
      <c r="F192" s="530"/>
      <c r="G192" s="3" t="s">
        <v>542</v>
      </c>
      <c r="H192" s="135">
        <v>0.8</v>
      </c>
      <c r="I192" s="136">
        <v>0.8</v>
      </c>
      <c r="J192" s="136">
        <v>0.8</v>
      </c>
      <c r="K192" s="136">
        <v>0.8</v>
      </c>
      <c r="L192" s="136">
        <v>0.8</v>
      </c>
      <c r="M192" s="135">
        <v>0.8</v>
      </c>
      <c r="N192" s="136">
        <v>0.8</v>
      </c>
      <c r="O192" s="136">
        <v>0.8</v>
      </c>
      <c r="P192" s="136">
        <v>0.8</v>
      </c>
      <c r="Q192" s="136">
        <v>0.8</v>
      </c>
      <c r="R192" s="135">
        <v>0.8</v>
      </c>
      <c r="S192" s="136">
        <v>0.8</v>
      </c>
      <c r="T192" s="136">
        <v>0.8</v>
      </c>
    </row>
    <row r="193" spans="1:20" ht="20.100000000000001" customHeight="1" outlineLevel="1" x14ac:dyDescent="0.2">
      <c r="A193" s="525"/>
      <c r="B193" s="527"/>
      <c r="C193" s="527"/>
      <c r="D193" s="527"/>
      <c r="E193" s="527"/>
      <c r="F193" s="531"/>
      <c r="G193" s="3" t="s">
        <v>543</v>
      </c>
      <c r="H193" s="160">
        <v>0.3735</v>
      </c>
      <c r="I193" s="131">
        <v>0.27689999999999998</v>
      </c>
      <c r="J193" s="131">
        <v>0.3256</v>
      </c>
      <c r="K193" s="131">
        <v>0.51719999999999999</v>
      </c>
      <c r="L193" s="131">
        <v>0.60419999999999996</v>
      </c>
      <c r="M193" s="229"/>
      <c r="N193" s="229"/>
      <c r="O193" s="229"/>
      <c r="P193" s="229"/>
      <c r="Q193" s="229"/>
      <c r="R193" s="229"/>
      <c r="S193" s="229"/>
      <c r="T193" s="229"/>
    </row>
    <row r="194" spans="1:20" ht="20.100000000000001" customHeight="1" outlineLevel="1" x14ac:dyDescent="0.2">
      <c r="A194" s="524">
        <v>20</v>
      </c>
      <c r="B194" s="526" t="s">
        <v>643</v>
      </c>
      <c r="C194" s="526" t="s">
        <v>648</v>
      </c>
      <c r="D194" s="526" t="s">
        <v>519</v>
      </c>
      <c r="E194" s="526" t="s">
        <v>661</v>
      </c>
      <c r="F194" s="530"/>
      <c r="G194" s="3" t="s">
        <v>542</v>
      </c>
      <c r="H194" s="135">
        <v>0.9</v>
      </c>
      <c r="I194" s="135">
        <v>0.9</v>
      </c>
      <c r="J194" s="135">
        <v>0.9</v>
      </c>
      <c r="K194" s="135">
        <v>0.9</v>
      </c>
      <c r="L194" s="135">
        <v>0.9</v>
      </c>
      <c r="M194" s="135">
        <v>0.9</v>
      </c>
      <c r="N194" s="135">
        <v>0.9</v>
      </c>
      <c r="O194" s="135">
        <v>0.9</v>
      </c>
      <c r="P194" s="135">
        <v>0.9</v>
      </c>
      <c r="Q194" s="135">
        <v>0.9</v>
      </c>
      <c r="R194" s="135">
        <v>0.9</v>
      </c>
      <c r="S194" s="135">
        <v>0.9</v>
      </c>
      <c r="T194" s="135">
        <v>0.9</v>
      </c>
    </row>
    <row r="195" spans="1:20" ht="20.100000000000001" customHeight="1" outlineLevel="1" x14ac:dyDescent="0.2">
      <c r="A195" s="525"/>
      <c r="B195" s="527"/>
      <c r="C195" s="527"/>
      <c r="D195" s="527"/>
      <c r="E195" s="527"/>
      <c r="F195" s="531"/>
      <c r="G195" s="3" t="s">
        <v>543</v>
      </c>
      <c r="H195" s="150">
        <v>0.92</v>
      </c>
      <c r="I195" s="150">
        <v>0.92</v>
      </c>
      <c r="J195" s="150">
        <v>0.92</v>
      </c>
      <c r="K195" s="150">
        <v>0.92</v>
      </c>
      <c r="L195" s="150">
        <v>0.92</v>
      </c>
      <c r="M195" s="229"/>
      <c r="N195" s="229"/>
      <c r="O195" s="229"/>
      <c r="P195" s="229"/>
      <c r="Q195" s="229"/>
      <c r="R195" s="229"/>
      <c r="S195" s="229"/>
      <c r="T195" s="229"/>
    </row>
    <row r="196" spans="1:20" ht="20.100000000000001" customHeight="1" outlineLevel="1" x14ac:dyDescent="0.2">
      <c r="A196" s="524">
        <v>21</v>
      </c>
      <c r="B196" s="526" t="s">
        <v>643</v>
      </c>
      <c r="C196" s="526" t="s">
        <v>648</v>
      </c>
      <c r="D196" s="526" t="s">
        <v>519</v>
      </c>
      <c r="E196" s="526" t="s">
        <v>662</v>
      </c>
      <c r="F196" s="530"/>
      <c r="G196" s="3" t="s">
        <v>542</v>
      </c>
      <c r="H196" s="135">
        <v>1</v>
      </c>
      <c r="I196" s="135">
        <v>1</v>
      </c>
      <c r="J196" s="135">
        <v>1</v>
      </c>
      <c r="K196" s="135">
        <v>1</v>
      </c>
      <c r="L196" s="135">
        <v>1</v>
      </c>
      <c r="M196" s="135"/>
      <c r="N196" s="135"/>
      <c r="O196" s="135"/>
      <c r="P196" s="135"/>
      <c r="Q196" s="135"/>
      <c r="R196" s="135"/>
      <c r="S196" s="135"/>
      <c r="T196" s="135"/>
    </row>
    <row r="197" spans="1:20" ht="20.100000000000001" customHeight="1" outlineLevel="1" x14ac:dyDescent="0.2">
      <c r="A197" s="525"/>
      <c r="B197" s="527"/>
      <c r="C197" s="527"/>
      <c r="D197" s="527"/>
      <c r="E197" s="527"/>
      <c r="F197" s="531"/>
      <c r="G197" s="3" t="s">
        <v>543</v>
      </c>
      <c r="H197" s="150">
        <v>1</v>
      </c>
      <c r="I197" s="150">
        <v>1</v>
      </c>
      <c r="J197" s="150">
        <v>1</v>
      </c>
      <c r="K197" s="150">
        <v>1</v>
      </c>
      <c r="L197" s="150">
        <v>1</v>
      </c>
      <c r="M197" s="229"/>
      <c r="N197" s="229"/>
      <c r="O197" s="229"/>
      <c r="P197" s="229"/>
      <c r="Q197" s="229"/>
      <c r="R197" s="229"/>
      <c r="S197" s="229"/>
      <c r="T197" s="229"/>
    </row>
    <row r="198" spans="1:20" ht="20.100000000000001" customHeight="1" outlineLevel="1" x14ac:dyDescent="0.2">
      <c r="A198" s="524">
        <v>22</v>
      </c>
      <c r="B198" s="526" t="s">
        <v>643</v>
      </c>
      <c r="C198" s="526" t="s">
        <v>663</v>
      </c>
      <c r="D198" s="526" t="s">
        <v>519</v>
      </c>
      <c r="E198" s="526" t="s">
        <v>664</v>
      </c>
      <c r="F198" s="530"/>
      <c r="G198" s="3" t="s">
        <v>542</v>
      </c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</row>
    <row r="199" spans="1:20" ht="20.100000000000001" customHeight="1" outlineLevel="1" x14ac:dyDescent="0.2">
      <c r="A199" s="525"/>
      <c r="B199" s="527"/>
      <c r="C199" s="527"/>
      <c r="D199" s="527"/>
      <c r="E199" s="527"/>
      <c r="F199" s="531"/>
      <c r="G199" s="3" t="s">
        <v>543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20.100000000000001" customHeight="1" outlineLevel="1" x14ac:dyDescent="0.2">
      <c r="A200" s="524">
        <v>23</v>
      </c>
      <c r="B200" s="526" t="s">
        <v>643</v>
      </c>
      <c r="C200" s="526" t="s">
        <v>663</v>
      </c>
      <c r="D200" s="526" t="s">
        <v>519</v>
      </c>
      <c r="E200" s="526" t="s">
        <v>665</v>
      </c>
      <c r="F200" s="530"/>
      <c r="G200" s="3" t="s">
        <v>542</v>
      </c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</row>
    <row r="201" spans="1:20" ht="20.100000000000001" customHeight="1" outlineLevel="1" x14ac:dyDescent="0.2">
      <c r="A201" s="525"/>
      <c r="B201" s="527"/>
      <c r="C201" s="527"/>
      <c r="D201" s="527"/>
      <c r="E201" s="527"/>
      <c r="F201" s="531"/>
      <c r="G201" s="3" t="s">
        <v>543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20.100000000000001" customHeight="1" outlineLevel="1" x14ac:dyDescent="0.2">
      <c r="A202" s="524">
        <v>24</v>
      </c>
      <c r="B202" s="526" t="s">
        <v>643</v>
      </c>
      <c r="C202" s="526" t="s">
        <v>663</v>
      </c>
      <c r="D202" s="526" t="s">
        <v>519</v>
      </c>
      <c r="E202" s="526" t="s">
        <v>666</v>
      </c>
      <c r="F202" s="530"/>
      <c r="G202" s="3" t="s">
        <v>542</v>
      </c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</row>
    <row r="203" spans="1:20" ht="20.100000000000001" customHeight="1" outlineLevel="1" x14ac:dyDescent="0.2">
      <c r="A203" s="525"/>
      <c r="B203" s="527"/>
      <c r="C203" s="527"/>
      <c r="D203" s="527"/>
      <c r="E203" s="527"/>
      <c r="F203" s="531"/>
      <c r="G203" s="3" t="s">
        <v>543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20.100000000000001" customHeight="1" outlineLevel="1" x14ac:dyDescent="0.2">
      <c r="A204" s="524">
        <v>25</v>
      </c>
      <c r="B204" s="526" t="s">
        <v>643</v>
      </c>
      <c r="C204" s="526" t="s">
        <v>663</v>
      </c>
      <c r="D204" s="526" t="s">
        <v>519</v>
      </c>
      <c r="E204" s="526" t="s">
        <v>667</v>
      </c>
      <c r="F204" s="530"/>
      <c r="G204" s="3" t="s">
        <v>542</v>
      </c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</row>
    <row r="205" spans="1:20" ht="20.100000000000001" customHeight="1" outlineLevel="1" x14ac:dyDescent="0.2">
      <c r="A205" s="525"/>
      <c r="B205" s="527"/>
      <c r="C205" s="527"/>
      <c r="D205" s="527"/>
      <c r="E205" s="527"/>
      <c r="F205" s="531"/>
      <c r="G205" s="3" t="s">
        <v>543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20.100000000000001" customHeight="1" outlineLevel="1" x14ac:dyDescent="0.2">
      <c r="A206" s="524">
        <v>26</v>
      </c>
      <c r="B206" s="526" t="s">
        <v>643</v>
      </c>
      <c r="C206" s="526" t="s">
        <v>663</v>
      </c>
      <c r="D206" s="526" t="s">
        <v>519</v>
      </c>
      <c r="E206" s="526" t="s">
        <v>668</v>
      </c>
      <c r="F206" s="530"/>
      <c r="G206" s="3" t="s">
        <v>542</v>
      </c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</row>
    <row r="207" spans="1:20" ht="20.100000000000001" customHeight="1" outlineLevel="1" x14ac:dyDescent="0.2">
      <c r="A207" s="525"/>
      <c r="B207" s="527"/>
      <c r="C207" s="527"/>
      <c r="D207" s="527"/>
      <c r="E207" s="527"/>
      <c r="F207" s="531"/>
      <c r="G207" s="3" t="s">
        <v>543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20.100000000000001" customHeight="1" outlineLevel="1" x14ac:dyDescent="0.2">
      <c r="A208" s="524">
        <v>27</v>
      </c>
      <c r="B208" s="526" t="s">
        <v>643</v>
      </c>
      <c r="C208" s="526" t="s">
        <v>663</v>
      </c>
      <c r="D208" s="526" t="s">
        <v>519</v>
      </c>
      <c r="E208" s="526" t="s">
        <v>669</v>
      </c>
      <c r="F208" s="530"/>
      <c r="G208" s="3" t="s">
        <v>542</v>
      </c>
      <c r="H208" s="134">
        <f>'[5]L3&amp;VS-Fab'!H214</f>
        <v>42</v>
      </c>
      <c r="I208" s="134">
        <f>'[5]L3&amp;VS-Fab'!I214</f>
        <v>3.5</v>
      </c>
      <c r="J208" s="134">
        <f>'[5]L3&amp;VS-Fab'!J214</f>
        <v>3.5</v>
      </c>
      <c r="K208" s="134">
        <f>'[5]L3&amp;VS-Fab'!K214</f>
        <v>3.5</v>
      </c>
      <c r="L208" s="134">
        <f>'[5]L3&amp;VS-Fab'!L214</f>
        <v>3.5</v>
      </c>
      <c r="M208" s="134">
        <f>'[5]L3&amp;VS-Fab'!M214</f>
        <v>3.5</v>
      </c>
      <c r="N208" s="134">
        <f>'[5]L3&amp;VS-Fab'!N214</f>
        <v>3.5</v>
      </c>
      <c r="O208" s="134">
        <f>'[5]L3&amp;VS-Fab'!O214</f>
        <v>3.5</v>
      </c>
      <c r="P208" s="134">
        <f>'[5]L3&amp;VS-Fab'!P214</f>
        <v>3.5</v>
      </c>
      <c r="Q208" s="134">
        <f>'[5]L3&amp;VS-Fab'!Q214</f>
        <v>3.5</v>
      </c>
      <c r="R208" s="134">
        <f>'[5]L3&amp;VS-Fab'!R214</f>
        <v>3.5</v>
      </c>
      <c r="S208" s="134">
        <f>'[5]L3&amp;VS-Fab'!S214</f>
        <v>3.5</v>
      </c>
      <c r="T208" s="134">
        <f>'[5]L3&amp;VS-Fab'!T214</f>
        <v>3.5</v>
      </c>
    </row>
    <row r="209" spans="1:20" ht="20.100000000000001" customHeight="1" outlineLevel="1" x14ac:dyDescent="0.2">
      <c r="A209" s="525"/>
      <c r="B209" s="527"/>
      <c r="C209" s="527"/>
      <c r="D209" s="527"/>
      <c r="E209" s="527"/>
      <c r="F209" s="531"/>
      <c r="G209" s="3" t="s">
        <v>543</v>
      </c>
      <c r="H209" s="229">
        <f>'[5]L3&amp;VS-Fab'!H215</f>
        <v>44</v>
      </c>
      <c r="I209" s="229">
        <f>'[5]L3&amp;VS-Fab'!I215</f>
        <v>10</v>
      </c>
      <c r="J209" s="229">
        <f>'[5]L3&amp;VS-Fab'!J215</f>
        <v>6</v>
      </c>
      <c r="K209" s="229">
        <f>'[5]L3&amp;VS-Fab'!K215</f>
        <v>9</v>
      </c>
      <c r="L209" s="229">
        <f>'[5]L3&amp;VS-Fab'!L215</f>
        <v>19</v>
      </c>
      <c r="M209" s="229"/>
      <c r="N209" s="229"/>
      <c r="O209" s="229"/>
      <c r="P209" s="229"/>
      <c r="Q209" s="229"/>
      <c r="R209" s="229"/>
      <c r="S209" s="229"/>
      <c r="T209" s="229"/>
    </row>
    <row r="210" spans="1:20" ht="20.100000000000001" customHeight="1" outlineLevel="1" x14ac:dyDescent="0.2">
      <c r="A210" s="524">
        <v>28</v>
      </c>
      <c r="B210" s="526" t="s">
        <v>643</v>
      </c>
      <c r="C210" s="526" t="s">
        <v>663</v>
      </c>
      <c r="D210" s="526" t="s">
        <v>519</v>
      </c>
      <c r="E210" s="526" t="s">
        <v>670</v>
      </c>
      <c r="F210" s="530"/>
      <c r="G210" s="3" t="s">
        <v>542</v>
      </c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</row>
    <row r="211" spans="1:20" ht="20.100000000000001" customHeight="1" outlineLevel="1" x14ac:dyDescent="0.2">
      <c r="A211" s="525"/>
      <c r="B211" s="527"/>
      <c r="C211" s="527"/>
      <c r="D211" s="527"/>
      <c r="E211" s="527"/>
      <c r="F211" s="531"/>
      <c r="G211" s="3" t="s">
        <v>543</v>
      </c>
      <c r="H211" s="229"/>
      <c r="I211" s="229"/>
      <c r="J211" s="229"/>
      <c r="K211" s="229"/>
      <c r="L211" s="229"/>
      <c r="M211" s="229"/>
      <c r="N211" s="229"/>
      <c r="O211" s="229"/>
      <c r="P211" s="229"/>
      <c r="Q211" s="229"/>
      <c r="R211" s="229"/>
      <c r="S211" s="229"/>
      <c r="T211" s="229"/>
    </row>
    <row r="212" spans="1:20" ht="20.100000000000001" customHeight="1" outlineLevel="1" x14ac:dyDescent="0.2">
      <c r="A212" s="524">
        <v>29</v>
      </c>
      <c r="B212" s="526" t="s">
        <v>643</v>
      </c>
      <c r="C212" s="526" t="s">
        <v>663</v>
      </c>
      <c r="D212" s="526" t="s">
        <v>519</v>
      </c>
      <c r="E212" s="526" t="s">
        <v>671</v>
      </c>
      <c r="F212" s="530"/>
      <c r="G212" s="3" t="s">
        <v>542</v>
      </c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</row>
    <row r="213" spans="1:20" ht="20.100000000000001" customHeight="1" outlineLevel="1" x14ac:dyDescent="0.2">
      <c r="A213" s="525"/>
      <c r="B213" s="527"/>
      <c r="C213" s="527"/>
      <c r="D213" s="527"/>
      <c r="E213" s="527"/>
      <c r="F213" s="531"/>
      <c r="G213" s="3" t="s">
        <v>543</v>
      </c>
      <c r="H213" s="230"/>
      <c r="I213" s="230"/>
      <c r="J213" s="230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</row>
    <row r="214" spans="1:20" ht="20.100000000000001" customHeight="1" outlineLevel="1" x14ac:dyDescent="0.2">
      <c r="A214" s="524">
        <v>30</v>
      </c>
      <c r="B214" s="526" t="s">
        <v>643</v>
      </c>
      <c r="C214" s="526" t="s">
        <v>663</v>
      </c>
      <c r="D214" s="526" t="s">
        <v>519</v>
      </c>
      <c r="E214" s="526" t="s">
        <v>39</v>
      </c>
      <c r="F214" s="530"/>
      <c r="G214" s="3" t="s">
        <v>542</v>
      </c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</row>
    <row r="215" spans="1:20" ht="20.100000000000001" customHeight="1" outlineLevel="1" x14ac:dyDescent="0.2">
      <c r="A215" s="525"/>
      <c r="B215" s="527"/>
      <c r="C215" s="527"/>
      <c r="D215" s="527"/>
      <c r="E215" s="527"/>
      <c r="F215" s="531"/>
      <c r="G215" s="3" t="s">
        <v>543</v>
      </c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</row>
    <row r="216" spans="1:20" ht="20.100000000000001" customHeight="1" outlineLevel="1" x14ac:dyDescent="0.2">
      <c r="A216" s="524">
        <v>31</v>
      </c>
      <c r="B216" s="526" t="s">
        <v>643</v>
      </c>
      <c r="C216" s="526" t="s">
        <v>663</v>
      </c>
      <c r="D216" s="526" t="s">
        <v>519</v>
      </c>
      <c r="E216" s="526" t="s">
        <v>672</v>
      </c>
      <c r="F216" s="530"/>
      <c r="G216" s="3" t="s">
        <v>542</v>
      </c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</row>
    <row r="217" spans="1:20" ht="20.100000000000001" customHeight="1" outlineLevel="1" x14ac:dyDescent="0.2">
      <c r="A217" s="525"/>
      <c r="B217" s="527"/>
      <c r="C217" s="527"/>
      <c r="D217" s="527"/>
      <c r="E217" s="527"/>
      <c r="F217" s="531"/>
      <c r="G217" s="3" t="s">
        <v>543</v>
      </c>
      <c r="H217" s="230"/>
      <c r="I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</row>
    <row r="218" spans="1:20" ht="20.100000000000001" customHeight="1" outlineLevel="1" x14ac:dyDescent="0.2">
      <c r="A218" s="524">
        <v>32</v>
      </c>
      <c r="B218" s="526" t="s">
        <v>643</v>
      </c>
      <c r="C218" s="526" t="s">
        <v>663</v>
      </c>
      <c r="D218" s="526" t="s">
        <v>519</v>
      </c>
      <c r="E218" s="526" t="s">
        <v>38</v>
      </c>
      <c r="F218" s="530"/>
      <c r="G218" s="3" t="s">
        <v>542</v>
      </c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</row>
    <row r="219" spans="1:20" ht="20.100000000000001" customHeight="1" outlineLevel="1" x14ac:dyDescent="0.2">
      <c r="A219" s="525"/>
      <c r="B219" s="527"/>
      <c r="C219" s="527"/>
      <c r="D219" s="527"/>
      <c r="E219" s="527"/>
      <c r="F219" s="531"/>
      <c r="G219" s="3" t="s">
        <v>543</v>
      </c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</row>
    <row r="220" spans="1:20" ht="20.100000000000001" customHeight="1" outlineLevel="1" x14ac:dyDescent="0.2">
      <c r="A220" s="524">
        <v>33</v>
      </c>
      <c r="B220" s="526" t="s">
        <v>643</v>
      </c>
      <c r="C220" s="526" t="s">
        <v>673</v>
      </c>
      <c r="D220" s="526" t="s">
        <v>497</v>
      </c>
      <c r="E220" s="526" t="s">
        <v>674</v>
      </c>
      <c r="F220" s="530"/>
      <c r="G220" s="3" t="s">
        <v>542</v>
      </c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</row>
    <row r="221" spans="1:20" ht="20.100000000000001" customHeight="1" outlineLevel="1" x14ac:dyDescent="0.2">
      <c r="A221" s="525"/>
      <c r="B221" s="527"/>
      <c r="C221" s="527"/>
      <c r="D221" s="527"/>
      <c r="E221" s="527"/>
      <c r="F221" s="531"/>
      <c r="G221" s="3" t="s">
        <v>543</v>
      </c>
      <c r="H221" s="229"/>
      <c r="I221" s="229"/>
      <c r="J221" s="229"/>
      <c r="K221" s="229"/>
      <c r="L221" s="229"/>
      <c r="M221" s="229"/>
      <c r="N221" s="229"/>
      <c r="O221" s="229"/>
      <c r="P221" s="229"/>
      <c r="Q221" s="229"/>
      <c r="R221" s="229"/>
      <c r="S221" s="229"/>
      <c r="T221" s="229"/>
    </row>
    <row r="222" spans="1:20" ht="20.100000000000001" customHeight="1" outlineLevel="1" x14ac:dyDescent="0.2">
      <c r="A222" s="524">
        <v>34</v>
      </c>
      <c r="B222" s="526" t="s">
        <v>643</v>
      </c>
      <c r="C222" s="526" t="s">
        <v>673</v>
      </c>
      <c r="D222" s="526" t="s">
        <v>519</v>
      </c>
      <c r="E222" s="526" t="s">
        <v>675</v>
      </c>
      <c r="F222" s="530"/>
      <c r="G222" s="3" t="s">
        <v>542</v>
      </c>
      <c r="H222" s="134">
        <f>'[5]L3&amp;VS-Fab'!H224</f>
        <v>0.99</v>
      </c>
      <c r="I222" s="134">
        <f>'[5]L3&amp;VS-Fab'!I224</f>
        <v>0.99</v>
      </c>
      <c r="J222" s="134">
        <f>'[5]L3&amp;VS-Fab'!J224</f>
        <v>0.99</v>
      </c>
      <c r="K222" s="134">
        <f>'[5]L3&amp;VS-Fab'!K224</f>
        <v>0.99</v>
      </c>
      <c r="L222" s="134">
        <f>'[5]L3&amp;VS-Fab'!L224</f>
        <v>0.99</v>
      </c>
      <c r="M222" s="134">
        <f>'[5]L3&amp;VS-Fab'!M224</f>
        <v>0.99</v>
      </c>
      <c r="N222" s="134">
        <f>'[5]L3&amp;VS-Fab'!N224</f>
        <v>0.99</v>
      </c>
      <c r="O222" s="134">
        <f>'[5]L3&amp;VS-Fab'!O224</f>
        <v>0.99</v>
      </c>
      <c r="P222" s="134">
        <f>'[5]L3&amp;VS-Fab'!P224</f>
        <v>0.99</v>
      </c>
      <c r="Q222" s="134">
        <f>'[5]L3&amp;VS-Fab'!Q224</f>
        <v>0.99</v>
      </c>
      <c r="R222" s="134">
        <f>'[5]L3&amp;VS-Fab'!R224</f>
        <v>0.99</v>
      </c>
      <c r="S222" s="134">
        <f>'[5]L3&amp;VS-Fab'!S224</f>
        <v>0.99</v>
      </c>
      <c r="T222" s="134">
        <f>'[5]L3&amp;VS-Fab'!T224</f>
        <v>0.99</v>
      </c>
    </row>
    <row r="223" spans="1:20" ht="20.100000000000001" customHeight="1" outlineLevel="1" x14ac:dyDescent="0.2">
      <c r="A223" s="525"/>
      <c r="B223" s="527"/>
      <c r="C223" s="527"/>
      <c r="D223" s="527"/>
      <c r="E223" s="527"/>
      <c r="F223" s="531"/>
      <c r="G223" s="3" t="s">
        <v>543</v>
      </c>
      <c r="H223" s="229">
        <f>'[5]L3&amp;VS-Fab'!H225</f>
        <v>0.99</v>
      </c>
      <c r="I223" s="229">
        <f>'[5]L3&amp;VS-Fab'!I225</f>
        <v>0.99</v>
      </c>
      <c r="J223" s="229">
        <f>'[5]L3&amp;VS-Fab'!J225</f>
        <v>0.99</v>
      </c>
      <c r="K223" s="229">
        <f>'[5]L3&amp;VS-Fab'!K225</f>
        <v>1</v>
      </c>
      <c r="L223" s="229">
        <f>'[5]L3&amp;VS-Fab'!L225</f>
        <v>1</v>
      </c>
      <c r="M223" s="229"/>
      <c r="N223" s="229"/>
      <c r="O223" s="229"/>
      <c r="P223" s="229"/>
      <c r="Q223" s="229"/>
      <c r="R223" s="229"/>
      <c r="S223" s="229"/>
      <c r="T223" s="229"/>
    </row>
    <row r="224" spans="1:20" ht="20.100000000000001" customHeight="1" outlineLevel="1" x14ac:dyDescent="0.2">
      <c r="A224" s="524">
        <v>35</v>
      </c>
      <c r="B224" s="526" t="s">
        <v>643</v>
      </c>
      <c r="C224" s="526" t="s">
        <v>673</v>
      </c>
      <c r="D224" s="526" t="s">
        <v>497</v>
      </c>
      <c r="E224" s="526" t="s">
        <v>676</v>
      </c>
      <c r="F224" s="530"/>
      <c r="G224" s="3" t="s">
        <v>542</v>
      </c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</row>
    <row r="225" spans="1:20" ht="20.100000000000001" customHeight="1" outlineLevel="1" x14ac:dyDescent="0.2">
      <c r="A225" s="525"/>
      <c r="B225" s="527"/>
      <c r="C225" s="527"/>
      <c r="D225" s="527"/>
      <c r="E225" s="527"/>
      <c r="F225" s="531"/>
      <c r="G225" s="3" t="s">
        <v>543</v>
      </c>
      <c r="H225" s="230"/>
      <c r="I225" s="230"/>
      <c r="J225" s="230"/>
      <c r="K225" s="230"/>
      <c r="L225" s="230"/>
      <c r="M225" s="230"/>
      <c r="N225" s="230"/>
      <c r="O225" s="230"/>
      <c r="P225" s="230"/>
      <c r="Q225" s="230"/>
      <c r="R225" s="230"/>
      <c r="S225" s="230"/>
      <c r="T225" s="230"/>
    </row>
    <row r="226" spans="1:20" ht="20.100000000000001" customHeight="1" outlineLevel="1" x14ac:dyDescent="0.2">
      <c r="A226" s="524">
        <v>36</v>
      </c>
      <c r="B226" s="526" t="s">
        <v>643</v>
      </c>
      <c r="C226" s="526" t="s">
        <v>673</v>
      </c>
      <c r="D226" s="526" t="s">
        <v>497</v>
      </c>
      <c r="E226" s="526" t="s">
        <v>677</v>
      </c>
      <c r="F226" s="530"/>
      <c r="G226" s="3" t="s">
        <v>542</v>
      </c>
      <c r="H226" s="135">
        <f>'[5]L3&amp;VS-Fab'!H226</f>
        <v>354</v>
      </c>
      <c r="I226" s="135">
        <f>'[5]L3&amp;VS-Fab'!I226</f>
        <v>354</v>
      </c>
      <c r="J226" s="135">
        <f>'[5]L3&amp;VS-Fab'!J226</f>
        <v>354</v>
      </c>
      <c r="K226" s="135">
        <f>'[5]L3&amp;VS-Fab'!K226</f>
        <v>354</v>
      </c>
      <c r="L226" s="135">
        <f>'[5]L3&amp;VS-Fab'!L226</f>
        <v>354</v>
      </c>
      <c r="M226" s="135">
        <f>'[5]L3&amp;VS-Fab'!M226</f>
        <v>354</v>
      </c>
      <c r="N226" s="135">
        <f>'[5]L3&amp;VS-Fab'!N226</f>
        <v>354</v>
      </c>
      <c r="O226" s="135">
        <f>'[5]L3&amp;VS-Fab'!O226</f>
        <v>354</v>
      </c>
      <c r="P226" s="135">
        <f>'[5]L3&amp;VS-Fab'!P226</f>
        <v>354</v>
      </c>
      <c r="Q226" s="135">
        <f>'[5]L3&amp;VS-Fab'!Q226</f>
        <v>354</v>
      </c>
      <c r="R226" s="135">
        <f>'[5]L3&amp;VS-Fab'!R226</f>
        <v>354</v>
      </c>
      <c r="S226" s="135">
        <f>'[5]L3&amp;VS-Fab'!S226</f>
        <v>354</v>
      </c>
      <c r="T226" s="135">
        <f>'[5]L3&amp;VS-Fab'!T226</f>
        <v>354</v>
      </c>
    </row>
    <row r="227" spans="1:20" ht="20.100000000000001" customHeight="1" outlineLevel="1" x14ac:dyDescent="0.2">
      <c r="A227" s="525"/>
      <c r="B227" s="527"/>
      <c r="C227" s="527"/>
      <c r="D227" s="527"/>
      <c r="E227" s="527"/>
      <c r="F227" s="531"/>
      <c r="G227" s="3" t="s">
        <v>543</v>
      </c>
      <c r="H227" s="230">
        <f>'[5]L3&amp;VS-Fab'!H227</f>
        <v>22</v>
      </c>
      <c r="I227" s="230">
        <f>'[5]L3&amp;VS-Fab'!I227</f>
        <v>85</v>
      </c>
      <c r="J227" s="230">
        <f>'[5]L3&amp;VS-Fab'!J227</f>
        <v>39</v>
      </c>
      <c r="K227" s="230">
        <f>'[5]L3&amp;VS-Fab'!K227</f>
        <v>14</v>
      </c>
      <c r="L227" s="230">
        <f>'[5]L3&amp;VS-Fab'!L227</f>
        <v>22</v>
      </c>
      <c r="M227" s="229"/>
      <c r="N227" s="229"/>
      <c r="O227" s="229"/>
      <c r="P227" s="229"/>
      <c r="Q227" s="229"/>
      <c r="R227" s="229"/>
      <c r="S227" s="229"/>
      <c r="T227" s="229"/>
    </row>
    <row r="228" spans="1:20" ht="20.100000000000001" customHeight="1" outlineLevel="1" x14ac:dyDescent="0.2">
      <c r="A228" s="524">
        <v>37</v>
      </c>
      <c r="B228" s="526" t="s">
        <v>643</v>
      </c>
      <c r="C228" s="526" t="s">
        <v>673</v>
      </c>
      <c r="D228" s="526" t="s">
        <v>497</v>
      </c>
      <c r="E228" s="526" t="s">
        <v>678</v>
      </c>
      <c r="F228" s="530"/>
      <c r="G228" s="3" t="s">
        <v>542</v>
      </c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</row>
    <row r="229" spans="1:20" ht="20.100000000000001" customHeight="1" outlineLevel="1" x14ac:dyDescent="0.2">
      <c r="A229" s="525"/>
      <c r="B229" s="527"/>
      <c r="C229" s="527"/>
      <c r="D229" s="527"/>
      <c r="E229" s="527"/>
      <c r="F229" s="531"/>
      <c r="G229" s="3" t="s">
        <v>543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20.100000000000001" customHeight="1" outlineLevel="1" x14ac:dyDescent="0.2">
      <c r="A230" s="524">
        <v>38</v>
      </c>
      <c r="B230" s="526" t="s">
        <v>643</v>
      </c>
      <c r="C230" s="526" t="s">
        <v>673</v>
      </c>
      <c r="D230" s="526" t="s">
        <v>519</v>
      </c>
      <c r="E230" s="526" t="s">
        <v>679</v>
      </c>
      <c r="F230" s="530"/>
      <c r="G230" s="3" t="s">
        <v>542</v>
      </c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</row>
    <row r="231" spans="1:20" ht="20.100000000000001" customHeight="1" outlineLevel="1" x14ac:dyDescent="0.2">
      <c r="A231" s="525"/>
      <c r="B231" s="527"/>
      <c r="C231" s="527"/>
      <c r="D231" s="527"/>
      <c r="E231" s="527"/>
      <c r="F231" s="531"/>
      <c r="G231" s="3" t="s">
        <v>543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20.100000000000001" customHeight="1" outlineLevel="1" x14ac:dyDescent="0.2">
      <c r="A232" s="524">
        <v>39</v>
      </c>
      <c r="B232" s="526" t="s">
        <v>643</v>
      </c>
      <c r="C232" s="526" t="s">
        <v>673</v>
      </c>
      <c r="D232" s="526" t="s">
        <v>519</v>
      </c>
      <c r="E232" s="526" t="s">
        <v>680</v>
      </c>
      <c r="F232" s="530"/>
      <c r="G232" s="3" t="s">
        <v>542</v>
      </c>
      <c r="H232" s="156">
        <f>'[5]L3&amp;VS-Fab'!H228</f>
        <v>0.85</v>
      </c>
      <c r="I232" s="156">
        <f>'[5]L3&amp;VS-Fab'!I228</f>
        <v>0.85</v>
      </c>
      <c r="J232" s="156">
        <f>'[5]L3&amp;VS-Fab'!J228</f>
        <v>0.85</v>
      </c>
      <c r="K232" s="156">
        <f>'[5]L3&amp;VS-Fab'!K228</f>
        <v>0.85</v>
      </c>
      <c r="L232" s="156">
        <f>'[5]L3&amp;VS-Fab'!L228</f>
        <v>0.85</v>
      </c>
      <c r="M232" s="156">
        <f>'[5]L3&amp;VS-Fab'!M228</f>
        <v>0.85</v>
      </c>
      <c r="N232" s="156">
        <f>'[5]L3&amp;VS-Fab'!N228</f>
        <v>0.85</v>
      </c>
      <c r="O232" s="156">
        <f>'[5]L3&amp;VS-Fab'!O228</f>
        <v>0.85</v>
      </c>
      <c r="P232" s="156">
        <f>'[5]L3&amp;VS-Fab'!P228</f>
        <v>0.85</v>
      </c>
      <c r="Q232" s="156">
        <f>'[5]L3&amp;VS-Fab'!Q228</f>
        <v>0.85</v>
      </c>
      <c r="R232" s="156">
        <f>'[5]L3&amp;VS-Fab'!R228</f>
        <v>0.85</v>
      </c>
      <c r="S232" s="156">
        <f>'[5]L3&amp;VS-Fab'!S228</f>
        <v>0.85</v>
      </c>
      <c r="T232" s="156">
        <f>'[5]L3&amp;VS-Fab'!T228</f>
        <v>0.85</v>
      </c>
    </row>
    <row r="233" spans="1:20" ht="20.100000000000001" customHeight="1" outlineLevel="1" x14ac:dyDescent="0.2">
      <c r="A233" s="525"/>
      <c r="B233" s="527"/>
      <c r="C233" s="527"/>
      <c r="D233" s="527"/>
      <c r="E233" s="527"/>
      <c r="F233" s="531"/>
      <c r="G233" s="3" t="s">
        <v>543</v>
      </c>
      <c r="H233" s="232">
        <f>'[5]L3&amp;VS-Fab'!H229</f>
        <v>0.89</v>
      </c>
      <c r="I233" s="232">
        <f>'[5]L3&amp;VS-Fab'!I229</f>
        <v>0.9</v>
      </c>
      <c r="J233" s="232">
        <f>'[5]L3&amp;VS-Fab'!J229</f>
        <v>0.91</v>
      </c>
      <c r="K233" s="232">
        <f>'[5]L3&amp;VS-Fab'!K229</f>
        <v>0.89</v>
      </c>
      <c r="L233" s="232">
        <f>'[5]L3&amp;VS-Fab'!L229</f>
        <v>0.89</v>
      </c>
      <c r="M233" s="229"/>
      <c r="N233" s="229"/>
      <c r="O233" s="229"/>
      <c r="P233" s="229"/>
      <c r="Q233" s="229"/>
      <c r="R233" s="229"/>
      <c r="S233" s="229"/>
      <c r="T233" s="229"/>
    </row>
    <row r="234" spans="1:20" ht="20.100000000000001" customHeight="1" outlineLevel="1" x14ac:dyDescent="0.2">
      <c r="A234" s="524">
        <v>40</v>
      </c>
      <c r="B234" s="526" t="s">
        <v>643</v>
      </c>
      <c r="C234" s="526" t="s">
        <v>673</v>
      </c>
      <c r="D234" s="526" t="s">
        <v>519</v>
      </c>
      <c r="E234" s="526" t="s">
        <v>681</v>
      </c>
      <c r="F234" s="530"/>
      <c r="G234" s="3" t="s">
        <v>542</v>
      </c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</row>
    <row r="235" spans="1:20" ht="20.100000000000001" customHeight="1" outlineLevel="1" x14ac:dyDescent="0.2">
      <c r="A235" s="525"/>
      <c r="B235" s="527"/>
      <c r="C235" s="527"/>
      <c r="D235" s="527"/>
      <c r="E235" s="527"/>
      <c r="F235" s="531"/>
      <c r="G235" s="3" t="s">
        <v>543</v>
      </c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</row>
    <row r="236" spans="1:20" ht="20.100000000000001" customHeight="1" outlineLevel="1" x14ac:dyDescent="0.2">
      <c r="A236" s="524">
        <v>41</v>
      </c>
      <c r="B236" s="526" t="s">
        <v>643</v>
      </c>
      <c r="C236" s="526" t="s">
        <v>673</v>
      </c>
      <c r="D236" s="526" t="s">
        <v>497</v>
      </c>
      <c r="E236" s="526" t="s">
        <v>635</v>
      </c>
      <c r="F236" s="530"/>
      <c r="G236" s="3" t="s">
        <v>542</v>
      </c>
      <c r="H236" s="134">
        <v>36</v>
      </c>
      <c r="I236" s="134">
        <v>36</v>
      </c>
      <c r="J236" s="134">
        <v>36</v>
      </c>
      <c r="K236" s="134">
        <v>36</v>
      </c>
      <c r="L236" s="134">
        <v>36</v>
      </c>
      <c r="M236" s="134">
        <v>36</v>
      </c>
      <c r="N236" s="134">
        <v>36</v>
      </c>
      <c r="O236" s="134">
        <v>36</v>
      </c>
      <c r="P236" s="134">
        <v>36</v>
      </c>
      <c r="Q236" s="134">
        <v>36</v>
      </c>
      <c r="R236" s="134">
        <v>36</v>
      </c>
      <c r="S236" s="134">
        <v>36</v>
      </c>
      <c r="T236" s="134">
        <v>36</v>
      </c>
    </row>
    <row r="237" spans="1:20" ht="20.100000000000001" customHeight="1" outlineLevel="1" x14ac:dyDescent="0.2">
      <c r="A237" s="525"/>
      <c r="B237" s="527"/>
      <c r="C237" s="527"/>
      <c r="D237" s="527"/>
      <c r="E237" s="527"/>
      <c r="F237" s="531"/>
      <c r="G237" s="3" t="s">
        <v>543</v>
      </c>
      <c r="H237" s="229"/>
      <c r="I237" s="229">
        <v>14.2</v>
      </c>
      <c r="J237" s="229">
        <v>18.100000000000001</v>
      </c>
      <c r="K237" s="229">
        <v>12.8</v>
      </c>
      <c r="L237" s="5">
        <v>3.3</v>
      </c>
      <c r="M237" s="229">
        <v>8.8000000000000007</v>
      </c>
      <c r="N237" s="229"/>
      <c r="O237" s="229"/>
      <c r="P237" s="229"/>
      <c r="Q237" s="229"/>
      <c r="R237" s="229"/>
      <c r="S237" s="229"/>
      <c r="T237" s="229"/>
    </row>
    <row r="238" spans="1:20" ht="20.100000000000001" customHeight="1" outlineLevel="1" x14ac:dyDescent="0.2">
      <c r="A238" s="524">
        <v>42</v>
      </c>
      <c r="B238" s="526" t="s">
        <v>643</v>
      </c>
      <c r="C238" s="526" t="s">
        <v>673</v>
      </c>
      <c r="D238" s="526" t="s">
        <v>497</v>
      </c>
      <c r="E238" s="526" t="s">
        <v>682</v>
      </c>
      <c r="F238" s="530"/>
      <c r="G238" s="3" t="s">
        <v>542</v>
      </c>
      <c r="H238" s="135">
        <f>'[5]L3&amp;VS-Paint'!H200</f>
        <v>1</v>
      </c>
      <c r="I238" s="135">
        <f>'[5]L3&amp;VS-Paint'!I200</f>
        <v>1</v>
      </c>
      <c r="J238" s="135">
        <f>'[5]L3&amp;VS-Paint'!J200</f>
        <v>1</v>
      </c>
      <c r="K238" s="135">
        <f>'[5]L3&amp;VS-Paint'!K200</f>
        <v>1</v>
      </c>
      <c r="L238" s="135">
        <f>'[5]L3&amp;VS-Paint'!L200</f>
        <v>1</v>
      </c>
      <c r="M238" s="135">
        <f>'[5]L3&amp;VS-Paint'!M200</f>
        <v>0</v>
      </c>
      <c r="N238" s="135">
        <f>'[5]L3&amp;VS-Paint'!N200</f>
        <v>0</v>
      </c>
      <c r="O238" s="135">
        <f>'[5]L3&amp;VS-Paint'!O200</f>
        <v>0</v>
      </c>
      <c r="P238" s="135">
        <f>'[5]L3&amp;VS-Paint'!P200</f>
        <v>0</v>
      </c>
      <c r="Q238" s="135">
        <f>'[5]L3&amp;VS-Paint'!Q200</f>
        <v>0</v>
      </c>
      <c r="R238" s="135">
        <f>'[5]L3&amp;VS-Paint'!R200</f>
        <v>0</v>
      </c>
      <c r="S238" s="135">
        <f>'[5]L3&amp;VS-Paint'!S200</f>
        <v>0</v>
      </c>
      <c r="T238" s="135">
        <f>'[5]L3&amp;VS-Paint'!T200</f>
        <v>0</v>
      </c>
    </row>
    <row r="239" spans="1:20" ht="20.100000000000001" customHeight="1" outlineLevel="1" x14ac:dyDescent="0.2">
      <c r="A239" s="525"/>
      <c r="B239" s="527"/>
      <c r="C239" s="527"/>
      <c r="D239" s="527"/>
      <c r="E239" s="527"/>
      <c r="F239" s="531"/>
      <c r="G239" s="3" t="s">
        <v>543</v>
      </c>
      <c r="H239" s="230">
        <f>'[5]L3&amp;VS-Paint'!H201</f>
        <v>1</v>
      </c>
      <c r="I239" s="230">
        <f>'[5]L3&amp;VS-Paint'!I201</f>
        <v>1</v>
      </c>
      <c r="J239" s="230">
        <f>'[5]L3&amp;VS-Paint'!J201</f>
        <v>1</v>
      </c>
      <c r="K239" s="230">
        <f>'[5]L3&amp;VS-Paint'!K201</f>
        <v>1</v>
      </c>
      <c r="L239" s="230">
        <f>'[5]L3&amp;VS-Paint'!L201</f>
        <v>1</v>
      </c>
      <c r="M239" s="230">
        <f>'[5]L3&amp;VS-Paint'!M201</f>
        <v>1</v>
      </c>
      <c r="N239" s="229"/>
      <c r="O239" s="229"/>
      <c r="P239" s="229"/>
      <c r="Q239" s="229"/>
      <c r="R239" s="229"/>
      <c r="S239" s="229"/>
      <c r="T239" s="229"/>
    </row>
    <row r="240" spans="1:20" ht="20.100000000000001" customHeight="1" outlineLevel="1" x14ac:dyDescent="0.2">
      <c r="A240" s="524">
        <v>43</v>
      </c>
      <c r="B240" s="526" t="s">
        <v>643</v>
      </c>
      <c r="C240" s="526" t="s">
        <v>673</v>
      </c>
      <c r="D240" s="526" t="s">
        <v>519</v>
      </c>
      <c r="E240" s="526" t="s">
        <v>683</v>
      </c>
      <c r="F240" s="530"/>
      <c r="G240" s="3" t="s">
        <v>542</v>
      </c>
      <c r="H240" s="134">
        <v>468.81</v>
      </c>
      <c r="I240" s="215">
        <v>36.861802576234851</v>
      </c>
      <c r="J240" s="215">
        <v>30.840360634196209</v>
      </c>
      <c r="K240" s="215">
        <v>41.255593927864886</v>
      </c>
      <c r="L240" s="215">
        <v>35.262783119314136</v>
      </c>
      <c r="M240" s="215">
        <v>30.190736906192864</v>
      </c>
      <c r="N240" s="215">
        <v>39.328768361111983</v>
      </c>
      <c r="O240" s="215">
        <v>40.584047449120149</v>
      </c>
      <c r="P240" s="215">
        <v>39.099647786157888</v>
      </c>
      <c r="Q240" s="215">
        <v>39.860243212067715</v>
      </c>
      <c r="R240" s="215">
        <v>40.743026702539247</v>
      </c>
      <c r="S240" s="215">
        <v>46.260485592385109</v>
      </c>
      <c r="T240" s="215">
        <v>48.521539739778412</v>
      </c>
    </row>
    <row r="241" spans="1:20" ht="20.100000000000001" customHeight="1" outlineLevel="1" x14ac:dyDescent="0.2">
      <c r="A241" s="525"/>
      <c r="B241" s="527"/>
      <c r="C241" s="527"/>
      <c r="D241" s="527"/>
      <c r="E241" s="527"/>
      <c r="F241" s="531"/>
      <c r="G241" s="3" t="s">
        <v>543</v>
      </c>
      <c r="H241" s="233">
        <f>SUM(I241:T241)</f>
        <v>125.5</v>
      </c>
      <c r="I241" s="234">
        <v>30.02</v>
      </c>
      <c r="J241" s="234">
        <v>21.65</v>
      </c>
      <c r="K241" s="234">
        <v>35.450000000000003</v>
      </c>
      <c r="L241" s="234">
        <v>23.99</v>
      </c>
      <c r="M241" s="233">
        <v>14.39</v>
      </c>
      <c r="N241" s="229"/>
      <c r="O241" s="229"/>
      <c r="P241" s="229"/>
      <c r="Q241" s="229"/>
      <c r="R241" s="229"/>
      <c r="S241" s="229"/>
      <c r="T241" s="229"/>
    </row>
    <row r="244" spans="1:20" ht="20.100000000000001" customHeight="1" x14ac:dyDescent="0.2">
      <c r="A244" s="117" t="s">
        <v>686</v>
      </c>
      <c r="B244" s="69"/>
      <c r="C244" s="62"/>
      <c r="D244" s="62"/>
      <c r="E244" s="208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124" t="s">
        <v>587</v>
      </c>
      <c r="Q244" s="122"/>
      <c r="R244" s="122" t="s">
        <v>641</v>
      </c>
      <c r="S244" s="97"/>
      <c r="T244" s="97"/>
    </row>
    <row r="245" spans="1:20" ht="20.100000000000001" customHeight="1" x14ac:dyDescent="0.2">
      <c r="A245" s="120"/>
      <c r="B245" s="120"/>
      <c r="C245" s="122"/>
      <c r="D245" s="122"/>
      <c r="E245" s="209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</row>
    <row r="246" spans="1:20" ht="39" customHeight="1" outlineLevel="1" x14ac:dyDescent="0.2">
      <c r="A246" s="32" t="s">
        <v>0</v>
      </c>
      <c r="B246" s="32" t="s">
        <v>59</v>
      </c>
      <c r="C246" s="32" t="s">
        <v>62</v>
      </c>
      <c r="D246" s="119" t="s">
        <v>584</v>
      </c>
      <c r="E246" s="119" t="s">
        <v>49</v>
      </c>
      <c r="F246" s="32" t="s">
        <v>545</v>
      </c>
      <c r="G246" s="32"/>
      <c r="H246" s="32" t="s">
        <v>627</v>
      </c>
      <c r="I246" s="32" t="s">
        <v>485</v>
      </c>
      <c r="J246" s="32" t="s">
        <v>486</v>
      </c>
      <c r="K246" s="32" t="s">
        <v>487</v>
      </c>
      <c r="L246" s="32" t="s">
        <v>488</v>
      </c>
      <c r="M246" s="32" t="s">
        <v>489</v>
      </c>
      <c r="N246" s="32" t="s">
        <v>490</v>
      </c>
      <c r="O246" s="32" t="s">
        <v>491</v>
      </c>
      <c r="P246" s="32" t="s">
        <v>492</v>
      </c>
      <c r="Q246" s="32" t="s">
        <v>493</v>
      </c>
      <c r="R246" s="32" t="s">
        <v>494</v>
      </c>
      <c r="S246" s="32" t="s">
        <v>495</v>
      </c>
      <c r="T246" s="32" t="s">
        <v>496</v>
      </c>
    </row>
    <row r="247" spans="1:20" ht="20.100000000000001" customHeight="1" outlineLevel="1" x14ac:dyDescent="0.2">
      <c r="A247" s="524">
        <v>1</v>
      </c>
      <c r="B247" s="526" t="s">
        <v>643</v>
      </c>
      <c r="C247" s="526" t="s">
        <v>644</v>
      </c>
      <c r="D247" s="526" t="s">
        <v>519</v>
      </c>
      <c r="E247" s="526" t="s">
        <v>645</v>
      </c>
      <c r="F247" s="530"/>
      <c r="G247" s="3" t="s">
        <v>542</v>
      </c>
      <c r="H247" s="134">
        <v>0</v>
      </c>
      <c r="I247" s="134">
        <v>0</v>
      </c>
      <c r="J247" s="134">
        <v>0</v>
      </c>
      <c r="K247" s="134">
        <v>0</v>
      </c>
      <c r="L247" s="134">
        <v>0</v>
      </c>
      <c r="M247" s="134">
        <v>0</v>
      </c>
      <c r="N247" s="134">
        <v>0</v>
      </c>
      <c r="O247" s="134">
        <v>0</v>
      </c>
      <c r="P247" s="134">
        <v>0</v>
      </c>
      <c r="Q247" s="134">
        <v>0</v>
      </c>
      <c r="R247" s="134">
        <v>0</v>
      </c>
      <c r="S247" s="134">
        <v>0</v>
      </c>
      <c r="T247" s="134">
        <v>0</v>
      </c>
    </row>
    <row r="248" spans="1:20" ht="20.100000000000001" customHeight="1" outlineLevel="1" x14ac:dyDescent="0.2">
      <c r="A248" s="525"/>
      <c r="B248" s="527"/>
      <c r="C248" s="527"/>
      <c r="D248" s="527"/>
      <c r="E248" s="527"/>
      <c r="F248" s="531"/>
      <c r="G248" s="3" t="s">
        <v>543</v>
      </c>
      <c r="H248" s="144">
        <v>0</v>
      </c>
      <c r="I248" s="144">
        <v>0</v>
      </c>
      <c r="J248" s="144">
        <v>0</v>
      </c>
      <c r="K248" s="144">
        <v>0</v>
      </c>
      <c r="L248" s="144">
        <v>0</v>
      </c>
      <c r="M248" s="144">
        <v>0</v>
      </c>
      <c r="N248" s="144">
        <v>0</v>
      </c>
      <c r="O248" s="144">
        <v>0</v>
      </c>
      <c r="P248" s="3"/>
      <c r="Q248" s="3"/>
      <c r="R248" s="3"/>
      <c r="S248" s="3"/>
      <c r="T248" s="3"/>
    </row>
    <row r="249" spans="1:20" ht="20.100000000000001" customHeight="1" outlineLevel="1" x14ac:dyDescent="0.2">
      <c r="A249" s="524">
        <v>2</v>
      </c>
      <c r="B249" s="526" t="s">
        <v>643</v>
      </c>
      <c r="C249" s="526" t="s">
        <v>644</v>
      </c>
      <c r="D249" s="526" t="s">
        <v>519</v>
      </c>
      <c r="E249" s="526" t="s">
        <v>646</v>
      </c>
      <c r="F249" s="530"/>
      <c r="G249" s="3" t="s">
        <v>542</v>
      </c>
      <c r="H249" s="134">
        <v>0</v>
      </c>
      <c r="I249" s="134">
        <v>0</v>
      </c>
      <c r="J249" s="134">
        <v>0</v>
      </c>
      <c r="K249" s="134">
        <v>0</v>
      </c>
      <c r="L249" s="134">
        <v>0</v>
      </c>
      <c r="M249" s="134">
        <v>0</v>
      </c>
      <c r="N249" s="134">
        <v>0</v>
      </c>
      <c r="O249" s="134">
        <v>0</v>
      </c>
      <c r="P249" s="134">
        <v>0</v>
      </c>
      <c r="Q249" s="134">
        <v>0</v>
      </c>
      <c r="R249" s="134">
        <v>0</v>
      </c>
      <c r="S249" s="134">
        <v>0</v>
      </c>
      <c r="T249" s="134">
        <v>0</v>
      </c>
    </row>
    <row r="250" spans="1:20" ht="20.100000000000001" customHeight="1" outlineLevel="1" x14ac:dyDescent="0.2">
      <c r="A250" s="525"/>
      <c r="B250" s="527"/>
      <c r="C250" s="527"/>
      <c r="D250" s="527"/>
      <c r="E250" s="527"/>
      <c r="F250" s="531"/>
      <c r="G250" s="3" t="s">
        <v>543</v>
      </c>
      <c r="H250" s="144">
        <v>0</v>
      </c>
      <c r="I250" s="144">
        <v>0</v>
      </c>
      <c r="J250" s="144">
        <v>0</v>
      </c>
      <c r="K250" s="144">
        <v>0</v>
      </c>
      <c r="L250" s="144">
        <v>0</v>
      </c>
      <c r="M250" s="144">
        <v>0</v>
      </c>
      <c r="N250" s="144">
        <v>0</v>
      </c>
      <c r="O250" s="144">
        <v>0</v>
      </c>
      <c r="P250" s="3"/>
      <c r="Q250" s="3"/>
      <c r="R250" s="3"/>
      <c r="S250" s="3"/>
      <c r="T250" s="3"/>
    </row>
    <row r="251" spans="1:20" ht="20.100000000000001" customHeight="1" outlineLevel="1" x14ac:dyDescent="0.2">
      <c r="A251" s="524">
        <v>3</v>
      </c>
      <c r="B251" s="526" t="s">
        <v>643</v>
      </c>
      <c r="C251" s="526" t="s">
        <v>644</v>
      </c>
      <c r="D251" s="526" t="s">
        <v>519</v>
      </c>
      <c r="E251" s="526" t="s">
        <v>647</v>
      </c>
      <c r="F251" s="530"/>
      <c r="G251" s="3" t="s">
        <v>542</v>
      </c>
      <c r="H251" s="135">
        <v>0.95</v>
      </c>
      <c r="I251" s="134" t="s">
        <v>863</v>
      </c>
      <c r="J251" s="134" t="s">
        <v>863</v>
      </c>
      <c r="K251" s="134" t="s">
        <v>863</v>
      </c>
      <c r="L251" s="134" t="s">
        <v>863</v>
      </c>
      <c r="M251" s="134" t="s">
        <v>863</v>
      </c>
      <c r="N251" s="134" t="s">
        <v>605</v>
      </c>
      <c r="O251" s="134" t="s">
        <v>605</v>
      </c>
      <c r="P251" s="134"/>
      <c r="Q251" s="134"/>
      <c r="R251" s="134"/>
      <c r="S251" s="134"/>
      <c r="T251" s="134"/>
    </row>
    <row r="252" spans="1:20" ht="20.100000000000001" customHeight="1" outlineLevel="1" x14ac:dyDescent="0.2">
      <c r="A252" s="525"/>
      <c r="B252" s="527"/>
      <c r="C252" s="527"/>
      <c r="D252" s="527"/>
      <c r="E252" s="527"/>
      <c r="F252" s="531"/>
      <c r="G252" s="3" t="s">
        <v>543</v>
      </c>
      <c r="H252" s="3" t="s">
        <v>863</v>
      </c>
      <c r="I252" s="3" t="s">
        <v>863</v>
      </c>
      <c r="J252" s="3" t="s">
        <v>863</v>
      </c>
      <c r="K252" s="3" t="s">
        <v>863</v>
      </c>
      <c r="L252" s="3" t="s">
        <v>863</v>
      </c>
      <c r="M252" s="3" t="s">
        <v>863</v>
      </c>
      <c r="N252" s="3" t="s">
        <v>605</v>
      </c>
      <c r="O252" s="3" t="s">
        <v>605</v>
      </c>
      <c r="P252" s="3"/>
      <c r="Q252" s="3"/>
      <c r="R252" s="3"/>
      <c r="S252" s="3"/>
      <c r="T252" s="3"/>
    </row>
    <row r="253" spans="1:20" ht="20.100000000000001" customHeight="1" outlineLevel="1" x14ac:dyDescent="0.2">
      <c r="A253" s="524">
        <v>4</v>
      </c>
      <c r="B253" s="526" t="s">
        <v>643</v>
      </c>
      <c r="C253" s="526" t="s">
        <v>648</v>
      </c>
      <c r="D253" s="526" t="s">
        <v>497</v>
      </c>
      <c r="E253" s="556" t="s">
        <v>649</v>
      </c>
      <c r="F253" s="530"/>
      <c r="G253" s="3" t="s">
        <v>542</v>
      </c>
      <c r="H253" s="134" t="s">
        <v>863</v>
      </c>
      <c r="I253" s="134" t="s">
        <v>863</v>
      </c>
      <c r="J253" s="134" t="s">
        <v>863</v>
      </c>
      <c r="K253" s="134" t="s">
        <v>863</v>
      </c>
      <c r="L253" s="134" t="s">
        <v>863</v>
      </c>
      <c r="M253" s="134" t="s">
        <v>863</v>
      </c>
      <c r="N253" s="134" t="s">
        <v>863</v>
      </c>
      <c r="O253" s="134" t="s">
        <v>863</v>
      </c>
      <c r="P253" s="134" t="s">
        <v>863</v>
      </c>
      <c r="Q253" s="134" t="s">
        <v>863</v>
      </c>
      <c r="R253" s="134" t="s">
        <v>863</v>
      </c>
      <c r="S253" s="134" t="s">
        <v>863</v>
      </c>
      <c r="T253" s="134" t="s">
        <v>863</v>
      </c>
    </row>
    <row r="254" spans="1:20" ht="20.100000000000001" customHeight="1" outlineLevel="1" x14ac:dyDescent="0.2">
      <c r="A254" s="525"/>
      <c r="B254" s="527"/>
      <c r="C254" s="527"/>
      <c r="D254" s="527"/>
      <c r="E254" s="527"/>
      <c r="F254" s="531"/>
      <c r="G254" s="3" t="s">
        <v>543</v>
      </c>
      <c r="H254" s="3" t="s">
        <v>863</v>
      </c>
      <c r="I254" s="3" t="s">
        <v>863</v>
      </c>
      <c r="J254" s="3" t="s">
        <v>863</v>
      </c>
      <c r="K254" s="3" t="s">
        <v>863</v>
      </c>
      <c r="L254" s="3" t="s">
        <v>863</v>
      </c>
      <c r="M254" s="3" t="s">
        <v>863</v>
      </c>
      <c r="N254" s="3" t="s">
        <v>863</v>
      </c>
      <c r="O254" s="3" t="s">
        <v>863</v>
      </c>
      <c r="P254" s="3" t="s">
        <v>863</v>
      </c>
      <c r="Q254" s="3" t="s">
        <v>863</v>
      </c>
      <c r="R254" s="3" t="s">
        <v>863</v>
      </c>
      <c r="S254" s="3" t="s">
        <v>863</v>
      </c>
      <c r="T254" s="3" t="s">
        <v>863</v>
      </c>
    </row>
    <row r="255" spans="1:20" ht="20.100000000000001" customHeight="1" outlineLevel="1" x14ac:dyDescent="0.2">
      <c r="A255" s="524">
        <v>5</v>
      </c>
      <c r="B255" s="526" t="s">
        <v>643</v>
      </c>
      <c r="C255" s="526" t="s">
        <v>648</v>
      </c>
      <c r="D255" s="526" t="s">
        <v>497</v>
      </c>
      <c r="E255" s="526" t="s">
        <v>650</v>
      </c>
      <c r="F255" s="530"/>
      <c r="G255" s="3" t="s">
        <v>542</v>
      </c>
      <c r="H255" s="134" t="s">
        <v>863</v>
      </c>
      <c r="I255" s="134" t="s">
        <v>863</v>
      </c>
      <c r="J255" s="134" t="s">
        <v>863</v>
      </c>
      <c r="K255" s="134" t="s">
        <v>863</v>
      </c>
      <c r="L255" s="134" t="s">
        <v>863</v>
      </c>
      <c r="M255" s="134" t="s">
        <v>863</v>
      </c>
      <c r="N255" s="134" t="s">
        <v>863</v>
      </c>
      <c r="O255" s="134" t="s">
        <v>863</v>
      </c>
      <c r="P255" s="134" t="s">
        <v>863</v>
      </c>
      <c r="Q255" s="134" t="s">
        <v>863</v>
      </c>
      <c r="R255" s="134" t="s">
        <v>863</v>
      </c>
      <c r="S255" s="134" t="s">
        <v>863</v>
      </c>
      <c r="T255" s="134" t="s">
        <v>863</v>
      </c>
    </row>
    <row r="256" spans="1:20" ht="20.100000000000001" customHeight="1" outlineLevel="1" x14ac:dyDescent="0.2">
      <c r="A256" s="525"/>
      <c r="B256" s="527"/>
      <c r="C256" s="527"/>
      <c r="D256" s="527"/>
      <c r="E256" s="527"/>
      <c r="F256" s="531"/>
      <c r="G256" s="3" t="s">
        <v>543</v>
      </c>
      <c r="H256" s="3" t="s">
        <v>863</v>
      </c>
      <c r="I256" s="3" t="s">
        <v>863</v>
      </c>
      <c r="J256" s="3" t="s">
        <v>863</v>
      </c>
      <c r="K256" s="3" t="s">
        <v>863</v>
      </c>
      <c r="L256" s="3" t="s">
        <v>863</v>
      </c>
      <c r="M256" s="3" t="s">
        <v>863</v>
      </c>
      <c r="N256" s="3" t="s">
        <v>863</v>
      </c>
      <c r="O256" s="3" t="s">
        <v>863</v>
      </c>
      <c r="P256" s="3" t="s">
        <v>863</v>
      </c>
      <c r="Q256" s="3" t="s">
        <v>863</v>
      </c>
      <c r="R256" s="3" t="s">
        <v>863</v>
      </c>
      <c r="S256" s="3" t="s">
        <v>863</v>
      </c>
      <c r="T256" s="3" t="s">
        <v>863</v>
      </c>
    </row>
    <row r="257" spans="1:20" ht="20.100000000000001" customHeight="1" outlineLevel="1" x14ac:dyDescent="0.2">
      <c r="A257" s="524">
        <v>6</v>
      </c>
      <c r="B257" s="526" t="s">
        <v>643</v>
      </c>
      <c r="C257" s="526" t="s">
        <v>648</v>
      </c>
      <c r="D257" s="526" t="s">
        <v>519</v>
      </c>
      <c r="E257" s="526" t="s">
        <v>634</v>
      </c>
      <c r="F257" s="530"/>
      <c r="G257" s="3" t="s">
        <v>542</v>
      </c>
      <c r="H257" s="134">
        <v>20</v>
      </c>
      <c r="I257" s="134">
        <v>5</v>
      </c>
      <c r="J257" s="134">
        <v>5</v>
      </c>
      <c r="K257" s="134">
        <v>5</v>
      </c>
      <c r="L257" s="134">
        <v>10</v>
      </c>
      <c r="M257" s="134">
        <v>10</v>
      </c>
      <c r="N257" s="134">
        <v>10</v>
      </c>
      <c r="O257" s="134">
        <v>15</v>
      </c>
      <c r="P257" s="134">
        <v>15</v>
      </c>
      <c r="Q257" s="134">
        <v>15</v>
      </c>
      <c r="R257" s="134">
        <v>20</v>
      </c>
      <c r="S257" s="134">
        <v>20</v>
      </c>
      <c r="T257" s="134">
        <v>20</v>
      </c>
    </row>
    <row r="258" spans="1:20" ht="20.100000000000001" customHeight="1" outlineLevel="1" x14ac:dyDescent="0.2">
      <c r="A258" s="525"/>
      <c r="B258" s="527"/>
      <c r="C258" s="527"/>
      <c r="D258" s="527"/>
      <c r="E258" s="527"/>
      <c r="F258" s="531"/>
      <c r="G258" s="3" t="s">
        <v>543</v>
      </c>
      <c r="H258" s="240">
        <f>'L3&amp;VS-Paint'!H33</f>
        <v>23</v>
      </c>
      <c r="I258" s="144">
        <f>'L3&amp;VS-Paint'!I33</f>
        <v>0</v>
      </c>
      <c r="J258" s="144">
        <f>'L3&amp;VS-Paint'!J33</f>
        <v>0</v>
      </c>
      <c r="K258" s="144">
        <f>'L3&amp;VS-Paint'!K33</f>
        <v>0</v>
      </c>
      <c r="L258" s="144">
        <f>'L3&amp;VS-Paint'!L33</f>
        <v>3</v>
      </c>
      <c r="M258" s="204">
        <f>'L3&amp;VS-Paint'!M33</f>
        <v>10</v>
      </c>
      <c r="N258" s="144">
        <v>2</v>
      </c>
      <c r="O258" s="144">
        <v>6</v>
      </c>
      <c r="P258" s="3"/>
      <c r="Q258" s="3"/>
      <c r="R258" s="3"/>
      <c r="S258" s="3"/>
      <c r="T258" s="3"/>
    </row>
    <row r="259" spans="1:20" ht="20.100000000000001" customHeight="1" outlineLevel="1" x14ac:dyDescent="0.2">
      <c r="A259" s="524">
        <v>7</v>
      </c>
      <c r="B259" s="526" t="s">
        <v>643</v>
      </c>
      <c r="C259" s="526" t="s">
        <v>648</v>
      </c>
      <c r="D259" s="526" t="s">
        <v>519</v>
      </c>
      <c r="E259" s="526" t="s">
        <v>651</v>
      </c>
      <c r="F259" s="530"/>
      <c r="G259" s="3" t="s">
        <v>542</v>
      </c>
      <c r="H259" s="134" t="s">
        <v>863</v>
      </c>
      <c r="I259" s="134" t="s">
        <v>863</v>
      </c>
      <c r="J259" s="134" t="s">
        <v>863</v>
      </c>
      <c r="K259" s="134" t="s">
        <v>863</v>
      </c>
      <c r="L259" s="134" t="s">
        <v>863</v>
      </c>
      <c r="M259" s="134" t="s">
        <v>863</v>
      </c>
      <c r="N259" s="134" t="s">
        <v>863</v>
      </c>
      <c r="O259" s="134" t="s">
        <v>863</v>
      </c>
      <c r="P259" s="134" t="s">
        <v>863</v>
      </c>
      <c r="Q259" s="134" t="s">
        <v>863</v>
      </c>
      <c r="R259" s="134" t="s">
        <v>863</v>
      </c>
      <c r="S259" s="134" t="s">
        <v>863</v>
      </c>
      <c r="T259" s="134" t="s">
        <v>863</v>
      </c>
    </row>
    <row r="260" spans="1:20" ht="20.100000000000001" customHeight="1" outlineLevel="1" x14ac:dyDescent="0.2">
      <c r="A260" s="525"/>
      <c r="B260" s="527"/>
      <c r="C260" s="527"/>
      <c r="D260" s="527"/>
      <c r="E260" s="527"/>
      <c r="F260" s="531"/>
      <c r="G260" s="3" t="s">
        <v>543</v>
      </c>
      <c r="H260" s="3" t="s">
        <v>863</v>
      </c>
      <c r="I260" s="3" t="s">
        <v>863</v>
      </c>
      <c r="J260" s="3" t="s">
        <v>863</v>
      </c>
      <c r="K260" s="3" t="s">
        <v>863</v>
      </c>
      <c r="L260" s="3" t="s">
        <v>863</v>
      </c>
      <c r="M260" s="3" t="s">
        <v>863</v>
      </c>
      <c r="N260" s="3" t="s">
        <v>863</v>
      </c>
      <c r="O260" s="3" t="s">
        <v>863</v>
      </c>
      <c r="P260" s="3" t="s">
        <v>863</v>
      </c>
      <c r="Q260" s="3" t="s">
        <v>863</v>
      </c>
      <c r="R260" s="3" t="s">
        <v>863</v>
      </c>
      <c r="S260" s="3" t="s">
        <v>863</v>
      </c>
      <c r="T260" s="3" t="s">
        <v>863</v>
      </c>
    </row>
    <row r="261" spans="1:20" ht="20.100000000000001" customHeight="1" outlineLevel="1" x14ac:dyDescent="0.2">
      <c r="A261" s="524">
        <v>8</v>
      </c>
      <c r="B261" s="526" t="s">
        <v>643</v>
      </c>
      <c r="C261" s="526" t="s">
        <v>648</v>
      </c>
      <c r="D261" s="526" t="s">
        <v>497</v>
      </c>
      <c r="E261" s="526" t="s">
        <v>652</v>
      </c>
      <c r="F261" s="530"/>
      <c r="G261" s="3" t="s">
        <v>542</v>
      </c>
      <c r="H261" s="134" t="s">
        <v>863</v>
      </c>
      <c r="I261" s="134" t="s">
        <v>863</v>
      </c>
      <c r="J261" s="134" t="s">
        <v>863</v>
      </c>
      <c r="K261" s="134" t="s">
        <v>863</v>
      </c>
      <c r="L261" s="134" t="s">
        <v>863</v>
      </c>
      <c r="M261" s="134" t="s">
        <v>863</v>
      </c>
      <c r="N261" s="134" t="s">
        <v>863</v>
      </c>
      <c r="O261" s="134" t="s">
        <v>863</v>
      </c>
      <c r="P261" s="134" t="s">
        <v>863</v>
      </c>
      <c r="Q261" s="134" t="s">
        <v>863</v>
      </c>
      <c r="R261" s="134" t="s">
        <v>863</v>
      </c>
      <c r="S261" s="134" t="s">
        <v>863</v>
      </c>
      <c r="T261" s="134" t="s">
        <v>863</v>
      </c>
    </row>
    <row r="262" spans="1:20" ht="20.100000000000001" customHeight="1" outlineLevel="1" x14ac:dyDescent="0.2">
      <c r="A262" s="525"/>
      <c r="B262" s="527"/>
      <c r="C262" s="527"/>
      <c r="D262" s="527"/>
      <c r="E262" s="527"/>
      <c r="F262" s="531"/>
      <c r="G262" s="3" t="s">
        <v>543</v>
      </c>
      <c r="H262" s="3" t="s">
        <v>863</v>
      </c>
      <c r="I262" s="3" t="s">
        <v>863</v>
      </c>
      <c r="J262" s="3" t="s">
        <v>863</v>
      </c>
      <c r="K262" s="3" t="s">
        <v>863</v>
      </c>
      <c r="L262" s="3" t="s">
        <v>863</v>
      </c>
      <c r="M262" s="3" t="s">
        <v>863</v>
      </c>
      <c r="N262" s="3" t="s">
        <v>863</v>
      </c>
      <c r="O262" s="3" t="s">
        <v>863</v>
      </c>
      <c r="P262" s="3" t="s">
        <v>863</v>
      </c>
      <c r="Q262" s="3" t="s">
        <v>863</v>
      </c>
      <c r="R262" s="3" t="s">
        <v>863</v>
      </c>
      <c r="S262" s="3" t="s">
        <v>863</v>
      </c>
      <c r="T262" s="3" t="s">
        <v>863</v>
      </c>
    </row>
    <row r="263" spans="1:20" ht="20.100000000000001" customHeight="1" outlineLevel="1" x14ac:dyDescent="0.2">
      <c r="A263" s="524">
        <v>9</v>
      </c>
      <c r="B263" s="526" t="s">
        <v>643</v>
      </c>
      <c r="C263" s="526" t="s">
        <v>648</v>
      </c>
      <c r="D263" s="526" t="s">
        <v>497</v>
      </c>
      <c r="E263" s="526" t="s">
        <v>653</v>
      </c>
      <c r="F263" s="530"/>
      <c r="G263" s="3" t="s">
        <v>542</v>
      </c>
      <c r="H263" s="134">
        <v>60</v>
      </c>
      <c r="I263" s="137">
        <v>90</v>
      </c>
      <c r="J263" s="137">
        <v>90</v>
      </c>
      <c r="K263" s="137">
        <v>90</v>
      </c>
      <c r="L263" s="137">
        <v>80</v>
      </c>
      <c r="M263" s="137">
        <v>80</v>
      </c>
      <c r="N263" s="137">
        <v>80</v>
      </c>
      <c r="O263" s="137">
        <v>70</v>
      </c>
      <c r="P263" s="137">
        <v>70</v>
      </c>
      <c r="Q263" s="137">
        <v>70</v>
      </c>
      <c r="R263" s="137">
        <v>60</v>
      </c>
      <c r="S263" s="137">
        <v>60</v>
      </c>
      <c r="T263" s="137">
        <v>60</v>
      </c>
    </row>
    <row r="264" spans="1:20" ht="20.100000000000001" customHeight="1" outlineLevel="1" x14ac:dyDescent="0.2">
      <c r="A264" s="525"/>
      <c r="B264" s="527"/>
      <c r="C264" s="527"/>
      <c r="D264" s="527"/>
      <c r="E264" s="527"/>
      <c r="F264" s="531"/>
      <c r="G264" s="3" t="s">
        <v>543</v>
      </c>
      <c r="H264" s="144">
        <f>'L3&amp;VS-Paint'!H37</f>
        <v>77</v>
      </c>
      <c r="I264" s="144">
        <f>'L3&amp;VS-Paint'!I37</f>
        <v>89</v>
      </c>
      <c r="J264" s="144">
        <f>'L3&amp;VS-Paint'!J37</f>
        <v>81</v>
      </c>
      <c r="K264" s="144">
        <f>'L3&amp;VS-Paint'!K37</f>
        <v>77</v>
      </c>
      <c r="L264" s="144">
        <f>'L3&amp;VS-Paint'!L37</f>
        <v>77</v>
      </c>
      <c r="M264" s="144">
        <f>'L3&amp;VS-Paint'!M37</f>
        <v>76</v>
      </c>
      <c r="N264" s="144">
        <f>'L3&amp;VS-Paint'!N37</f>
        <v>76</v>
      </c>
      <c r="O264" s="144">
        <f>'L3&amp;VS-Paint'!O37</f>
        <v>69</v>
      </c>
      <c r="P264" s="3">
        <f>'L3&amp;VS-Paint'!P37</f>
        <v>69</v>
      </c>
      <c r="Q264" s="3">
        <f>'L3&amp;VS-Paint'!Q37</f>
        <v>67</v>
      </c>
      <c r="R264" s="3">
        <f>'L3&amp;VS-Paint'!R37</f>
        <v>58</v>
      </c>
      <c r="S264" s="3">
        <f>'L3&amp;VS-Paint'!S37</f>
        <v>0</v>
      </c>
      <c r="T264" s="3">
        <f>'L3&amp;VS-Paint'!T37</f>
        <v>0</v>
      </c>
    </row>
    <row r="265" spans="1:20" ht="20.100000000000001" customHeight="1" outlineLevel="1" x14ac:dyDescent="0.2">
      <c r="A265" s="524">
        <v>10</v>
      </c>
      <c r="B265" s="526" t="s">
        <v>643</v>
      </c>
      <c r="C265" s="526" t="s">
        <v>648</v>
      </c>
      <c r="D265" s="526" t="s">
        <v>497</v>
      </c>
      <c r="E265" s="526" t="s">
        <v>654</v>
      </c>
      <c r="F265" s="530"/>
      <c r="G265" s="3" t="s">
        <v>542</v>
      </c>
      <c r="H265" s="134" t="s">
        <v>863</v>
      </c>
      <c r="I265" s="134" t="s">
        <v>863</v>
      </c>
      <c r="J265" s="134" t="s">
        <v>863</v>
      </c>
      <c r="K265" s="134" t="s">
        <v>863</v>
      </c>
      <c r="L265" s="134" t="s">
        <v>863</v>
      </c>
      <c r="M265" s="134" t="s">
        <v>863</v>
      </c>
      <c r="N265" s="134" t="s">
        <v>863</v>
      </c>
      <c r="O265" s="134" t="s">
        <v>863</v>
      </c>
      <c r="P265" s="134" t="s">
        <v>863</v>
      </c>
      <c r="Q265" s="134" t="s">
        <v>863</v>
      </c>
      <c r="R265" s="134" t="s">
        <v>863</v>
      </c>
      <c r="S265" s="134" t="s">
        <v>863</v>
      </c>
      <c r="T265" s="134" t="s">
        <v>863</v>
      </c>
    </row>
    <row r="266" spans="1:20" ht="20.100000000000001" customHeight="1" outlineLevel="1" x14ac:dyDescent="0.2">
      <c r="A266" s="525"/>
      <c r="B266" s="527"/>
      <c r="C266" s="527"/>
      <c r="D266" s="527"/>
      <c r="E266" s="527"/>
      <c r="F266" s="531"/>
      <c r="G266" s="3" t="s">
        <v>543</v>
      </c>
      <c r="H266" s="3" t="s">
        <v>863</v>
      </c>
      <c r="I266" s="3" t="s">
        <v>863</v>
      </c>
      <c r="J266" s="3" t="s">
        <v>863</v>
      </c>
      <c r="K266" s="3" t="s">
        <v>863</v>
      </c>
      <c r="L266" s="3" t="s">
        <v>863</v>
      </c>
      <c r="M266" s="3" t="s">
        <v>863</v>
      </c>
      <c r="N266" s="3" t="s">
        <v>863</v>
      </c>
      <c r="O266" s="3" t="s">
        <v>863</v>
      </c>
      <c r="P266" s="3" t="s">
        <v>863</v>
      </c>
      <c r="Q266" s="3" t="s">
        <v>863</v>
      </c>
      <c r="R266" s="3" t="s">
        <v>863</v>
      </c>
      <c r="S266" s="3" t="s">
        <v>863</v>
      </c>
      <c r="T266" s="3" t="s">
        <v>863</v>
      </c>
    </row>
    <row r="267" spans="1:20" ht="20.100000000000001" customHeight="1" outlineLevel="1" x14ac:dyDescent="0.2">
      <c r="A267" s="524">
        <v>11</v>
      </c>
      <c r="B267" s="526" t="s">
        <v>643</v>
      </c>
      <c r="C267" s="526" t="s">
        <v>648</v>
      </c>
      <c r="D267" s="526" t="s">
        <v>497</v>
      </c>
      <c r="E267" s="526" t="s">
        <v>655</v>
      </c>
      <c r="F267" s="530"/>
      <c r="G267" s="3" t="s">
        <v>542</v>
      </c>
      <c r="H267" s="134" t="s">
        <v>863</v>
      </c>
      <c r="I267" s="134" t="s">
        <v>863</v>
      </c>
      <c r="J267" s="134" t="s">
        <v>863</v>
      </c>
      <c r="K267" s="134" t="s">
        <v>863</v>
      </c>
      <c r="L267" s="134" t="s">
        <v>863</v>
      </c>
      <c r="M267" s="134" t="s">
        <v>863</v>
      </c>
      <c r="N267" s="134" t="s">
        <v>863</v>
      </c>
      <c r="O267" s="134" t="s">
        <v>863</v>
      </c>
      <c r="P267" s="134" t="s">
        <v>863</v>
      </c>
      <c r="Q267" s="134" t="s">
        <v>863</v>
      </c>
      <c r="R267" s="134" t="s">
        <v>863</v>
      </c>
      <c r="S267" s="134" t="s">
        <v>863</v>
      </c>
      <c r="T267" s="134" t="s">
        <v>863</v>
      </c>
    </row>
    <row r="268" spans="1:20" ht="20.100000000000001" customHeight="1" outlineLevel="1" x14ac:dyDescent="0.2">
      <c r="A268" s="525"/>
      <c r="B268" s="527"/>
      <c r="C268" s="527"/>
      <c r="D268" s="527"/>
      <c r="E268" s="527"/>
      <c r="F268" s="531"/>
      <c r="G268" s="3" t="s">
        <v>543</v>
      </c>
      <c r="H268" s="3" t="s">
        <v>863</v>
      </c>
      <c r="I268" s="3" t="s">
        <v>863</v>
      </c>
      <c r="J268" s="3" t="s">
        <v>863</v>
      </c>
      <c r="K268" s="3" t="s">
        <v>863</v>
      </c>
      <c r="L268" s="3" t="s">
        <v>863</v>
      </c>
      <c r="M268" s="3" t="s">
        <v>863</v>
      </c>
      <c r="N268" s="3" t="s">
        <v>863</v>
      </c>
      <c r="O268" s="3" t="s">
        <v>863</v>
      </c>
      <c r="P268" s="3" t="s">
        <v>863</v>
      </c>
      <c r="Q268" s="3" t="s">
        <v>863</v>
      </c>
      <c r="R268" s="3" t="s">
        <v>863</v>
      </c>
      <c r="S268" s="3" t="s">
        <v>863</v>
      </c>
      <c r="T268" s="3" t="s">
        <v>863</v>
      </c>
    </row>
    <row r="269" spans="1:20" ht="20.100000000000001" customHeight="1" outlineLevel="1" x14ac:dyDescent="0.2">
      <c r="A269" s="524">
        <v>12</v>
      </c>
      <c r="B269" s="526" t="s">
        <v>643</v>
      </c>
      <c r="C269" s="526" t="s">
        <v>648</v>
      </c>
      <c r="D269" s="526" t="s">
        <v>497</v>
      </c>
      <c r="E269" s="526" t="s">
        <v>656</v>
      </c>
      <c r="F269" s="530"/>
      <c r="G269" s="3" t="s">
        <v>542</v>
      </c>
      <c r="H269" s="135">
        <f>'L3&amp;VS-Paint'!H38</f>
        <v>0.95499999999999996</v>
      </c>
      <c r="I269" s="135">
        <f>'L3&amp;VS-Paint'!I38</f>
        <v>0.95499999999999996</v>
      </c>
      <c r="J269" s="135">
        <f>'L3&amp;VS-Paint'!J38</f>
        <v>0.95499999999999996</v>
      </c>
      <c r="K269" s="135">
        <f>'L3&amp;VS-Paint'!K38</f>
        <v>0.95499999999999996</v>
      </c>
      <c r="L269" s="135">
        <f>'L3&amp;VS-Paint'!L38</f>
        <v>0.95499999999999996</v>
      </c>
      <c r="M269" s="135">
        <f>'L3&amp;VS-Paint'!M38</f>
        <v>0.95499999999999996</v>
      </c>
      <c r="N269" s="135">
        <f>'L3&amp;VS-Paint'!N38</f>
        <v>0.95499999999999996</v>
      </c>
      <c r="O269" s="135">
        <f>'L3&amp;VS-Paint'!O38</f>
        <v>0.95499999999999996</v>
      </c>
      <c r="P269" s="135">
        <f>'L3&amp;VS-Paint'!P38</f>
        <v>0.95499999999999996</v>
      </c>
      <c r="Q269" s="135">
        <f>'L3&amp;VS-Paint'!Q38</f>
        <v>0.95499999999999996</v>
      </c>
      <c r="R269" s="135">
        <f>'L3&amp;VS-Paint'!R38</f>
        <v>0.95499999999999996</v>
      </c>
      <c r="S269" s="135">
        <f>'L3&amp;VS-Paint'!S38</f>
        <v>0.95499999999999996</v>
      </c>
      <c r="T269" s="135">
        <f>'L3&amp;VS-Paint'!T38</f>
        <v>0.95499999999999996</v>
      </c>
    </row>
    <row r="270" spans="1:20" ht="20.100000000000001" customHeight="1" outlineLevel="1" x14ac:dyDescent="0.2">
      <c r="A270" s="525"/>
      <c r="B270" s="527"/>
      <c r="C270" s="527"/>
      <c r="D270" s="527"/>
      <c r="E270" s="527"/>
      <c r="F270" s="531"/>
      <c r="G270" s="3" t="s">
        <v>543</v>
      </c>
      <c r="H270" s="145">
        <f>'L3&amp;VS-Paint'!H39</f>
        <v>0.995</v>
      </c>
      <c r="I270" s="145">
        <f>'L3&amp;VS-Paint'!I39</f>
        <v>0.99</v>
      </c>
      <c r="J270" s="145">
        <f>'L3&amp;VS-Paint'!J39</f>
        <v>0.996</v>
      </c>
      <c r="K270" s="145">
        <f>'L3&amp;VS-Paint'!K39</f>
        <v>0.99399999999999999</v>
      </c>
      <c r="L270" s="145">
        <f>'L3&amp;VS-Paint'!L39</f>
        <v>0.995</v>
      </c>
      <c r="M270" s="145">
        <f>'L3&amp;VS-Paint'!M39</f>
        <v>0.996</v>
      </c>
      <c r="N270" s="145">
        <f>'L3&amp;VS-Paint'!N39</f>
        <v>0.99299999999999999</v>
      </c>
      <c r="O270" s="145">
        <f>'L3&amp;VS-Paint'!O39</f>
        <v>0.98699999999999999</v>
      </c>
      <c r="P270" s="101">
        <f>'L3&amp;VS-Paint'!P39</f>
        <v>1</v>
      </c>
      <c r="Q270" s="101">
        <f>'L3&amp;VS-Paint'!Q39</f>
        <v>0.997</v>
      </c>
      <c r="R270" s="101">
        <f>'L3&amp;VS-Paint'!R39</f>
        <v>0.99238578680203049</v>
      </c>
      <c r="S270" s="101">
        <f>'L3&amp;VS-Paint'!S39</f>
        <v>0</v>
      </c>
      <c r="T270" s="101">
        <f>'L3&amp;VS-Paint'!T39</f>
        <v>0</v>
      </c>
    </row>
    <row r="271" spans="1:20" ht="20.100000000000001" customHeight="1" outlineLevel="1" x14ac:dyDescent="0.2">
      <c r="A271" s="524">
        <v>13</v>
      </c>
      <c r="B271" s="526" t="s">
        <v>643</v>
      </c>
      <c r="C271" s="526" t="s">
        <v>648</v>
      </c>
      <c r="D271" s="526" t="s">
        <v>519</v>
      </c>
      <c r="E271" s="526" t="s">
        <v>657</v>
      </c>
      <c r="F271" s="530"/>
      <c r="G271" s="3" t="s">
        <v>542</v>
      </c>
      <c r="H271" s="134" t="s">
        <v>863</v>
      </c>
      <c r="I271" s="134" t="s">
        <v>863</v>
      </c>
      <c r="J271" s="134" t="s">
        <v>863</v>
      </c>
      <c r="K271" s="134" t="s">
        <v>863</v>
      </c>
      <c r="L271" s="134" t="s">
        <v>863</v>
      </c>
      <c r="M271" s="134" t="s">
        <v>863</v>
      </c>
      <c r="N271" s="134" t="s">
        <v>863</v>
      </c>
      <c r="O271" s="134" t="s">
        <v>863</v>
      </c>
      <c r="P271" s="134" t="s">
        <v>863</v>
      </c>
      <c r="Q271" s="134" t="s">
        <v>863</v>
      </c>
      <c r="R271" s="134" t="s">
        <v>863</v>
      </c>
      <c r="S271" s="134" t="s">
        <v>863</v>
      </c>
      <c r="T271" s="134" t="s">
        <v>863</v>
      </c>
    </row>
    <row r="272" spans="1:20" ht="20.100000000000001" customHeight="1" outlineLevel="1" x14ac:dyDescent="0.2">
      <c r="A272" s="525"/>
      <c r="B272" s="527"/>
      <c r="C272" s="527"/>
      <c r="D272" s="527"/>
      <c r="E272" s="527"/>
      <c r="F272" s="531"/>
      <c r="G272" s="3" t="s">
        <v>543</v>
      </c>
      <c r="H272" s="3" t="s">
        <v>863</v>
      </c>
      <c r="I272" s="3" t="s">
        <v>863</v>
      </c>
      <c r="J272" s="3" t="s">
        <v>863</v>
      </c>
      <c r="K272" s="3" t="s">
        <v>863</v>
      </c>
      <c r="L272" s="3" t="s">
        <v>863</v>
      </c>
      <c r="M272" s="3" t="s">
        <v>863</v>
      </c>
      <c r="N272" s="3" t="s">
        <v>863</v>
      </c>
      <c r="O272" s="3" t="s">
        <v>863</v>
      </c>
      <c r="P272" s="3" t="s">
        <v>863</v>
      </c>
      <c r="Q272" s="3" t="s">
        <v>863</v>
      </c>
      <c r="R272" s="3" t="s">
        <v>863</v>
      </c>
      <c r="S272" s="3" t="s">
        <v>863</v>
      </c>
      <c r="T272" s="3" t="s">
        <v>863</v>
      </c>
    </row>
    <row r="273" spans="1:20" ht="20.100000000000001" customHeight="1" outlineLevel="1" x14ac:dyDescent="0.2">
      <c r="A273" s="524">
        <v>14</v>
      </c>
      <c r="B273" s="526" t="s">
        <v>643</v>
      </c>
      <c r="C273" s="526" t="s">
        <v>648</v>
      </c>
      <c r="D273" s="526" t="s">
        <v>519</v>
      </c>
      <c r="E273" s="526" t="s">
        <v>34</v>
      </c>
      <c r="F273" s="530"/>
      <c r="G273" s="3" t="s">
        <v>542</v>
      </c>
      <c r="H273" s="134" t="s">
        <v>863</v>
      </c>
      <c r="I273" s="134" t="s">
        <v>863</v>
      </c>
      <c r="J273" s="134" t="s">
        <v>863</v>
      </c>
      <c r="K273" s="134" t="s">
        <v>863</v>
      </c>
      <c r="L273" s="134" t="s">
        <v>863</v>
      </c>
      <c r="M273" s="134" t="s">
        <v>863</v>
      </c>
      <c r="N273" s="134" t="s">
        <v>863</v>
      </c>
      <c r="O273" s="134" t="s">
        <v>863</v>
      </c>
      <c r="P273" s="134" t="s">
        <v>863</v>
      </c>
      <c r="Q273" s="134" t="s">
        <v>863</v>
      </c>
      <c r="R273" s="134" t="s">
        <v>863</v>
      </c>
      <c r="S273" s="134" t="s">
        <v>863</v>
      </c>
      <c r="T273" s="134" t="s">
        <v>863</v>
      </c>
    </row>
    <row r="274" spans="1:20" ht="20.100000000000001" customHeight="1" outlineLevel="1" x14ac:dyDescent="0.2">
      <c r="A274" s="525"/>
      <c r="B274" s="527"/>
      <c r="C274" s="527"/>
      <c r="D274" s="527"/>
      <c r="E274" s="527"/>
      <c r="F274" s="531"/>
      <c r="G274" s="3" t="s">
        <v>543</v>
      </c>
      <c r="H274" s="3" t="s">
        <v>863</v>
      </c>
      <c r="I274" s="3" t="s">
        <v>863</v>
      </c>
      <c r="J274" s="3" t="s">
        <v>863</v>
      </c>
      <c r="K274" s="3" t="s">
        <v>863</v>
      </c>
      <c r="L274" s="3" t="s">
        <v>863</v>
      </c>
      <c r="M274" s="3" t="s">
        <v>863</v>
      </c>
      <c r="N274" s="3" t="s">
        <v>863</v>
      </c>
      <c r="O274" s="3" t="s">
        <v>863</v>
      </c>
      <c r="P274" s="3" t="s">
        <v>863</v>
      </c>
      <c r="Q274" s="3" t="s">
        <v>863</v>
      </c>
      <c r="R274" s="3" t="s">
        <v>863</v>
      </c>
      <c r="S274" s="3" t="s">
        <v>863</v>
      </c>
      <c r="T274" s="3" t="s">
        <v>863</v>
      </c>
    </row>
    <row r="275" spans="1:20" ht="20.100000000000001" customHeight="1" outlineLevel="1" x14ac:dyDescent="0.2">
      <c r="A275" s="524">
        <v>15</v>
      </c>
      <c r="B275" s="526" t="s">
        <v>643</v>
      </c>
      <c r="C275" s="526" t="s">
        <v>648</v>
      </c>
      <c r="D275" s="526" t="s">
        <v>497</v>
      </c>
      <c r="E275" s="526" t="s">
        <v>33</v>
      </c>
      <c r="F275" s="530"/>
      <c r="G275" s="3" t="s">
        <v>542</v>
      </c>
      <c r="H275" s="134" t="s">
        <v>863</v>
      </c>
      <c r="I275" s="134" t="s">
        <v>863</v>
      </c>
      <c r="J275" s="134" t="s">
        <v>863</v>
      </c>
      <c r="K275" s="134" t="s">
        <v>863</v>
      </c>
      <c r="L275" s="134" t="s">
        <v>863</v>
      </c>
      <c r="M275" s="134" t="s">
        <v>863</v>
      </c>
      <c r="N275" s="134" t="s">
        <v>863</v>
      </c>
      <c r="O275" s="134" t="s">
        <v>863</v>
      </c>
      <c r="P275" s="134" t="s">
        <v>863</v>
      </c>
      <c r="Q275" s="134" t="s">
        <v>863</v>
      </c>
      <c r="R275" s="134" t="s">
        <v>863</v>
      </c>
      <c r="S275" s="134" t="s">
        <v>863</v>
      </c>
      <c r="T275" s="134" t="s">
        <v>863</v>
      </c>
    </row>
    <row r="276" spans="1:20" ht="20.100000000000001" customHeight="1" outlineLevel="1" x14ac:dyDescent="0.2">
      <c r="A276" s="525"/>
      <c r="B276" s="527"/>
      <c r="C276" s="527"/>
      <c r="D276" s="527"/>
      <c r="E276" s="527"/>
      <c r="F276" s="531"/>
      <c r="G276" s="3" t="s">
        <v>543</v>
      </c>
      <c r="H276" s="3" t="s">
        <v>863</v>
      </c>
      <c r="I276" s="3" t="s">
        <v>863</v>
      </c>
      <c r="J276" s="3" t="s">
        <v>863</v>
      </c>
      <c r="K276" s="3" t="s">
        <v>863</v>
      </c>
      <c r="L276" s="3" t="s">
        <v>863</v>
      </c>
      <c r="M276" s="3" t="s">
        <v>863</v>
      </c>
      <c r="N276" s="3" t="s">
        <v>863</v>
      </c>
      <c r="O276" s="3" t="s">
        <v>863</v>
      </c>
      <c r="P276" s="3" t="s">
        <v>863</v>
      </c>
      <c r="Q276" s="3" t="s">
        <v>863</v>
      </c>
      <c r="R276" s="3" t="s">
        <v>863</v>
      </c>
      <c r="S276" s="3" t="s">
        <v>863</v>
      </c>
      <c r="T276" s="3" t="s">
        <v>863</v>
      </c>
    </row>
    <row r="277" spans="1:20" ht="20.100000000000001" customHeight="1" outlineLevel="1" x14ac:dyDescent="0.2">
      <c r="A277" s="524">
        <v>16</v>
      </c>
      <c r="B277" s="526" t="s">
        <v>643</v>
      </c>
      <c r="C277" s="526" t="s">
        <v>648</v>
      </c>
      <c r="D277" s="526" t="s">
        <v>497</v>
      </c>
      <c r="E277" s="526" t="s">
        <v>32</v>
      </c>
      <c r="F277" s="530"/>
      <c r="G277" s="3" t="s">
        <v>542</v>
      </c>
      <c r="H277" s="134" t="s">
        <v>863</v>
      </c>
      <c r="I277" s="134" t="s">
        <v>863</v>
      </c>
      <c r="J277" s="134" t="s">
        <v>863</v>
      </c>
      <c r="K277" s="134" t="s">
        <v>863</v>
      </c>
      <c r="L277" s="134" t="s">
        <v>863</v>
      </c>
      <c r="M277" s="134" t="s">
        <v>863</v>
      </c>
      <c r="N277" s="134" t="s">
        <v>863</v>
      </c>
      <c r="O277" s="134" t="s">
        <v>863</v>
      </c>
      <c r="P277" s="134" t="s">
        <v>863</v>
      </c>
      <c r="Q277" s="134" t="s">
        <v>863</v>
      </c>
      <c r="R277" s="134" t="s">
        <v>863</v>
      </c>
      <c r="S277" s="134" t="s">
        <v>863</v>
      </c>
      <c r="T277" s="134" t="s">
        <v>863</v>
      </c>
    </row>
    <row r="278" spans="1:20" ht="20.100000000000001" customHeight="1" outlineLevel="1" x14ac:dyDescent="0.2">
      <c r="A278" s="525"/>
      <c r="B278" s="527"/>
      <c r="C278" s="527"/>
      <c r="D278" s="527"/>
      <c r="E278" s="527"/>
      <c r="F278" s="531"/>
      <c r="G278" s="3" t="s">
        <v>543</v>
      </c>
      <c r="H278" s="3" t="s">
        <v>863</v>
      </c>
      <c r="I278" s="3" t="s">
        <v>863</v>
      </c>
      <c r="J278" s="3" t="s">
        <v>863</v>
      </c>
      <c r="K278" s="3" t="s">
        <v>863</v>
      </c>
      <c r="L278" s="3" t="s">
        <v>863</v>
      </c>
      <c r="M278" s="3" t="s">
        <v>863</v>
      </c>
      <c r="N278" s="3" t="s">
        <v>863</v>
      </c>
      <c r="O278" s="3" t="s">
        <v>863</v>
      </c>
      <c r="P278" s="3" t="s">
        <v>863</v>
      </c>
      <c r="Q278" s="3" t="s">
        <v>863</v>
      </c>
      <c r="R278" s="3" t="s">
        <v>863</v>
      </c>
      <c r="S278" s="3" t="s">
        <v>863</v>
      </c>
      <c r="T278" s="3" t="s">
        <v>863</v>
      </c>
    </row>
    <row r="279" spans="1:20" ht="20.100000000000001" customHeight="1" outlineLevel="1" x14ac:dyDescent="0.2">
      <c r="A279" s="524">
        <v>17</v>
      </c>
      <c r="B279" s="526" t="s">
        <v>643</v>
      </c>
      <c r="C279" s="526" t="s">
        <v>648</v>
      </c>
      <c r="D279" s="526" t="s">
        <v>497</v>
      </c>
      <c r="E279" s="526" t="s">
        <v>658</v>
      </c>
      <c r="F279" s="530"/>
      <c r="G279" s="3" t="s">
        <v>542</v>
      </c>
      <c r="H279" s="134" t="s">
        <v>863</v>
      </c>
      <c r="I279" s="134" t="s">
        <v>863</v>
      </c>
      <c r="J279" s="134" t="s">
        <v>863</v>
      </c>
      <c r="K279" s="134" t="s">
        <v>863</v>
      </c>
      <c r="L279" s="134" t="s">
        <v>863</v>
      </c>
      <c r="M279" s="134" t="s">
        <v>863</v>
      </c>
      <c r="N279" s="134" t="s">
        <v>863</v>
      </c>
      <c r="O279" s="134" t="s">
        <v>863</v>
      </c>
      <c r="P279" s="134" t="s">
        <v>863</v>
      </c>
      <c r="Q279" s="134" t="s">
        <v>863</v>
      </c>
      <c r="R279" s="134" t="s">
        <v>863</v>
      </c>
      <c r="S279" s="134" t="s">
        <v>863</v>
      </c>
      <c r="T279" s="134" t="s">
        <v>863</v>
      </c>
    </row>
    <row r="280" spans="1:20" ht="20.100000000000001" customHeight="1" outlineLevel="1" x14ac:dyDescent="0.2">
      <c r="A280" s="525"/>
      <c r="B280" s="527"/>
      <c r="C280" s="527"/>
      <c r="D280" s="527"/>
      <c r="E280" s="527"/>
      <c r="F280" s="531"/>
      <c r="G280" s="3" t="s">
        <v>543</v>
      </c>
      <c r="H280" s="3" t="s">
        <v>863</v>
      </c>
      <c r="I280" s="3" t="s">
        <v>863</v>
      </c>
      <c r="J280" s="3" t="s">
        <v>863</v>
      </c>
      <c r="K280" s="3" t="s">
        <v>863</v>
      </c>
      <c r="L280" s="3" t="s">
        <v>863</v>
      </c>
      <c r="M280" s="3" t="s">
        <v>863</v>
      </c>
      <c r="N280" s="3" t="s">
        <v>863</v>
      </c>
      <c r="O280" s="3" t="s">
        <v>863</v>
      </c>
      <c r="P280" s="3" t="s">
        <v>863</v>
      </c>
      <c r="Q280" s="3" t="s">
        <v>863</v>
      </c>
      <c r="R280" s="3" t="s">
        <v>863</v>
      </c>
      <c r="S280" s="3" t="s">
        <v>863</v>
      </c>
      <c r="T280" s="3" t="s">
        <v>863</v>
      </c>
    </row>
    <row r="281" spans="1:20" ht="20.100000000000001" customHeight="1" outlineLevel="1" x14ac:dyDescent="0.2">
      <c r="A281" s="524">
        <v>18</v>
      </c>
      <c r="B281" s="526" t="s">
        <v>643</v>
      </c>
      <c r="C281" s="526" t="s">
        <v>648</v>
      </c>
      <c r="D281" s="526" t="s">
        <v>497</v>
      </c>
      <c r="E281" s="526" t="s">
        <v>659</v>
      </c>
      <c r="F281" s="530"/>
      <c r="G281" s="3" t="s">
        <v>542</v>
      </c>
      <c r="H281" s="134" t="s">
        <v>863</v>
      </c>
      <c r="I281" s="134" t="s">
        <v>863</v>
      </c>
      <c r="J281" s="134" t="s">
        <v>863</v>
      </c>
      <c r="K281" s="134" t="s">
        <v>863</v>
      </c>
      <c r="L281" s="134" t="s">
        <v>863</v>
      </c>
      <c r="M281" s="134" t="s">
        <v>863</v>
      </c>
      <c r="N281" s="134" t="s">
        <v>863</v>
      </c>
      <c r="O281" s="134" t="s">
        <v>863</v>
      </c>
      <c r="P281" s="134" t="s">
        <v>863</v>
      </c>
      <c r="Q281" s="134" t="s">
        <v>863</v>
      </c>
      <c r="R281" s="134" t="s">
        <v>863</v>
      </c>
      <c r="S281" s="134" t="s">
        <v>863</v>
      </c>
      <c r="T281" s="134" t="s">
        <v>863</v>
      </c>
    </row>
    <row r="282" spans="1:20" ht="20.100000000000001" customHeight="1" outlineLevel="1" x14ac:dyDescent="0.2">
      <c r="A282" s="525"/>
      <c r="B282" s="527"/>
      <c r="C282" s="527"/>
      <c r="D282" s="527"/>
      <c r="E282" s="527"/>
      <c r="F282" s="531"/>
      <c r="G282" s="3" t="s">
        <v>543</v>
      </c>
      <c r="H282" s="3" t="s">
        <v>863</v>
      </c>
      <c r="I282" s="3" t="s">
        <v>863</v>
      </c>
      <c r="J282" s="3" t="s">
        <v>863</v>
      </c>
      <c r="K282" s="3" t="s">
        <v>863</v>
      </c>
      <c r="L282" s="3" t="s">
        <v>863</v>
      </c>
      <c r="M282" s="3" t="s">
        <v>863</v>
      </c>
      <c r="N282" s="3" t="s">
        <v>863</v>
      </c>
      <c r="O282" s="3" t="s">
        <v>863</v>
      </c>
      <c r="P282" s="3" t="s">
        <v>863</v>
      </c>
      <c r="Q282" s="3" t="s">
        <v>863</v>
      </c>
      <c r="R282" s="3" t="s">
        <v>863</v>
      </c>
      <c r="S282" s="3" t="s">
        <v>863</v>
      </c>
      <c r="T282" s="3" t="s">
        <v>863</v>
      </c>
    </row>
    <row r="283" spans="1:20" ht="20.100000000000001" customHeight="1" outlineLevel="1" x14ac:dyDescent="0.2">
      <c r="A283" s="524">
        <v>19</v>
      </c>
      <c r="B283" s="526" t="s">
        <v>643</v>
      </c>
      <c r="C283" s="526" t="s">
        <v>648</v>
      </c>
      <c r="D283" s="526" t="s">
        <v>497</v>
      </c>
      <c r="E283" s="526" t="s">
        <v>660</v>
      </c>
      <c r="F283" s="530"/>
      <c r="G283" s="3" t="s">
        <v>542</v>
      </c>
      <c r="H283" s="134" t="s">
        <v>863</v>
      </c>
      <c r="I283" s="134" t="s">
        <v>863</v>
      </c>
      <c r="J283" s="134" t="s">
        <v>863</v>
      </c>
      <c r="K283" s="134" t="s">
        <v>863</v>
      </c>
      <c r="L283" s="134" t="s">
        <v>863</v>
      </c>
      <c r="M283" s="134" t="s">
        <v>863</v>
      </c>
      <c r="N283" s="134" t="s">
        <v>863</v>
      </c>
      <c r="O283" s="134" t="s">
        <v>863</v>
      </c>
      <c r="P283" s="134" t="s">
        <v>863</v>
      </c>
      <c r="Q283" s="134" t="s">
        <v>863</v>
      </c>
      <c r="R283" s="134" t="s">
        <v>863</v>
      </c>
      <c r="S283" s="134" t="s">
        <v>863</v>
      </c>
      <c r="T283" s="134" t="s">
        <v>863</v>
      </c>
    </row>
    <row r="284" spans="1:20" ht="20.100000000000001" customHeight="1" outlineLevel="1" x14ac:dyDescent="0.2">
      <c r="A284" s="525"/>
      <c r="B284" s="527"/>
      <c r="C284" s="527"/>
      <c r="D284" s="527"/>
      <c r="E284" s="527"/>
      <c r="F284" s="531"/>
      <c r="G284" s="3" t="s">
        <v>543</v>
      </c>
      <c r="H284" s="3" t="s">
        <v>863</v>
      </c>
      <c r="I284" s="3" t="s">
        <v>863</v>
      </c>
      <c r="J284" s="3" t="s">
        <v>863</v>
      </c>
      <c r="K284" s="3" t="s">
        <v>863</v>
      </c>
      <c r="L284" s="3" t="s">
        <v>863</v>
      </c>
      <c r="M284" s="3" t="s">
        <v>863</v>
      </c>
      <c r="N284" s="3" t="s">
        <v>863</v>
      </c>
      <c r="O284" s="3" t="s">
        <v>863</v>
      </c>
      <c r="P284" s="3" t="s">
        <v>863</v>
      </c>
      <c r="Q284" s="3" t="s">
        <v>863</v>
      </c>
      <c r="R284" s="3" t="s">
        <v>863</v>
      </c>
      <c r="S284" s="3" t="s">
        <v>863</v>
      </c>
      <c r="T284" s="3" t="s">
        <v>863</v>
      </c>
    </row>
    <row r="285" spans="1:20" ht="20.100000000000001" customHeight="1" outlineLevel="1" x14ac:dyDescent="0.2">
      <c r="A285" s="524">
        <v>20</v>
      </c>
      <c r="B285" s="526" t="s">
        <v>643</v>
      </c>
      <c r="C285" s="526" t="s">
        <v>648</v>
      </c>
      <c r="D285" s="526" t="s">
        <v>519</v>
      </c>
      <c r="E285" s="526" t="s">
        <v>661</v>
      </c>
      <c r="F285" s="530"/>
      <c r="G285" s="3" t="s">
        <v>542</v>
      </c>
      <c r="H285" s="134" t="s">
        <v>863</v>
      </c>
      <c r="I285" s="134" t="s">
        <v>863</v>
      </c>
      <c r="J285" s="134" t="s">
        <v>863</v>
      </c>
      <c r="K285" s="134" t="s">
        <v>863</v>
      </c>
      <c r="L285" s="134" t="s">
        <v>863</v>
      </c>
      <c r="M285" s="134" t="s">
        <v>863</v>
      </c>
      <c r="N285" s="134" t="s">
        <v>863</v>
      </c>
      <c r="O285" s="134" t="s">
        <v>863</v>
      </c>
      <c r="P285" s="134" t="s">
        <v>863</v>
      </c>
      <c r="Q285" s="134" t="s">
        <v>863</v>
      </c>
      <c r="R285" s="134" t="s">
        <v>863</v>
      </c>
      <c r="S285" s="134" t="s">
        <v>863</v>
      </c>
      <c r="T285" s="134" t="s">
        <v>863</v>
      </c>
    </row>
    <row r="286" spans="1:20" ht="20.100000000000001" customHeight="1" outlineLevel="1" x14ac:dyDescent="0.2">
      <c r="A286" s="525"/>
      <c r="B286" s="527"/>
      <c r="C286" s="527"/>
      <c r="D286" s="527"/>
      <c r="E286" s="527"/>
      <c r="F286" s="531"/>
      <c r="G286" s="3" t="s">
        <v>543</v>
      </c>
      <c r="H286" s="3" t="s">
        <v>863</v>
      </c>
      <c r="I286" s="3" t="s">
        <v>863</v>
      </c>
      <c r="J286" s="3" t="s">
        <v>863</v>
      </c>
      <c r="K286" s="3" t="s">
        <v>863</v>
      </c>
      <c r="L286" s="3" t="s">
        <v>863</v>
      </c>
      <c r="M286" s="3" t="s">
        <v>863</v>
      </c>
      <c r="N286" s="3" t="s">
        <v>863</v>
      </c>
      <c r="O286" s="3" t="s">
        <v>863</v>
      </c>
      <c r="P286" s="3" t="s">
        <v>863</v>
      </c>
      <c r="Q286" s="3" t="s">
        <v>863</v>
      </c>
      <c r="R286" s="3" t="s">
        <v>863</v>
      </c>
      <c r="S286" s="3" t="s">
        <v>863</v>
      </c>
      <c r="T286" s="3" t="s">
        <v>863</v>
      </c>
    </row>
    <row r="287" spans="1:20" ht="20.100000000000001" customHeight="1" outlineLevel="1" x14ac:dyDescent="0.2">
      <c r="A287" s="524">
        <v>21</v>
      </c>
      <c r="B287" s="526" t="s">
        <v>643</v>
      </c>
      <c r="C287" s="526" t="s">
        <v>648</v>
      </c>
      <c r="D287" s="526" t="s">
        <v>519</v>
      </c>
      <c r="E287" s="526" t="s">
        <v>662</v>
      </c>
      <c r="F287" s="530"/>
      <c r="G287" s="3" t="s">
        <v>542</v>
      </c>
      <c r="H287" s="134" t="s">
        <v>863</v>
      </c>
      <c r="I287" s="134" t="s">
        <v>863</v>
      </c>
      <c r="J287" s="134" t="s">
        <v>863</v>
      </c>
      <c r="K287" s="134" t="s">
        <v>863</v>
      </c>
      <c r="L287" s="134" t="s">
        <v>863</v>
      </c>
      <c r="M287" s="134" t="s">
        <v>863</v>
      </c>
      <c r="N287" s="134" t="s">
        <v>863</v>
      </c>
      <c r="O287" s="134" t="s">
        <v>863</v>
      </c>
      <c r="P287" s="134" t="s">
        <v>863</v>
      </c>
      <c r="Q287" s="134" t="s">
        <v>863</v>
      </c>
      <c r="R287" s="134" t="s">
        <v>863</v>
      </c>
      <c r="S287" s="134" t="s">
        <v>863</v>
      </c>
      <c r="T287" s="134" t="s">
        <v>863</v>
      </c>
    </row>
    <row r="288" spans="1:20" ht="20.100000000000001" customHeight="1" outlineLevel="1" x14ac:dyDescent="0.2">
      <c r="A288" s="525"/>
      <c r="B288" s="527"/>
      <c r="C288" s="527"/>
      <c r="D288" s="527"/>
      <c r="E288" s="527"/>
      <c r="F288" s="531"/>
      <c r="G288" s="3" t="s">
        <v>543</v>
      </c>
      <c r="H288" s="3" t="s">
        <v>863</v>
      </c>
      <c r="I288" s="3" t="s">
        <v>863</v>
      </c>
      <c r="J288" s="3" t="s">
        <v>863</v>
      </c>
      <c r="K288" s="3" t="s">
        <v>863</v>
      </c>
      <c r="L288" s="3" t="s">
        <v>863</v>
      </c>
      <c r="M288" s="3" t="s">
        <v>863</v>
      </c>
      <c r="N288" s="3" t="s">
        <v>863</v>
      </c>
      <c r="O288" s="3" t="s">
        <v>863</v>
      </c>
      <c r="P288" s="3" t="s">
        <v>863</v>
      </c>
      <c r="Q288" s="3" t="s">
        <v>863</v>
      </c>
      <c r="R288" s="3" t="s">
        <v>863</v>
      </c>
      <c r="S288" s="3" t="s">
        <v>863</v>
      </c>
      <c r="T288" s="3" t="s">
        <v>863</v>
      </c>
    </row>
    <row r="289" spans="1:20" ht="20.100000000000001" customHeight="1" outlineLevel="1" x14ac:dyDescent="0.2">
      <c r="A289" s="524">
        <v>22</v>
      </c>
      <c r="B289" s="526" t="s">
        <v>643</v>
      </c>
      <c r="C289" s="526" t="s">
        <v>663</v>
      </c>
      <c r="D289" s="526" t="s">
        <v>519</v>
      </c>
      <c r="E289" s="526" t="s">
        <v>664</v>
      </c>
      <c r="F289" s="530"/>
      <c r="G289" s="3" t="s">
        <v>542</v>
      </c>
      <c r="H289" s="134" t="s">
        <v>863</v>
      </c>
      <c r="I289" s="134" t="s">
        <v>863</v>
      </c>
      <c r="J289" s="134" t="s">
        <v>863</v>
      </c>
      <c r="K289" s="134" t="s">
        <v>863</v>
      </c>
      <c r="L289" s="134" t="s">
        <v>863</v>
      </c>
      <c r="M289" s="134" t="s">
        <v>863</v>
      </c>
      <c r="N289" s="134" t="s">
        <v>863</v>
      </c>
      <c r="O289" s="134" t="s">
        <v>863</v>
      </c>
      <c r="P289" s="134" t="s">
        <v>863</v>
      </c>
      <c r="Q289" s="134" t="s">
        <v>863</v>
      </c>
      <c r="R289" s="134" t="s">
        <v>863</v>
      </c>
      <c r="S289" s="134" t="s">
        <v>863</v>
      </c>
      <c r="T289" s="134" t="s">
        <v>863</v>
      </c>
    </row>
    <row r="290" spans="1:20" ht="20.100000000000001" customHeight="1" outlineLevel="1" x14ac:dyDescent="0.2">
      <c r="A290" s="525"/>
      <c r="B290" s="527"/>
      <c r="C290" s="527"/>
      <c r="D290" s="527"/>
      <c r="E290" s="527"/>
      <c r="F290" s="531"/>
      <c r="G290" s="3" t="s">
        <v>543</v>
      </c>
      <c r="H290" s="3" t="s">
        <v>863</v>
      </c>
      <c r="I290" s="3" t="s">
        <v>863</v>
      </c>
      <c r="J290" s="3" t="s">
        <v>863</v>
      </c>
      <c r="K290" s="3" t="s">
        <v>863</v>
      </c>
      <c r="L290" s="3" t="s">
        <v>863</v>
      </c>
      <c r="M290" s="3" t="s">
        <v>863</v>
      </c>
      <c r="N290" s="3" t="s">
        <v>863</v>
      </c>
      <c r="O290" s="3" t="s">
        <v>863</v>
      </c>
      <c r="P290" s="3" t="s">
        <v>863</v>
      </c>
      <c r="Q290" s="3" t="s">
        <v>863</v>
      </c>
      <c r="R290" s="3" t="s">
        <v>863</v>
      </c>
      <c r="S290" s="3" t="s">
        <v>863</v>
      </c>
      <c r="T290" s="3" t="s">
        <v>863</v>
      </c>
    </row>
    <row r="291" spans="1:20" ht="20.100000000000001" customHeight="1" outlineLevel="1" x14ac:dyDescent="0.2">
      <c r="A291" s="524">
        <v>23</v>
      </c>
      <c r="B291" s="526" t="s">
        <v>643</v>
      </c>
      <c r="C291" s="526" t="s">
        <v>663</v>
      </c>
      <c r="D291" s="526" t="s">
        <v>519</v>
      </c>
      <c r="E291" s="526" t="s">
        <v>665</v>
      </c>
      <c r="F291" s="530"/>
      <c r="G291" s="3" t="s">
        <v>542</v>
      </c>
      <c r="H291" s="134" t="s">
        <v>863</v>
      </c>
      <c r="I291" s="134" t="s">
        <v>863</v>
      </c>
      <c r="J291" s="134" t="s">
        <v>863</v>
      </c>
      <c r="K291" s="134" t="s">
        <v>863</v>
      </c>
      <c r="L291" s="134" t="s">
        <v>863</v>
      </c>
      <c r="M291" s="134" t="s">
        <v>863</v>
      </c>
      <c r="N291" s="134" t="s">
        <v>863</v>
      </c>
      <c r="O291" s="134" t="s">
        <v>863</v>
      </c>
      <c r="P291" s="134" t="s">
        <v>863</v>
      </c>
      <c r="Q291" s="134" t="s">
        <v>863</v>
      </c>
      <c r="R291" s="134" t="s">
        <v>863</v>
      </c>
      <c r="S291" s="134" t="s">
        <v>863</v>
      </c>
      <c r="T291" s="134" t="s">
        <v>863</v>
      </c>
    </row>
    <row r="292" spans="1:20" ht="20.100000000000001" customHeight="1" outlineLevel="1" x14ac:dyDescent="0.2">
      <c r="A292" s="525"/>
      <c r="B292" s="527"/>
      <c r="C292" s="527"/>
      <c r="D292" s="527"/>
      <c r="E292" s="527"/>
      <c r="F292" s="531"/>
      <c r="G292" s="3" t="s">
        <v>543</v>
      </c>
      <c r="H292" s="3" t="s">
        <v>863</v>
      </c>
      <c r="I292" s="3" t="s">
        <v>863</v>
      </c>
      <c r="J292" s="3" t="s">
        <v>863</v>
      </c>
      <c r="K292" s="3" t="s">
        <v>863</v>
      </c>
      <c r="L292" s="3" t="s">
        <v>863</v>
      </c>
      <c r="M292" s="3" t="s">
        <v>863</v>
      </c>
      <c r="N292" s="3" t="s">
        <v>863</v>
      </c>
      <c r="O292" s="3" t="s">
        <v>863</v>
      </c>
      <c r="P292" s="3" t="s">
        <v>863</v>
      </c>
      <c r="Q292" s="3" t="s">
        <v>863</v>
      </c>
      <c r="R292" s="3" t="s">
        <v>863</v>
      </c>
      <c r="S292" s="3" t="s">
        <v>863</v>
      </c>
      <c r="T292" s="3" t="s">
        <v>863</v>
      </c>
    </row>
    <row r="293" spans="1:20" ht="20.100000000000001" customHeight="1" outlineLevel="1" x14ac:dyDescent="0.2">
      <c r="A293" s="524">
        <v>24</v>
      </c>
      <c r="B293" s="526" t="s">
        <v>643</v>
      </c>
      <c r="C293" s="526" t="s">
        <v>663</v>
      </c>
      <c r="D293" s="526" t="s">
        <v>519</v>
      </c>
      <c r="E293" s="526" t="s">
        <v>666</v>
      </c>
      <c r="F293" s="530"/>
      <c r="G293" s="3" t="s">
        <v>542</v>
      </c>
      <c r="H293" s="134" t="s">
        <v>863</v>
      </c>
      <c r="I293" s="134" t="s">
        <v>863</v>
      </c>
      <c r="J293" s="134" t="s">
        <v>863</v>
      </c>
      <c r="K293" s="134" t="s">
        <v>863</v>
      </c>
      <c r="L293" s="134" t="s">
        <v>863</v>
      </c>
      <c r="M293" s="134" t="s">
        <v>863</v>
      </c>
      <c r="N293" s="134" t="s">
        <v>863</v>
      </c>
      <c r="O293" s="134" t="s">
        <v>863</v>
      </c>
      <c r="P293" s="134" t="s">
        <v>863</v>
      </c>
      <c r="Q293" s="134" t="s">
        <v>863</v>
      </c>
      <c r="R293" s="134" t="s">
        <v>863</v>
      </c>
      <c r="S293" s="134" t="s">
        <v>863</v>
      </c>
      <c r="T293" s="134" t="s">
        <v>863</v>
      </c>
    </row>
    <row r="294" spans="1:20" ht="20.100000000000001" customHeight="1" outlineLevel="1" x14ac:dyDescent="0.2">
      <c r="A294" s="525"/>
      <c r="B294" s="527"/>
      <c r="C294" s="527"/>
      <c r="D294" s="527"/>
      <c r="E294" s="527"/>
      <c r="F294" s="531"/>
      <c r="G294" s="3" t="s">
        <v>543</v>
      </c>
      <c r="H294" s="3" t="s">
        <v>863</v>
      </c>
      <c r="I294" s="3" t="s">
        <v>863</v>
      </c>
      <c r="J294" s="3" t="s">
        <v>863</v>
      </c>
      <c r="K294" s="3" t="s">
        <v>863</v>
      </c>
      <c r="L294" s="3" t="s">
        <v>863</v>
      </c>
      <c r="M294" s="3" t="s">
        <v>863</v>
      </c>
      <c r="N294" s="3" t="s">
        <v>863</v>
      </c>
      <c r="O294" s="3" t="s">
        <v>863</v>
      </c>
      <c r="P294" s="3" t="s">
        <v>863</v>
      </c>
      <c r="Q294" s="3" t="s">
        <v>863</v>
      </c>
      <c r="R294" s="3" t="s">
        <v>863</v>
      </c>
      <c r="S294" s="3" t="s">
        <v>863</v>
      </c>
      <c r="T294" s="3" t="s">
        <v>863</v>
      </c>
    </row>
    <row r="295" spans="1:20" ht="20.100000000000001" customHeight="1" outlineLevel="1" x14ac:dyDescent="0.2">
      <c r="A295" s="524">
        <v>25</v>
      </c>
      <c r="B295" s="526" t="s">
        <v>643</v>
      </c>
      <c r="C295" s="526" t="s">
        <v>663</v>
      </c>
      <c r="D295" s="526" t="s">
        <v>519</v>
      </c>
      <c r="E295" s="526" t="s">
        <v>667</v>
      </c>
      <c r="F295" s="530"/>
      <c r="G295" s="3" t="s">
        <v>542</v>
      </c>
      <c r="H295" s="134" t="s">
        <v>863</v>
      </c>
      <c r="I295" s="134" t="s">
        <v>863</v>
      </c>
      <c r="J295" s="134" t="s">
        <v>863</v>
      </c>
      <c r="K295" s="134" t="s">
        <v>863</v>
      </c>
      <c r="L295" s="134" t="s">
        <v>863</v>
      </c>
      <c r="M295" s="134" t="s">
        <v>863</v>
      </c>
      <c r="N295" s="134" t="s">
        <v>863</v>
      </c>
      <c r="O295" s="134" t="s">
        <v>863</v>
      </c>
      <c r="P295" s="134" t="s">
        <v>863</v>
      </c>
      <c r="Q295" s="134" t="s">
        <v>863</v>
      </c>
      <c r="R295" s="134" t="s">
        <v>863</v>
      </c>
      <c r="S295" s="134" t="s">
        <v>863</v>
      </c>
      <c r="T295" s="134" t="s">
        <v>863</v>
      </c>
    </row>
    <row r="296" spans="1:20" ht="20.100000000000001" customHeight="1" outlineLevel="1" x14ac:dyDescent="0.2">
      <c r="A296" s="525"/>
      <c r="B296" s="527"/>
      <c r="C296" s="527"/>
      <c r="D296" s="527"/>
      <c r="E296" s="527"/>
      <c r="F296" s="531"/>
      <c r="G296" s="3" t="s">
        <v>543</v>
      </c>
      <c r="H296" s="3" t="s">
        <v>863</v>
      </c>
      <c r="I296" s="3" t="s">
        <v>863</v>
      </c>
      <c r="J296" s="3" t="s">
        <v>863</v>
      </c>
      <c r="K296" s="3" t="s">
        <v>863</v>
      </c>
      <c r="L296" s="3" t="s">
        <v>863</v>
      </c>
      <c r="M296" s="3" t="s">
        <v>863</v>
      </c>
      <c r="N296" s="3" t="s">
        <v>863</v>
      </c>
      <c r="O296" s="3" t="s">
        <v>863</v>
      </c>
      <c r="P296" s="3" t="s">
        <v>863</v>
      </c>
      <c r="Q296" s="3" t="s">
        <v>863</v>
      </c>
      <c r="R296" s="3" t="s">
        <v>863</v>
      </c>
      <c r="S296" s="3" t="s">
        <v>863</v>
      </c>
      <c r="T296" s="3" t="s">
        <v>863</v>
      </c>
    </row>
    <row r="297" spans="1:20" ht="20.100000000000001" customHeight="1" outlineLevel="1" x14ac:dyDescent="0.2">
      <c r="A297" s="524">
        <v>26</v>
      </c>
      <c r="B297" s="526" t="s">
        <v>643</v>
      </c>
      <c r="C297" s="526" t="s">
        <v>663</v>
      </c>
      <c r="D297" s="526" t="s">
        <v>519</v>
      </c>
      <c r="E297" s="526" t="s">
        <v>668</v>
      </c>
      <c r="F297" s="530"/>
      <c r="G297" s="3" t="s">
        <v>542</v>
      </c>
      <c r="H297" s="134" t="s">
        <v>863</v>
      </c>
      <c r="I297" s="134" t="s">
        <v>863</v>
      </c>
      <c r="J297" s="134" t="s">
        <v>863</v>
      </c>
      <c r="K297" s="134" t="s">
        <v>863</v>
      </c>
      <c r="L297" s="134" t="s">
        <v>863</v>
      </c>
      <c r="M297" s="134" t="s">
        <v>863</v>
      </c>
      <c r="N297" s="134" t="s">
        <v>863</v>
      </c>
      <c r="O297" s="134" t="s">
        <v>863</v>
      </c>
      <c r="P297" s="134" t="s">
        <v>863</v>
      </c>
      <c r="Q297" s="134" t="s">
        <v>863</v>
      </c>
      <c r="R297" s="134" t="s">
        <v>863</v>
      </c>
      <c r="S297" s="134" t="s">
        <v>863</v>
      </c>
      <c r="T297" s="134" t="s">
        <v>863</v>
      </c>
    </row>
    <row r="298" spans="1:20" ht="20.100000000000001" customHeight="1" outlineLevel="1" x14ac:dyDescent="0.2">
      <c r="A298" s="525"/>
      <c r="B298" s="527"/>
      <c r="C298" s="527"/>
      <c r="D298" s="527"/>
      <c r="E298" s="527"/>
      <c r="F298" s="531"/>
      <c r="G298" s="3" t="s">
        <v>543</v>
      </c>
      <c r="H298" s="3" t="s">
        <v>863</v>
      </c>
      <c r="I298" s="3" t="s">
        <v>863</v>
      </c>
      <c r="J298" s="3" t="s">
        <v>863</v>
      </c>
      <c r="K298" s="3" t="s">
        <v>863</v>
      </c>
      <c r="L298" s="3" t="s">
        <v>863</v>
      </c>
      <c r="M298" s="3" t="s">
        <v>863</v>
      </c>
      <c r="N298" s="3" t="s">
        <v>863</v>
      </c>
      <c r="O298" s="3" t="s">
        <v>863</v>
      </c>
      <c r="P298" s="3" t="s">
        <v>863</v>
      </c>
      <c r="Q298" s="3" t="s">
        <v>863</v>
      </c>
      <c r="R298" s="3" t="s">
        <v>863</v>
      </c>
      <c r="S298" s="3" t="s">
        <v>863</v>
      </c>
      <c r="T298" s="3" t="s">
        <v>863</v>
      </c>
    </row>
    <row r="299" spans="1:20" ht="20.100000000000001" customHeight="1" outlineLevel="1" x14ac:dyDescent="0.2">
      <c r="A299" s="524">
        <v>27</v>
      </c>
      <c r="B299" s="526" t="s">
        <v>643</v>
      </c>
      <c r="C299" s="526" t="s">
        <v>663</v>
      </c>
      <c r="D299" s="526" t="s">
        <v>519</v>
      </c>
      <c r="E299" s="526" t="s">
        <v>669</v>
      </c>
      <c r="F299" s="530"/>
      <c r="G299" s="3" t="s">
        <v>542</v>
      </c>
      <c r="H299" s="134" t="s">
        <v>863</v>
      </c>
      <c r="I299" s="134" t="s">
        <v>863</v>
      </c>
      <c r="J299" s="134" t="s">
        <v>863</v>
      </c>
      <c r="K299" s="134" t="s">
        <v>863</v>
      </c>
      <c r="L299" s="134" t="s">
        <v>863</v>
      </c>
      <c r="M299" s="134" t="s">
        <v>863</v>
      </c>
      <c r="N299" s="134" t="s">
        <v>863</v>
      </c>
      <c r="O299" s="134" t="s">
        <v>863</v>
      </c>
      <c r="P299" s="134" t="s">
        <v>863</v>
      </c>
      <c r="Q299" s="134" t="s">
        <v>863</v>
      </c>
      <c r="R299" s="134" t="s">
        <v>863</v>
      </c>
      <c r="S299" s="134" t="s">
        <v>863</v>
      </c>
      <c r="T299" s="134" t="s">
        <v>863</v>
      </c>
    </row>
    <row r="300" spans="1:20" ht="20.100000000000001" customHeight="1" outlineLevel="1" x14ac:dyDescent="0.2">
      <c r="A300" s="525"/>
      <c r="B300" s="527"/>
      <c r="C300" s="527"/>
      <c r="D300" s="527"/>
      <c r="E300" s="527"/>
      <c r="F300" s="531"/>
      <c r="G300" s="3" t="s">
        <v>543</v>
      </c>
      <c r="H300" s="3" t="s">
        <v>863</v>
      </c>
      <c r="I300" s="3" t="s">
        <v>863</v>
      </c>
      <c r="J300" s="3" t="s">
        <v>863</v>
      </c>
      <c r="K300" s="3" t="s">
        <v>863</v>
      </c>
      <c r="L300" s="3" t="s">
        <v>863</v>
      </c>
      <c r="M300" s="3" t="s">
        <v>863</v>
      </c>
      <c r="N300" s="3" t="s">
        <v>863</v>
      </c>
      <c r="O300" s="3" t="s">
        <v>863</v>
      </c>
      <c r="P300" s="3" t="s">
        <v>863</v>
      </c>
      <c r="Q300" s="3" t="s">
        <v>863</v>
      </c>
      <c r="R300" s="3" t="s">
        <v>863</v>
      </c>
      <c r="S300" s="3" t="s">
        <v>863</v>
      </c>
      <c r="T300" s="3" t="s">
        <v>863</v>
      </c>
    </row>
    <row r="301" spans="1:20" ht="20.100000000000001" customHeight="1" outlineLevel="1" x14ac:dyDescent="0.2">
      <c r="A301" s="524">
        <v>28</v>
      </c>
      <c r="B301" s="526" t="s">
        <v>643</v>
      </c>
      <c r="C301" s="526" t="s">
        <v>663</v>
      </c>
      <c r="D301" s="526" t="s">
        <v>519</v>
      </c>
      <c r="E301" s="526" t="s">
        <v>670</v>
      </c>
      <c r="F301" s="530"/>
      <c r="G301" s="3" t="s">
        <v>542</v>
      </c>
      <c r="H301" s="134" t="s">
        <v>863</v>
      </c>
      <c r="I301" s="134" t="s">
        <v>863</v>
      </c>
      <c r="J301" s="134" t="s">
        <v>863</v>
      </c>
      <c r="K301" s="134" t="s">
        <v>863</v>
      </c>
      <c r="L301" s="134" t="s">
        <v>863</v>
      </c>
      <c r="M301" s="134" t="s">
        <v>863</v>
      </c>
      <c r="N301" s="134" t="s">
        <v>863</v>
      </c>
      <c r="O301" s="134" t="s">
        <v>863</v>
      </c>
      <c r="P301" s="134" t="s">
        <v>863</v>
      </c>
      <c r="Q301" s="134" t="s">
        <v>863</v>
      </c>
      <c r="R301" s="134" t="s">
        <v>863</v>
      </c>
      <c r="S301" s="134" t="s">
        <v>863</v>
      </c>
      <c r="T301" s="134" t="s">
        <v>863</v>
      </c>
    </row>
    <row r="302" spans="1:20" ht="20.100000000000001" customHeight="1" outlineLevel="1" x14ac:dyDescent="0.2">
      <c r="A302" s="525"/>
      <c r="B302" s="527"/>
      <c r="C302" s="527"/>
      <c r="D302" s="527"/>
      <c r="E302" s="527"/>
      <c r="F302" s="531"/>
      <c r="G302" s="3" t="s">
        <v>543</v>
      </c>
      <c r="H302" s="3" t="s">
        <v>863</v>
      </c>
      <c r="I302" s="3" t="s">
        <v>863</v>
      </c>
      <c r="J302" s="3" t="s">
        <v>863</v>
      </c>
      <c r="K302" s="3" t="s">
        <v>863</v>
      </c>
      <c r="L302" s="3" t="s">
        <v>863</v>
      </c>
      <c r="M302" s="3" t="s">
        <v>863</v>
      </c>
      <c r="N302" s="3" t="s">
        <v>863</v>
      </c>
      <c r="O302" s="3" t="s">
        <v>863</v>
      </c>
      <c r="P302" s="3" t="s">
        <v>863</v>
      </c>
      <c r="Q302" s="3" t="s">
        <v>863</v>
      </c>
      <c r="R302" s="3" t="s">
        <v>863</v>
      </c>
      <c r="S302" s="3" t="s">
        <v>863</v>
      </c>
      <c r="T302" s="3" t="s">
        <v>863</v>
      </c>
    </row>
    <row r="303" spans="1:20" ht="20.100000000000001" customHeight="1" outlineLevel="1" x14ac:dyDescent="0.2">
      <c r="A303" s="524">
        <v>29</v>
      </c>
      <c r="B303" s="526" t="s">
        <v>643</v>
      </c>
      <c r="C303" s="526" t="s">
        <v>663</v>
      </c>
      <c r="D303" s="526" t="s">
        <v>519</v>
      </c>
      <c r="E303" s="526" t="s">
        <v>671</v>
      </c>
      <c r="F303" s="530"/>
      <c r="G303" s="3" t="s">
        <v>542</v>
      </c>
      <c r="H303" s="135">
        <f>'L3&amp;VS-Assy'!I46</f>
        <v>0.95</v>
      </c>
      <c r="I303" s="135">
        <f>'L3&amp;VS-Assy'!J46</f>
        <v>0.95</v>
      </c>
      <c r="J303" s="135">
        <f>'L3&amp;VS-Assy'!K46</f>
        <v>0.95</v>
      </c>
      <c r="K303" s="135">
        <f>'L3&amp;VS-Assy'!L46</f>
        <v>0.95</v>
      </c>
      <c r="L303" s="135">
        <f>'L3&amp;VS-Assy'!M46</f>
        <v>0.95</v>
      </c>
      <c r="M303" s="135">
        <f>'L3&amp;VS-Assy'!N46</f>
        <v>0.95</v>
      </c>
      <c r="N303" s="135">
        <f>'L3&amp;VS-Assy'!O46</f>
        <v>0.95</v>
      </c>
      <c r="O303" s="135">
        <f>'L3&amp;VS-Assy'!P46</f>
        <v>0.95</v>
      </c>
      <c r="P303" s="135">
        <f>'L3&amp;VS-Assy'!Q46</f>
        <v>0.95</v>
      </c>
      <c r="Q303" s="135">
        <f>'L3&amp;VS-Assy'!R46</f>
        <v>0.95</v>
      </c>
      <c r="R303" s="135">
        <f>'L3&amp;VS-Assy'!S46</f>
        <v>0.95</v>
      </c>
      <c r="S303" s="135">
        <f>'L3&amp;VS-Assy'!T46</f>
        <v>0.95</v>
      </c>
      <c r="T303" s="135">
        <f>'L3&amp;VS-Assy'!U46</f>
        <v>0.95</v>
      </c>
    </row>
    <row r="304" spans="1:20" ht="20.100000000000001" customHeight="1" outlineLevel="1" x14ac:dyDescent="0.2">
      <c r="A304" s="525"/>
      <c r="B304" s="527"/>
      <c r="C304" s="527"/>
      <c r="D304" s="527"/>
      <c r="E304" s="527"/>
      <c r="F304" s="531"/>
      <c r="G304" s="3" t="s">
        <v>543</v>
      </c>
      <c r="H304" s="150">
        <f>'L3&amp;VS-Assy'!I47</f>
        <v>0.95</v>
      </c>
      <c r="I304" s="150">
        <f>'L3&amp;VS-Assy'!J47</f>
        <v>1</v>
      </c>
      <c r="J304" s="150">
        <f>'L3&amp;VS-Assy'!K47</f>
        <v>1</v>
      </c>
      <c r="K304" s="150">
        <f>'L3&amp;VS-Assy'!L47</f>
        <v>1</v>
      </c>
      <c r="L304" s="150">
        <f>'L3&amp;VS-Assy'!M47</f>
        <v>1</v>
      </c>
      <c r="M304" s="150">
        <f>'L3&amp;VS-Assy'!N47</f>
        <v>1</v>
      </c>
      <c r="N304" s="7">
        <f>'L3&amp;VS-Assy'!O47</f>
        <v>1</v>
      </c>
      <c r="O304" s="7">
        <f>'L3&amp;VS-Assy'!P47</f>
        <v>1</v>
      </c>
      <c r="P304" s="7">
        <f>'L3&amp;VS-Assy'!Q47</f>
        <v>1</v>
      </c>
      <c r="Q304" s="7">
        <f>'L3&amp;VS-Assy'!R47</f>
        <v>1</v>
      </c>
      <c r="R304" s="7">
        <f>'L3&amp;VS-Assy'!S47</f>
        <v>1</v>
      </c>
      <c r="S304" s="7">
        <f>'L3&amp;VS-Assy'!T47</f>
        <v>0</v>
      </c>
      <c r="T304" s="7">
        <f>'L3&amp;VS-Assy'!U47</f>
        <v>0</v>
      </c>
    </row>
    <row r="305" spans="1:20" ht="20.100000000000001" customHeight="1" outlineLevel="1" x14ac:dyDescent="0.2">
      <c r="A305" s="524">
        <v>30</v>
      </c>
      <c r="B305" s="526" t="s">
        <v>643</v>
      </c>
      <c r="C305" s="526" t="s">
        <v>663</v>
      </c>
      <c r="D305" s="526" t="s">
        <v>519</v>
      </c>
      <c r="E305" s="526" t="s">
        <v>39</v>
      </c>
      <c r="F305" s="530"/>
      <c r="G305" s="3" t="s">
        <v>542</v>
      </c>
      <c r="H305" s="134" t="s">
        <v>863</v>
      </c>
      <c r="I305" s="134" t="s">
        <v>863</v>
      </c>
      <c r="J305" s="134" t="s">
        <v>863</v>
      </c>
      <c r="K305" s="134" t="s">
        <v>863</v>
      </c>
      <c r="L305" s="134" t="s">
        <v>863</v>
      </c>
      <c r="M305" s="134" t="s">
        <v>863</v>
      </c>
      <c r="N305" s="134" t="s">
        <v>863</v>
      </c>
      <c r="O305" s="134" t="s">
        <v>863</v>
      </c>
      <c r="P305" s="134" t="s">
        <v>863</v>
      </c>
      <c r="Q305" s="134" t="s">
        <v>863</v>
      </c>
      <c r="R305" s="134" t="s">
        <v>863</v>
      </c>
      <c r="S305" s="134" t="s">
        <v>863</v>
      </c>
      <c r="T305" s="134" t="s">
        <v>863</v>
      </c>
    </row>
    <row r="306" spans="1:20" ht="20.100000000000001" customHeight="1" outlineLevel="1" x14ac:dyDescent="0.2">
      <c r="A306" s="525"/>
      <c r="B306" s="527"/>
      <c r="C306" s="527"/>
      <c r="D306" s="527"/>
      <c r="E306" s="527"/>
      <c r="F306" s="531"/>
      <c r="G306" s="3" t="s">
        <v>543</v>
      </c>
      <c r="H306" s="3" t="s">
        <v>863</v>
      </c>
      <c r="I306" s="3" t="s">
        <v>863</v>
      </c>
      <c r="J306" s="3" t="s">
        <v>863</v>
      </c>
      <c r="K306" s="3" t="s">
        <v>863</v>
      </c>
      <c r="L306" s="3" t="s">
        <v>863</v>
      </c>
      <c r="M306" s="3" t="s">
        <v>863</v>
      </c>
      <c r="N306" s="3" t="s">
        <v>863</v>
      </c>
      <c r="O306" s="3" t="s">
        <v>863</v>
      </c>
      <c r="P306" s="3" t="s">
        <v>863</v>
      </c>
      <c r="Q306" s="3" t="s">
        <v>863</v>
      </c>
      <c r="R306" s="3" t="s">
        <v>863</v>
      </c>
      <c r="S306" s="3" t="s">
        <v>863</v>
      </c>
      <c r="T306" s="3" t="s">
        <v>863</v>
      </c>
    </row>
    <row r="307" spans="1:20" ht="20.100000000000001" customHeight="1" outlineLevel="1" x14ac:dyDescent="0.2">
      <c r="A307" s="524">
        <v>31</v>
      </c>
      <c r="B307" s="526" t="s">
        <v>643</v>
      </c>
      <c r="C307" s="526" t="s">
        <v>663</v>
      </c>
      <c r="D307" s="526" t="s">
        <v>519</v>
      </c>
      <c r="E307" s="526" t="s">
        <v>672</v>
      </c>
      <c r="F307" s="530"/>
      <c r="G307" s="3" t="s">
        <v>542</v>
      </c>
      <c r="H307" s="134" t="s">
        <v>863</v>
      </c>
      <c r="I307" s="134" t="s">
        <v>863</v>
      </c>
      <c r="J307" s="134" t="s">
        <v>863</v>
      </c>
      <c r="K307" s="134" t="s">
        <v>863</v>
      </c>
      <c r="L307" s="134" t="s">
        <v>863</v>
      </c>
      <c r="M307" s="134" t="s">
        <v>863</v>
      </c>
      <c r="N307" s="134" t="s">
        <v>863</v>
      </c>
      <c r="O307" s="134" t="s">
        <v>863</v>
      </c>
      <c r="P307" s="134" t="s">
        <v>863</v>
      </c>
      <c r="Q307" s="134" t="s">
        <v>863</v>
      </c>
      <c r="R307" s="134" t="s">
        <v>863</v>
      </c>
      <c r="S307" s="134" t="s">
        <v>863</v>
      </c>
      <c r="T307" s="134" t="s">
        <v>863</v>
      </c>
    </row>
    <row r="308" spans="1:20" ht="20.100000000000001" customHeight="1" outlineLevel="1" x14ac:dyDescent="0.2">
      <c r="A308" s="525"/>
      <c r="B308" s="527"/>
      <c r="C308" s="527"/>
      <c r="D308" s="527"/>
      <c r="E308" s="527"/>
      <c r="F308" s="531"/>
      <c r="G308" s="3" t="s">
        <v>543</v>
      </c>
      <c r="H308" s="3" t="s">
        <v>863</v>
      </c>
      <c r="I308" s="3" t="s">
        <v>863</v>
      </c>
      <c r="J308" s="3" t="s">
        <v>863</v>
      </c>
      <c r="K308" s="3" t="s">
        <v>863</v>
      </c>
      <c r="L308" s="3" t="s">
        <v>863</v>
      </c>
      <c r="M308" s="3" t="s">
        <v>863</v>
      </c>
      <c r="N308" s="3" t="s">
        <v>863</v>
      </c>
      <c r="O308" s="3" t="s">
        <v>863</v>
      </c>
      <c r="P308" s="3" t="s">
        <v>863</v>
      </c>
      <c r="Q308" s="3" t="s">
        <v>863</v>
      </c>
      <c r="R308" s="3" t="s">
        <v>863</v>
      </c>
      <c r="S308" s="3" t="s">
        <v>863</v>
      </c>
      <c r="T308" s="3" t="s">
        <v>863</v>
      </c>
    </row>
    <row r="309" spans="1:20" ht="20.100000000000001" customHeight="1" outlineLevel="1" x14ac:dyDescent="0.2">
      <c r="A309" s="524">
        <v>32</v>
      </c>
      <c r="B309" s="526" t="s">
        <v>643</v>
      </c>
      <c r="C309" s="526" t="s">
        <v>663</v>
      </c>
      <c r="D309" s="526" t="s">
        <v>519</v>
      </c>
      <c r="E309" s="526" t="s">
        <v>38</v>
      </c>
      <c r="F309" s="530"/>
      <c r="G309" s="3" t="s">
        <v>542</v>
      </c>
      <c r="H309" s="134" t="s">
        <v>863</v>
      </c>
      <c r="I309" s="134" t="s">
        <v>863</v>
      </c>
      <c r="J309" s="134" t="s">
        <v>863</v>
      </c>
      <c r="K309" s="134" t="s">
        <v>863</v>
      </c>
      <c r="L309" s="134" t="s">
        <v>863</v>
      </c>
      <c r="M309" s="134" t="s">
        <v>863</v>
      </c>
      <c r="N309" s="134" t="s">
        <v>863</v>
      </c>
      <c r="O309" s="134" t="s">
        <v>863</v>
      </c>
      <c r="P309" s="134" t="s">
        <v>863</v>
      </c>
      <c r="Q309" s="134" t="s">
        <v>863</v>
      </c>
      <c r="R309" s="134" t="s">
        <v>863</v>
      </c>
      <c r="S309" s="134" t="s">
        <v>863</v>
      </c>
      <c r="T309" s="134" t="s">
        <v>863</v>
      </c>
    </row>
    <row r="310" spans="1:20" ht="20.100000000000001" customHeight="1" outlineLevel="1" x14ac:dyDescent="0.2">
      <c r="A310" s="525"/>
      <c r="B310" s="527"/>
      <c r="C310" s="527"/>
      <c r="D310" s="527"/>
      <c r="E310" s="527"/>
      <c r="F310" s="531"/>
      <c r="G310" s="3" t="s">
        <v>543</v>
      </c>
      <c r="H310" s="3" t="s">
        <v>863</v>
      </c>
      <c r="I310" s="3" t="s">
        <v>863</v>
      </c>
      <c r="J310" s="3" t="s">
        <v>863</v>
      </c>
      <c r="K310" s="3" t="s">
        <v>863</v>
      </c>
      <c r="L310" s="3" t="s">
        <v>863</v>
      </c>
      <c r="M310" s="3" t="s">
        <v>863</v>
      </c>
      <c r="N310" s="3" t="s">
        <v>863</v>
      </c>
      <c r="O310" s="3" t="s">
        <v>863</v>
      </c>
      <c r="P310" s="3" t="s">
        <v>863</v>
      </c>
      <c r="Q310" s="3" t="s">
        <v>863</v>
      </c>
      <c r="R310" s="3" t="s">
        <v>863</v>
      </c>
      <c r="S310" s="3" t="s">
        <v>863</v>
      </c>
      <c r="T310" s="3" t="s">
        <v>863</v>
      </c>
    </row>
    <row r="311" spans="1:20" ht="20.100000000000001" customHeight="1" outlineLevel="1" x14ac:dyDescent="0.2">
      <c r="A311" s="524">
        <v>33</v>
      </c>
      <c r="B311" s="526" t="s">
        <v>643</v>
      </c>
      <c r="C311" s="526" t="s">
        <v>673</v>
      </c>
      <c r="D311" s="526" t="s">
        <v>497</v>
      </c>
      <c r="E311" s="526" t="s">
        <v>674</v>
      </c>
      <c r="F311" s="530"/>
      <c r="G311" s="3" t="s">
        <v>542</v>
      </c>
      <c r="H311" s="134" t="s">
        <v>863</v>
      </c>
      <c r="I311" s="134" t="s">
        <v>863</v>
      </c>
      <c r="J311" s="134" t="s">
        <v>863</v>
      </c>
      <c r="K311" s="134" t="s">
        <v>863</v>
      </c>
      <c r="L311" s="134" t="s">
        <v>863</v>
      </c>
      <c r="M311" s="134" t="s">
        <v>863</v>
      </c>
      <c r="N311" s="134" t="s">
        <v>863</v>
      </c>
      <c r="O311" s="134" t="s">
        <v>863</v>
      </c>
      <c r="P311" s="134" t="s">
        <v>863</v>
      </c>
      <c r="Q311" s="134" t="s">
        <v>863</v>
      </c>
      <c r="R311" s="134" t="s">
        <v>863</v>
      </c>
      <c r="S311" s="134" t="s">
        <v>863</v>
      </c>
      <c r="T311" s="134" t="s">
        <v>863</v>
      </c>
    </row>
    <row r="312" spans="1:20" ht="20.100000000000001" customHeight="1" outlineLevel="1" x14ac:dyDescent="0.2">
      <c r="A312" s="525"/>
      <c r="B312" s="527"/>
      <c r="C312" s="527"/>
      <c r="D312" s="527"/>
      <c r="E312" s="527"/>
      <c r="F312" s="531"/>
      <c r="G312" s="3" t="s">
        <v>543</v>
      </c>
      <c r="H312" s="3" t="s">
        <v>863</v>
      </c>
      <c r="I312" s="3" t="s">
        <v>863</v>
      </c>
      <c r="J312" s="3" t="s">
        <v>863</v>
      </c>
      <c r="K312" s="3" t="s">
        <v>863</v>
      </c>
      <c r="L312" s="3" t="s">
        <v>863</v>
      </c>
      <c r="M312" s="3" t="s">
        <v>863</v>
      </c>
      <c r="N312" s="3" t="s">
        <v>863</v>
      </c>
      <c r="O312" s="3" t="s">
        <v>863</v>
      </c>
      <c r="P312" s="3" t="s">
        <v>863</v>
      </c>
      <c r="Q312" s="3" t="s">
        <v>863</v>
      </c>
      <c r="R312" s="3" t="s">
        <v>863</v>
      </c>
      <c r="S312" s="3" t="s">
        <v>863</v>
      </c>
      <c r="T312" s="3" t="s">
        <v>863</v>
      </c>
    </row>
    <row r="313" spans="1:20" ht="20.100000000000001" customHeight="1" outlineLevel="1" x14ac:dyDescent="0.2">
      <c r="A313" s="524">
        <v>34</v>
      </c>
      <c r="B313" s="526" t="s">
        <v>643</v>
      </c>
      <c r="C313" s="526" t="s">
        <v>673</v>
      </c>
      <c r="D313" s="526" t="s">
        <v>519</v>
      </c>
      <c r="E313" s="526" t="s">
        <v>675</v>
      </c>
      <c r="F313" s="530"/>
      <c r="G313" s="3" t="s">
        <v>542</v>
      </c>
      <c r="H313" s="135" t="str">
        <f>'L3&amp;VS-Paint'!H50</f>
        <v>32+5</v>
      </c>
      <c r="I313" s="135" t="str">
        <f>'L3&amp;VS-Paint'!I50</f>
        <v>30+3</v>
      </c>
      <c r="J313" s="135" t="str">
        <f>'L3&amp;VS-Paint'!J50</f>
        <v>30+3</v>
      </c>
      <c r="K313" s="135" t="str">
        <f>'L3&amp;VS-Paint'!K50</f>
        <v>30+3</v>
      </c>
      <c r="L313" s="135" t="str">
        <f>'L3&amp;VS-Paint'!L50</f>
        <v>31+4</v>
      </c>
      <c r="M313" s="135" t="str">
        <f>'L3&amp;VS-Paint'!M50</f>
        <v>31+4</v>
      </c>
      <c r="N313" s="135" t="str">
        <f>'L3&amp;VS-Paint'!N50</f>
        <v>31+4</v>
      </c>
      <c r="O313" s="135" t="str">
        <f>'L3&amp;VS-Paint'!O50</f>
        <v>31+5</v>
      </c>
      <c r="P313" s="135" t="str">
        <f>'L3&amp;VS-Paint'!P50</f>
        <v>31+5</v>
      </c>
      <c r="Q313" s="135" t="str">
        <f>'L3&amp;VS-Paint'!Q50</f>
        <v>31+5</v>
      </c>
      <c r="R313" s="135" t="str">
        <f>'L3&amp;VS-Paint'!R50</f>
        <v>32+5</v>
      </c>
      <c r="S313" s="135" t="str">
        <f>'L3&amp;VS-Paint'!S50</f>
        <v>32+5</v>
      </c>
      <c r="T313" s="135" t="str">
        <f>'L3&amp;VS-Paint'!T50</f>
        <v>32+5</v>
      </c>
    </row>
    <row r="314" spans="1:20" ht="20.100000000000001" customHeight="1" outlineLevel="1" x14ac:dyDescent="0.2">
      <c r="A314" s="525"/>
      <c r="B314" s="527"/>
      <c r="C314" s="527"/>
      <c r="D314" s="527"/>
      <c r="E314" s="527"/>
      <c r="F314" s="531"/>
      <c r="G314" s="3" t="s">
        <v>543</v>
      </c>
      <c r="H314" s="150" t="str">
        <f>'L3&amp;VS-Paint'!H51</f>
        <v>30+4</v>
      </c>
      <c r="I314" s="150" t="str">
        <f>'L3&amp;VS-Paint'!I51</f>
        <v>30+3</v>
      </c>
      <c r="J314" s="150" t="str">
        <f>'L3&amp;VS-Paint'!J51</f>
        <v>30+3</v>
      </c>
      <c r="K314" s="150" t="str">
        <f>'L3&amp;VS-Paint'!K51</f>
        <v>30+3</v>
      </c>
      <c r="L314" s="150" t="str">
        <f>'L3&amp;VS-Paint'!L51</f>
        <v>32+4</v>
      </c>
      <c r="M314" s="150" t="str">
        <f>'L3&amp;VS-Paint'!M51</f>
        <v>32+4</v>
      </c>
      <c r="N314" s="150" t="str">
        <f>'L3&amp;VS-Paint'!N51</f>
        <v>32+4</v>
      </c>
      <c r="O314" s="150" t="str">
        <f>'L3&amp;VS-Paint'!O51</f>
        <v>32+4</v>
      </c>
      <c r="P314" s="7" t="str">
        <f>'L3&amp;VS-Paint'!P51</f>
        <v>32+4</v>
      </c>
      <c r="Q314" s="7" t="str">
        <f>'L3&amp;VS-Paint'!Q51</f>
        <v>33+4.5</v>
      </c>
      <c r="R314" s="7" t="str">
        <f>'L3&amp;VS-Paint'!R51</f>
        <v>33+4.5</v>
      </c>
      <c r="S314" s="7">
        <f>'L3&amp;VS-Paint'!S51</f>
        <v>0</v>
      </c>
      <c r="T314" s="7">
        <f>'L3&amp;VS-Paint'!T51</f>
        <v>0</v>
      </c>
    </row>
    <row r="315" spans="1:20" ht="20.100000000000001" customHeight="1" outlineLevel="1" x14ac:dyDescent="0.2">
      <c r="A315" s="524">
        <v>35</v>
      </c>
      <c r="B315" s="526" t="s">
        <v>643</v>
      </c>
      <c r="C315" s="526" t="s">
        <v>673</v>
      </c>
      <c r="D315" s="526" t="s">
        <v>497</v>
      </c>
      <c r="E315" s="526" t="s">
        <v>676</v>
      </c>
      <c r="F315" s="530"/>
      <c r="G315" s="3" t="s">
        <v>542</v>
      </c>
      <c r="H315" s="134" t="s">
        <v>863</v>
      </c>
      <c r="I315" s="134" t="s">
        <v>863</v>
      </c>
      <c r="J315" s="134" t="s">
        <v>863</v>
      </c>
      <c r="K315" s="134" t="s">
        <v>863</v>
      </c>
      <c r="L315" s="134" t="s">
        <v>863</v>
      </c>
      <c r="M315" s="134" t="s">
        <v>863</v>
      </c>
      <c r="N315" s="134" t="s">
        <v>863</v>
      </c>
      <c r="O315" s="134" t="s">
        <v>863</v>
      </c>
      <c r="P315" s="134" t="s">
        <v>863</v>
      </c>
      <c r="Q315" s="134" t="s">
        <v>863</v>
      </c>
      <c r="R315" s="134" t="s">
        <v>863</v>
      </c>
      <c r="S315" s="134" t="s">
        <v>863</v>
      </c>
      <c r="T315" s="134" t="s">
        <v>863</v>
      </c>
    </row>
    <row r="316" spans="1:20" ht="20.100000000000001" customHeight="1" outlineLevel="1" x14ac:dyDescent="0.2">
      <c r="A316" s="525"/>
      <c r="B316" s="527"/>
      <c r="C316" s="527"/>
      <c r="D316" s="527"/>
      <c r="E316" s="527"/>
      <c r="F316" s="531"/>
      <c r="G316" s="3" t="s">
        <v>543</v>
      </c>
      <c r="H316" s="3" t="s">
        <v>863</v>
      </c>
      <c r="I316" s="3" t="s">
        <v>863</v>
      </c>
      <c r="J316" s="3" t="s">
        <v>863</v>
      </c>
      <c r="K316" s="3" t="s">
        <v>863</v>
      </c>
      <c r="L316" s="3" t="s">
        <v>863</v>
      </c>
      <c r="M316" s="3" t="s">
        <v>863</v>
      </c>
      <c r="N316" s="3" t="s">
        <v>863</v>
      </c>
      <c r="O316" s="3" t="s">
        <v>863</v>
      </c>
      <c r="P316" s="3" t="s">
        <v>863</v>
      </c>
      <c r="Q316" s="3" t="s">
        <v>863</v>
      </c>
      <c r="R316" s="3" t="s">
        <v>863</v>
      </c>
      <c r="S316" s="3" t="s">
        <v>863</v>
      </c>
      <c r="T316" s="3" t="s">
        <v>863</v>
      </c>
    </row>
    <row r="317" spans="1:20" ht="20.100000000000001" customHeight="1" outlineLevel="1" x14ac:dyDescent="0.2">
      <c r="A317" s="524">
        <v>36</v>
      </c>
      <c r="B317" s="526" t="s">
        <v>643</v>
      </c>
      <c r="C317" s="526" t="s">
        <v>673</v>
      </c>
      <c r="D317" s="526" t="s">
        <v>497</v>
      </c>
      <c r="E317" s="526" t="s">
        <v>677</v>
      </c>
      <c r="F317" s="530"/>
      <c r="G317" s="3" t="s">
        <v>542</v>
      </c>
      <c r="H317" s="134" t="s">
        <v>863</v>
      </c>
      <c r="I317" s="134" t="s">
        <v>863</v>
      </c>
      <c r="J317" s="134" t="s">
        <v>863</v>
      </c>
      <c r="K317" s="134" t="s">
        <v>863</v>
      </c>
      <c r="L317" s="134" t="s">
        <v>863</v>
      </c>
      <c r="M317" s="134" t="s">
        <v>863</v>
      </c>
      <c r="N317" s="134" t="s">
        <v>863</v>
      </c>
      <c r="O317" s="134" t="s">
        <v>863</v>
      </c>
      <c r="P317" s="134" t="s">
        <v>863</v>
      </c>
      <c r="Q317" s="134" t="s">
        <v>863</v>
      </c>
      <c r="R317" s="134" t="s">
        <v>863</v>
      </c>
      <c r="S317" s="134" t="s">
        <v>863</v>
      </c>
      <c r="T317" s="134" t="s">
        <v>863</v>
      </c>
    </row>
    <row r="318" spans="1:20" ht="20.100000000000001" customHeight="1" outlineLevel="1" x14ac:dyDescent="0.2">
      <c r="A318" s="525"/>
      <c r="B318" s="527"/>
      <c r="C318" s="527"/>
      <c r="D318" s="527"/>
      <c r="E318" s="527"/>
      <c r="F318" s="531"/>
      <c r="G318" s="3" t="s">
        <v>543</v>
      </c>
      <c r="H318" s="3" t="s">
        <v>863</v>
      </c>
      <c r="I318" s="3" t="s">
        <v>863</v>
      </c>
      <c r="J318" s="3" t="s">
        <v>863</v>
      </c>
      <c r="K318" s="3" t="s">
        <v>863</v>
      </c>
      <c r="L318" s="3" t="s">
        <v>863</v>
      </c>
      <c r="M318" s="3" t="s">
        <v>863</v>
      </c>
      <c r="N318" s="3" t="s">
        <v>863</v>
      </c>
      <c r="O318" s="3" t="s">
        <v>863</v>
      </c>
      <c r="P318" s="3" t="s">
        <v>863</v>
      </c>
      <c r="Q318" s="3" t="s">
        <v>863</v>
      </c>
      <c r="R318" s="3" t="s">
        <v>863</v>
      </c>
      <c r="S318" s="3" t="s">
        <v>863</v>
      </c>
      <c r="T318" s="3" t="s">
        <v>863</v>
      </c>
    </row>
    <row r="319" spans="1:20" ht="20.100000000000001" customHeight="1" outlineLevel="1" x14ac:dyDescent="0.2">
      <c r="A319" s="524">
        <v>37</v>
      </c>
      <c r="B319" s="526" t="s">
        <v>643</v>
      </c>
      <c r="C319" s="526" t="s">
        <v>673</v>
      </c>
      <c r="D319" s="526" t="s">
        <v>497</v>
      </c>
      <c r="E319" s="526" t="s">
        <v>678</v>
      </c>
      <c r="F319" s="530"/>
      <c r="G319" s="3" t="s">
        <v>542</v>
      </c>
      <c r="H319" s="135">
        <f>'L3&amp;VS-Paint'!H52</f>
        <v>0.1</v>
      </c>
      <c r="I319" s="135">
        <f>'L3&amp;VS-Paint'!I52</f>
        <v>0</v>
      </c>
      <c r="J319" s="135">
        <f>'L3&amp;VS-Paint'!J52</f>
        <v>0</v>
      </c>
      <c r="K319" s="135">
        <f>'L3&amp;VS-Paint'!K52</f>
        <v>0.02</v>
      </c>
      <c r="L319" s="135">
        <f>'L3&amp;VS-Paint'!L52</f>
        <v>0.02</v>
      </c>
      <c r="M319" s="135">
        <f>'L3&amp;VS-Paint'!M52</f>
        <v>0.02</v>
      </c>
      <c r="N319" s="135">
        <f>'L3&amp;VS-Paint'!N52</f>
        <v>0.04</v>
      </c>
      <c r="O319" s="135">
        <f>'L3&amp;VS-Paint'!O52</f>
        <v>0.04</v>
      </c>
      <c r="P319" s="135">
        <f>'L3&amp;VS-Paint'!P52</f>
        <v>0.04</v>
      </c>
      <c r="Q319" s="135">
        <f>'L3&amp;VS-Paint'!Q52</f>
        <v>0.06</v>
      </c>
      <c r="R319" s="135">
        <f>'L3&amp;VS-Paint'!R52</f>
        <v>0.08</v>
      </c>
      <c r="S319" s="135">
        <f>'L3&amp;VS-Paint'!S52</f>
        <v>0.08</v>
      </c>
      <c r="T319" s="135">
        <f>'L3&amp;VS-Paint'!T52</f>
        <v>0.1</v>
      </c>
    </row>
    <row r="320" spans="1:20" ht="20.100000000000001" customHeight="1" outlineLevel="1" x14ac:dyDescent="0.2">
      <c r="A320" s="525"/>
      <c r="B320" s="527"/>
      <c r="C320" s="527"/>
      <c r="D320" s="527"/>
      <c r="E320" s="527"/>
      <c r="F320" s="531"/>
      <c r="G320" s="3" t="s">
        <v>543</v>
      </c>
      <c r="H320" s="150">
        <f>'L3&amp;VS-Paint'!H53</f>
        <v>0.02</v>
      </c>
      <c r="I320" s="150">
        <f>'L3&amp;VS-Paint'!I53</f>
        <v>0.02</v>
      </c>
      <c r="J320" s="150">
        <f>'L3&amp;VS-Paint'!J53</f>
        <v>0.02</v>
      </c>
      <c r="K320" s="150">
        <f>'L3&amp;VS-Paint'!K53</f>
        <v>0.02</v>
      </c>
      <c r="L320" s="150">
        <f>'L3&amp;VS-Paint'!L53</f>
        <v>0.02</v>
      </c>
      <c r="M320" s="150">
        <f>'L3&amp;VS-Paint'!M53</f>
        <v>0.02</v>
      </c>
      <c r="N320" s="150">
        <f>'L3&amp;VS-Paint'!N53</f>
        <v>0.04</v>
      </c>
      <c r="O320" s="150">
        <f>'L3&amp;VS-Paint'!O53</f>
        <v>0.04</v>
      </c>
      <c r="P320" s="7">
        <f>'L3&amp;VS-Paint'!P53</f>
        <v>0.04</v>
      </c>
      <c r="Q320" s="7">
        <f>'L3&amp;VS-Paint'!Q53</f>
        <v>0.06</v>
      </c>
      <c r="R320" s="7">
        <f>'L3&amp;VS-Paint'!R53</f>
        <v>0</v>
      </c>
      <c r="S320" s="7">
        <f>'L3&amp;VS-Paint'!S53</f>
        <v>0</v>
      </c>
      <c r="T320" s="7">
        <f>'L3&amp;VS-Paint'!T53</f>
        <v>0</v>
      </c>
    </row>
    <row r="321" spans="1:20" ht="20.100000000000001" customHeight="1" outlineLevel="1" x14ac:dyDescent="0.2">
      <c r="A321" s="524">
        <v>38</v>
      </c>
      <c r="B321" s="526" t="s">
        <v>643</v>
      </c>
      <c r="C321" s="526" t="s">
        <v>673</v>
      </c>
      <c r="D321" s="526" t="s">
        <v>519</v>
      </c>
      <c r="E321" s="526" t="s">
        <v>679</v>
      </c>
      <c r="F321" s="530"/>
      <c r="G321" s="3" t="s">
        <v>542</v>
      </c>
      <c r="H321" s="134" t="s">
        <v>863</v>
      </c>
      <c r="I321" s="134" t="s">
        <v>863</v>
      </c>
      <c r="J321" s="134" t="s">
        <v>863</v>
      </c>
      <c r="K321" s="134" t="s">
        <v>863</v>
      </c>
      <c r="L321" s="134" t="s">
        <v>863</v>
      </c>
      <c r="M321" s="134" t="s">
        <v>863</v>
      </c>
      <c r="N321" s="134" t="s">
        <v>863</v>
      </c>
      <c r="O321" s="134" t="s">
        <v>863</v>
      </c>
      <c r="P321" s="134" t="s">
        <v>863</v>
      </c>
      <c r="Q321" s="134" t="s">
        <v>863</v>
      </c>
      <c r="R321" s="134" t="s">
        <v>863</v>
      </c>
      <c r="S321" s="134" t="s">
        <v>863</v>
      </c>
      <c r="T321" s="134" t="s">
        <v>863</v>
      </c>
    </row>
    <row r="322" spans="1:20" ht="20.100000000000001" customHeight="1" outlineLevel="1" x14ac:dyDescent="0.2">
      <c r="A322" s="525"/>
      <c r="B322" s="527"/>
      <c r="C322" s="527"/>
      <c r="D322" s="527"/>
      <c r="E322" s="527"/>
      <c r="F322" s="531"/>
      <c r="G322" s="3" t="s">
        <v>543</v>
      </c>
      <c r="H322" s="3" t="s">
        <v>863</v>
      </c>
      <c r="I322" s="3" t="s">
        <v>863</v>
      </c>
      <c r="J322" s="3" t="s">
        <v>863</v>
      </c>
      <c r="K322" s="3" t="s">
        <v>863</v>
      </c>
      <c r="L322" s="3" t="s">
        <v>863</v>
      </c>
      <c r="M322" s="3" t="s">
        <v>863</v>
      </c>
      <c r="N322" s="3" t="s">
        <v>863</v>
      </c>
      <c r="O322" s="3" t="s">
        <v>863</v>
      </c>
      <c r="P322" s="3" t="s">
        <v>863</v>
      </c>
      <c r="Q322" s="3" t="s">
        <v>863</v>
      </c>
      <c r="R322" s="3" t="s">
        <v>863</v>
      </c>
      <c r="S322" s="3" t="s">
        <v>863</v>
      </c>
      <c r="T322" s="3" t="s">
        <v>863</v>
      </c>
    </row>
    <row r="323" spans="1:20" ht="20.100000000000001" customHeight="1" outlineLevel="1" x14ac:dyDescent="0.2">
      <c r="A323" s="524">
        <v>39</v>
      </c>
      <c r="B323" s="526" t="s">
        <v>643</v>
      </c>
      <c r="C323" s="526" t="s">
        <v>673</v>
      </c>
      <c r="D323" s="526" t="s">
        <v>519</v>
      </c>
      <c r="E323" s="526" t="s">
        <v>680</v>
      </c>
      <c r="F323" s="530"/>
      <c r="G323" s="3" t="s">
        <v>542</v>
      </c>
      <c r="H323" s="134" t="s">
        <v>863</v>
      </c>
      <c r="I323" s="134" t="s">
        <v>863</v>
      </c>
      <c r="J323" s="134" t="s">
        <v>863</v>
      </c>
      <c r="K323" s="134" t="s">
        <v>863</v>
      </c>
      <c r="L323" s="134" t="s">
        <v>863</v>
      </c>
      <c r="M323" s="134" t="s">
        <v>863</v>
      </c>
      <c r="N323" s="134" t="s">
        <v>863</v>
      </c>
      <c r="O323" s="134" t="s">
        <v>863</v>
      </c>
      <c r="P323" s="134" t="s">
        <v>863</v>
      </c>
      <c r="Q323" s="134" t="s">
        <v>863</v>
      </c>
      <c r="R323" s="134" t="s">
        <v>863</v>
      </c>
      <c r="S323" s="134" t="s">
        <v>863</v>
      </c>
      <c r="T323" s="134" t="s">
        <v>863</v>
      </c>
    </row>
    <row r="324" spans="1:20" ht="20.100000000000001" customHeight="1" outlineLevel="1" x14ac:dyDescent="0.2">
      <c r="A324" s="525"/>
      <c r="B324" s="527"/>
      <c r="C324" s="527"/>
      <c r="D324" s="527"/>
      <c r="E324" s="527"/>
      <c r="F324" s="531"/>
      <c r="G324" s="3" t="s">
        <v>543</v>
      </c>
      <c r="H324" s="3" t="s">
        <v>863</v>
      </c>
      <c r="I324" s="3" t="s">
        <v>863</v>
      </c>
      <c r="J324" s="3" t="s">
        <v>863</v>
      </c>
      <c r="K324" s="3" t="s">
        <v>863</v>
      </c>
      <c r="L324" s="3" t="s">
        <v>863</v>
      </c>
      <c r="M324" s="3" t="s">
        <v>863</v>
      </c>
      <c r="N324" s="3" t="s">
        <v>863</v>
      </c>
      <c r="O324" s="3" t="s">
        <v>863</v>
      </c>
      <c r="P324" s="3" t="s">
        <v>863</v>
      </c>
      <c r="Q324" s="3" t="s">
        <v>863</v>
      </c>
      <c r="R324" s="3" t="s">
        <v>863</v>
      </c>
      <c r="S324" s="3" t="s">
        <v>863</v>
      </c>
      <c r="T324" s="3" t="s">
        <v>863</v>
      </c>
    </row>
    <row r="325" spans="1:20" ht="20.100000000000001" customHeight="1" outlineLevel="1" x14ac:dyDescent="0.2">
      <c r="A325" s="524">
        <v>40</v>
      </c>
      <c r="B325" s="526" t="s">
        <v>643</v>
      </c>
      <c r="C325" s="526" t="s">
        <v>673</v>
      </c>
      <c r="D325" s="526" t="s">
        <v>519</v>
      </c>
      <c r="E325" s="526" t="s">
        <v>681</v>
      </c>
      <c r="F325" s="530"/>
      <c r="G325" s="3" t="s">
        <v>542</v>
      </c>
      <c r="H325" s="134" t="s">
        <v>863</v>
      </c>
      <c r="I325" s="134" t="s">
        <v>863</v>
      </c>
      <c r="J325" s="134" t="s">
        <v>863</v>
      </c>
      <c r="K325" s="134" t="s">
        <v>863</v>
      </c>
      <c r="L325" s="134" t="s">
        <v>863</v>
      </c>
      <c r="M325" s="134" t="s">
        <v>863</v>
      </c>
      <c r="N325" s="134" t="s">
        <v>863</v>
      </c>
      <c r="O325" s="134" t="s">
        <v>863</v>
      </c>
      <c r="P325" s="134" t="s">
        <v>863</v>
      </c>
      <c r="Q325" s="134" t="s">
        <v>863</v>
      </c>
      <c r="R325" s="134" t="s">
        <v>863</v>
      </c>
      <c r="S325" s="134" t="s">
        <v>863</v>
      </c>
      <c r="T325" s="134" t="s">
        <v>863</v>
      </c>
    </row>
    <row r="326" spans="1:20" ht="20.100000000000001" customHeight="1" outlineLevel="1" x14ac:dyDescent="0.2">
      <c r="A326" s="525"/>
      <c r="B326" s="527"/>
      <c r="C326" s="527"/>
      <c r="D326" s="527"/>
      <c r="E326" s="527"/>
      <c r="F326" s="531"/>
      <c r="G326" s="3" t="s">
        <v>543</v>
      </c>
      <c r="H326" s="3" t="s">
        <v>863</v>
      </c>
      <c r="I326" s="3" t="s">
        <v>863</v>
      </c>
      <c r="J326" s="3" t="s">
        <v>863</v>
      </c>
      <c r="K326" s="3" t="s">
        <v>863</v>
      </c>
      <c r="L326" s="3" t="s">
        <v>863</v>
      </c>
      <c r="M326" s="3" t="s">
        <v>863</v>
      </c>
      <c r="N326" s="3" t="s">
        <v>863</v>
      </c>
      <c r="O326" s="3" t="s">
        <v>863</v>
      </c>
      <c r="P326" s="3" t="s">
        <v>863</v>
      </c>
      <c r="Q326" s="3" t="s">
        <v>863</v>
      </c>
      <c r="R326" s="3" t="s">
        <v>863</v>
      </c>
      <c r="S326" s="3" t="s">
        <v>863</v>
      </c>
      <c r="T326" s="3" t="s">
        <v>863</v>
      </c>
    </row>
    <row r="327" spans="1:20" ht="20.100000000000001" customHeight="1" outlineLevel="1" x14ac:dyDescent="0.2">
      <c r="A327" s="524">
        <v>41</v>
      </c>
      <c r="B327" s="526" t="s">
        <v>643</v>
      </c>
      <c r="C327" s="526" t="s">
        <v>673</v>
      </c>
      <c r="D327" s="526" t="s">
        <v>497</v>
      </c>
      <c r="E327" s="526" t="s">
        <v>635</v>
      </c>
      <c r="F327" s="530"/>
      <c r="G327" s="3" t="s">
        <v>542</v>
      </c>
      <c r="H327" s="134">
        <v>36</v>
      </c>
      <c r="I327" s="134">
        <v>36</v>
      </c>
      <c r="J327" s="134">
        <v>36</v>
      </c>
      <c r="K327" s="134">
        <v>36</v>
      </c>
      <c r="L327" s="134">
        <v>36</v>
      </c>
      <c r="M327" s="134">
        <v>36</v>
      </c>
      <c r="N327" s="134">
        <v>36</v>
      </c>
      <c r="O327" s="134">
        <v>36</v>
      </c>
      <c r="P327" s="134">
        <v>36</v>
      </c>
      <c r="Q327" s="134">
        <v>36</v>
      </c>
      <c r="R327" s="134">
        <v>36</v>
      </c>
      <c r="S327" s="134">
        <v>36</v>
      </c>
      <c r="T327" s="134">
        <v>36</v>
      </c>
    </row>
    <row r="328" spans="1:20" ht="20.100000000000001" customHeight="1" outlineLevel="1" x14ac:dyDescent="0.2">
      <c r="A328" s="525"/>
      <c r="B328" s="527"/>
      <c r="C328" s="527"/>
      <c r="D328" s="527"/>
      <c r="E328" s="527"/>
      <c r="F328" s="531"/>
      <c r="G328" s="3" t="s">
        <v>543</v>
      </c>
      <c r="H328" s="144">
        <v>9</v>
      </c>
      <c r="I328" s="144">
        <v>9</v>
      </c>
      <c r="J328" s="144">
        <v>20</v>
      </c>
      <c r="K328" s="144">
        <v>13</v>
      </c>
      <c r="L328" s="144">
        <v>3</v>
      </c>
      <c r="M328" s="144">
        <v>1</v>
      </c>
      <c r="N328" s="144">
        <v>1</v>
      </c>
      <c r="O328" s="144">
        <v>2</v>
      </c>
      <c r="P328" s="3"/>
      <c r="Q328" s="3"/>
      <c r="R328" s="3"/>
      <c r="S328" s="3"/>
      <c r="T328" s="3"/>
    </row>
    <row r="329" spans="1:20" ht="20.100000000000001" customHeight="1" outlineLevel="1" x14ac:dyDescent="0.2">
      <c r="A329" s="524">
        <v>42</v>
      </c>
      <c r="B329" s="526" t="s">
        <v>643</v>
      </c>
      <c r="C329" s="526" t="s">
        <v>673</v>
      </c>
      <c r="D329" s="526" t="s">
        <v>497</v>
      </c>
      <c r="E329" s="526" t="s">
        <v>682</v>
      </c>
      <c r="F329" s="530"/>
      <c r="G329" s="3" t="s">
        <v>542</v>
      </c>
      <c r="H329" s="135">
        <f>'L3&amp;VS-Paint'!H48</f>
        <v>0.75</v>
      </c>
      <c r="I329" s="135">
        <f>'L3&amp;VS-Paint'!I48</f>
        <v>0.7</v>
      </c>
      <c r="J329" s="135">
        <f>'L3&amp;VS-Paint'!J48</f>
        <v>0.7</v>
      </c>
      <c r="K329" s="135">
        <f>'L3&amp;VS-Paint'!K48</f>
        <v>0.7</v>
      </c>
      <c r="L329" s="135">
        <f>'L3&amp;VS-Paint'!L48</f>
        <v>0.72</v>
      </c>
      <c r="M329" s="135">
        <f>'L3&amp;VS-Paint'!M48</f>
        <v>0.72</v>
      </c>
      <c r="N329" s="135">
        <f>'L3&amp;VS-Paint'!N48</f>
        <v>0.72</v>
      </c>
      <c r="O329" s="135">
        <f>'L3&amp;VS-Paint'!O48</f>
        <v>0.74</v>
      </c>
      <c r="P329" s="135">
        <f>'L3&amp;VS-Paint'!P48</f>
        <v>0.74</v>
      </c>
      <c r="Q329" s="135">
        <f>'L3&amp;VS-Paint'!Q48</f>
        <v>0.74</v>
      </c>
      <c r="R329" s="135">
        <f>'L3&amp;VS-Paint'!R48</f>
        <v>0.75</v>
      </c>
      <c r="S329" s="135">
        <f>'L3&amp;VS-Paint'!S48</f>
        <v>0.75</v>
      </c>
      <c r="T329" s="135">
        <f>'L3&amp;VS-Paint'!T48</f>
        <v>0.75</v>
      </c>
    </row>
    <row r="330" spans="1:20" ht="20.100000000000001" customHeight="1" outlineLevel="1" x14ac:dyDescent="0.2">
      <c r="A330" s="525"/>
      <c r="B330" s="527"/>
      <c r="C330" s="527"/>
      <c r="D330" s="527"/>
      <c r="E330" s="527"/>
      <c r="F330" s="531"/>
      <c r="G330" s="3" t="s">
        <v>543</v>
      </c>
      <c r="H330" s="160">
        <f>'L3&amp;VS-Paint'!H49</f>
        <v>0.69</v>
      </c>
      <c r="I330" s="160">
        <f>'L3&amp;VS-Paint'!I49</f>
        <v>0.61</v>
      </c>
      <c r="J330" s="150">
        <f>'L3&amp;VS-Paint'!J49</f>
        <v>0.71</v>
      </c>
      <c r="K330" s="150">
        <f>'L3&amp;VS-Paint'!K49</f>
        <v>0.73</v>
      </c>
      <c r="L330" s="160">
        <f>'L3&amp;VS-Paint'!L49</f>
        <v>0.69</v>
      </c>
      <c r="M330" s="150">
        <f>'L3&amp;VS-Paint'!M49</f>
        <v>0.72</v>
      </c>
      <c r="N330" s="150">
        <f>'L3&amp;VS-Paint'!N49</f>
        <v>0.74</v>
      </c>
      <c r="O330" s="7">
        <f>'L3&amp;VS-Paint'!O49</f>
        <v>0.74</v>
      </c>
      <c r="P330" s="7">
        <f>'L3&amp;VS-Paint'!P49</f>
        <v>0.75</v>
      </c>
      <c r="Q330" s="7">
        <f>'L3&amp;VS-Paint'!Q49</f>
        <v>0</v>
      </c>
      <c r="R330" s="7">
        <f>'L3&amp;VS-Paint'!R49</f>
        <v>0</v>
      </c>
      <c r="S330" s="7">
        <f>'L3&amp;VS-Paint'!S49</f>
        <v>0</v>
      </c>
      <c r="T330" s="7">
        <f>'L3&amp;VS-Paint'!T49</f>
        <v>0</v>
      </c>
    </row>
    <row r="331" spans="1:20" ht="20.100000000000001" customHeight="1" outlineLevel="1" x14ac:dyDescent="0.2">
      <c r="A331" s="524">
        <v>43</v>
      </c>
      <c r="B331" s="526" t="s">
        <v>643</v>
      </c>
      <c r="C331" s="526" t="s">
        <v>673</v>
      </c>
      <c r="D331" s="526" t="s">
        <v>519</v>
      </c>
      <c r="E331" s="526" t="s">
        <v>864</v>
      </c>
      <c r="F331" s="530"/>
      <c r="G331" s="3" t="s">
        <v>542</v>
      </c>
      <c r="H331" s="134">
        <v>184</v>
      </c>
      <c r="I331" s="134">
        <v>184</v>
      </c>
      <c r="J331" s="134">
        <v>184</v>
      </c>
      <c r="K331" s="134">
        <v>184</v>
      </c>
      <c r="L331" s="134">
        <v>184</v>
      </c>
      <c r="M331" s="134">
        <v>184</v>
      </c>
      <c r="N331" s="134">
        <v>184</v>
      </c>
      <c r="O331" s="134">
        <v>184</v>
      </c>
      <c r="P331" s="134">
        <v>184</v>
      </c>
      <c r="Q331" s="134">
        <v>184</v>
      </c>
      <c r="R331" s="134">
        <v>184</v>
      </c>
      <c r="S331" s="134">
        <v>184</v>
      </c>
      <c r="T331" s="134">
        <v>184</v>
      </c>
    </row>
    <row r="332" spans="1:20" ht="20.100000000000001" customHeight="1" outlineLevel="1" x14ac:dyDescent="0.2">
      <c r="A332" s="525"/>
      <c r="B332" s="527"/>
      <c r="C332" s="527"/>
      <c r="D332" s="527"/>
      <c r="E332" s="527"/>
      <c r="F332" s="531"/>
      <c r="G332" s="3" t="s">
        <v>543</v>
      </c>
      <c r="H332" s="3">
        <v>4.5</v>
      </c>
      <c r="I332" s="3">
        <v>6</v>
      </c>
      <c r="J332" s="3">
        <v>6</v>
      </c>
      <c r="K332" s="3">
        <v>13</v>
      </c>
      <c r="L332" s="3">
        <v>13</v>
      </c>
      <c r="M332" s="3">
        <v>13</v>
      </c>
      <c r="N332" s="3">
        <v>15.5</v>
      </c>
      <c r="O332" s="3">
        <v>15.5</v>
      </c>
      <c r="P332" s="3"/>
      <c r="Q332" s="3"/>
      <c r="R332" s="3"/>
      <c r="S332" s="3"/>
      <c r="T332" s="3"/>
    </row>
    <row r="335" spans="1:20" ht="20.100000000000001" customHeight="1" x14ac:dyDescent="0.2">
      <c r="A335" s="117" t="s">
        <v>687</v>
      </c>
      <c r="B335" s="69"/>
      <c r="C335" s="62"/>
      <c r="D335" s="62"/>
      <c r="E335" s="208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124" t="s">
        <v>587</v>
      </c>
      <c r="Q335" s="122"/>
      <c r="R335" s="122" t="s">
        <v>641</v>
      </c>
      <c r="S335" s="97"/>
      <c r="T335" s="97"/>
    </row>
    <row r="336" spans="1:20" ht="20.100000000000001" customHeight="1" x14ac:dyDescent="0.2">
      <c r="A336" s="120"/>
      <c r="B336" s="120"/>
      <c r="C336" s="122"/>
      <c r="D336" s="122"/>
      <c r="E336" s="209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</row>
    <row r="337" spans="1:20" ht="39" customHeight="1" outlineLevel="1" x14ac:dyDescent="0.2">
      <c r="A337" s="32" t="s">
        <v>0</v>
      </c>
      <c r="B337" s="32" t="s">
        <v>59</v>
      </c>
      <c r="C337" s="32" t="s">
        <v>62</v>
      </c>
      <c r="D337" s="119" t="s">
        <v>584</v>
      </c>
      <c r="E337" s="119" t="s">
        <v>49</v>
      </c>
      <c r="F337" s="32" t="s">
        <v>545</v>
      </c>
      <c r="G337" s="32"/>
      <c r="H337" s="32" t="s">
        <v>627</v>
      </c>
      <c r="I337" s="32" t="s">
        <v>485</v>
      </c>
      <c r="J337" s="32" t="s">
        <v>486</v>
      </c>
      <c r="K337" s="32" t="s">
        <v>487</v>
      </c>
      <c r="L337" s="32" t="s">
        <v>488</v>
      </c>
      <c r="M337" s="32" t="s">
        <v>489</v>
      </c>
      <c r="N337" s="32" t="s">
        <v>490</v>
      </c>
      <c r="O337" s="32" t="s">
        <v>491</v>
      </c>
      <c r="P337" s="32" t="s">
        <v>492</v>
      </c>
      <c r="Q337" s="32" t="s">
        <v>493</v>
      </c>
      <c r="R337" s="32" t="s">
        <v>494</v>
      </c>
      <c r="S337" s="32" t="s">
        <v>495</v>
      </c>
      <c r="T337" s="32" t="s">
        <v>496</v>
      </c>
    </row>
    <row r="338" spans="1:20" ht="20.100000000000001" customHeight="1" outlineLevel="1" x14ac:dyDescent="0.2">
      <c r="A338" s="524">
        <v>1</v>
      </c>
      <c r="B338" s="526" t="s">
        <v>643</v>
      </c>
      <c r="C338" s="219" t="s">
        <v>644</v>
      </c>
      <c r="D338" s="219" t="s">
        <v>519</v>
      </c>
      <c r="E338" s="436" t="s">
        <v>645</v>
      </c>
      <c r="F338" s="221"/>
      <c r="G338" s="3" t="s">
        <v>542</v>
      </c>
      <c r="H338" s="134">
        <v>0</v>
      </c>
      <c r="I338" s="134">
        <v>0</v>
      </c>
      <c r="J338" s="134">
        <v>0</v>
      </c>
      <c r="K338" s="134">
        <v>0</v>
      </c>
      <c r="L338" s="134">
        <v>0</v>
      </c>
      <c r="M338" s="134">
        <v>0</v>
      </c>
      <c r="N338" s="134"/>
      <c r="O338" s="134"/>
      <c r="P338" s="134"/>
      <c r="Q338" s="134"/>
      <c r="R338" s="134"/>
      <c r="S338" s="134"/>
      <c r="T338" s="134"/>
    </row>
    <row r="339" spans="1:20" ht="20.100000000000001" customHeight="1" outlineLevel="1" x14ac:dyDescent="0.2">
      <c r="A339" s="525"/>
      <c r="B339" s="527"/>
      <c r="C339" s="220"/>
      <c r="D339" s="220"/>
      <c r="E339" s="437"/>
      <c r="F339" s="222"/>
      <c r="G339" s="3" t="s">
        <v>543</v>
      </c>
      <c r="H339" s="144">
        <v>0</v>
      </c>
      <c r="I339" s="144">
        <v>0</v>
      </c>
      <c r="J339" s="144">
        <v>0</v>
      </c>
      <c r="K339" s="144">
        <v>0</v>
      </c>
      <c r="L339" s="144">
        <v>0</v>
      </c>
      <c r="M339" s="144">
        <v>0</v>
      </c>
      <c r="N339" s="3"/>
      <c r="O339" s="3"/>
      <c r="P339" s="3"/>
      <c r="Q339" s="3"/>
      <c r="R339" s="3"/>
      <c r="S339" s="3"/>
      <c r="T339" s="3"/>
    </row>
    <row r="340" spans="1:20" ht="20.100000000000001" customHeight="1" outlineLevel="1" x14ac:dyDescent="0.2">
      <c r="A340" s="524">
        <v>2</v>
      </c>
      <c r="B340" s="526" t="s">
        <v>643</v>
      </c>
      <c r="C340" s="219" t="s">
        <v>644</v>
      </c>
      <c r="D340" s="219" t="s">
        <v>519</v>
      </c>
      <c r="E340" s="436" t="s">
        <v>646</v>
      </c>
      <c r="F340" s="221"/>
      <c r="G340" s="3" t="s">
        <v>542</v>
      </c>
      <c r="H340" s="134">
        <v>0</v>
      </c>
      <c r="I340" s="134">
        <v>0</v>
      </c>
      <c r="J340" s="134">
        <v>0</v>
      </c>
      <c r="K340" s="134">
        <v>0</v>
      </c>
      <c r="L340" s="134">
        <v>0</v>
      </c>
      <c r="M340" s="134">
        <v>0</v>
      </c>
      <c r="N340" s="134"/>
      <c r="O340" s="134"/>
      <c r="P340" s="134"/>
      <c r="Q340" s="134"/>
      <c r="R340" s="134"/>
      <c r="S340" s="134"/>
      <c r="T340" s="134"/>
    </row>
    <row r="341" spans="1:20" ht="20.100000000000001" customHeight="1" outlineLevel="1" x14ac:dyDescent="0.2">
      <c r="A341" s="525"/>
      <c r="B341" s="527"/>
      <c r="C341" s="220"/>
      <c r="D341" s="220"/>
      <c r="E341" s="437"/>
      <c r="F341" s="222"/>
      <c r="G341" s="3" t="s">
        <v>543</v>
      </c>
      <c r="H341" s="144">
        <v>0</v>
      </c>
      <c r="I341" s="144">
        <v>0</v>
      </c>
      <c r="J341" s="144">
        <v>0</v>
      </c>
      <c r="K341" s="144">
        <v>0</v>
      </c>
      <c r="L341" s="144">
        <v>0</v>
      </c>
      <c r="M341" s="144">
        <v>0</v>
      </c>
      <c r="N341" s="3"/>
      <c r="O341" s="3"/>
      <c r="P341" s="3"/>
      <c r="Q341" s="3"/>
      <c r="R341" s="3"/>
      <c r="S341" s="3"/>
      <c r="T341" s="3"/>
    </row>
    <row r="342" spans="1:20" ht="20.100000000000001" customHeight="1" outlineLevel="1" x14ac:dyDescent="0.2">
      <c r="A342" s="524">
        <v>3</v>
      </c>
      <c r="B342" s="526" t="s">
        <v>643</v>
      </c>
      <c r="C342" s="219" t="s">
        <v>644</v>
      </c>
      <c r="D342" s="219" t="s">
        <v>519</v>
      </c>
      <c r="E342" s="436" t="s">
        <v>647</v>
      </c>
      <c r="F342" s="221"/>
      <c r="G342" s="3" t="s">
        <v>542</v>
      </c>
      <c r="H342" s="135">
        <v>0.95</v>
      </c>
      <c r="I342" s="135" t="s">
        <v>703</v>
      </c>
      <c r="J342" s="135" t="s">
        <v>703</v>
      </c>
      <c r="K342" s="135" t="s">
        <v>703</v>
      </c>
      <c r="L342" s="135" t="s">
        <v>703</v>
      </c>
      <c r="M342" s="135" t="s">
        <v>703</v>
      </c>
      <c r="N342" s="134"/>
      <c r="O342" s="134"/>
      <c r="P342" s="134"/>
      <c r="Q342" s="134"/>
      <c r="R342" s="134"/>
      <c r="S342" s="134"/>
      <c r="T342" s="134"/>
    </row>
    <row r="343" spans="1:20" ht="20.100000000000001" customHeight="1" outlineLevel="1" x14ac:dyDescent="0.2">
      <c r="A343" s="525"/>
      <c r="B343" s="527"/>
      <c r="C343" s="220"/>
      <c r="D343" s="220"/>
      <c r="E343" s="437"/>
      <c r="F343" s="222"/>
      <c r="G343" s="3" t="s">
        <v>543</v>
      </c>
      <c r="H343" s="7" t="s">
        <v>605</v>
      </c>
      <c r="I343" s="7" t="s">
        <v>594</v>
      </c>
      <c r="J343" s="7" t="s">
        <v>594</v>
      </c>
      <c r="K343" s="7" t="s">
        <v>594</v>
      </c>
      <c r="L343" s="7" t="s">
        <v>594</v>
      </c>
      <c r="M343" s="7" t="s">
        <v>594</v>
      </c>
      <c r="N343" s="3"/>
      <c r="O343" s="3"/>
      <c r="P343" s="3"/>
      <c r="Q343" s="3"/>
      <c r="R343" s="3"/>
      <c r="S343" s="3"/>
      <c r="T343" s="3"/>
    </row>
    <row r="344" spans="1:20" ht="20.100000000000001" customHeight="1" outlineLevel="1" x14ac:dyDescent="0.2">
      <c r="A344" s="524">
        <v>4</v>
      </c>
      <c r="B344" s="526" t="s">
        <v>643</v>
      </c>
      <c r="C344" s="219" t="s">
        <v>644</v>
      </c>
      <c r="D344" s="219" t="s">
        <v>519</v>
      </c>
      <c r="E344" s="440" t="s">
        <v>688</v>
      </c>
      <c r="F344" s="221"/>
      <c r="G344" s="3" t="s">
        <v>542</v>
      </c>
      <c r="H344" s="135">
        <v>1</v>
      </c>
      <c r="I344" s="135">
        <v>1</v>
      </c>
      <c r="J344" s="135">
        <v>1</v>
      </c>
      <c r="K344" s="135">
        <v>1</v>
      </c>
      <c r="L344" s="135">
        <v>1</v>
      </c>
      <c r="M344" s="135">
        <v>1</v>
      </c>
      <c r="N344" s="134"/>
      <c r="O344" s="134"/>
      <c r="P344" s="134"/>
      <c r="Q344" s="134"/>
      <c r="R344" s="134"/>
      <c r="S344" s="134"/>
      <c r="T344" s="134"/>
    </row>
    <row r="345" spans="1:20" ht="20.100000000000001" customHeight="1" outlineLevel="1" x14ac:dyDescent="0.2">
      <c r="A345" s="525"/>
      <c r="B345" s="527"/>
      <c r="C345" s="220"/>
      <c r="D345" s="220"/>
      <c r="E345" s="437"/>
      <c r="F345" s="222"/>
      <c r="G345" s="3" t="s">
        <v>543</v>
      </c>
      <c r="H345" s="7">
        <v>1</v>
      </c>
      <c r="I345" s="7">
        <v>1</v>
      </c>
      <c r="J345" s="7">
        <v>1</v>
      </c>
      <c r="K345" s="7">
        <v>1</v>
      </c>
      <c r="L345" s="7">
        <v>1</v>
      </c>
      <c r="M345" s="7">
        <v>1</v>
      </c>
      <c r="N345" s="3"/>
      <c r="O345" s="3"/>
      <c r="P345" s="3"/>
      <c r="Q345" s="3"/>
      <c r="R345" s="3"/>
      <c r="S345" s="3"/>
      <c r="T345" s="3"/>
    </row>
    <row r="346" spans="1:20" ht="20.100000000000001" customHeight="1" outlineLevel="1" x14ac:dyDescent="0.2">
      <c r="A346" s="217">
        <v>13</v>
      </c>
      <c r="B346" s="219" t="s">
        <v>61</v>
      </c>
      <c r="C346" s="219" t="s">
        <v>67</v>
      </c>
      <c r="D346" s="219" t="s">
        <v>52</v>
      </c>
      <c r="E346" s="438" t="s">
        <v>553</v>
      </c>
      <c r="F346" s="221"/>
      <c r="G346" s="3" t="s">
        <v>542</v>
      </c>
      <c r="H346" s="168">
        <v>4</v>
      </c>
      <c r="I346" s="252">
        <v>16</v>
      </c>
      <c r="J346" s="252">
        <v>16</v>
      </c>
      <c r="K346" s="252">
        <v>16</v>
      </c>
      <c r="L346" s="252">
        <v>12</v>
      </c>
      <c r="M346" s="252">
        <v>12</v>
      </c>
      <c r="N346" s="137">
        <v>12</v>
      </c>
      <c r="O346" s="137">
        <v>8</v>
      </c>
      <c r="P346" s="137">
        <v>8</v>
      </c>
      <c r="Q346" s="137">
        <v>8</v>
      </c>
      <c r="R346" s="137">
        <v>4</v>
      </c>
      <c r="S346" s="137">
        <v>4</v>
      </c>
      <c r="T346" s="137">
        <v>4</v>
      </c>
    </row>
    <row r="347" spans="1:20" ht="20.100000000000001" customHeight="1" outlineLevel="1" x14ac:dyDescent="0.2">
      <c r="A347" s="218"/>
      <c r="B347" s="220"/>
      <c r="C347" s="220"/>
      <c r="D347" s="220"/>
      <c r="E347" s="439"/>
      <c r="F347" s="222"/>
      <c r="G347" s="3" t="s">
        <v>543</v>
      </c>
      <c r="H347" s="108">
        <v>4</v>
      </c>
      <c r="I347" s="253">
        <v>10</v>
      </c>
      <c r="J347" s="253">
        <v>4</v>
      </c>
      <c r="K347" s="253">
        <v>13</v>
      </c>
      <c r="L347" s="253">
        <v>12</v>
      </c>
      <c r="M347" s="254">
        <v>21</v>
      </c>
      <c r="N347" s="100"/>
      <c r="O347" s="100"/>
      <c r="P347" s="100"/>
      <c r="Q347" s="100"/>
      <c r="R347" s="100"/>
      <c r="S347" s="100"/>
      <c r="T347" s="100"/>
    </row>
    <row r="348" spans="1:20" ht="20.100000000000001" customHeight="1" outlineLevel="1" x14ac:dyDescent="0.2">
      <c r="A348" s="217">
        <v>14</v>
      </c>
      <c r="B348" s="219" t="s">
        <v>61</v>
      </c>
      <c r="C348" s="219" t="s">
        <v>67</v>
      </c>
      <c r="D348" s="219" t="s">
        <v>51</v>
      </c>
      <c r="E348" s="438" t="s">
        <v>500</v>
      </c>
      <c r="F348" s="223"/>
      <c r="G348" s="3" t="s">
        <v>542</v>
      </c>
      <c r="H348" s="169">
        <v>0.66</v>
      </c>
      <c r="I348" s="255">
        <v>0.66</v>
      </c>
      <c r="J348" s="255">
        <v>0.66</v>
      </c>
      <c r="K348" s="255">
        <v>0.66</v>
      </c>
      <c r="L348" s="255">
        <v>0.66</v>
      </c>
      <c r="M348" s="255">
        <v>0.66</v>
      </c>
      <c r="N348" s="136">
        <v>0.66</v>
      </c>
      <c r="O348" s="136">
        <v>0.66</v>
      </c>
      <c r="P348" s="136">
        <v>0.66</v>
      </c>
      <c r="Q348" s="136">
        <v>0.66</v>
      </c>
      <c r="R348" s="136">
        <v>0.66</v>
      </c>
      <c r="S348" s="136">
        <v>0.66</v>
      </c>
      <c r="T348" s="136">
        <v>0.66</v>
      </c>
    </row>
    <row r="349" spans="1:20" ht="20.100000000000001" customHeight="1" outlineLevel="1" x14ac:dyDescent="0.2">
      <c r="A349" s="218"/>
      <c r="B349" s="220"/>
      <c r="C349" s="220"/>
      <c r="D349" s="220"/>
      <c r="E349" s="439"/>
      <c r="F349" s="224"/>
      <c r="G349" s="3" t="s">
        <v>543</v>
      </c>
      <c r="H349" s="109">
        <v>0.66</v>
      </c>
      <c r="I349" s="256">
        <v>0.85</v>
      </c>
      <c r="J349" s="256">
        <v>0.84</v>
      </c>
      <c r="K349" s="256">
        <v>0.84</v>
      </c>
      <c r="L349" s="256">
        <v>0.84</v>
      </c>
      <c r="M349" s="256">
        <v>0.84</v>
      </c>
      <c r="N349" s="101"/>
      <c r="O349" s="101"/>
      <c r="P349" s="101"/>
      <c r="Q349" s="101"/>
      <c r="R349" s="101"/>
      <c r="S349" s="101"/>
      <c r="T349" s="101"/>
    </row>
    <row r="350" spans="1:20" ht="20.100000000000001" customHeight="1" outlineLevel="1" x14ac:dyDescent="0.2">
      <c r="A350" s="217">
        <v>15</v>
      </c>
      <c r="B350" s="219" t="s">
        <v>61</v>
      </c>
      <c r="C350" s="219" t="s">
        <v>67</v>
      </c>
      <c r="D350" s="219" t="s">
        <v>52</v>
      </c>
      <c r="E350" s="438" t="s">
        <v>501</v>
      </c>
      <c r="F350" s="221"/>
      <c r="G350" s="3" t="s">
        <v>542</v>
      </c>
      <c r="H350" s="168">
        <v>9</v>
      </c>
      <c r="I350" s="252">
        <v>21</v>
      </c>
      <c r="J350" s="252">
        <v>21</v>
      </c>
      <c r="K350" s="252">
        <v>21</v>
      </c>
      <c r="L350" s="252">
        <v>20</v>
      </c>
      <c r="M350" s="252">
        <v>18</v>
      </c>
      <c r="N350" s="137">
        <v>16</v>
      </c>
      <c r="O350" s="137">
        <v>16</v>
      </c>
      <c r="P350" s="137">
        <v>15</v>
      </c>
      <c r="Q350" s="137">
        <v>15</v>
      </c>
      <c r="R350" s="137">
        <v>11</v>
      </c>
      <c r="S350" s="137">
        <v>10</v>
      </c>
      <c r="T350" s="137">
        <v>9</v>
      </c>
    </row>
    <row r="351" spans="1:20" ht="20.100000000000001" customHeight="1" outlineLevel="1" x14ac:dyDescent="0.2">
      <c r="A351" s="218"/>
      <c r="B351" s="220"/>
      <c r="C351" s="220"/>
      <c r="D351" s="220"/>
      <c r="E351" s="439"/>
      <c r="F351" s="222"/>
      <c r="G351" s="3" t="s">
        <v>543</v>
      </c>
      <c r="H351" s="110">
        <v>9</v>
      </c>
      <c r="I351" s="253">
        <v>21</v>
      </c>
      <c r="J351" s="254">
        <v>23</v>
      </c>
      <c r="K351" s="254">
        <v>30</v>
      </c>
      <c r="L351" s="254">
        <v>32</v>
      </c>
      <c r="M351" s="254">
        <v>19</v>
      </c>
      <c r="N351" s="101"/>
      <c r="O351" s="101"/>
      <c r="P351" s="101"/>
      <c r="Q351" s="101"/>
      <c r="R351" s="101"/>
      <c r="S351" s="101"/>
      <c r="T351" s="101"/>
    </row>
    <row r="352" spans="1:20" ht="20.100000000000001" customHeight="1" outlineLevel="1" x14ac:dyDescent="0.2">
      <c r="A352" s="217">
        <v>16</v>
      </c>
      <c r="B352" s="219" t="s">
        <v>61</v>
      </c>
      <c r="C352" s="219" t="s">
        <v>67</v>
      </c>
      <c r="D352" s="219" t="s">
        <v>51</v>
      </c>
      <c r="E352" s="438" t="s">
        <v>502</v>
      </c>
      <c r="F352" s="221"/>
      <c r="G352" s="3" t="s">
        <v>542</v>
      </c>
      <c r="H352" s="168">
        <v>3</v>
      </c>
      <c r="I352" s="252">
        <v>4</v>
      </c>
      <c r="J352" s="252">
        <v>4</v>
      </c>
      <c r="K352" s="252">
        <v>4</v>
      </c>
      <c r="L352" s="252">
        <v>4</v>
      </c>
      <c r="M352" s="252">
        <v>4</v>
      </c>
      <c r="N352" s="137">
        <v>4</v>
      </c>
      <c r="O352" s="137">
        <v>3.5</v>
      </c>
      <c r="P352" s="137">
        <v>3.5</v>
      </c>
      <c r="Q352" s="137">
        <v>3.5</v>
      </c>
      <c r="R352" s="137">
        <v>3</v>
      </c>
      <c r="S352" s="137">
        <v>3</v>
      </c>
      <c r="T352" s="137">
        <v>3</v>
      </c>
    </row>
    <row r="353" spans="1:20" ht="20.100000000000001" customHeight="1" outlineLevel="1" x14ac:dyDescent="0.2">
      <c r="A353" s="218"/>
      <c r="B353" s="220"/>
      <c r="C353" s="220"/>
      <c r="D353" s="220"/>
      <c r="E353" s="439"/>
      <c r="F353" s="222"/>
      <c r="G353" s="3" t="s">
        <v>543</v>
      </c>
      <c r="H353" s="126">
        <v>3</v>
      </c>
      <c r="I353" s="257">
        <v>1</v>
      </c>
      <c r="J353" s="257">
        <v>2</v>
      </c>
      <c r="K353" s="257">
        <v>3</v>
      </c>
      <c r="L353" s="257">
        <v>3</v>
      </c>
      <c r="M353" s="257">
        <v>2</v>
      </c>
      <c r="N353" s="101"/>
      <c r="O353" s="101"/>
      <c r="P353" s="101"/>
      <c r="Q353" s="101"/>
      <c r="R353" s="101"/>
      <c r="S353" s="101"/>
      <c r="T353" s="101"/>
    </row>
    <row r="354" spans="1:20" ht="20.100000000000001" customHeight="1" outlineLevel="1" x14ac:dyDescent="0.2">
      <c r="A354" s="217">
        <v>17</v>
      </c>
      <c r="B354" s="219" t="s">
        <v>61</v>
      </c>
      <c r="C354" s="219" t="s">
        <v>67</v>
      </c>
      <c r="D354" s="219" t="s">
        <v>52</v>
      </c>
      <c r="E354" s="438" t="s">
        <v>503</v>
      </c>
      <c r="F354" s="221"/>
      <c r="G354" s="3" t="s">
        <v>542</v>
      </c>
      <c r="H354" s="172">
        <v>0.95499999999999996</v>
      </c>
      <c r="I354" s="258">
        <v>0.95499999999999996</v>
      </c>
      <c r="J354" s="258">
        <v>0.95499999999999996</v>
      </c>
      <c r="K354" s="258">
        <v>0.95499999999999996</v>
      </c>
      <c r="L354" s="258">
        <v>0.95499999999999996</v>
      </c>
      <c r="M354" s="258">
        <v>0.95499999999999996</v>
      </c>
      <c r="N354" s="140">
        <v>0.95499999999999996</v>
      </c>
      <c r="O354" s="140">
        <v>0.95499999999999996</v>
      </c>
      <c r="P354" s="140">
        <v>0.95499999999999996</v>
      </c>
      <c r="Q354" s="140">
        <v>0.95499999999999996</v>
      </c>
      <c r="R354" s="140">
        <v>0.95499999999999996</v>
      </c>
      <c r="S354" s="140">
        <v>0.95499999999999996</v>
      </c>
      <c r="T354" s="140">
        <v>0.95499999999999996</v>
      </c>
    </row>
    <row r="355" spans="1:20" ht="20.100000000000001" customHeight="1" outlineLevel="1" x14ac:dyDescent="0.2">
      <c r="A355" s="218"/>
      <c r="B355" s="220"/>
      <c r="C355" s="220"/>
      <c r="D355" s="220"/>
      <c r="E355" s="439"/>
      <c r="F355" s="222"/>
      <c r="G355" s="3" t="s">
        <v>543</v>
      </c>
      <c r="H355" s="112">
        <v>0.95499999999999996</v>
      </c>
      <c r="I355" s="259">
        <v>0.96599999999999997</v>
      </c>
      <c r="J355" s="259">
        <v>0.98299999999999998</v>
      </c>
      <c r="K355" s="259">
        <v>0.97299999999999998</v>
      </c>
      <c r="L355" s="259">
        <v>0.95899999999999996</v>
      </c>
      <c r="M355" s="259">
        <v>0.95699999999999996</v>
      </c>
      <c r="N355" s="103"/>
      <c r="O355" s="103"/>
      <c r="P355" s="103"/>
      <c r="Q355" s="103"/>
      <c r="R355" s="103"/>
      <c r="S355" s="103"/>
      <c r="T355" s="103"/>
    </row>
    <row r="356" spans="1:20" ht="20.100000000000001" customHeight="1" outlineLevel="1" x14ac:dyDescent="0.2">
      <c r="A356" s="217">
        <v>18</v>
      </c>
      <c r="B356" s="219" t="s">
        <v>61</v>
      </c>
      <c r="C356" s="219" t="s">
        <v>67</v>
      </c>
      <c r="D356" s="219" t="s">
        <v>52</v>
      </c>
      <c r="E356" s="438" t="s">
        <v>504</v>
      </c>
      <c r="F356" s="221"/>
      <c r="G356" s="3" t="s">
        <v>542</v>
      </c>
      <c r="H356" s="172">
        <v>0.95499999999999996</v>
      </c>
      <c r="I356" s="258">
        <v>0.95499999999999996</v>
      </c>
      <c r="J356" s="258">
        <v>0.95499999999999996</v>
      </c>
      <c r="K356" s="258">
        <v>0.95499999999999996</v>
      </c>
      <c r="L356" s="258">
        <v>0.95499999999999996</v>
      </c>
      <c r="M356" s="258">
        <v>0.95499999999999996</v>
      </c>
      <c r="N356" s="140">
        <v>0.95499999999999996</v>
      </c>
      <c r="O356" s="140">
        <v>0.95499999999999996</v>
      </c>
      <c r="P356" s="140">
        <v>0.95499999999999996</v>
      </c>
      <c r="Q356" s="140">
        <v>0.95499999999999996</v>
      </c>
      <c r="R356" s="140">
        <v>0.95499999999999996</v>
      </c>
      <c r="S356" s="140">
        <v>0.95499999999999996</v>
      </c>
      <c r="T356" s="140">
        <v>0.95499999999999996</v>
      </c>
    </row>
    <row r="357" spans="1:20" ht="20.100000000000001" customHeight="1" outlineLevel="1" x14ac:dyDescent="0.2">
      <c r="A357" s="218"/>
      <c r="B357" s="220"/>
      <c r="C357" s="220"/>
      <c r="D357" s="220"/>
      <c r="E357" s="439"/>
      <c r="F357" s="222"/>
      <c r="G357" s="3" t="s">
        <v>543</v>
      </c>
      <c r="H357" s="112">
        <v>0.95499999999999996</v>
      </c>
      <c r="I357" s="260">
        <v>0.92800000000000005</v>
      </c>
      <c r="J357" s="260">
        <v>0.93200000000000005</v>
      </c>
      <c r="K357" s="260">
        <v>0.92600000000000005</v>
      </c>
      <c r="L357" s="260">
        <v>0.93500000000000005</v>
      </c>
      <c r="M357" s="260">
        <v>0.94699999999999995</v>
      </c>
      <c r="N357" s="103"/>
      <c r="O357" s="103"/>
      <c r="P357" s="103"/>
      <c r="Q357" s="103"/>
      <c r="R357" s="103"/>
      <c r="S357" s="103"/>
      <c r="T357" s="103"/>
    </row>
    <row r="358" spans="1:20" ht="20.100000000000001" customHeight="1" outlineLevel="1" x14ac:dyDescent="0.2">
      <c r="A358" s="217">
        <v>20</v>
      </c>
      <c r="B358" s="219" t="s">
        <v>61</v>
      </c>
      <c r="C358" s="219" t="s">
        <v>64</v>
      </c>
      <c r="D358" s="219" t="s">
        <v>51</v>
      </c>
      <c r="E358" s="438" t="s">
        <v>505</v>
      </c>
      <c r="F358" s="221"/>
      <c r="G358" s="3" t="s">
        <v>542</v>
      </c>
      <c r="H358" s="169">
        <v>0.99</v>
      </c>
      <c r="I358" s="255">
        <v>0.99</v>
      </c>
      <c r="J358" s="255">
        <v>0.99</v>
      </c>
      <c r="K358" s="255">
        <v>0.99</v>
      </c>
      <c r="L358" s="255">
        <v>0.99</v>
      </c>
      <c r="M358" s="255">
        <v>0.99</v>
      </c>
      <c r="N358" s="136">
        <v>0.99</v>
      </c>
      <c r="O358" s="136">
        <v>0.99</v>
      </c>
      <c r="P358" s="136">
        <v>0.99</v>
      </c>
      <c r="Q358" s="136">
        <v>0.99</v>
      </c>
      <c r="R358" s="136">
        <v>0.99</v>
      </c>
      <c r="S358" s="136">
        <v>0.99</v>
      </c>
      <c r="T358" s="136">
        <v>0.99</v>
      </c>
    </row>
    <row r="359" spans="1:20" ht="20.100000000000001" customHeight="1" outlineLevel="1" x14ac:dyDescent="0.2">
      <c r="A359" s="218"/>
      <c r="B359" s="220"/>
      <c r="C359" s="220"/>
      <c r="D359" s="220"/>
      <c r="E359" s="439"/>
      <c r="F359" s="222"/>
      <c r="G359" s="3" t="s">
        <v>543</v>
      </c>
      <c r="H359" s="109">
        <v>0.99</v>
      </c>
      <c r="I359" s="256">
        <v>0.95</v>
      </c>
      <c r="J359" s="256">
        <v>0.99</v>
      </c>
      <c r="K359" s="256">
        <v>0.99</v>
      </c>
      <c r="L359" s="261">
        <v>0.98</v>
      </c>
      <c r="M359" s="261">
        <v>0.97</v>
      </c>
      <c r="N359" s="101"/>
      <c r="O359" s="101"/>
      <c r="P359" s="101"/>
      <c r="Q359" s="101"/>
      <c r="R359" s="101"/>
      <c r="S359" s="101"/>
      <c r="T359" s="101"/>
    </row>
    <row r="360" spans="1:20" ht="20.100000000000001" customHeight="1" outlineLevel="1" x14ac:dyDescent="0.2">
      <c r="A360" s="217">
        <v>21</v>
      </c>
      <c r="B360" s="219" t="s">
        <v>61</v>
      </c>
      <c r="C360" s="219" t="s">
        <v>64</v>
      </c>
      <c r="D360" s="219" t="s">
        <v>51</v>
      </c>
      <c r="E360" s="438" t="s">
        <v>506</v>
      </c>
      <c r="F360" s="221"/>
      <c r="G360" s="3" t="s">
        <v>542</v>
      </c>
      <c r="H360" s="169">
        <v>0.98</v>
      </c>
      <c r="I360" s="255">
        <v>0.98</v>
      </c>
      <c r="J360" s="255">
        <v>0.98</v>
      </c>
      <c r="K360" s="255">
        <v>0.98</v>
      </c>
      <c r="L360" s="255">
        <v>0.98</v>
      </c>
      <c r="M360" s="255">
        <v>0.98</v>
      </c>
      <c r="N360" s="136">
        <v>0.98</v>
      </c>
      <c r="O360" s="136">
        <v>0.98</v>
      </c>
      <c r="P360" s="136">
        <v>0.98</v>
      </c>
      <c r="Q360" s="136">
        <v>0.98</v>
      </c>
      <c r="R360" s="136">
        <v>0.98</v>
      </c>
      <c r="S360" s="136">
        <v>0.98</v>
      </c>
      <c r="T360" s="136">
        <v>0.98</v>
      </c>
    </row>
    <row r="361" spans="1:20" ht="20.100000000000001" customHeight="1" outlineLevel="1" x14ac:dyDescent="0.2">
      <c r="A361" s="218"/>
      <c r="B361" s="220"/>
      <c r="C361" s="220"/>
      <c r="D361" s="220"/>
      <c r="E361" s="439"/>
      <c r="F361" s="222"/>
      <c r="G361" s="3" t="s">
        <v>543</v>
      </c>
      <c r="H361" s="109">
        <v>0.98</v>
      </c>
      <c r="I361" s="256">
        <v>1</v>
      </c>
      <c r="J361" s="256">
        <v>1</v>
      </c>
      <c r="K361" s="256">
        <v>1</v>
      </c>
      <c r="L361" s="256">
        <v>1</v>
      </c>
      <c r="M361" s="256">
        <v>1</v>
      </c>
      <c r="N361" s="101"/>
      <c r="O361" s="101"/>
      <c r="P361" s="101"/>
      <c r="Q361" s="101"/>
      <c r="R361" s="101"/>
      <c r="S361" s="101"/>
      <c r="T361" s="101"/>
    </row>
    <row r="362" spans="1:20" ht="20.100000000000001" customHeight="1" outlineLevel="1" x14ac:dyDescent="0.2">
      <c r="A362" s="217">
        <v>22</v>
      </c>
      <c r="B362" s="219" t="s">
        <v>61</v>
      </c>
      <c r="C362" s="219" t="s">
        <v>64</v>
      </c>
      <c r="D362" s="219" t="s">
        <v>51</v>
      </c>
      <c r="E362" s="438" t="s">
        <v>507</v>
      </c>
      <c r="F362" s="221"/>
      <c r="G362" s="3" t="s">
        <v>542</v>
      </c>
      <c r="H362" s="168">
        <v>1350</v>
      </c>
      <c r="I362" s="252">
        <v>2600</v>
      </c>
      <c r="J362" s="252">
        <v>2500</v>
      </c>
      <c r="K362" s="252">
        <v>2400</v>
      </c>
      <c r="L362" s="252">
        <v>2300</v>
      </c>
      <c r="M362" s="252">
        <v>2200</v>
      </c>
      <c r="N362" s="137">
        <v>2100</v>
      </c>
      <c r="O362" s="137">
        <v>2000</v>
      </c>
      <c r="P362" s="137">
        <v>1900</v>
      </c>
      <c r="Q362" s="137">
        <v>1800</v>
      </c>
      <c r="R362" s="137">
        <v>1650</v>
      </c>
      <c r="S362" s="137">
        <v>1500</v>
      </c>
      <c r="T362" s="137">
        <v>1350</v>
      </c>
    </row>
    <row r="363" spans="1:20" ht="20.100000000000001" customHeight="1" outlineLevel="1" x14ac:dyDescent="0.2">
      <c r="A363" s="218"/>
      <c r="B363" s="220"/>
      <c r="C363" s="220"/>
      <c r="D363" s="220"/>
      <c r="E363" s="439"/>
      <c r="F363" s="222"/>
      <c r="G363" s="3" t="s">
        <v>543</v>
      </c>
      <c r="H363" s="108">
        <v>1350</v>
      </c>
      <c r="I363" s="254">
        <v>4391</v>
      </c>
      <c r="J363" s="253">
        <v>1368.52</v>
      </c>
      <c r="K363" s="253">
        <v>1981.18</v>
      </c>
      <c r="L363" s="253">
        <v>2064.67</v>
      </c>
      <c r="M363" s="254">
        <v>3077</v>
      </c>
      <c r="N363" s="100"/>
      <c r="O363" s="100"/>
      <c r="P363" s="100"/>
      <c r="Q363" s="100"/>
      <c r="R363" s="100"/>
      <c r="S363" s="100"/>
      <c r="T363" s="100"/>
    </row>
    <row r="364" spans="1:20" ht="20.100000000000001" customHeight="1" outlineLevel="1" x14ac:dyDescent="0.2">
      <c r="A364" s="217">
        <v>23</v>
      </c>
      <c r="B364" s="219" t="s">
        <v>61</v>
      </c>
      <c r="C364" s="219" t="s">
        <v>64</v>
      </c>
      <c r="D364" s="219" t="s">
        <v>51</v>
      </c>
      <c r="E364" s="438" t="s">
        <v>508</v>
      </c>
      <c r="F364" s="221"/>
      <c r="G364" s="3" t="s">
        <v>542</v>
      </c>
      <c r="H364" s="169">
        <v>0.95</v>
      </c>
      <c r="I364" s="255">
        <v>0.95</v>
      </c>
      <c r="J364" s="255">
        <v>0.95</v>
      </c>
      <c r="K364" s="255">
        <v>0.95</v>
      </c>
      <c r="L364" s="255">
        <v>0.95</v>
      </c>
      <c r="M364" s="255">
        <v>0.95</v>
      </c>
      <c r="N364" s="136">
        <v>0.95</v>
      </c>
      <c r="O364" s="136">
        <v>0.95</v>
      </c>
      <c r="P364" s="136">
        <v>0.95</v>
      </c>
      <c r="Q364" s="136">
        <v>0.95</v>
      </c>
      <c r="R364" s="136">
        <v>0.95</v>
      </c>
      <c r="S364" s="136">
        <v>0.95</v>
      </c>
      <c r="T364" s="136">
        <v>0.95</v>
      </c>
    </row>
    <row r="365" spans="1:20" ht="20.100000000000001" customHeight="1" outlineLevel="1" x14ac:dyDescent="0.2">
      <c r="A365" s="218"/>
      <c r="B365" s="220"/>
      <c r="C365" s="220"/>
      <c r="D365" s="220"/>
      <c r="E365" s="439"/>
      <c r="F365" s="222"/>
      <c r="G365" s="3" t="s">
        <v>543</v>
      </c>
      <c r="H365" s="109">
        <v>0.95</v>
      </c>
      <c r="I365" s="256">
        <v>1</v>
      </c>
      <c r="J365" s="256">
        <v>1</v>
      </c>
      <c r="K365" s="256">
        <v>1</v>
      </c>
      <c r="L365" s="256">
        <v>1</v>
      </c>
      <c r="M365" s="256">
        <v>1</v>
      </c>
      <c r="N365" s="101"/>
      <c r="O365" s="101"/>
      <c r="P365" s="101"/>
      <c r="Q365" s="101"/>
      <c r="R365" s="101"/>
      <c r="S365" s="101"/>
      <c r="T365" s="101"/>
    </row>
    <row r="366" spans="1:20" ht="20.100000000000001" customHeight="1" outlineLevel="1" x14ac:dyDescent="0.2">
      <c r="A366" s="217">
        <v>24</v>
      </c>
      <c r="B366" s="219" t="s">
        <v>61</v>
      </c>
      <c r="C366" s="219" t="s">
        <v>68</v>
      </c>
      <c r="D366" s="219" t="s">
        <v>52</v>
      </c>
      <c r="E366" s="438" t="s">
        <v>509</v>
      </c>
      <c r="F366" s="221"/>
      <c r="G366" s="3" t="s">
        <v>542</v>
      </c>
      <c r="H366" s="168" t="s">
        <v>510</v>
      </c>
      <c r="I366" s="252" t="s">
        <v>704</v>
      </c>
      <c r="J366" s="252" t="s">
        <v>704</v>
      </c>
      <c r="K366" s="252" t="s">
        <v>704</v>
      </c>
      <c r="L366" s="252" t="s">
        <v>705</v>
      </c>
      <c r="M366" s="252" t="s">
        <v>705</v>
      </c>
      <c r="N366" s="137" t="s">
        <v>540</v>
      </c>
      <c r="O366" s="137" t="s">
        <v>540</v>
      </c>
      <c r="P366" s="137" t="s">
        <v>510</v>
      </c>
      <c r="Q366" s="137" t="s">
        <v>510</v>
      </c>
      <c r="R366" s="137" t="s">
        <v>510</v>
      </c>
      <c r="S366" s="137" t="s">
        <v>510</v>
      </c>
      <c r="T366" s="137" t="s">
        <v>510</v>
      </c>
    </row>
    <row r="367" spans="1:20" ht="20.100000000000001" customHeight="1" outlineLevel="1" x14ac:dyDescent="0.2">
      <c r="A367" s="218"/>
      <c r="B367" s="220"/>
      <c r="C367" s="220"/>
      <c r="D367" s="220"/>
      <c r="E367" s="439"/>
      <c r="F367" s="222"/>
      <c r="G367" s="3" t="s">
        <v>543</v>
      </c>
      <c r="H367" s="108" t="s">
        <v>593</v>
      </c>
      <c r="I367" s="253" t="s">
        <v>704</v>
      </c>
      <c r="J367" s="253" t="s">
        <v>704</v>
      </c>
      <c r="K367" s="253" t="s">
        <v>704</v>
      </c>
      <c r="L367" s="253" t="s">
        <v>537</v>
      </c>
      <c r="M367" s="253" t="s">
        <v>537</v>
      </c>
      <c r="N367" s="100"/>
      <c r="O367" s="100"/>
      <c r="P367" s="100"/>
      <c r="Q367" s="100"/>
      <c r="R367" s="100"/>
      <c r="S367" s="100"/>
      <c r="T367" s="100"/>
    </row>
    <row r="368" spans="1:20" ht="20.100000000000001" customHeight="1" outlineLevel="1" x14ac:dyDescent="0.2">
      <c r="A368" s="217">
        <v>25</v>
      </c>
      <c r="B368" s="219" t="s">
        <v>61</v>
      </c>
      <c r="C368" s="219" t="s">
        <v>68</v>
      </c>
      <c r="D368" s="219" t="s">
        <v>52</v>
      </c>
      <c r="E368" s="438" t="s">
        <v>511</v>
      </c>
      <c r="F368" s="221"/>
      <c r="G368" s="3" t="s">
        <v>542</v>
      </c>
      <c r="H368" s="135">
        <v>0.1</v>
      </c>
      <c r="I368" s="262">
        <v>0</v>
      </c>
      <c r="J368" s="262">
        <v>0</v>
      </c>
      <c r="K368" s="262">
        <v>0.02</v>
      </c>
      <c r="L368" s="262">
        <v>0.02</v>
      </c>
      <c r="M368" s="262">
        <v>0.02</v>
      </c>
      <c r="N368" s="135">
        <v>0.04</v>
      </c>
      <c r="O368" s="135">
        <v>0.04</v>
      </c>
      <c r="P368" s="135">
        <v>0.04</v>
      </c>
      <c r="Q368" s="135">
        <v>0.06</v>
      </c>
      <c r="R368" s="135">
        <v>0.08</v>
      </c>
      <c r="S368" s="135">
        <v>0.08</v>
      </c>
      <c r="T368" s="135">
        <v>0.1</v>
      </c>
    </row>
    <row r="369" spans="1:20" ht="20.100000000000001" customHeight="1" outlineLevel="1" x14ac:dyDescent="0.2">
      <c r="A369" s="218"/>
      <c r="B369" s="220"/>
      <c r="C369" s="220"/>
      <c r="D369" s="220"/>
      <c r="E369" s="439"/>
      <c r="F369" s="222"/>
      <c r="G369" s="3" t="s">
        <v>543</v>
      </c>
      <c r="H369" s="109">
        <v>0.1</v>
      </c>
      <c r="I369" s="256">
        <v>0.02</v>
      </c>
      <c r="J369" s="256">
        <v>0.02</v>
      </c>
      <c r="K369" s="256">
        <v>0.02</v>
      </c>
      <c r="L369" s="256">
        <v>0.02</v>
      </c>
      <c r="M369" s="256">
        <v>0.02</v>
      </c>
      <c r="N369" s="101"/>
      <c r="O369" s="101"/>
      <c r="P369" s="101"/>
      <c r="Q369" s="101"/>
      <c r="R369" s="101"/>
      <c r="S369" s="101"/>
      <c r="T369" s="101"/>
    </row>
    <row r="370" spans="1:20" ht="20.100000000000001" customHeight="1" outlineLevel="1" x14ac:dyDescent="0.2">
      <c r="A370" s="217">
        <v>26</v>
      </c>
      <c r="B370" s="219" t="s">
        <v>61</v>
      </c>
      <c r="C370" s="219" t="s">
        <v>68</v>
      </c>
      <c r="D370" s="219" t="s">
        <v>51</v>
      </c>
      <c r="E370" s="438" t="s">
        <v>554</v>
      </c>
      <c r="F370" s="221"/>
      <c r="G370" s="3" t="s">
        <v>542</v>
      </c>
      <c r="H370" s="173">
        <v>1.8499999999999999E-2</v>
      </c>
      <c r="I370" s="258">
        <v>1.8499999999999999E-2</v>
      </c>
      <c r="J370" s="258">
        <v>1.8499999999999999E-2</v>
      </c>
      <c r="K370" s="258">
        <v>1.8499999999999999E-2</v>
      </c>
      <c r="L370" s="258">
        <v>1.8499999999999999E-2</v>
      </c>
      <c r="M370" s="258">
        <v>1.8499999999999999E-2</v>
      </c>
      <c r="N370" s="174">
        <v>1.8499999999999999E-2</v>
      </c>
      <c r="O370" s="174">
        <v>1.8499999999999999E-2</v>
      </c>
      <c r="P370" s="174">
        <v>1.8499999999999999E-2</v>
      </c>
      <c r="Q370" s="174">
        <v>1.8499999999999999E-2</v>
      </c>
      <c r="R370" s="174">
        <v>1.8499999999999999E-2</v>
      </c>
      <c r="S370" s="174">
        <v>1.8499999999999999E-2</v>
      </c>
      <c r="T370" s="174">
        <v>1.8499999999999999E-2</v>
      </c>
    </row>
    <row r="371" spans="1:20" ht="20.100000000000001" customHeight="1" outlineLevel="1" x14ac:dyDescent="0.2">
      <c r="A371" s="218"/>
      <c r="B371" s="220"/>
      <c r="C371" s="220"/>
      <c r="D371" s="220"/>
      <c r="E371" s="439"/>
      <c r="F371" s="222"/>
      <c r="G371" s="3" t="s">
        <v>543</v>
      </c>
      <c r="H371" s="113">
        <v>1.8499999999999999E-2</v>
      </c>
      <c r="I371" s="260">
        <v>2.7400000000000001E-2</v>
      </c>
      <c r="J371" s="259">
        <v>8.3999999999999995E-3</v>
      </c>
      <c r="K371" s="259">
        <v>6.4999999999999997E-3</v>
      </c>
      <c r="L371" s="259">
        <v>6.0000000000000001E-3</v>
      </c>
      <c r="M371" s="259">
        <v>3.8E-3</v>
      </c>
      <c r="N371" s="105"/>
      <c r="O371" s="105"/>
      <c r="P371" s="105"/>
      <c r="Q371" s="105"/>
      <c r="R371" s="105"/>
      <c r="S371" s="105"/>
      <c r="T371" s="105"/>
    </row>
    <row r="372" spans="1:20" ht="20.100000000000001" customHeight="1" outlineLevel="1" x14ac:dyDescent="0.2">
      <c r="A372" s="217">
        <v>27</v>
      </c>
      <c r="B372" s="219" t="s">
        <v>61</v>
      </c>
      <c r="C372" s="219" t="s">
        <v>68</v>
      </c>
      <c r="D372" s="219" t="s">
        <v>512</v>
      </c>
      <c r="E372" s="438" t="s">
        <v>95</v>
      </c>
      <c r="F372" s="221"/>
      <c r="G372" s="3" t="s">
        <v>542</v>
      </c>
      <c r="H372" s="175" t="s">
        <v>601</v>
      </c>
      <c r="I372" s="176" t="s">
        <v>601</v>
      </c>
      <c r="J372" s="176" t="s">
        <v>601</v>
      </c>
      <c r="K372" s="176" t="s">
        <v>601</v>
      </c>
      <c r="L372" s="176" t="s">
        <v>601</v>
      </c>
      <c r="M372" s="176" t="s">
        <v>601</v>
      </c>
      <c r="N372" s="176" t="s">
        <v>601</v>
      </c>
      <c r="O372" s="176" t="s">
        <v>601</v>
      </c>
      <c r="P372" s="176" t="s">
        <v>601</v>
      </c>
      <c r="Q372" s="176" t="s">
        <v>601</v>
      </c>
      <c r="R372" s="176" t="s">
        <v>601</v>
      </c>
      <c r="S372" s="176" t="s">
        <v>601</v>
      </c>
      <c r="T372" s="176" t="s">
        <v>601</v>
      </c>
    </row>
    <row r="373" spans="1:20" ht="20.100000000000001" customHeight="1" outlineLevel="1" x14ac:dyDescent="0.2">
      <c r="A373" s="218"/>
      <c r="B373" s="220"/>
      <c r="C373" s="220"/>
      <c r="D373" s="220"/>
      <c r="E373" s="439"/>
      <c r="F373" s="222"/>
      <c r="G373" s="3" t="s">
        <v>543</v>
      </c>
      <c r="H373" s="114" t="s">
        <v>625</v>
      </c>
      <c r="I373" s="183" t="s">
        <v>625</v>
      </c>
      <c r="J373" s="183" t="s">
        <v>625</v>
      </c>
      <c r="K373" s="183" t="s">
        <v>625</v>
      </c>
      <c r="L373" s="183" t="s">
        <v>625</v>
      </c>
      <c r="M373" s="183" t="s">
        <v>625</v>
      </c>
      <c r="N373" s="106"/>
      <c r="O373" s="106"/>
      <c r="P373" s="106"/>
      <c r="Q373" s="106"/>
      <c r="R373" s="106"/>
      <c r="S373" s="106"/>
      <c r="T373" s="106"/>
    </row>
    <row r="374" spans="1:20" ht="20.100000000000001" customHeight="1" outlineLevel="1" x14ac:dyDescent="0.2">
      <c r="A374" s="217">
        <v>28</v>
      </c>
      <c r="B374" s="219" t="s">
        <v>702</v>
      </c>
      <c r="C374" s="219" t="s">
        <v>68</v>
      </c>
      <c r="D374" s="219" t="s">
        <v>52</v>
      </c>
      <c r="E374" s="438" t="s">
        <v>555</v>
      </c>
      <c r="F374" s="221"/>
      <c r="G374" s="3" t="s">
        <v>542</v>
      </c>
      <c r="H374" s="178">
        <v>36</v>
      </c>
      <c r="I374" s="177" t="s">
        <v>515</v>
      </c>
      <c r="J374" s="177" t="s">
        <v>515</v>
      </c>
      <c r="K374" s="177" t="s">
        <v>515</v>
      </c>
      <c r="L374" s="177" t="s">
        <v>515</v>
      </c>
      <c r="M374" s="177" t="s">
        <v>515</v>
      </c>
      <c r="N374" s="177" t="s">
        <v>515</v>
      </c>
      <c r="O374" s="177" t="s">
        <v>515</v>
      </c>
      <c r="P374" s="177" t="s">
        <v>515</v>
      </c>
      <c r="Q374" s="177" t="s">
        <v>515</v>
      </c>
      <c r="R374" s="177" t="s">
        <v>515</v>
      </c>
      <c r="S374" s="177" t="s">
        <v>515</v>
      </c>
      <c r="T374" s="177" t="s">
        <v>515</v>
      </c>
    </row>
    <row r="375" spans="1:20" ht="20.100000000000001" customHeight="1" outlineLevel="1" x14ac:dyDescent="0.2">
      <c r="A375" s="218"/>
      <c r="B375" s="220"/>
      <c r="C375" s="220"/>
      <c r="D375" s="220"/>
      <c r="E375" s="222"/>
      <c r="F375" s="222"/>
      <c r="G375" s="3" t="s">
        <v>543</v>
      </c>
      <c r="H375" s="249" t="s">
        <v>701</v>
      </c>
      <c r="I375" s="107" t="s">
        <v>697</v>
      </c>
      <c r="J375" s="107" t="s">
        <v>698</v>
      </c>
      <c r="K375" s="107" t="s">
        <v>699</v>
      </c>
      <c r="L375" s="107" t="s">
        <v>700</v>
      </c>
      <c r="M375" s="107" t="s">
        <v>706</v>
      </c>
      <c r="N375" s="107"/>
      <c r="O375" s="107"/>
      <c r="P375" s="107"/>
      <c r="Q375" s="107"/>
      <c r="R375" s="107"/>
      <c r="S375" s="107"/>
      <c r="T375" s="107"/>
    </row>
    <row r="376" spans="1:20" ht="20.100000000000001" customHeight="1" outlineLevel="1" x14ac:dyDescent="0.2">
      <c r="A376" s="217">
        <v>29</v>
      </c>
      <c r="B376" s="219" t="s">
        <v>702</v>
      </c>
      <c r="C376" s="219" t="s">
        <v>68</v>
      </c>
      <c r="D376" s="219" t="s">
        <v>52</v>
      </c>
      <c r="E376" s="221" t="s">
        <v>692</v>
      </c>
      <c r="F376" s="221"/>
      <c r="G376" s="3" t="s">
        <v>542</v>
      </c>
      <c r="H376" s="278">
        <v>594</v>
      </c>
      <c r="I376" s="177" t="s">
        <v>693</v>
      </c>
      <c r="J376" s="177" t="s">
        <v>969</v>
      </c>
      <c r="K376" s="177" t="s">
        <v>970</v>
      </c>
      <c r="L376" s="177" t="s">
        <v>971</v>
      </c>
      <c r="M376" s="177" t="s">
        <v>972</v>
      </c>
      <c r="N376" s="177"/>
      <c r="O376" s="134">
        <v>0</v>
      </c>
      <c r="P376" s="134">
        <v>0</v>
      </c>
      <c r="Q376" s="134">
        <v>0</v>
      </c>
      <c r="R376" s="134">
        <v>0</v>
      </c>
      <c r="S376" s="134">
        <v>0</v>
      </c>
      <c r="T376" s="134">
        <v>0</v>
      </c>
    </row>
    <row r="377" spans="1:20" ht="20.100000000000001" customHeight="1" outlineLevel="1" x14ac:dyDescent="0.2">
      <c r="A377" s="218"/>
      <c r="B377" s="220"/>
      <c r="C377" s="220"/>
      <c r="D377" s="220"/>
      <c r="E377" s="222"/>
      <c r="F377" s="222"/>
      <c r="G377" s="3" t="s">
        <v>543</v>
      </c>
      <c r="H377" s="126">
        <v>594</v>
      </c>
      <c r="I377" s="107" t="s">
        <v>693</v>
      </c>
      <c r="J377" s="107" t="s">
        <v>969</v>
      </c>
      <c r="K377" s="107" t="s">
        <v>970</v>
      </c>
      <c r="L377" s="107" t="s">
        <v>971</v>
      </c>
      <c r="M377" s="107" t="s">
        <v>972</v>
      </c>
      <c r="N377" s="107"/>
      <c r="O377" s="107"/>
      <c r="P377" s="107"/>
      <c r="Q377" s="107"/>
      <c r="R377" s="107"/>
      <c r="S377" s="107"/>
      <c r="T377" s="107"/>
    </row>
  </sheetData>
  <customSheetViews>
    <customSheetView guid="{6A7AAB9C-A126-4DF0-9347-A361EE58A931}" scale="70" topLeftCell="A391">
      <selection activeCell="G461" sqref="G461"/>
      <pageMargins left="0.7" right="0.7" top="0.75" bottom="0.75" header="0.3" footer="0.3"/>
      <pageSetup orientation="portrait" horizontalDpi="90" verticalDpi="90" r:id="rId1"/>
      <headerFooter>
        <oddFooter>&amp;L&amp;1#&amp;"Calibri"&amp;10&amp;K737373Caterpillar: Confidential Yellow</oddFooter>
      </headerFooter>
    </customSheetView>
    <customSheetView guid="{210C6D5F-A5BC-4655-BAB1-77DB2BB8D29A}" scale="70" showPageBreaks="1" topLeftCell="A391">
      <selection activeCell="G461" sqref="G461"/>
      <pageMargins left="0.7" right="0.7" top="0.75" bottom="0.75" header="0.3" footer="0.3"/>
      <pageSetup orientation="portrait" horizontalDpi="90" verticalDpi="90" r:id="rId2"/>
      <headerFooter>
        <oddFooter>&amp;L&amp;1#&amp;"Calibri"&amp;10&amp;K737373Caterpillar: Confidential Yellow</oddFooter>
      </headerFooter>
    </customSheetView>
    <customSheetView guid="{58086D2C-0808-471A-994C-68225B27E35C}" scale="70">
      <selection activeCell="Q386" sqref="Q386"/>
      <pageMargins left="0.7" right="0.7" top="0.75" bottom="0.75" header="0.3" footer="0.3"/>
      <pageSetup orientation="portrait" horizontalDpi="90" verticalDpi="90" r:id="rId3"/>
      <headerFooter>
        <oddFooter>&amp;L&amp;1#&amp;"Calibri"&amp;10&amp;K737373Caterpillar: Confidential Yellow</oddFooter>
      </headerFooter>
    </customSheetView>
    <customSheetView guid="{74570308-A672-4BC4-9403-64111598E432}" scale="70" showPageBreaks="1">
      <selection activeCell="Q386" sqref="Q386"/>
      <pageMargins left="0.7" right="0.7" top="0.75" bottom="0.75" header="0.3" footer="0.3"/>
      <pageSetup orientation="portrait" horizontalDpi="90" verticalDpi="90" r:id="rId4"/>
      <headerFooter>
        <oddFooter>&amp;L&amp;1#&amp;"Calibri"&amp;10&amp;K737373Caterpillar: Confidential Yellow</oddFooter>
      </headerFooter>
    </customSheetView>
    <customSheetView guid="{C2947E8F-BEDB-4516-827D-5114DB5B2399}" scale="70" topLeftCell="C127">
      <selection activeCell="L138" sqref="L138"/>
      <pageMargins left="0.7" right="0.7" top="0.75" bottom="0.75" header="0.3" footer="0.3"/>
      <pageSetup orientation="portrait" horizontalDpi="90" verticalDpi="90" r:id="rId5"/>
      <headerFooter>
        <oddFooter>&amp;L&amp;1#&amp;"Calibri"&amp;10&amp;K737373Caterpillar: Confidential Yellow</oddFooter>
      </headerFooter>
    </customSheetView>
    <customSheetView guid="{13B24115-CCC7-4B63-A474-0B0FCE6F0367}" scale="70" showPageBreaks="1">
      <selection activeCell="Q386" sqref="Q386"/>
      <pageMargins left="0.7" right="0.7" top="0.75" bottom="0.75" header="0.3" footer="0.3"/>
      <pageSetup orientation="portrait" horizontalDpi="90" verticalDpi="90" r:id="rId6"/>
      <headerFooter>
        <oddFooter>&amp;L&amp;1#&amp;"Calibri"&amp;10&amp;K737373Caterpillar: Confidential Yellow</oddFooter>
      </headerFooter>
    </customSheetView>
    <customSheetView guid="{6E6E73FE-A7EC-40AC-A747-A84F414A2E1B}" scale="70" topLeftCell="A442">
      <selection activeCell="G461" sqref="G461"/>
      <pageMargins left="0.7" right="0.7" top="0.75" bottom="0.75" header="0.3" footer="0.3"/>
      <pageSetup orientation="portrait" horizontalDpi="90" verticalDpi="90" r:id="rId7"/>
      <headerFooter>
        <oddFooter>&amp;L&amp;1#&amp;"Calibri"&amp;10&amp;K737373Caterpillar: Confidential Green</oddFooter>
      </headerFooter>
    </customSheetView>
    <customSheetView guid="{1765A541-0A4E-4554-9CF3-A1CBC420B3BA}" scale="70">
      <selection activeCell="Q386" sqref="Q386"/>
      <pageMargins left="0.7" right="0.7" top="0.75" bottom="0.75" header="0.3" footer="0.3"/>
      <pageSetup orientation="portrait" horizontalDpi="90" verticalDpi="90" r:id="rId8"/>
      <headerFooter>
        <oddFooter>&amp;L&amp;1#&amp;"Calibri"&amp;10&amp;K737373Caterpillar: Confidential Green</oddFooter>
      </headerFooter>
    </customSheetView>
    <customSheetView guid="{70B8DA15-6CD9-466C-9555-5EAA02CFD8B2}" scale="70" showPageBreaks="1">
      <selection activeCell="E38" sqref="E38:E39"/>
      <pageMargins left="0.7" right="0.7" top="0.75" bottom="0.75" header="0.3" footer="0.3"/>
      <pageSetup orientation="portrait" horizontalDpi="90" verticalDpi="90" r:id="rId9"/>
      <headerFooter>
        <oddFooter>&amp;L&amp;1#&amp;"Calibri"&amp;10&amp;K737373Caterpillar: Confidential Yellow</oddFooter>
      </headerFooter>
    </customSheetView>
    <customSheetView guid="{3119A7A6-5E97-4316-9084-C291E2235F74}" scale="70" topLeftCell="C130">
      <selection activeCell="H147" sqref="H147"/>
      <pageMargins left="0.7" right="0.7" top="0.75" bottom="0.75" header="0.3" footer="0.3"/>
      <pageSetup orientation="portrait" horizontalDpi="90" verticalDpi="90" r:id="rId10"/>
      <headerFooter>
        <oddFooter>&amp;L&amp;1#&amp;"Calibri"&amp;10&amp;K737373Caterpillar: Confidential Yellow</oddFooter>
      </headerFooter>
    </customSheetView>
    <customSheetView guid="{9A245F26-5E7F-459E-AC8A-075E9F0E76E6}" scale="70" topLeftCell="A442">
      <selection activeCell="G461" sqref="G461"/>
      <pageMargins left="0.7" right="0.7" top="0.75" bottom="0.75" header="0.3" footer="0.3"/>
      <pageSetup orientation="portrait" horizontalDpi="90" verticalDpi="90" r:id="rId11"/>
      <headerFooter>
        <oddFooter>&amp;L&amp;1#&amp;"Calibri"&amp;10&amp;K737373Caterpillar: Confidential Green</oddFooter>
      </headerFooter>
    </customSheetView>
    <customSheetView guid="{0BE705ED-3E94-4BE3-A90A-B7BAEBC827CE}" scale="70" topLeftCell="A442">
      <selection activeCell="G461" sqref="G461"/>
      <pageMargins left="0.7" right="0.7" top="0.75" bottom="0.75" header="0.3" footer="0.3"/>
      <pageSetup orientation="portrait" horizontalDpi="90" verticalDpi="90" r:id="rId12"/>
      <headerFooter>
        <oddFooter>&amp;L&amp;1#&amp;"Calibri"&amp;10&amp;K737373Caterpillar: Confidential Green</oddFooter>
      </headerFooter>
    </customSheetView>
    <customSheetView guid="{29FAAB1D-1EC7-46B7-B4E3-917B9EB6FECB}" scale="70" topLeftCell="A223">
      <selection activeCell="H234" sqref="H234:T243"/>
      <pageMargins left="0.7" right="0.7" top="0.75" bottom="0.75" header="0.3" footer="0.3"/>
      <pageSetup orientation="portrait" horizontalDpi="90" verticalDpi="90" r:id="rId13"/>
      <headerFooter>
        <oddFooter>&amp;L&amp;1#&amp;"Calibri"&amp;10&amp;K737373Caterpillar: Confidential Green</oddFooter>
      </headerFooter>
    </customSheetView>
    <customSheetView guid="{4EF8B34F-6104-40CF-8833-751DED295FF9}" scale="70" topLeftCell="A442">
      <selection activeCell="G461" sqref="G461"/>
      <pageMargins left="0.7" right="0.7" top="0.75" bottom="0.75" header="0.3" footer="0.3"/>
      <pageSetup orientation="portrait" horizontalDpi="90" verticalDpi="90" r:id="rId14"/>
      <headerFooter>
        <oddFooter>&amp;L&amp;1#&amp;"Calibri"&amp;10&amp;K737373Caterpillar: Confidential Green</oddFooter>
      </headerFooter>
    </customSheetView>
    <customSheetView guid="{53EE8AB9-5BA0-4AED-9C38-21E30182A28E}" scale="70" topLeftCell="A442">
      <selection activeCell="G461" sqref="G461"/>
      <pageMargins left="0.7" right="0.7" top="0.75" bottom="0.75" header="0.3" footer="0.3"/>
      <pageSetup orientation="portrait" horizontalDpi="90" verticalDpi="90" r:id="rId15"/>
      <headerFooter>
        <oddFooter>&amp;L&amp;1#&amp;"Calibri"&amp;10&amp;K737373Caterpillar: Confidential Green</oddFooter>
      </headerFooter>
    </customSheetView>
    <customSheetView guid="{1DFF5026-B394-41BB-98EF-F010E2881517}" scale="70">
      <selection activeCell="G461" sqref="G461"/>
      <pageMargins left="0.7" right="0.7" top="0.75" bottom="0.75" header="0.3" footer="0.3"/>
      <pageSetup orientation="portrait" horizontalDpi="90" verticalDpi="90" r:id="rId16"/>
      <headerFooter>
        <oddFooter>&amp;L&amp;1#&amp;"Calibri"&amp;10&amp;K737373Caterpillar: Confidential Green</oddFooter>
      </headerFooter>
    </customSheetView>
    <customSheetView guid="{025BE910-DA78-4480-8826-F7F1E7118AED}" scale="70">
      <selection activeCell="E38" sqref="E38:E39"/>
      <pageMargins left="0.7" right="0.7" top="0.75" bottom="0.75" header="0.3" footer="0.3"/>
      <pageSetup orientation="portrait" horizontalDpi="90" verticalDpi="90" r:id="rId17"/>
      <headerFooter>
        <oddFooter>&amp;L&amp;1#&amp;"Calibri"&amp;10&amp;K737373Caterpillar: Confidential Green</oddFooter>
      </headerFooter>
    </customSheetView>
    <customSheetView guid="{F5E625BF-8244-45D2-89A3-B015401C5F6C}" scale="70" topLeftCell="A220">
      <selection activeCell="X246" sqref="X246"/>
      <pageMargins left="0.7" right="0.7" top="0.75" bottom="0.75" header="0.3" footer="0.3"/>
      <pageSetup orientation="portrait" horizontalDpi="90" verticalDpi="90" r:id="rId18"/>
      <headerFooter>
        <oddFooter>&amp;L&amp;1#&amp;"Calibri"&amp;10&amp;K737373Caterpillar: Confidential Green</oddFooter>
      </headerFooter>
    </customSheetView>
    <customSheetView guid="{CB16D607-912D-4547-BA28-6D4D620472D7}" scale="70" showPageBreaks="1">
      <selection activeCell="J380" sqref="J380"/>
      <pageMargins left="0.7" right="0.7" top="0.75" bottom="0.75" header="0.3" footer="0.3"/>
      <pageSetup orientation="portrait" horizontalDpi="90" verticalDpi="90" r:id="rId19"/>
      <headerFooter>
        <oddFooter>&amp;L&amp;1#&amp;"Calibri"&amp;10&amp;K737373Caterpillar: Confidential Yellow</oddFooter>
      </headerFooter>
    </customSheetView>
    <customSheetView guid="{385D4878-F58C-47DB-B7CC-7218EE39B84A}" scale="70" showPageBreaks="1" topLeftCell="C130">
      <selection activeCell="H147" sqref="H147"/>
      <pageMargins left="0.7" right="0.7" top="0.75" bottom="0.75" header="0.3" footer="0.3"/>
      <pageSetup orientation="portrait" horizontalDpi="90" verticalDpi="90" r:id="rId20"/>
      <headerFooter>
        <oddFooter>&amp;L&amp;1#&amp;"Calibri"&amp;10&amp;K737373Caterpillar: Confidential Yellow</oddFooter>
      </headerFooter>
    </customSheetView>
    <customSheetView guid="{DD5C2D15-95C0-4A96-AA5B-92E4D0DAF9CA}" scale="70" topLeftCell="A442">
      <selection activeCell="G461" sqref="G461"/>
      <pageMargins left="0.7" right="0.7" top="0.75" bottom="0.75" header="0.3" footer="0.3"/>
      <pageSetup orientation="portrait" horizontalDpi="90" verticalDpi="90" r:id="rId21"/>
      <headerFooter>
        <oddFooter>&amp;L&amp;1#&amp;"Calibri"&amp;10&amp;K737373Caterpillar: Confidential Green</oddFooter>
      </headerFooter>
    </customSheetView>
    <customSheetView guid="{C2487257-A846-48C8-8753-F552D17BEC0F}" scale="70" showPageBreaks="1" topLeftCell="A442">
      <selection activeCell="G461" sqref="G461"/>
      <pageMargins left="0.7" right="0.7" top="0.75" bottom="0.75" header="0.3" footer="0.3"/>
      <pageSetup orientation="portrait" horizontalDpi="90" verticalDpi="90" r:id="rId22"/>
      <headerFooter>
        <oddFooter>&amp;L&amp;1#&amp;"Calibri"&amp;10&amp;K737373Caterpillar: Confidential Yellow</oddFooter>
      </headerFooter>
    </customSheetView>
    <customSheetView guid="{BA400C7C-46A6-490E-A221-F389469378D8}" scale="70" showPageBreaks="1" topLeftCell="C91">
      <selection activeCell="O129" sqref="O129"/>
      <pageMargins left="0.7" right="0.7" top="0.75" bottom="0.75" header="0.3" footer="0.3"/>
      <pageSetup orientation="portrait" horizontalDpi="90" verticalDpi="90" r:id="rId23"/>
      <headerFooter>
        <oddFooter>&amp;L&amp;1#&amp;"Calibri"&amp;10&amp;K737373Caterpillar: Confidential Yellow</oddFooter>
      </headerFooter>
    </customSheetView>
    <customSheetView guid="{7AE21D59-CE93-418B-B8C7-FBE04780DED0}" scale="70" topLeftCell="A442">
      <selection activeCell="G461" sqref="G461"/>
      <pageMargins left="0.7" right="0.7" top="0.75" bottom="0.75" header="0.3" footer="0.3"/>
      <pageSetup orientation="portrait" horizontalDpi="90" verticalDpi="90" r:id="rId24"/>
      <headerFooter>
        <oddFooter>&amp;L&amp;1#&amp;"Calibri"&amp;10&amp;K737373Caterpillar: Confidential Green</oddFooter>
      </headerFooter>
    </customSheetView>
    <customSheetView guid="{8EA840C8-1763-41CE-92D7-455B955C0F46}" scale="70" topLeftCell="A442">
      <selection activeCell="G461" sqref="G461"/>
      <pageMargins left="0.7" right="0.7" top="0.75" bottom="0.75" header="0.3" footer="0.3"/>
      <pageSetup orientation="portrait" horizontalDpi="90" verticalDpi="90" r:id="rId25"/>
      <headerFooter>
        <oddFooter>&amp;L&amp;1#&amp;"Calibri"&amp;10&amp;K737373Caterpillar: Confidential Green</oddFooter>
      </headerFooter>
    </customSheetView>
    <customSheetView guid="{0C75E96E-FB34-4C3A-AC72-11835C518E2D}" scale="70" topLeftCell="C127">
      <selection activeCell="L138" sqref="L138"/>
      <pageMargins left="0.7" right="0.7" top="0.75" bottom="0.75" header="0.3" footer="0.3"/>
      <pageSetup orientation="portrait" horizontalDpi="90" verticalDpi="90" r:id="rId26"/>
      <headerFooter>
        <oddFooter>&amp;L&amp;1#&amp;"Calibri"&amp;10&amp;K737373Caterpillar: Confidential Yellow</oddFooter>
      </headerFooter>
    </customSheetView>
    <customSheetView guid="{1CFF6483-1E77-4838-AA8E-7F3475D8F1A5}" scale="70" topLeftCell="C127">
      <selection activeCell="L138" sqref="L138"/>
      <pageMargins left="0.7" right="0.7" top="0.75" bottom="0.75" header="0.3" footer="0.3"/>
      <pageSetup orientation="portrait" horizontalDpi="90" verticalDpi="90" r:id="rId27"/>
      <headerFooter>
        <oddFooter>&amp;L&amp;1#&amp;"Calibri"&amp;10&amp;K737373Caterpillar: Confidential Yellow</oddFooter>
      </headerFooter>
    </customSheetView>
    <customSheetView guid="{0853731C-2757-4F52-A39E-DB103DD7E231}" scale="70" topLeftCell="C127">
      <selection activeCell="L138" sqref="L138"/>
      <pageMargins left="0.7" right="0.7" top="0.75" bottom="0.75" header="0.3" footer="0.3"/>
      <pageSetup orientation="portrait" horizontalDpi="90" verticalDpi="90" r:id="rId28"/>
      <headerFooter>
        <oddFooter>&amp;L&amp;1#&amp;"Calibri"&amp;10&amp;K737373Caterpillar: Confidential Yellow</oddFooter>
      </headerFooter>
    </customSheetView>
    <customSheetView guid="{90EC9BF3-F664-42B2-B432-5C40C36EC55A}" scale="70" showPageBreaks="1" topLeftCell="C127">
      <selection activeCell="L138" sqref="L138"/>
      <pageMargins left="0.7" right="0.7" top="0.75" bottom="0.75" header="0.3" footer="0.3"/>
      <pageSetup orientation="portrait" horizontalDpi="90" verticalDpi="90" r:id="rId29"/>
      <headerFooter>
        <oddFooter>&amp;L&amp;1#&amp;"Calibri"&amp;10&amp;K737373Caterpillar: Confidential Yellow</oddFooter>
      </headerFooter>
    </customSheetView>
    <customSheetView guid="{4600E450-C350-4A26-A269-C4C2D907B5E1}" scale="70" topLeftCell="A442">
      <selection activeCell="G461" sqref="G461"/>
      <pageMargins left="0.7" right="0.7" top="0.75" bottom="0.75" header="0.3" footer="0.3"/>
      <pageSetup orientation="portrait" horizontalDpi="90" verticalDpi="90" r:id="rId30"/>
      <headerFooter>
        <oddFooter>&amp;L&amp;1#&amp;"Calibri"&amp;10&amp;K737373Caterpillar: Confidential Green</oddFooter>
      </headerFooter>
    </customSheetView>
  </customSheetViews>
  <mergeCells count="938">
    <mergeCell ref="A4:A5"/>
    <mergeCell ref="B4:B5"/>
    <mergeCell ref="C4:C5"/>
    <mergeCell ref="D4:D5"/>
    <mergeCell ref="E4:E5"/>
    <mergeCell ref="F4:F5"/>
    <mergeCell ref="A14:A15"/>
    <mergeCell ref="B14:B15"/>
    <mergeCell ref="C14:C15"/>
    <mergeCell ref="D14:D15"/>
    <mergeCell ref="E14:E15"/>
    <mergeCell ref="F14:F15"/>
    <mergeCell ref="A12:A13"/>
    <mergeCell ref="B12:B13"/>
    <mergeCell ref="C12:C13"/>
    <mergeCell ref="D12:D13"/>
    <mergeCell ref="E12:E13"/>
    <mergeCell ref="F12:F13"/>
    <mergeCell ref="A8:A9"/>
    <mergeCell ref="B8:B9"/>
    <mergeCell ref="C8:C9"/>
    <mergeCell ref="D8:D9"/>
    <mergeCell ref="E8:E9"/>
    <mergeCell ref="F8:F9"/>
    <mergeCell ref="A16:A17"/>
    <mergeCell ref="B16:B17"/>
    <mergeCell ref="C16:C17"/>
    <mergeCell ref="D16:D17"/>
    <mergeCell ref="E16:E17"/>
    <mergeCell ref="F16:F17"/>
    <mergeCell ref="A6:A7"/>
    <mergeCell ref="B6:B7"/>
    <mergeCell ref="C6:C7"/>
    <mergeCell ref="D6:D7"/>
    <mergeCell ref="E6:E7"/>
    <mergeCell ref="F6:F7"/>
    <mergeCell ref="A20:A21"/>
    <mergeCell ref="B20:B21"/>
    <mergeCell ref="C20:C21"/>
    <mergeCell ref="D20:D21"/>
    <mergeCell ref="E20:E21"/>
    <mergeCell ref="F20:F21"/>
    <mergeCell ref="A18:A19"/>
    <mergeCell ref="B18:B19"/>
    <mergeCell ref="C18:C19"/>
    <mergeCell ref="D18:D19"/>
    <mergeCell ref="E18:E19"/>
    <mergeCell ref="F18:F19"/>
    <mergeCell ref="A24:A25"/>
    <mergeCell ref="B24:B25"/>
    <mergeCell ref="C24:C25"/>
    <mergeCell ref="D24:D25"/>
    <mergeCell ref="E24:E25"/>
    <mergeCell ref="F24:F25"/>
    <mergeCell ref="A22:A23"/>
    <mergeCell ref="B22:B23"/>
    <mergeCell ref="C22:C23"/>
    <mergeCell ref="D22:D23"/>
    <mergeCell ref="E22:E23"/>
    <mergeCell ref="F22:F23"/>
    <mergeCell ref="A28:A29"/>
    <mergeCell ref="B28:B29"/>
    <mergeCell ref="C28:C29"/>
    <mergeCell ref="D28:D29"/>
    <mergeCell ref="E28:E29"/>
    <mergeCell ref="F28:F29"/>
    <mergeCell ref="A26:A27"/>
    <mergeCell ref="B26:B27"/>
    <mergeCell ref="C26:C27"/>
    <mergeCell ref="D26:D27"/>
    <mergeCell ref="E26:E27"/>
    <mergeCell ref="F26:F27"/>
    <mergeCell ref="A32:A33"/>
    <mergeCell ref="B32:B33"/>
    <mergeCell ref="C32:C33"/>
    <mergeCell ref="D32:D33"/>
    <mergeCell ref="E32:E33"/>
    <mergeCell ref="F32:F33"/>
    <mergeCell ref="A30:A31"/>
    <mergeCell ref="B30:B31"/>
    <mergeCell ref="C30:C31"/>
    <mergeCell ref="D30:D31"/>
    <mergeCell ref="E30:E31"/>
    <mergeCell ref="F30:F31"/>
    <mergeCell ref="A36:A37"/>
    <mergeCell ref="B36:B37"/>
    <mergeCell ref="C36:C37"/>
    <mergeCell ref="D36:D37"/>
    <mergeCell ref="E36:E37"/>
    <mergeCell ref="F36:F37"/>
    <mergeCell ref="A34:A35"/>
    <mergeCell ref="B34:B35"/>
    <mergeCell ref="C34:C35"/>
    <mergeCell ref="D34:D35"/>
    <mergeCell ref="E34:E35"/>
    <mergeCell ref="F34:F35"/>
    <mergeCell ref="A40:A41"/>
    <mergeCell ref="B40:B41"/>
    <mergeCell ref="C40:C41"/>
    <mergeCell ref="D40:D41"/>
    <mergeCell ref="E40:E41"/>
    <mergeCell ref="F40:F41"/>
    <mergeCell ref="A38:A39"/>
    <mergeCell ref="B38:B39"/>
    <mergeCell ref="C38:C39"/>
    <mergeCell ref="D38:D39"/>
    <mergeCell ref="E38:E39"/>
    <mergeCell ref="F38:F39"/>
    <mergeCell ref="A44:A45"/>
    <mergeCell ref="B44:B45"/>
    <mergeCell ref="C44:C45"/>
    <mergeCell ref="D44:D45"/>
    <mergeCell ref="E44:E45"/>
    <mergeCell ref="F44:F45"/>
    <mergeCell ref="A42:A43"/>
    <mergeCell ref="B42:B43"/>
    <mergeCell ref="C42:C43"/>
    <mergeCell ref="D42:D43"/>
    <mergeCell ref="E42:E43"/>
    <mergeCell ref="F42:F43"/>
    <mergeCell ref="A48:A49"/>
    <mergeCell ref="B48:B49"/>
    <mergeCell ref="C48:C49"/>
    <mergeCell ref="D48:D49"/>
    <mergeCell ref="E48:E49"/>
    <mergeCell ref="F48:F49"/>
    <mergeCell ref="A46:A47"/>
    <mergeCell ref="B46:B47"/>
    <mergeCell ref="C46:C47"/>
    <mergeCell ref="D46:D47"/>
    <mergeCell ref="E46:E47"/>
    <mergeCell ref="F46:F47"/>
    <mergeCell ref="A52:A53"/>
    <mergeCell ref="B52:B53"/>
    <mergeCell ref="C52:C53"/>
    <mergeCell ref="D52:D53"/>
    <mergeCell ref="E52:E53"/>
    <mergeCell ref="F52:F53"/>
    <mergeCell ref="A50:A51"/>
    <mergeCell ref="B50:B51"/>
    <mergeCell ref="C50:C51"/>
    <mergeCell ref="D50:D51"/>
    <mergeCell ref="E50:E51"/>
    <mergeCell ref="F50:F51"/>
    <mergeCell ref="A56:A57"/>
    <mergeCell ref="B56:B57"/>
    <mergeCell ref="C56:C57"/>
    <mergeCell ref="D56:D57"/>
    <mergeCell ref="E56:E57"/>
    <mergeCell ref="F56:F57"/>
    <mergeCell ref="A54:A55"/>
    <mergeCell ref="B54:B55"/>
    <mergeCell ref="C54:C55"/>
    <mergeCell ref="D54:D55"/>
    <mergeCell ref="E54:E55"/>
    <mergeCell ref="F54:F55"/>
    <mergeCell ref="A60:A61"/>
    <mergeCell ref="B60:B61"/>
    <mergeCell ref="C60:C61"/>
    <mergeCell ref="D60:D61"/>
    <mergeCell ref="E60:E61"/>
    <mergeCell ref="F60:F61"/>
    <mergeCell ref="A58:A59"/>
    <mergeCell ref="B58:B59"/>
    <mergeCell ref="C58:C59"/>
    <mergeCell ref="D58:D59"/>
    <mergeCell ref="E58:E59"/>
    <mergeCell ref="F58:F59"/>
    <mergeCell ref="A64:A65"/>
    <mergeCell ref="B64:B65"/>
    <mergeCell ref="C64:C65"/>
    <mergeCell ref="D64:D65"/>
    <mergeCell ref="E64:E65"/>
    <mergeCell ref="F64:F65"/>
    <mergeCell ref="A62:A63"/>
    <mergeCell ref="B62:B63"/>
    <mergeCell ref="C62:C63"/>
    <mergeCell ref="D62:D63"/>
    <mergeCell ref="E62:E63"/>
    <mergeCell ref="F62:F63"/>
    <mergeCell ref="A68:A69"/>
    <mergeCell ref="B68:B69"/>
    <mergeCell ref="C68:C69"/>
    <mergeCell ref="D68:D69"/>
    <mergeCell ref="E68:E69"/>
    <mergeCell ref="F68:F69"/>
    <mergeCell ref="A66:A67"/>
    <mergeCell ref="B66:B67"/>
    <mergeCell ref="C66:C67"/>
    <mergeCell ref="D66:D67"/>
    <mergeCell ref="E66:E67"/>
    <mergeCell ref="F66:F67"/>
    <mergeCell ref="A72:A73"/>
    <mergeCell ref="B72:B73"/>
    <mergeCell ref="C72:C73"/>
    <mergeCell ref="D72:D73"/>
    <mergeCell ref="E72:E73"/>
    <mergeCell ref="F72:F73"/>
    <mergeCell ref="A70:A71"/>
    <mergeCell ref="B70:B71"/>
    <mergeCell ref="C70:C71"/>
    <mergeCell ref="D70:D71"/>
    <mergeCell ref="E70:E71"/>
    <mergeCell ref="F70:F71"/>
    <mergeCell ref="A76:A77"/>
    <mergeCell ref="B76:B77"/>
    <mergeCell ref="C76:C77"/>
    <mergeCell ref="D76:D77"/>
    <mergeCell ref="E76:E77"/>
    <mergeCell ref="F76:F77"/>
    <mergeCell ref="A74:A75"/>
    <mergeCell ref="B74:B75"/>
    <mergeCell ref="C74:C75"/>
    <mergeCell ref="D74:D75"/>
    <mergeCell ref="E74:E75"/>
    <mergeCell ref="F74:F75"/>
    <mergeCell ref="A80:A81"/>
    <mergeCell ref="B80:B81"/>
    <mergeCell ref="C80:C81"/>
    <mergeCell ref="D80:D81"/>
    <mergeCell ref="E80:E81"/>
    <mergeCell ref="F80:F81"/>
    <mergeCell ref="A78:A79"/>
    <mergeCell ref="B78:B79"/>
    <mergeCell ref="C78:C79"/>
    <mergeCell ref="D78:D79"/>
    <mergeCell ref="E78:E79"/>
    <mergeCell ref="F78:F79"/>
    <mergeCell ref="A84:A85"/>
    <mergeCell ref="B84:B85"/>
    <mergeCell ref="C84:C85"/>
    <mergeCell ref="D84:D85"/>
    <mergeCell ref="E84:E85"/>
    <mergeCell ref="F84:F85"/>
    <mergeCell ref="A82:A83"/>
    <mergeCell ref="B82:B83"/>
    <mergeCell ref="C82:C83"/>
    <mergeCell ref="D82:D83"/>
    <mergeCell ref="E82:E83"/>
    <mergeCell ref="F82:F83"/>
    <mergeCell ref="A88:A89"/>
    <mergeCell ref="B88:B89"/>
    <mergeCell ref="C88:C89"/>
    <mergeCell ref="D88:D89"/>
    <mergeCell ref="E88:E89"/>
    <mergeCell ref="F88:F89"/>
    <mergeCell ref="A86:A87"/>
    <mergeCell ref="B86:B87"/>
    <mergeCell ref="C86:C87"/>
    <mergeCell ref="D86:D87"/>
    <mergeCell ref="E86:E87"/>
    <mergeCell ref="F86:F87"/>
    <mergeCell ref="A97:A98"/>
    <mergeCell ref="B97:B98"/>
    <mergeCell ref="C97:C98"/>
    <mergeCell ref="D97:D98"/>
    <mergeCell ref="E97:E98"/>
    <mergeCell ref="F97:F98"/>
    <mergeCell ref="A90:A91"/>
    <mergeCell ref="B90:B91"/>
    <mergeCell ref="C90:C91"/>
    <mergeCell ref="D90:D91"/>
    <mergeCell ref="E90:E91"/>
    <mergeCell ref="F90:F91"/>
    <mergeCell ref="A101:A102"/>
    <mergeCell ref="B101:B102"/>
    <mergeCell ref="C101:C102"/>
    <mergeCell ref="D101:D102"/>
    <mergeCell ref="E101:E102"/>
    <mergeCell ref="F101:F102"/>
    <mergeCell ref="A99:A100"/>
    <mergeCell ref="B99:B100"/>
    <mergeCell ref="C99:C100"/>
    <mergeCell ref="D99:D100"/>
    <mergeCell ref="E99:E100"/>
    <mergeCell ref="F99:F100"/>
    <mergeCell ref="A109:A110"/>
    <mergeCell ref="B109:B110"/>
    <mergeCell ref="C109:C110"/>
    <mergeCell ref="D109:D110"/>
    <mergeCell ref="E109:E110"/>
    <mergeCell ref="F109:F110"/>
    <mergeCell ref="A103:A104"/>
    <mergeCell ref="B103:B104"/>
    <mergeCell ref="C103:C104"/>
    <mergeCell ref="D103:D104"/>
    <mergeCell ref="E103:E104"/>
    <mergeCell ref="F103:F104"/>
    <mergeCell ref="A107:A108"/>
    <mergeCell ref="B107:B108"/>
    <mergeCell ref="C107:C108"/>
    <mergeCell ref="D107:D108"/>
    <mergeCell ref="E107:E108"/>
    <mergeCell ref="F107:F108"/>
    <mergeCell ref="A105:A106"/>
    <mergeCell ref="B105:B106"/>
    <mergeCell ref="C105:C106"/>
    <mergeCell ref="D105:D106"/>
    <mergeCell ref="E105:E106"/>
    <mergeCell ref="F105:F106"/>
    <mergeCell ref="A111:A112"/>
    <mergeCell ref="B111:B112"/>
    <mergeCell ref="C111:C112"/>
    <mergeCell ref="D111:D112"/>
    <mergeCell ref="E111:E112"/>
    <mergeCell ref="F111:F112"/>
    <mergeCell ref="A117:A118"/>
    <mergeCell ref="B117:B118"/>
    <mergeCell ref="C117:C118"/>
    <mergeCell ref="D117:D118"/>
    <mergeCell ref="E117:E118"/>
    <mergeCell ref="F117:F118"/>
    <mergeCell ref="A115:A116"/>
    <mergeCell ref="B115:B116"/>
    <mergeCell ref="C115:C116"/>
    <mergeCell ref="D115:D116"/>
    <mergeCell ref="E115:E116"/>
    <mergeCell ref="F115:F116"/>
    <mergeCell ref="A113:A114"/>
    <mergeCell ref="B113:B114"/>
    <mergeCell ref="C113:C114"/>
    <mergeCell ref="D113:D114"/>
    <mergeCell ref="E113:E114"/>
    <mergeCell ref="F113:F114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19:F120"/>
    <mergeCell ref="A129:A130"/>
    <mergeCell ref="B129:B130"/>
    <mergeCell ref="C129:C130"/>
    <mergeCell ref="D129:D130"/>
    <mergeCell ref="E129:E130"/>
    <mergeCell ref="F129:F130"/>
    <mergeCell ref="A123:A124"/>
    <mergeCell ref="B123:B124"/>
    <mergeCell ref="C123:C124"/>
    <mergeCell ref="D123:D124"/>
    <mergeCell ref="E123:E124"/>
    <mergeCell ref="F123:F124"/>
    <mergeCell ref="A127:A128"/>
    <mergeCell ref="B127:B128"/>
    <mergeCell ref="C127:C128"/>
    <mergeCell ref="D127:D128"/>
    <mergeCell ref="E127:E128"/>
    <mergeCell ref="F127:F128"/>
    <mergeCell ref="A125:A126"/>
    <mergeCell ref="B125:B126"/>
    <mergeCell ref="C125:C126"/>
    <mergeCell ref="D125:D126"/>
    <mergeCell ref="E125:E126"/>
    <mergeCell ref="F125:F126"/>
    <mergeCell ref="A131:A132"/>
    <mergeCell ref="B131:B132"/>
    <mergeCell ref="C131:C132"/>
    <mergeCell ref="D131:D132"/>
    <mergeCell ref="E131:E132"/>
    <mergeCell ref="F131:F132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5:F136"/>
    <mergeCell ref="A141:A142"/>
    <mergeCell ref="B141:B142"/>
    <mergeCell ref="C141:C142"/>
    <mergeCell ref="D141:D142"/>
    <mergeCell ref="E141:E142"/>
    <mergeCell ref="F141:F142"/>
    <mergeCell ref="A133:A134"/>
    <mergeCell ref="B133:B134"/>
    <mergeCell ref="C133:C134"/>
    <mergeCell ref="D133:D134"/>
    <mergeCell ref="E133:E134"/>
    <mergeCell ref="F133:F134"/>
    <mergeCell ref="A156:A157"/>
    <mergeCell ref="B156:B157"/>
    <mergeCell ref="C156:C157"/>
    <mergeCell ref="D156:D157"/>
    <mergeCell ref="E156:E157"/>
    <mergeCell ref="F156:F157"/>
    <mergeCell ref="A139:A140"/>
    <mergeCell ref="B139:B140"/>
    <mergeCell ref="C139:C140"/>
    <mergeCell ref="D139:D140"/>
    <mergeCell ref="E139:E140"/>
    <mergeCell ref="F139:F140"/>
    <mergeCell ref="A145:A146"/>
    <mergeCell ref="B145:B146"/>
    <mergeCell ref="C145:C146"/>
    <mergeCell ref="D145:D146"/>
    <mergeCell ref="E145:E146"/>
    <mergeCell ref="F145:F146"/>
    <mergeCell ref="A143:A144"/>
    <mergeCell ref="B143:B144"/>
    <mergeCell ref="C143:C144"/>
    <mergeCell ref="D143:D144"/>
    <mergeCell ref="E143:E144"/>
    <mergeCell ref="F143:F144"/>
    <mergeCell ref="A162:A163"/>
    <mergeCell ref="B162:B163"/>
    <mergeCell ref="C162:C163"/>
    <mergeCell ref="D162:D163"/>
    <mergeCell ref="E162:E163"/>
    <mergeCell ref="F162:F163"/>
    <mergeCell ref="A158:A159"/>
    <mergeCell ref="B158:B159"/>
    <mergeCell ref="C158:C159"/>
    <mergeCell ref="D158:D159"/>
    <mergeCell ref="E158:E159"/>
    <mergeCell ref="F158:F159"/>
    <mergeCell ref="A147:A148"/>
    <mergeCell ref="B147:B148"/>
    <mergeCell ref="C147:C148"/>
    <mergeCell ref="D147:D148"/>
    <mergeCell ref="E147:E148"/>
    <mergeCell ref="F147:F148"/>
    <mergeCell ref="A166:A167"/>
    <mergeCell ref="B166:B167"/>
    <mergeCell ref="C166:C167"/>
    <mergeCell ref="D166:D167"/>
    <mergeCell ref="E166:E167"/>
    <mergeCell ref="F166:F167"/>
    <mergeCell ref="A164:A165"/>
    <mergeCell ref="B164:B165"/>
    <mergeCell ref="C164:C165"/>
    <mergeCell ref="D164:D165"/>
    <mergeCell ref="E164:E165"/>
    <mergeCell ref="F164:F165"/>
    <mergeCell ref="A154:A155"/>
    <mergeCell ref="B154:B155"/>
    <mergeCell ref="C154:C155"/>
    <mergeCell ref="D154:D155"/>
    <mergeCell ref="E154:E155"/>
    <mergeCell ref="F154:F155"/>
    <mergeCell ref="A170:A171"/>
    <mergeCell ref="B170:B171"/>
    <mergeCell ref="C170:C171"/>
    <mergeCell ref="D170:D171"/>
    <mergeCell ref="E170:E171"/>
    <mergeCell ref="F170:F171"/>
    <mergeCell ref="A168:A169"/>
    <mergeCell ref="B168:B169"/>
    <mergeCell ref="C168:C169"/>
    <mergeCell ref="D168:D169"/>
    <mergeCell ref="E168:E169"/>
    <mergeCell ref="F168:F169"/>
    <mergeCell ref="A174:A175"/>
    <mergeCell ref="B174:B175"/>
    <mergeCell ref="C174:C175"/>
    <mergeCell ref="D174:D175"/>
    <mergeCell ref="E174:E175"/>
    <mergeCell ref="F174:F175"/>
    <mergeCell ref="A172:A173"/>
    <mergeCell ref="B172:B173"/>
    <mergeCell ref="C172:C173"/>
    <mergeCell ref="D172:D173"/>
    <mergeCell ref="E172:E173"/>
    <mergeCell ref="F172:F173"/>
    <mergeCell ref="A178:A179"/>
    <mergeCell ref="B178:B179"/>
    <mergeCell ref="C178:C179"/>
    <mergeCell ref="D178:D179"/>
    <mergeCell ref="E178:E179"/>
    <mergeCell ref="F178:F179"/>
    <mergeCell ref="A176:A177"/>
    <mergeCell ref="B176:B177"/>
    <mergeCell ref="C176:C177"/>
    <mergeCell ref="D176:D177"/>
    <mergeCell ref="E176:E177"/>
    <mergeCell ref="F176:F177"/>
    <mergeCell ref="A182:A183"/>
    <mergeCell ref="B182:B183"/>
    <mergeCell ref="C182:C183"/>
    <mergeCell ref="D182:D183"/>
    <mergeCell ref="E182:E183"/>
    <mergeCell ref="F182:F183"/>
    <mergeCell ref="A180:A181"/>
    <mergeCell ref="B180:B181"/>
    <mergeCell ref="C180:C181"/>
    <mergeCell ref="D180:D181"/>
    <mergeCell ref="E180:E181"/>
    <mergeCell ref="F180:F181"/>
    <mergeCell ref="A186:A187"/>
    <mergeCell ref="B186:B187"/>
    <mergeCell ref="C186:C187"/>
    <mergeCell ref="D186:D187"/>
    <mergeCell ref="E186:E187"/>
    <mergeCell ref="F186:F187"/>
    <mergeCell ref="A184:A185"/>
    <mergeCell ref="B184:B185"/>
    <mergeCell ref="C184:C185"/>
    <mergeCell ref="D184:D185"/>
    <mergeCell ref="E184:E185"/>
    <mergeCell ref="F184:F185"/>
    <mergeCell ref="A190:A191"/>
    <mergeCell ref="B190:B191"/>
    <mergeCell ref="C190:C191"/>
    <mergeCell ref="D190:D191"/>
    <mergeCell ref="E190:E191"/>
    <mergeCell ref="F190:F191"/>
    <mergeCell ref="A188:A189"/>
    <mergeCell ref="B188:B189"/>
    <mergeCell ref="C188:C189"/>
    <mergeCell ref="D188:D189"/>
    <mergeCell ref="E188:E189"/>
    <mergeCell ref="F188:F189"/>
    <mergeCell ref="A194:A195"/>
    <mergeCell ref="B194:B195"/>
    <mergeCell ref="C194:C195"/>
    <mergeCell ref="D194:D195"/>
    <mergeCell ref="E194:E195"/>
    <mergeCell ref="F194:F195"/>
    <mergeCell ref="A192:A193"/>
    <mergeCell ref="B192:B193"/>
    <mergeCell ref="C192:C193"/>
    <mergeCell ref="D192:D193"/>
    <mergeCell ref="E192:E193"/>
    <mergeCell ref="F192:F193"/>
    <mergeCell ref="A198:A199"/>
    <mergeCell ref="B198:B199"/>
    <mergeCell ref="C198:C199"/>
    <mergeCell ref="D198:D199"/>
    <mergeCell ref="E198:E199"/>
    <mergeCell ref="F198:F199"/>
    <mergeCell ref="A196:A197"/>
    <mergeCell ref="B196:B197"/>
    <mergeCell ref="C196:C197"/>
    <mergeCell ref="D196:D197"/>
    <mergeCell ref="E196:E197"/>
    <mergeCell ref="F196:F197"/>
    <mergeCell ref="A202:A203"/>
    <mergeCell ref="B202:B203"/>
    <mergeCell ref="C202:C203"/>
    <mergeCell ref="D202:D203"/>
    <mergeCell ref="E202:E203"/>
    <mergeCell ref="F202:F203"/>
    <mergeCell ref="A200:A201"/>
    <mergeCell ref="B200:B201"/>
    <mergeCell ref="C200:C201"/>
    <mergeCell ref="D200:D201"/>
    <mergeCell ref="E200:E201"/>
    <mergeCell ref="F200:F201"/>
    <mergeCell ref="A206:A207"/>
    <mergeCell ref="B206:B207"/>
    <mergeCell ref="C206:C207"/>
    <mergeCell ref="D206:D207"/>
    <mergeCell ref="E206:E207"/>
    <mergeCell ref="F206:F207"/>
    <mergeCell ref="A204:A205"/>
    <mergeCell ref="B204:B205"/>
    <mergeCell ref="C204:C205"/>
    <mergeCell ref="D204:D205"/>
    <mergeCell ref="E204:E205"/>
    <mergeCell ref="F204:F205"/>
    <mergeCell ref="A210:A211"/>
    <mergeCell ref="B210:B211"/>
    <mergeCell ref="C210:C211"/>
    <mergeCell ref="D210:D211"/>
    <mergeCell ref="E210:E211"/>
    <mergeCell ref="F210:F211"/>
    <mergeCell ref="A208:A209"/>
    <mergeCell ref="B208:B209"/>
    <mergeCell ref="C208:C209"/>
    <mergeCell ref="D208:D209"/>
    <mergeCell ref="E208:E209"/>
    <mergeCell ref="F208:F209"/>
    <mergeCell ref="A214:A215"/>
    <mergeCell ref="B214:B215"/>
    <mergeCell ref="C214:C215"/>
    <mergeCell ref="D214:D215"/>
    <mergeCell ref="E214:E215"/>
    <mergeCell ref="F214:F215"/>
    <mergeCell ref="A212:A213"/>
    <mergeCell ref="B212:B213"/>
    <mergeCell ref="C212:C213"/>
    <mergeCell ref="D212:D213"/>
    <mergeCell ref="E212:E213"/>
    <mergeCell ref="F212:F213"/>
    <mergeCell ref="A218:A219"/>
    <mergeCell ref="B218:B219"/>
    <mergeCell ref="C218:C219"/>
    <mergeCell ref="D218:D219"/>
    <mergeCell ref="E218:E219"/>
    <mergeCell ref="F218:F219"/>
    <mergeCell ref="A216:A217"/>
    <mergeCell ref="B216:B217"/>
    <mergeCell ref="C216:C217"/>
    <mergeCell ref="D216:D217"/>
    <mergeCell ref="E216:E217"/>
    <mergeCell ref="F216:F217"/>
    <mergeCell ref="A222:A223"/>
    <mergeCell ref="B222:B223"/>
    <mergeCell ref="C222:C223"/>
    <mergeCell ref="D222:D223"/>
    <mergeCell ref="E222:E223"/>
    <mergeCell ref="F222:F223"/>
    <mergeCell ref="A220:A221"/>
    <mergeCell ref="B220:B221"/>
    <mergeCell ref="C220:C221"/>
    <mergeCell ref="D220:D221"/>
    <mergeCell ref="E220:E221"/>
    <mergeCell ref="F220:F221"/>
    <mergeCell ref="A226:A227"/>
    <mergeCell ref="B226:B227"/>
    <mergeCell ref="C226:C227"/>
    <mergeCell ref="D226:D227"/>
    <mergeCell ref="E226:E227"/>
    <mergeCell ref="F226:F227"/>
    <mergeCell ref="A224:A225"/>
    <mergeCell ref="B224:B225"/>
    <mergeCell ref="C224:C225"/>
    <mergeCell ref="D224:D225"/>
    <mergeCell ref="E224:E225"/>
    <mergeCell ref="F224:F225"/>
    <mergeCell ref="A230:A231"/>
    <mergeCell ref="B230:B231"/>
    <mergeCell ref="C230:C231"/>
    <mergeCell ref="D230:D231"/>
    <mergeCell ref="E230:E231"/>
    <mergeCell ref="F230:F231"/>
    <mergeCell ref="A228:A229"/>
    <mergeCell ref="B228:B229"/>
    <mergeCell ref="C228:C229"/>
    <mergeCell ref="D228:D229"/>
    <mergeCell ref="E228:E229"/>
    <mergeCell ref="F228:F229"/>
    <mergeCell ref="A234:A235"/>
    <mergeCell ref="B234:B235"/>
    <mergeCell ref="C234:C235"/>
    <mergeCell ref="D234:D235"/>
    <mergeCell ref="E234:E235"/>
    <mergeCell ref="F234:F235"/>
    <mergeCell ref="A232:A233"/>
    <mergeCell ref="B232:B233"/>
    <mergeCell ref="C232:C233"/>
    <mergeCell ref="D232:D233"/>
    <mergeCell ref="E232:E233"/>
    <mergeCell ref="F232:F233"/>
    <mergeCell ref="A238:A239"/>
    <mergeCell ref="B238:B239"/>
    <mergeCell ref="C238:C239"/>
    <mergeCell ref="D238:D239"/>
    <mergeCell ref="E238:E239"/>
    <mergeCell ref="F238:F239"/>
    <mergeCell ref="A236:A237"/>
    <mergeCell ref="B236:B237"/>
    <mergeCell ref="C236:C237"/>
    <mergeCell ref="D236:D237"/>
    <mergeCell ref="E236:E237"/>
    <mergeCell ref="F236:F237"/>
    <mergeCell ref="A247:A248"/>
    <mergeCell ref="B247:B248"/>
    <mergeCell ref="C247:C248"/>
    <mergeCell ref="D247:D248"/>
    <mergeCell ref="E247:E248"/>
    <mergeCell ref="F247:F248"/>
    <mergeCell ref="A240:A241"/>
    <mergeCell ref="B240:B241"/>
    <mergeCell ref="C240:C241"/>
    <mergeCell ref="D240:D241"/>
    <mergeCell ref="E240:E241"/>
    <mergeCell ref="F240:F241"/>
    <mergeCell ref="A251:A252"/>
    <mergeCell ref="B251:B252"/>
    <mergeCell ref="C251:C252"/>
    <mergeCell ref="D251:D252"/>
    <mergeCell ref="E251:E252"/>
    <mergeCell ref="F251:F252"/>
    <mergeCell ref="A249:A250"/>
    <mergeCell ref="B249:B250"/>
    <mergeCell ref="C249:C250"/>
    <mergeCell ref="D249:D250"/>
    <mergeCell ref="E249:E250"/>
    <mergeCell ref="F249:F250"/>
    <mergeCell ref="A255:A256"/>
    <mergeCell ref="B255:B256"/>
    <mergeCell ref="C255:C256"/>
    <mergeCell ref="D255:D256"/>
    <mergeCell ref="E255:E256"/>
    <mergeCell ref="F255:F256"/>
    <mergeCell ref="A253:A254"/>
    <mergeCell ref="B253:B254"/>
    <mergeCell ref="C253:C254"/>
    <mergeCell ref="D253:D254"/>
    <mergeCell ref="E253:E254"/>
    <mergeCell ref="F253:F254"/>
    <mergeCell ref="A259:A260"/>
    <mergeCell ref="B259:B260"/>
    <mergeCell ref="C259:C260"/>
    <mergeCell ref="D259:D260"/>
    <mergeCell ref="E259:E260"/>
    <mergeCell ref="F259:F260"/>
    <mergeCell ref="A257:A258"/>
    <mergeCell ref="B257:B258"/>
    <mergeCell ref="C257:C258"/>
    <mergeCell ref="D257:D258"/>
    <mergeCell ref="E257:E258"/>
    <mergeCell ref="F257:F258"/>
    <mergeCell ref="A263:A264"/>
    <mergeCell ref="B263:B264"/>
    <mergeCell ref="C263:C264"/>
    <mergeCell ref="D263:D264"/>
    <mergeCell ref="E263:E264"/>
    <mergeCell ref="F263:F264"/>
    <mergeCell ref="A261:A262"/>
    <mergeCell ref="B261:B262"/>
    <mergeCell ref="C261:C262"/>
    <mergeCell ref="D261:D262"/>
    <mergeCell ref="E261:E262"/>
    <mergeCell ref="F261:F262"/>
    <mergeCell ref="A267:A268"/>
    <mergeCell ref="B267:B268"/>
    <mergeCell ref="C267:C268"/>
    <mergeCell ref="D267:D268"/>
    <mergeCell ref="E267:E268"/>
    <mergeCell ref="F267:F268"/>
    <mergeCell ref="A265:A266"/>
    <mergeCell ref="B265:B266"/>
    <mergeCell ref="C265:C266"/>
    <mergeCell ref="D265:D266"/>
    <mergeCell ref="E265:E266"/>
    <mergeCell ref="F265:F266"/>
    <mergeCell ref="A271:A272"/>
    <mergeCell ref="B271:B272"/>
    <mergeCell ref="C271:C272"/>
    <mergeCell ref="D271:D272"/>
    <mergeCell ref="E271:E272"/>
    <mergeCell ref="F271:F272"/>
    <mergeCell ref="A269:A270"/>
    <mergeCell ref="B269:B270"/>
    <mergeCell ref="C269:C270"/>
    <mergeCell ref="D269:D270"/>
    <mergeCell ref="E269:E270"/>
    <mergeCell ref="F269:F270"/>
    <mergeCell ref="A275:A276"/>
    <mergeCell ref="B275:B276"/>
    <mergeCell ref="C275:C276"/>
    <mergeCell ref="D275:D276"/>
    <mergeCell ref="E275:E276"/>
    <mergeCell ref="F275:F276"/>
    <mergeCell ref="A273:A274"/>
    <mergeCell ref="B273:B274"/>
    <mergeCell ref="C273:C274"/>
    <mergeCell ref="D273:D274"/>
    <mergeCell ref="E273:E274"/>
    <mergeCell ref="F273:F274"/>
    <mergeCell ref="A279:A280"/>
    <mergeCell ref="B279:B280"/>
    <mergeCell ref="C279:C280"/>
    <mergeCell ref="D279:D280"/>
    <mergeCell ref="E279:E280"/>
    <mergeCell ref="F279:F280"/>
    <mergeCell ref="A277:A278"/>
    <mergeCell ref="B277:B278"/>
    <mergeCell ref="C277:C278"/>
    <mergeCell ref="D277:D278"/>
    <mergeCell ref="E277:E278"/>
    <mergeCell ref="F277:F278"/>
    <mergeCell ref="A283:A284"/>
    <mergeCell ref="B283:B284"/>
    <mergeCell ref="C283:C284"/>
    <mergeCell ref="D283:D284"/>
    <mergeCell ref="E283:E284"/>
    <mergeCell ref="F283:F284"/>
    <mergeCell ref="A281:A282"/>
    <mergeCell ref="B281:B282"/>
    <mergeCell ref="C281:C282"/>
    <mergeCell ref="D281:D282"/>
    <mergeCell ref="E281:E282"/>
    <mergeCell ref="F281:F282"/>
    <mergeCell ref="A287:A288"/>
    <mergeCell ref="B287:B288"/>
    <mergeCell ref="C287:C288"/>
    <mergeCell ref="D287:D288"/>
    <mergeCell ref="E287:E288"/>
    <mergeCell ref="F287:F288"/>
    <mergeCell ref="A285:A286"/>
    <mergeCell ref="B285:B286"/>
    <mergeCell ref="C285:C286"/>
    <mergeCell ref="D285:D286"/>
    <mergeCell ref="E285:E286"/>
    <mergeCell ref="F285:F286"/>
    <mergeCell ref="A291:A292"/>
    <mergeCell ref="B291:B292"/>
    <mergeCell ref="C291:C292"/>
    <mergeCell ref="D291:D292"/>
    <mergeCell ref="E291:E292"/>
    <mergeCell ref="F291:F292"/>
    <mergeCell ref="A289:A290"/>
    <mergeCell ref="B289:B290"/>
    <mergeCell ref="C289:C290"/>
    <mergeCell ref="D289:D290"/>
    <mergeCell ref="E289:E290"/>
    <mergeCell ref="F289:F290"/>
    <mergeCell ref="A295:A296"/>
    <mergeCell ref="B295:B296"/>
    <mergeCell ref="C295:C296"/>
    <mergeCell ref="D295:D296"/>
    <mergeCell ref="E295:E296"/>
    <mergeCell ref="F295:F296"/>
    <mergeCell ref="A293:A294"/>
    <mergeCell ref="B293:B294"/>
    <mergeCell ref="C293:C294"/>
    <mergeCell ref="D293:D294"/>
    <mergeCell ref="E293:E294"/>
    <mergeCell ref="F293:F294"/>
    <mergeCell ref="A299:A300"/>
    <mergeCell ref="B299:B300"/>
    <mergeCell ref="C299:C300"/>
    <mergeCell ref="D299:D300"/>
    <mergeCell ref="E299:E300"/>
    <mergeCell ref="F299:F300"/>
    <mergeCell ref="A297:A298"/>
    <mergeCell ref="B297:B298"/>
    <mergeCell ref="C297:C298"/>
    <mergeCell ref="D297:D298"/>
    <mergeCell ref="E297:E298"/>
    <mergeCell ref="F297:F298"/>
    <mergeCell ref="A303:A304"/>
    <mergeCell ref="B303:B304"/>
    <mergeCell ref="C303:C304"/>
    <mergeCell ref="D303:D304"/>
    <mergeCell ref="E303:E304"/>
    <mergeCell ref="F303:F304"/>
    <mergeCell ref="A301:A302"/>
    <mergeCell ref="B301:B302"/>
    <mergeCell ref="C301:C302"/>
    <mergeCell ref="D301:D302"/>
    <mergeCell ref="E301:E302"/>
    <mergeCell ref="F301:F302"/>
    <mergeCell ref="A307:A308"/>
    <mergeCell ref="B307:B308"/>
    <mergeCell ref="C307:C308"/>
    <mergeCell ref="D307:D308"/>
    <mergeCell ref="E307:E308"/>
    <mergeCell ref="F307:F308"/>
    <mergeCell ref="A305:A306"/>
    <mergeCell ref="B305:B306"/>
    <mergeCell ref="C305:C306"/>
    <mergeCell ref="D305:D306"/>
    <mergeCell ref="E305:E306"/>
    <mergeCell ref="F305:F306"/>
    <mergeCell ref="A311:A312"/>
    <mergeCell ref="B311:B312"/>
    <mergeCell ref="C311:C312"/>
    <mergeCell ref="D311:D312"/>
    <mergeCell ref="E311:E312"/>
    <mergeCell ref="F311:F312"/>
    <mergeCell ref="A309:A310"/>
    <mergeCell ref="B309:B310"/>
    <mergeCell ref="C309:C310"/>
    <mergeCell ref="D309:D310"/>
    <mergeCell ref="E309:E310"/>
    <mergeCell ref="F309:F310"/>
    <mergeCell ref="A315:A316"/>
    <mergeCell ref="B315:B316"/>
    <mergeCell ref="C315:C316"/>
    <mergeCell ref="D315:D316"/>
    <mergeCell ref="E315:E316"/>
    <mergeCell ref="F315:F316"/>
    <mergeCell ref="A313:A314"/>
    <mergeCell ref="B313:B314"/>
    <mergeCell ref="C313:C314"/>
    <mergeCell ref="D313:D314"/>
    <mergeCell ref="E313:E314"/>
    <mergeCell ref="F313:F314"/>
    <mergeCell ref="A319:A320"/>
    <mergeCell ref="B319:B320"/>
    <mergeCell ref="C319:C320"/>
    <mergeCell ref="D319:D320"/>
    <mergeCell ref="E319:E320"/>
    <mergeCell ref="F319:F320"/>
    <mergeCell ref="A317:A318"/>
    <mergeCell ref="B317:B318"/>
    <mergeCell ref="C317:C318"/>
    <mergeCell ref="D317:D318"/>
    <mergeCell ref="E317:E318"/>
    <mergeCell ref="F317:F318"/>
    <mergeCell ref="A323:A324"/>
    <mergeCell ref="B323:B324"/>
    <mergeCell ref="C323:C324"/>
    <mergeCell ref="D323:D324"/>
    <mergeCell ref="E323:E324"/>
    <mergeCell ref="F323:F324"/>
    <mergeCell ref="A321:A322"/>
    <mergeCell ref="B321:B322"/>
    <mergeCell ref="C321:C322"/>
    <mergeCell ref="D321:D322"/>
    <mergeCell ref="E321:E322"/>
    <mergeCell ref="F321:F322"/>
    <mergeCell ref="A327:A328"/>
    <mergeCell ref="B327:B328"/>
    <mergeCell ref="C327:C328"/>
    <mergeCell ref="D327:D328"/>
    <mergeCell ref="E327:E328"/>
    <mergeCell ref="F327:F328"/>
    <mergeCell ref="A325:A326"/>
    <mergeCell ref="B325:B326"/>
    <mergeCell ref="C325:C326"/>
    <mergeCell ref="D325:D326"/>
    <mergeCell ref="E325:E326"/>
    <mergeCell ref="F325:F326"/>
    <mergeCell ref="C331:C332"/>
    <mergeCell ref="D331:D332"/>
    <mergeCell ref="E331:E332"/>
    <mergeCell ref="F331:F332"/>
    <mergeCell ref="A329:A330"/>
    <mergeCell ref="B329:B330"/>
    <mergeCell ref="C329:C330"/>
    <mergeCell ref="D329:D330"/>
    <mergeCell ref="E329:E330"/>
    <mergeCell ref="F329:F330"/>
    <mergeCell ref="A344:A345"/>
    <mergeCell ref="B344:B345"/>
    <mergeCell ref="A342:A343"/>
    <mergeCell ref="B342:B343"/>
    <mergeCell ref="A340:A341"/>
    <mergeCell ref="B340:B341"/>
    <mergeCell ref="A338:A339"/>
    <mergeCell ref="B338:B339"/>
    <mergeCell ref="A331:A332"/>
    <mergeCell ref="B331:B332"/>
  </mergeCells>
  <phoneticPr fontId="3" type="noConversion"/>
  <pageMargins left="0.7" right="0.7" top="0.75" bottom="0.75" header="0.3" footer="0.3"/>
  <pageSetup orientation="portrait" horizontalDpi="90" verticalDpi="90" r:id="rId31"/>
  <headerFooter>
    <oddFooter>&amp;L&amp;1#&amp;"Calibri"&amp;10&amp;K737373Caterpillar: Confidential Yellow</oddFooter>
  </headerFooter>
  <legacyDrawing r:id="rId3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3396-6EE1-4D6D-BCFD-BE3845827ABD}">
  <dimension ref="A1:AE38"/>
  <sheetViews>
    <sheetView workbookViewId="0">
      <selection sqref="A1:XFD1"/>
    </sheetView>
  </sheetViews>
  <sheetFormatPr defaultRowHeight="14.25" x14ac:dyDescent="0.2"/>
  <sheetData>
    <row r="1" spans="1:31" x14ac:dyDescent="0.15">
      <c r="A1" s="455"/>
      <c r="B1" s="456"/>
      <c r="C1" s="456"/>
      <c r="D1" s="456"/>
      <c r="E1" s="456"/>
      <c r="F1" s="457"/>
      <c r="G1" s="457"/>
      <c r="H1" s="456"/>
      <c r="I1" s="456"/>
      <c r="J1" s="457"/>
      <c r="K1" s="456"/>
      <c r="L1" s="456"/>
      <c r="M1" s="456"/>
      <c r="N1" s="456"/>
      <c r="O1" s="455"/>
      <c r="P1" s="456"/>
      <c r="Q1" s="456"/>
      <c r="R1" s="456"/>
      <c r="S1" s="455"/>
      <c r="T1" s="455"/>
      <c r="U1" s="455"/>
      <c r="V1" s="455"/>
      <c r="W1" s="455"/>
      <c r="X1" s="455"/>
      <c r="Y1" s="456"/>
      <c r="Z1" s="457"/>
      <c r="AA1" s="458"/>
      <c r="AB1" s="456"/>
      <c r="AC1" s="455"/>
      <c r="AD1" s="455"/>
      <c r="AE1" s="455"/>
    </row>
    <row r="2" spans="1:31" x14ac:dyDescent="0.15">
      <c r="A2" s="455"/>
      <c r="B2" s="456"/>
      <c r="C2" s="456"/>
      <c r="D2" s="456"/>
      <c r="E2" s="456"/>
      <c r="F2" s="457"/>
      <c r="G2" s="457"/>
      <c r="H2" s="456"/>
      <c r="I2" s="456"/>
      <c r="J2" s="457"/>
      <c r="K2" s="456"/>
      <c r="L2" s="456"/>
      <c r="M2" s="456"/>
      <c r="N2" s="456"/>
      <c r="O2" s="455"/>
      <c r="P2" s="456"/>
      <c r="Q2" s="456"/>
      <c r="R2" s="456"/>
      <c r="S2" s="455"/>
      <c r="T2" s="455"/>
      <c r="U2" s="455"/>
      <c r="V2" s="455"/>
      <c r="W2" s="455"/>
      <c r="X2" s="455"/>
      <c r="Y2" s="456"/>
      <c r="Z2" s="457"/>
      <c r="AA2" s="458"/>
      <c r="AB2" s="456"/>
      <c r="AC2" s="455"/>
      <c r="AD2" s="455"/>
      <c r="AE2" s="455"/>
    </row>
    <row r="3" spans="1:31" x14ac:dyDescent="0.15">
      <c r="A3" s="455"/>
      <c r="B3" s="456"/>
      <c r="C3" s="456"/>
      <c r="D3" s="456"/>
      <c r="E3" s="456"/>
      <c r="F3" s="457"/>
      <c r="G3" s="457"/>
      <c r="H3" s="456"/>
      <c r="I3" s="456"/>
      <c r="J3" s="457"/>
      <c r="K3" s="456"/>
      <c r="L3" s="456"/>
      <c r="M3" s="456"/>
      <c r="N3" s="456"/>
      <c r="O3" s="455"/>
      <c r="P3" s="456"/>
      <c r="Q3" s="456"/>
      <c r="R3" s="456"/>
      <c r="S3" s="455"/>
      <c r="T3" s="455"/>
      <c r="U3" s="455"/>
      <c r="V3" s="455"/>
      <c r="W3" s="455"/>
      <c r="X3" s="455"/>
      <c r="Y3" s="456"/>
      <c r="Z3" s="457"/>
      <c r="AA3" s="458"/>
      <c r="AB3" s="456"/>
      <c r="AC3" s="455"/>
      <c r="AD3" s="455"/>
      <c r="AE3" s="455"/>
    </row>
    <row r="4" spans="1:31" x14ac:dyDescent="0.15">
      <c r="A4" s="455"/>
      <c r="B4" s="456"/>
      <c r="C4" s="456"/>
      <c r="D4" s="456"/>
      <c r="E4" s="456"/>
      <c r="F4" s="457"/>
      <c r="G4" s="457"/>
      <c r="H4" s="456"/>
      <c r="I4" s="456"/>
      <c r="J4" s="457"/>
      <c r="K4" s="456"/>
      <c r="L4" s="456"/>
      <c r="M4" s="456"/>
      <c r="N4" s="456"/>
      <c r="O4" s="455"/>
      <c r="P4" s="456"/>
      <c r="Q4" s="456"/>
      <c r="R4" s="456"/>
      <c r="S4" s="455"/>
      <c r="T4" s="455"/>
      <c r="U4" s="455"/>
      <c r="V4" s="455"/>
      <c r="W4" s="455"/>
      <c r="X4" s="455"/>
      <c r="Y4" s="456"/>
      <c r="Z4" s="457"/>
      <c r="AA4" s="458"/>
      <c r="AB4" s="456"/>
      <c r="AC4" s="455"/>
      <c r="AD4" s="455"/>
      <c r="AE4" s="455"/>
    </row>
    <row r="5" spans="1:31" x14ac:dyDescent="0.15">
      <c r="A5" s="455"/>
      <c r="B5" s="456"/>
      <c r="C5" s="456"/>
      <c r="D5" s="456"/>
      <c r="E5" s="456"/>
      <c r="F5" s="457"/>
      <c r="G5" s="457"/>
      <c r="H5" s="456"/>
      <c r="I5" s="456"/>
      <c r="J5" s="457"/>
      <c r="K5" s="456"/>
      <c r="L5" s="456"/>
      <c r="M5" s="456"/>
      <c r="N5" s="456"/>
      <c r="O5" s="455"/>
      <c r="P5" s="456"/>
      <c r="Q5" s="456"/>
      <c r="R5" s="456"/>
      <c r="S5" s="455"/>
      <c r="T5" s="455"/>
      <c r="U5" s="455"/>
      <c r="V5" s="455"/>
      <c r="W5" s="455"/>
      <c r="X5" s="455"/>
      <c r="Y5" s="456"/>
      <c r="Z5" s="457"/>
      <c r="AA5" s="458"/>
      <c r="AB5" s="456"/>
      <c r="AC5" s="455"/>
      <c r="AD5" s="455"/>
      <c r="AE5" s="455"/>
    </row>
    <row r="6" spans="1:31" x14ac:dyDescent="0.15">
      <c r="A6" s="455"/>
      <c r="B6" s="456"/>
      <c r="C6" s="456"/>
      <c r="D6" s="456"/>
      <c r="E6" s="456"/>
      <c r="F6" s="457"/>
      <c r="G6" s="457"/>
      <c r="H6" s="456"/>
      <c r="I6" s="456"/>
      <c r="J6" s="457"/>
      <c r="K6" s="456"/>
      <c r="L6" s="456"/>
      <c r="M6" s="456"/>
      <c r="N6" s="456"/>
      <c r="O6" s="455"/>
      <c r="P6" s="456"/>
      <c r="Q6" s="456"/>
      <c r="R6" s="456"/>
      <c r="S6" s="455"/>
      <c r="T6" s="455"/>
      <c r="U6" s="455"/>
      <c r="V6" s="455"/>
      <c r="W6" s="455"/>
      <c r="X6" s="455"/>
      <c r="Y6" s="456"/>
      <c r="Z6" s="457"/>
      <c r="AA6" s="458"/>
      <c r="AB6" s="456"/>
      <c r="AC6" s="455"/>
      <c r="AD6" s="455"/>
      <c r="AE6" s="455"/>
    </row>
    <row r="7" spans="1:31" x14ac:dyDescent="0.15">
      <c r="A7" s="455"/>
      <c r="B7" s="456"/>
      <c r="C7" s="456"/>
      <c r="D7" s="456"/>
      <c r="E7" s="456"/>
      <c r="F7" s="457"/>
      <c r="G7" s="457"/>
      <c r="H7" s="456"/>
      <c r="I7" s="456"/>
      <c r="J7" s="457"/>
      <c r="K7" s="456"/>
      <c r="L7" s="456"/>
      <c r="M7" s="456"/>
      <c r="N7" s="456"/>
      <c r="O7" s="455"/>
      <c r="P7" s="456"/>
      <c r="Q7" s="456"/>
      <c r="R7" s="456"/>
      <c r="S7" s="455"/>
      <c r="T7" s="455"/>
      <c r="U7" s="455"/>
      <c r="V7" s="455"/>
      <c r="W7" s="455"/>
      <c r="X7" s="455"/>
      <c r="Y7" s="456"/>
      <c r="Z7" s="457"/>
      <c r="AA7" s="458"/>
      <c r="AB7" s="456"/>
      <c r="AC7" s="455"/>
      <c r="AD7" s="455"/>
      <c r="AE7" s="455"/>
    </row>
    <row r="8" spans="1:31" x14ac:dyDescent="0.15">
      <c r="A8" s="455"/>
      <c r="B8" s="456"/>
      <c r="C8" s="456"/>
      <c r="D8" s="456"/>
      <c r="E8" s="456"/>
      <c r="F8" s="457"/>
      <c r="G8" s="457"/>
      <c r="H8" s="456"/>
      <c r="I8" s="456"/>
      <c r="J8" s="457"/>
      <c r="K8" s="456"/>
      <c r="L8" s="456"/>
      <c r="M8" s="456"/>
      <c r="N8" s="456"/>
      <c r="O8" s="455"/>
      <c r="P8" s="456"/>
      <c r="Q8" s="456"/>
      <c r="R8" s="456"/>
      <c r="S8" s="455"/>
      <c r="T8" s="455"/>
      <c r="U8" s="455"/>
      <c r="V8" s="455"/>
      <c r="W8" s="455"/>
      <c r="X8" s="455"/>
      <c r="Y8" s="456"/>
      <c r="Z8" s="457"/>
      <c r="AA8" s="458"/>
      <c r="AB8" s="456"/>
      <c r="AC8" s="455"/>
      <c r="AD8" s="455"/>
      <c r="AE8" s="455"/>
    </row>
    <row r="9" spans="1:31" x14ac:dyDescent="0.15">
      <c r="A9" s="455"/>
      <c r="B9" s="456"/>
      <c r="C9" s="456"/>
      <c r="D9" s="456"/>
      <c r="E9" s="456"/>
      <c r="F9" s="457"/>
      <c r="G9" s="457"/>
      <c r="H9" s="456"/>
      <c r="I9" s="456"/>
      <c r="J9" s="457"/>
      <c r="K9" s="456"/>
      <c r="L9" s="456"/>
      <c r="M9" s="456"/>
      <c r="N9" s="456"/>
      <c r="O9" s="455"/>
      <c r="P9" s="456"/>
      <c r="Q9" s="456"/>
      <c r="R9" s="456"/>
      <c r="S9" s="455"/>
      <c r="T9" s="455"/>
      <c r="U9" s="455"/>
      <c r="V9" s="455"/>
      <c r="W9" s="455"/>
      <c r="X9" s="455"/>
      <c r="Y9" s="456"/>
      <c r="Z9" s="457"/>
      <c r="AA9" s="458"/>
      <c r="AB9" s="456"/>
      <c r="AC9" s="455"/>
      <c r="AD9" s="455"/>
      <c r="AE9" s="455"/>
    </row>
    <row r="10" spans="1:31" x14ac:dyDescent="0.15">
      <c r="A10" s="455"/>
      <c r="B10" s="456"/>
      <c r="C10" s="456"/>
      <c r="D10" s="456"/>
      <c r="E10" s="456"/>
      <c r="F10" s="457"/>
      <c r="G10" s="457"/>
      <c r="H10" s="456"/>
      <c r="I10" s="456"/>
      <c r="J10" s="457"/>
      <c r="K10" s="456"/>
      <c r="L10" s="456"/>
      <c r="M10" s="456"/>
      <c r="N10" s="456"/>
      <c r="O10" s="455"/>
      <c r="P10" s="456"/>
      <c r="Q10" s="456"/>
      <c r="R10" s="456"/>
      <c r="S10" s="455"/>
      <c r="T10" s="455"/>
      <c r="U10" s="455"/>
      <c r="V10" s="455"/>
      <c r="W10" s="455"/>
      <c r="X10" s="455"/>
      <c r="Y10" s="456"/>
      <c r="Z10" s="457"/>
      <c r="AA10" s="458"/>
      <c r="AB10" s="456"/>
      <c r="AC10" s="455"/>
      <c r="AD10" s="455"/>
      <c r="AE10" s="455"/>
    </row>
    <row r="11" spans="1:31" x14ac:dyDescent="0.15">
      <c r="A11" s="455"/>
      <c r="B11" s="456"/>
      <c r="C11" s="456"/>
      <c r="D11" s="456"/>
      <c r="E11" s="456"/>
      <c r="F11" s="457"/>
      <c r="G11" s="457"/>
      <c r="H11" s="456"/>
      <c r="I11" s="456"/>
      <c r="J11" s="457"/>
      <c r="K11" s="456"/>
      <c r="L11" s="456"/>
      <c r="M11" s="456"/>
      <c r="N11" s="456"/>
      <c r="O11" s="455"/>
      <c r="P11" s="456"/>
      <c r="Q11" s="456"/>
      <c r="R11" s="456"/>
      <c r="S11" s="455"/>
      <c r="T11" s="455"/>
      <c r="U11" s="455"/>
      <c r="V11" s="455"/>
      <c r="W11" s="455"/>
      <c r="X11" s="455"/>
      <c r="Y11" s="456"/>
      <c r="Z11" s="457"/>
      <c r="AA11" s="458"/>
      <c r="AB11" s="456"/>
      <c r="AC11" s="455"/>
      <c r="AD11" s="455"/>
      <c r="AE11" s="455"/>
    </row>
    <row r="12" spans="1:31" x14ac:dyDescent="0.15">
      <c r="A12" s="455"/>
      <c r="B12" s="456"/>
      <c r="C12" s="456"/>
      <c r="D12" s="456"/>
      <c r="E12" s="456"/>
      <c r="F12" s="457"/>
      <c r="G12" s="457"/>
      <c r="H12" s="456"/>
      <c r="I12" s="456"/>
      <c r="J12" s="457"/>
      <c r="K12" s="456"/>
      <c r="L12" s="456"/>
      <c r="M12" s="456"/>
      <c r="N12" s="456"/>
      <c r="O12" s="455"/>
      <c r="P12" s="456"/>
      <c r="Q12" s="456"/>
      <c r="R12" s="456"/>
      <c r="S12" s="455"/>
      <c r="T12" s="455"/>
      <c r="U12" s="455"/>
      <c r="V12" s="455"/>
      <c r="W12" s="455"/>
      <c r="X12" s="455"/>
      <c r="Y12" s="456"/>
      <c r="Z12" s="457"/>
      <c r="AA12" s="458"/>
      <c r="AB12" s="456"/>
      <c r="AC12" s="455"/>
      <c r="AD12" s="455"/>
      <c r="AE12" s="455"/>
    </row>
    <row r="13" spans="1:31" x14ac:dyDescent="0.15">
      <c r="A13" s="455"/>
      <c r="B13" s="456"/>
      <c r="C13" s="456"/>
      <c r="D13" s="456"/>
      <c r="E13" s="456"/>
      <c r="F13" s="457"/>
      <c r="G13" s="457"/>
      <c r="H13" s="456"/>
      <c r="I13" s="456"/>
      <c r="J13" s="457"/>
      <c r="K13" s="456"/>
      <c r="L13" s="456"/>
      <c r="M13" s="456"/>
      <c r="N13" s="456"/>
      <c r="O13" s="455"/>
      <c r="P13" s="456"/>
      <c r="Q13" s="456"/>
      <c r="R13" s="456"/>
      <c r="S13" s="455"/>
      <c r="T13" s="455"/>
      <c r="U13" s="455"/>
      <c r="V13" s="455"/>
      <c r="W13" s="455"/>
      <c r="X13" s="455"/>
      <c r="Y13" s="456"/>
      <c r="Z13" s="457"/>
      <c r="AA13" s="458"/>
      <c r="AB13" s="456"/>
      <c r="AC13" s="455"/>
      <c r="AD13" s="455"/>
      <c r="AE13" s="455"/>
    </row>
    <row r="14" spans="1:31" x14ac:dyDescent="0.15">
      <c r="A14" s="455"/>
      <c r="B14" s="456"/>
      <c r="C14" s="456"/>
      <c r="D14" s="456"/>
      <c r="E14" s="456"/>
      <c r="F14" s="457"/>
      <c r="G14" s="457"/>
      <c r="H14" s="456"/>
      <c r="I14" s="456"/>
      <c r="J14" s="457"/>
      <c r="K14" s="456"/>
      <c r="L14" s="456"/>
      <c r="M14" s="456"/>
      <c r="N14" s="456"/>
      <c r="O14" s="455"/>
      <c r="P14" s="456"/>
      <c r="Q14" s="456"/>
      <c r="R14" s="456"/>
      <c r="S14" s="455"/>
      <c r="T14" s="455"/>
      <c r="U14" s="455"/>
      <c r="V14" s="455"/>
      <c r="W14" s="455"/>
      <c r="X14" s="455"/>
      <c r="Y14" s="456"/>
      <c r="Z14" s="457"/>
      <c r="AA14" s="458"/>
      <c r="AB14" s="456"/>
      <c r="AC14" s="455"/>
      <c r="AD14" s="455"/>
      <c r="AE14" s="455"/>
    </row>
    <row r="15" spans="1:31" x14ac:dyDescent="0.15">
      <c r="A15" s="455"/>
      <c r="B15" s="456"/>
      <c r="C15" s="456"/>
      <c r="D15" s="456"/>
      <c r="E15" s="456"/>
      <c r="F15" s="457"/>
      <c r="G15" s="457"/>
      <c r="H15" s="456"/>
      <c r="I15" s="456"/>
      <c r="J15" s="457"/>
      <c r="K15" s="456"/>
      <c r="L15" s="456"/>
      <c r="M15" s="456"/>
      <c r="N15" s="456"/>
      <c r="O15" s="455"/>
      <c r="P15" s="456"/>
      <c r="Q15" s="456"/>
      <c r="R15" s="456"/>
      <c r="S15" s="455"/>
      <c r="T15" s="455"/>
      <c r="U15" s="455"/>
      <c r="V15" s="455"/>
      <c r="W15" s="455"/>
      <c r="X15" s="455"/>
      <c r="Y15" s="456"/>
      <c r="Z15" s="457"/>
      <c r="AA15" s="458"/>
      <c r="AB15" s="456"/>
      <c r="AC15" s="455"/>
      <c r="AD15" s="455"/>
      <c r="AE15" s="455"/>
    </row>
    <row r="16" spans="1:31" x14ac:dyDescent="0.15">
      <c r="A16" s="455"/>
      <c r="B16" s="456"/>
      <c r="C16" s="456"/>
      <c r="D16" s="456"/>
      <c r="E16" s="456"/>
      <c r="F16" s="457"/>
      <c r="G16" s="457"/>
      <c r="H16" s="456"/>
      <c r="I16" s="456"/>
      <c r="J16" s="457"/>
      <c r="K16" s="456"/>
      <c r="L16" s="456"/>
      <c r="M16" s="456"/>
      <c r="N16" s="456"/>
      <c r="O16" s="455"/>
      <c r="P16" s="456"/>
      <c r="Q16" s="456"/>
      <c r="R16" s="456"/>
      <c r="S16" s="455"/>
      <c r="T16" s="455"/>
      <c r="U16" s="455"/>
      <c r="V16" s="455"/>
      <c r="W16" s="455"/>
      <c r="X16" s="455"/>
      <c r="Y16" s="456"/>
      <c r="Z16" s="457"/>
      <c r="AA16" s="458"/>
      <c r="AB16" s="456"/>
      <c r="AC16" s="455"/>
      <c r="AD16" s="455"/>
      <c r="AE16" s="455"/>
    </row>
    <row r="17" spans="1:31" x14ac:dyDescent="0.15">
      <c r="A17" s="455"/>
      <c r="B17" s="456"/>
      <c r="C17" s="456"/>
      <c r="D17" s="456"/>
      <c r="E17" s="456"/>
      <c r="F17" s="457"/>
      <c r="G17" s="457"/>
      <c r="H17" s="456"/>
      <c r="I17" s="456"/>
      <c r="J17" s="457"/>
      <c r="K17" s="456"/>
      <c r="L17" s="456"/>
      <c r="M17" s="456"/>
      <c r="N17" s="456"/>
      <c r="O17" s="455"/>
      <c r="P17" s="456"/>
      <c r="Q17" s="456"/>
      <c r="R17" s="456"/>
      <c r="S17" s="455"/>
      <c r="T17" s="455"/>
      <c r="U17" s="455"/>
      <c r="V17" s="455"/>
      <c r="W17" s="455"/>
      <c r="X17" s="455"/>
      <c r="Y17" s="456"/>
      <c r="Z17" s="457"/>
      <c r="AA17" s="458"/>
      <c r="AB17" s="456"/>
      <c r="AC17" s="455"/>
      <c r="AD17" s="455"/>
      <c r="AE17" s="455"/>
    </row>
    <row r="18" spans="1:31" x14ac:dyDescent="0.15">
      <c r="A18" s="455"/>
      <c r="B18" s="456"/>
      <c r="C18" s="456"/>
      <c r="D18" s="456"/>
      <c r="E18" s="456"/>
      <c r="F18" s="457"/>
      <c r="G18" s="457"/>
      <c r="H18" s="456"/>
      <c r="I18" s="456"/>
      <c r="J18" s="457"/>
      <c r="K18" s="456"/>
      <c r="L18" s="456"/>
      <c r="M18" s="456"/>
      <c r="N18" s="456"/>
      <c r="O18" s="455"/>
      <c r="P18" s="456"/>
      <c r="Q18" s="456"/>
      <c r="R18" s="456"/>
      <c r="S18" s="455"/>
      <c r="T18" s="455"/>
      <c r="U18" s="455"/>
      <c r="V18" s="455"/>
      <c r="W18" s="455"/>
      <c r="X18" s="455"/>
      <c r="Y18" s="456"/>
      <c r="Z18" s="457"/>
      <c r="AA18" s="458"/>
      <c r="AB18" s="456"/>
      <c r="AC18" s="455"/>
      <c r="AD18" s="455"/>
      <c r="AE18" s="455"/>
    </row>
    <row r="19" spans="1:31" x14ac:dyDescent="0.15">
      <c r="A19" s="455"/>
      <c r="B19" s="456"/>
      <c r="C19" s="456"/>
      <c r="D19" s="456"/>
      <c r="E19" s="456"/>
      <c r="F19" s="457"/>
      <c r="G19" s="457"/>
      <c r="H19" s="456"/>
      <c r="I19" s="456"/>
      <c r="J19" s="457"/>
      <c r="K19" s="456"/>
      <c r="L19" s="456"/>
      <c r="M19" s="456"/>
      <c r="N19" s="456"/>
      <c r="O19" s="455"/>
      <c r="P19" s="456"/>
      <c r="Q19" s="456"/>
      <c r="R19" s="456"/>
      <c r="S19" s="455"/>
      <c r="T19" s="455"/>
      <c r="U19" s="455"/>
      <c r="V19" s="455"/>
      <c r="W19" s="455"/>
      <c r="X19" s="455"/>
      <c r="Y19" s="456"/>
      <c r="Z19" s="457"/>
      <c r="AA19" s="458"/>
      <c r="AB19" s="456"/>
      <c r="AC19" s="455"/>
      <c r="AD19" s="455"/>
      <c r="AE19" s="455"/>
    </row>
    <row r="20" spans="1:31" x14ac:dyDescent="0.15">
      <c r="A20" s="455"/>
      <c r="B20" s="456"/>
      <c r="C20" s="456"/>
      <c r="D20" s="456"/>
      <c r="E20" s="456"/>
      <c r="F20" s="457"/>
      <c r="G20" s="457"/>
      <c r="H20" s="456"/>
      <c r="I20" s="456"/>
      <c r="J20" s="457"/>
      <c r="K20" s="456"/>
      <c r="L20" s="456"/>
      <c r="M20" s="456"/>
      <c r="N20" s="456"/>
      <c r="O20" s="455"/>
      <c r="P20" s="456"/>
      <c r="Q20" s="456"/>
      <c r="R20" s="456"/>
      <c r="S20" s="455"/>
      <c r="T20" s="455"/>
      <c r="U20" s="455"/>
      <c r="V20" s="455"/>
      <c r="W20" s="455"/>
      <c r="X20" s="455"/>
      <c r="Y20" s="456"/>
      <c r="Z20" s="457"/>
      <c r="AA20" s="458"/>
      <c r="AB20" s="456"/>
      <c r="AC20" s="455"/>
      <c r="AD20" s="455"/>
      <c r="AE20" s="455"/>
    </row>
    <row r="21" spans="1:31" x14ac:dyDescent="0.15">
      <c r="A21" s="455"/>
      <c r="B21" s="456"/>
      <c r="C21" s="456"/>
      <c r="D21" s="456"/>
      <c r="E21" s="456"/>
      <c r="F21" s="457"/>
      <c r="G21" s="457"/>
      <c r="H21" s="456"/>
      <c r="I21" s="456"/>
      <c r="J21" s="457"/>
      <c r="K21" s="456"/>
      <c r="L21" s="456"/>
      <c r="M21" s="456"/>
      <c r="N21" s="456"/>
      <c r="O21" s="455"/>
      <c r="P21" s="456"/>
      <c r="Q21" s="456"/>
      <c r="R21" s="456"/>
      <c r="S21" s="455"/>
      <c r="T21" s="455"/>
      <c r="U21" s="455"/>
      <c r="V21" s="455"/>
      <c r="W21" s="455"/>
      <c r="X21" s="455"/>
      <c r="Y21" s="456"/>
      <c r="Z21" s="457"/>
      <c r="AA21" s="458"/>
      <c r="AB21" s="456"/>
      <c r="AC21" s="455"/>
      <c r="AD21" s="455"/>
      <c r="AE21" s="455"/>
    </row>
    <row r="22" spans="1:31" x14ac:dyDescent="0.15">
      <c r="A22" s="455"/>
      <c r="B22" s="456"/>
      <c r="C22" s="456"/>
      <c r="D22" s="456"/>
      <c r="E22" s="456"/>
      <c r="F22" s="457"/>
      <c r="G22" s="457"/>
      <c r="H22" s="456"/>
      <c r="I22" s="456"/>
      <c r="J22" s="457"/>
      <c r="K22" s="456"/>
      <c r="L22" s="456"/>
      <c r="M22" s="456"/>
      <c r="N22" s="456"/>
      <c r="O22" s="455"/>
      <c r="P22" s="456"/>
      <c r="Q22" s="456"/>
      <c r="R22" s="456"/>
      <c r="S22" s="455"/>
      <c r="T22" s="455"/>
      <c r="U22" s="455"/>
      <c r="V22" s="455"/>
      <c r="W22" s="455"/>
      <c r="X22" s="455"/>
      <c r="Y22" s="456"/>
      <c r="Z22" s="457"/>
      <c r="AA22" s="458"/>
      <c r="AB22" s="456"/>
      <c r="AC22" s="455"/>
      <c r="AD22" s="455"/>
      <c r="AE22" s="455"/>
    </row>
    <row r="23" spans="1:31" x14ac:dyDescent="0.15">
      <c r="A23" s="455"/>
      <c r="B23" s="456"/>
      <c r="C23" s="456"/>
      <c r="D23" s="456"/>
      <c r="E23" s="456"/>
      <c r="F23" s="457"/>
      <c r="G23" s="457"/>
      <c r="H23" s="456"/>
      <c r="I23" s="456"/>
      <c r="J23" s="457"/>
      <c r="K23" s="456"/>
      <c r="L23" s="456"/>
      <c r="M23" s="456"/>
      <c r="N23" s="456"/>
      <c r="O23" s="455"/>
      <c r="P23" s="456"/>
      <c r="Q23" s="456"/>
      <c r="R23" s="456"/>
      <c r="S23" s="455"/>
      <c r="T23" s="455"/>
      <c r="U23" s="455"/>
      <c r="V23" s="455"/>
      <c r="W23" s="455"/>
      <c r="X23" s="455"/>
      <c r="Y23" s="456"/>
      <c r="Z23" s="457"/>
      <c r="AA23" s="458"/>
      <c r="AB23" s="456"/>
      <c r="AC23" s="455"/>
      <c r="AD23" s="455"/>
      <c r="AE23" s="455"/>
    </row>
    <row r="24" spans="1:31" x14ac:dyDescent="0.15">
      <c r="A24" s="455"/>
      <c r="B24" s="456"/>
      <c r="C24" s="456"/>
      <c r="D24" s="456"/>
      <c r="E24" s="456"/>
      <c r="F24" s="457"/>
      <c r="G24" s="457"/>
      <c r="H24" s="456"/>
      <c r="I24" s="456"/>
      <c r="J24" s="457"/>
      <c r="K24" s="456"/>
      <c r="L24" s="456"/>
      <c r="M24" s="456"/>
      <c r="N24" s="456"/>
      <c r="O24" s="455"/>
      <c r="P24" s="456"/>
      <c r="Q24" s="456"/>
      <c r="R24" s="456"/>
      <c r="S24" s="455"/>
      <c r="T24" s="455"/>
      <c r="U24" s="455"/>
      <c r="V24" s="455"/>
      <c r="W24" s="455"/>
      <c r="X24" s="455"/>
      <c r="Y24" s="456"/>
      <c r="Z24" s="457"/>
      <c r="AA24" s="458"/>
      <c r="AB24" s="456"/>
      <c r="AC24" s="455"/>
      <c r="AD24" s="455"/>
      <c r="AE24" s="455"/>
    </row>
    <row r="25" spans="1:31" x14ac:dyDescent="0.15">
      <c r="A25" s="455"/>
      <c r="B25" s="456"/>
      <c r="C25" s="456"/>
      <c r="D25" s="456"/>
      <c r="E25" s="456"/>
      <c r="F25" s="457"/>
      <c r="G25" s="457"/>
      <c r="H25" s="456"/>
      <c r="I25" s="456"/>
      <c r="J25" s="457"/>
      <c r="K25" s="456"/>
      <c r="L25" s="456"/>
      <c r="M25" s="456"/>
      <c r="N25" s="456"/>
      <c r="O25" s="455"/>
      <c r="P25" s="456"/>
      <c r="Q25" s="456"/>
      <c r="R25" s="456"/>
      <c r="S25" s="455"/>
      <c r="T25" s="455"/>
      <c r="U25" s="455"/>
      <c r="V25" s="455"/>
      <c r="W25" s="455"/>
      <c r="X25" s="455"/>
      <c r="Y25" s="456"/>
      <c r="Z25" s="457"/>
      <c r="AA25" s="458"/>
      <c r="AB25" s="456"/>
      <c r="AC25" s="455"/>
      <c r="AD25" s="455"/>
      <c r="AE25" s="455"/>
    </row>
    <row r="26" spans="1:31" x14ac:dyDescent="0.15">
      <c r="A26" s="455"/>
      <c r="B26" s="456"/>
      <c r="C26" s="456"/>
      <c r="D26" s="456"/>
      <c r="E26" s="456"/>
      <c r="F26" s="457"/>
      <c r="G26" s="457"/>
      <c r="H26" s="456"/>
      <c r="I26" s="456"/>
      <c r="J26" s="457"/>
      <c r="K26" s="456"/>
      <c r="L26" s="456"/>
      <c r="M26" s="456"/>
      <c r="N26" s="456"/>
      <c r="O26" s="455"/>
      <c r="P26" s="456"/>
      <c r="Q26" s="456"/>
      <c r="R26" s="456"/>
      <c r="S26" s="455"/>
      <c r="T26" s="455"/>
      <c r="U26" s="455"/>
      <c r="V26" s="455"/>
      <c r="W26" s="455"/>
      <c r="X26" s="455"/>
      <c r="Y26" s="456"/>
      <c r="Z26" s="457"/>
      <c r="AA26" s="458"/>
      <c r="AB26" s="456"/>
      <c r="AC26" s="455"/>
      <c r="AD26" s="455"/>
      <c r="AE26" s="455"/>
    </row>
    <row r="27" spans="1:31" x14ac:dyDescent="0.15">
      <c r="A27" s="455"/>
      <c r="B27" s="456"/>
      <c r="C27" s="456"/>
      <c r="D27" s="456"/>
      <c r="E27" s="456"/>
      <c r="F27" s="457"/>
      <c r="G27" s="457"/>
      <c r="H27" s="456"/>
      <c r="I27" s="456"/>
      <c r="J27" s="457"/>
      <c r="K27" s="456"/>
      <c r="L27" s="456"/>
      <c r="M27" s="456"/>
      <c r="N27" s="456"/>
      <c r="O27" s="455"/>
      <c r="P27" s="456"/>
      <c r="Q27" s="456"/>
      <c r="R27" s="456"/>
      <c r="S27" s="455"/>
      <c r="T27" s="455"/>
      <c r="U27" s="455"/>
      <c r="V27" s="455"/>
      <c r="W27" s="455"/>
      <c r="X27" s="455"/>
      <c r="Y27" s="456"/>
      <c r="Z27" s="457"/>
      <c r="AA27" s="458"/>
      <c r="AB27" s="456"/>
      <c r="AC27" s="455"/>
      <c r="AD27" s="455"/>
      <c r="AE27" s="455"/>
    </row>
    <row r="28" spans="1:31" x14ac:dyDescent="0.15">
      <c r="A28" s="455"/>
      <c r="B28" s="456"/>
      <c r="C28" s="456"/>
      <c r="D28" s="456"/>
      <c r="E28" s="456"/>
      <c r="F28" s="457"/>
      <c r="G28" s="457"/>
      <c r="H28" s="456"/>
      <c r="I28" s="456"/>
      <c r="J28" s="457"/>
      <c r="K28" s="456"/>
      <c r="L28" s="456"/>
      <c r="M28" s="456"/>
      <c r="N28" s="456"/>
      <c r="O28" s="455"/>
      <c r="P28" s="456"/>
      <c r="Q28" s="456"/>
      <c r="R28" s="456"/>
      <c r="S28" s="455"/>
      <c r="T28" s="455"/>
      <c r="U28" s="455"/>
      <c r="V28" s="455"/>
      <c r="W28" s="455"/>
      <c r="X28" s="455"/>
      <c r="Y28" s="456"/>
      <c r="Z28" s="457"/>
      <c r="AA28" s="458"/>
      <c r="AB28" s="456"/>
      <c r="AC28" s="455"/>
      <c r="AD28" s="455"/>
      <c r="AE28" s="455"/>
    </row>
    <row r="29" spans="1:31" x14ac:dyDescent="0.15">
      <c r="A29" s="455"/>
      <c r="B29" s="456"/>
      <c r="C29" s="456"/>
      <c r="D29" s="456"/>
      <c r="E29" s="456"/>
      <c r="F29" s="457"/>
      <c r="G29" s="457"/>
      <c r="H29" s="456"/>
      <c r="I29" s="456"/>
      <c r="J29" s="457"/>
      <c r="K29" s="456"/>
      <c r="L29" s="456"/>
      <c r="M29" s="456"/>
      <c r="N29" s="456"/>
      <c r="O29" s="455"/>
      <c r="P29" s="456"/>
      <c r="Q29" s="456"/>
      <c r="R29" s="456"/>
      <c r="S29" s="455"/>
      <c r="T29" s="455"/>
      <c r="U29" s="455"/>
      <c r="V29" s="455"/>
      <c r="W29" s="455"/>
      <c r="X29" s="455"/>
      <c r="Y29" s="456"/>
      <c r="Z29" s="457"/>
      <c r="AA29" s="458"/>
      <c r="AB29" s="456"/>
      <c r="AC29" s="455"/>
      <c r="AD29" s="455"/>
      <c r="AE29" s="455"/>
    </row>
    <row r="30" spans="1:31" x14ac:dyDescent="0.2">
      <c r="A30" s="455"/>
      <c r="B30" s="456"/>
      <c r="C30" s="456"/>
      <c r="D30" s="456"/>
      <c r="E30" s="456"/>
      <c r="F30" s="457"/>
      <c r="G30" s="457"/>
      <c r="H30" s="456"/>
      <c r="I30" s="456"/>
      <c r="J30" s="457"/>
      <c r="K30" s="456"/>
      <c r="L30" s="456"/>
      <c r="M30" s="456"/>
      <c r="N30" s="456"/>
      <c r="O30" s="455"/>
      <c r="P30" s="456"/>
      <c r="Q30" s="456"/>
      <c r="R30" s="456"/>
      <c r="S30" s="455"/>
      <c r="T30" s="455"/>
      <c r="U30" s="459"/>
      <c r="V30" s="455"/>
      <c r="W30" s="455"/>
      <c r="X30" s="455"/>
      <c r="Y30" s="456"/>
      <c r="Z30" s="457"/>
      <c r="AA30" s="458"/>
      <c r="AB30" s="456"/>
      <c r="AC30" s="455"/>
      <c r="AD30" s="455"/>
      <c r="AE30" s="455"/>
    </row>
    <row r="31" spans="1:31" x14ac:dyDescent="0.15">
      <c r="A31" s="455"/>
      <c r="B31" s="456"/>
      <c r="C31" s="456"/>
      <c r="D31" s="456"/>
      <c r="E31" s="456"/>
      <c r="F31" s="457"/>
      <c r="G31" s="457"/>
      <c r="H31" s="456"/>
      <c r="I31" s="456"/>
      <c r="J31" s="457"/>
      <c r="K31" s="456"/>
      <c r="L31" s="456"/>
      <c r="M31" s="456"/>
      <c r="N31" s="456"/>
      <c r="O31" s="455"/>
      <c r="P31" s="456"/>
      <c r="Q31" s="456"/>
      <c r="R31" s="456"/>
      <c r="S31" s="455"/>
      <c r="T31" s="455"/>
      <c r="U31" s="455"/>
      <c r="V31" s="455"/>
      <c r="W31" s="455"/>
      <c r="X31" s="455"/>
      <c r="Y31" s="456"/>
      <c r="Z31" s="457"/>
      <c r="AA31" s="458"/>
      <c r="AB31" s="456"/>
      <c r="AC31" s="455"/>
      <c r="AD31" s="455"/>
      <c r="AE31" s="455"/>
    </row>
    <row r="32" spans="1:31" x14ac:dyDescent="0.15">
      <c r="A32" s="455"/>
      <c r="B32" s="456"/>
      <c r="C32" s="456"/>
      <c r="D32" s="456"/>
      <c r="E32" s="456"/>
      <c r="F32" s="457"/>
      <c r="G32" s="457"/>
      <c r="H32" s="456"/>
      <c r="I32" s="456"/>
      <c r="J32" s="457"/>
      <c r="K32" s="456"/>
      <c r="L32" s="456"/>
      <c r="M32" s="456"/>
      <c r="N32" s="456"/>
      <c r="O32" s="455"/>
      <c r="P32" s="456"/>
      <c r="Q32" s="456"/>
      <c r="R32" s="456"/>
      <c r="S32" s="455"/>
      <c r="T32" s="455"/>
      <c r="U32" s="455"/>
      <c r="V32" s="455"/>
      <c r="W32" s="455"/>
      <c r="X32" s="455"/>
      <c r="Y32" s="456"/>
      <c r="Z32" s="457"/>
      <c r="AA32" s="458"/>
      <c r="AB32" s="456"/>
      <c r="AC32" s="455"/>
      <c r="AD32" s="455"/>
      <c r="AE32" s="455"/>
    </row>
    <row r="33" spans="1:31" x14ac:dyDescent="0.15">
      <c r="A33" s="455"/>
      <c r="B33" s="456"/>
      <c r="C33" s="456"/>
      <c r="D33" s="456"/>
      <c r="E33" s="456"/>
      <c r="F33" s="457"/>
      <c r="G33" s="457"/>
      <c r="H33" s="456"/>
      <c r="I33" s="456"/>
      <c r="J33" s="457"/>
      <c r="K33" s="456"/>
      <c r="L33" s="456"/>
      <c r="M33" s="456"/>
      <c r="N33" s="456"/>
      <c r="O33" s="455"/>
      <c r="P33" s="456"/>
      <c r="Q33" s="456"/>
      <c r="R33" s="456"/>
      <c r="S33" s="455"/>
      <c r="T33" s="455"/>
      <c r="U33" s="455"/>
      <c r="V33" s="455"/>
      <c r="W33" s="455"/>
      <c r="X33" s="455"/>
      <c r="Y33" s="456"/>
      <c r="Z33" s="457"/>
      <c r="AA33" s="458"/>
      <c r="AB33" s="456"/>
      <c r="AC33" s="455"/>
      <c r="AD33" s="455"/>
      <c r="AE33" s="455"/>
    </row>
    <row r="34" spans="1:31" x14ac:dyDescent="0.2">
      <c r="A34" s="455"/>
      <c r="B34" s="456"/>
      <c r="C34" s="456"/>
      <c r="D34" s="456"/>
      <c r="E34" s="456"/>
      <c r="F34" s="457"/>
      <c r="G34" s="457"/>
      <c r="H34" s="456"/>
      <c r="I34" s="456"/>
      <c r="J34" s="457"/>
      <c r="K34" s="456"/>
      <c r="L34" s="456"/>
      <c r="M34" s="456"/>
      <c r="N34" s="456"/>
      <c r="O34" s="455"/>
      <c r="P34" s="456"/>
      <c r="Q34" s="456"/>
      <c r="R34" s="456"/>
      <c r="S34" s="455"/>
      <c r="T34" s="455"/>
      <c r="U34" s="455"/>
      <c r="V34" s="455"/>
      <c r="W34" s="455"/>
      <c r="X34" s="455"/>
      <c r="Y34" s="456"/>
      <c r="Z34" s="459"/>
      <c r="AA34" s="458"/>
      <c r="AB34" s="456"/>
      <c r="AC34" s="455"/>
      <c r="AD34" s="455"/>
      <c r="AE34" s="455"/>
    </row>
    <row r="35" spans="1:31" x14ac:dyDescent="0.15">
      <c r="A35" s="455"/>
      <c r="B35" s="456"/>
      <c r="C35" s="456"/>
      <c r="D35" s="456"/>
      <c r="E35" s="456"/>
      <c r="F35" s="457"/>
      <c r="G35" s="457"/>
      <c r="H35" s="456"/>
      <c r="I35" s="456"/>
      <c r="J35" s="457"/>
      <c r="K35" s="456"/>
      <c r="L35" s="456"/>
      <c r="M35" s="456"/>
      <c r="N35" s="456"/>
      <c r="O35" s="455"/>
      <c r="P35" s="456"/>
      <c r="Q35" s="456"/>
      <c r="R35" s="456"/>
      <c r="S35" s="455"/>
      <c r="T35" s="455"/>
      <c r="U35" s="455"/>
      <c r="V35" s="455"/>
      <c r="W35" s="455"/>
      <c r="X35" s="455"/>
      <c r="Y35" s="456"/>
      <c r="Z35" s="457"/>
      <c r="AA35" s="458"/>
      <c r="AB35" s="456"/>
      <c r="AC35" s="455"/>
      <c r="AD35" s="455"/>
      <c r="AE35" s="455"/>
    </row>
    <row r="36" spans="1:31" x14ac:dyDescent="0.15">
      <c r="A36" s="455"/>
      <c r="B36" s="456"/>
      <c r="C36" s="456"/>
      <c r="D36" s="456"/>
      <c r="E36" s="456"/>
      <c r="F36" s="457"/>
      <c r="G36" s="457"/>
      <c r="H36" s="456"/>
      <c r="I36" s="456"/>
      <c r="J36" s="457"/>
      <c r="K36" s="456"/>
      <c r="L36" s="456"/>
      <c r="M36" s="456"/>
      <c r="N36" s="456"/>
      <c r="O36" s="455"/>
      <c r="P36" s="456"/>
      <c r="Q36" s="456"/>
      <c r="R36" s="456"/>
      <c r="S36" s="455"/>
      <c r="T36" s="455"/>
      <c r="U36" s="455"/>
      <c r="V36" s="455"/>
      <c r="W36" s="455"/>
      <c r="X36" s="455"/>
      <c r="Y36" s="456"/>
      <c r="Z36" s="457"/>
      <c r="AA36" s="458"/>
      <c r="AB36" s="456"/>
      <c r="AC36" s="455"/>
      <c r="AD36" s="455"/>
      <c r="AE36" s="455"/>
    </row>
    <row r="37" spans="1:31" x14ac:dyDescent="0.15">
      <c r="A37" s="455"/>
      <c r="B37" s="456"/>
      <c r="C37" s="456"/>
      <c r="D37" s="456"/>
      <c r="E37" s="456"/>
      <c r="F37" s="457"/>
      <c r="G37" s="457"/>
      <c r="H37" s="456"/>
      <c r="I37" s="456"/>
      <c r="J37" s="457"/>
      <c r="K37" s="456"/>
      <c r="L37" s="456"/>
      <c r="M37" s="456"/>
      <c r="N37" s="456"/>
      <c r="O37" s="455"/>
      <c r="P37" s="456"/>
      <c r="Q37" s="456"/>
      <c r="R37" s="456"/>
      <c r="S37" s="455"/>
      <c r="T37" s="455"/>
      <c r="U37" s="455"/>
      <c r="V37" s="455"/>
      <c r="W37" s="455"/>
      <c r="X37" s="455"/>
      <c r="Y37" s="456"/>
      <c r="Z37" s="457"/>
      <c r="AA37" s="458"/>
      <c r="AB37" s="456"/>
      <c r="AC37" s="455"/>
      <c r="AD37" s="455"/>
      <c r="AE37" s="455"/>
    </row>
    <row r="38" spans="1:31" x14ac:dyDescent="0.15">
      <c r="A38" s="455"/>
      <c r="B38" s="456"/>
      <c r="C38" s="456"/>
      <c r="D38" s="456"/>
      <c r="E38" s="456"/>
      <c r="F38" s="457"/>
      <c r="G38" s="457"/>
      <c r="H38" s="456"/>
      <c r="I38" s="456"/>
      <c r="J38" s="457"/>
      <c r="K38" s="456"/>
      <c r="L38" s="456"/>
      <c r="M38" s="456"/>
      <c r="N38" s="456"/>
      <c r="O38" s="455"/>
      <c r="P38" s="456"/>
      <c r="Q38" s="456"/>
      <c r="R38" s="456"/>
      <c r="S38" s="455"/>
      <c r="T38" s="455"/>
      <c r="U38" s="455"/>
      <c r="V38" s="455"/>
      <c r="W38" s="455"/>
      <c r="X38" s="455"/>
      <c r="Y38" s="456"/>
      <c r="Z38" s="457"/>
      <c r="AA38" s="458"/>
      <c r="AB38" s="456"/>
      <c r="AC38" s="455"/>
      <c r="AD38" s="455"/>
      <c r="AE38" s="455"/>
    </row>
  </sheetData>
  <customSheetViews>
    <customSheetView guid="{6A7AAB9C-A126-4DF0-9347-A361EE58A931}">
      <selection sqref="A1:XFD1"/>
      <pageMargins left="0.7" right="0.7" top="0.75" bottom="0.75" header="0.3" footer="0.3"/>
      <pageSetup paperSize="9" orientation="portrait" r:id="rId1"/>
      <headerFooter>
        <oddFooter>&amp;L&amp;1#&amp;"Calibri"&amp;10&amp;K737373Caterpillar: Confidential Yellow</oddFooter>
      </headerFooter>
    </customSheetView>
    <customSheetView guid="{210C6D5F-A5BC-4655-BAB1-77DB2BB8D29A}">
      <selection sqref="A1:XFD1"/>
      <pageMargins left="0.7" right="0.7" top="0.75" bottom="0.75" header="0.3" footer="0.3"/>
      <pageSetup paperSize="9" orientation="portrait" r:id="rId2"/>
      <headerFooter>
        <oddFooter>&amp;L&amp;1#&amp;"Calibri"&amp;10&amp;K737373Caterpillar: Confidential Yellow</oddFooter>
      </headerFooter>
    </customSheetView>
    <customSheetView guid="{58086D2C-0808-471A-994C-68225B27E35C}">
      <selection sqref="A1:XFD1"/>
      <pageMargins left="0.7" right="0.7" top="0.75" bottom="0.75" header="0.3" footer="0.3"/>
      <pageSetup paperSize="9" orientation="portrait" r:id="rId3"/>
      <headerFooter>
        <oddFooter>&amp;L&amp;1#&amp;"Calibri"&amp;10&amp;K737373Caterpillar: Confidential Yellow</oddFooter>
      </headerFooter>
    </customSheetView>
    <customSheetView guid="{74570308-A672-4BC4-9403-64111598E432}">
      <selection sqref="A1:XFD1"/>
      <pageMargins left="0.7" right="0.7" top="0.75" bottom="0.75" header="0.3" footer="0.3"/>
      <pageSetup paperSize="9" orientation="portrait" r:id="rId4"/>
      <headerFooter>
        <oddFooter>&amp;L&amp;1#&amp;"Calibri"&amp;10&amp;K737373Caterpillar: Confidential Yellow</oddFooter>
      </headerFooter>
    </customSheetView>
    <customSheetView guid="{C2947E8F-BEDB-4516-827D-5114DB5B2399}">
      <selection sqref="A1:XFD1"/>
      <pageMargins left="0.7" right="0.7" top="0.75" bottom="0.75" header="0.3" footer="0.3"/>
      <pageSetup paperSize="9" orientation="portrait" r:id="rId5"/>
      <headerFooter>
        <oddFooter>&amp;L&amp;1#&amp;"Calibri"&amp;10&amp;K737373Caterpillar: Confidential Yellow</oddFooter>
      </headerFooter>
    </customSheetView>
    <customSheetView guid="{13B24115-CCC7-4B63-A474-0B0FCE6F0367}">
      <selection sqref="A1:XFD1"/>
      <pageMargins left="0.7" right="0.7" top="0.75" bottom="0.75" header="0.3" footer="0.3"/>
      <pageSetup paperSize="9" orientation="portrait" r:id="rId6"/>
      <headerFooter>
        <oddFooter>&amp;L&amp;1#&amp;"Calibri"&amp;10&amp;K737373Caterpillar: Confidential Yellow</oddFooter>
      </headerFooter>
    </customSheetView>
    <customSheetView guid="{6E6E73FE-A7EC-40AC-A747-A84F414A2E1B}">
      <selection sqref="A1:XFD1"/>
      <pageMargins left="0.7" right="0.7" top="0.75" bottom="0.75" header="0.3" footer="0.3"/>
    </customSheetView>
    <customSheetView guid="{1765A541-0A4E-4554-9CF3-A1CBC420B3BA}">
      <selection sqref="A1:XFD1"/>
      <pageMargins left="0.7" right="0.7" top="0.75" bottom="0.75" header="0.3" footer="0.3"/>
      <pageSetup paperSize="9" orientation="portrait" r:id="rId7"/>
      <headerFooter>
        <oddFooter>&amp;L&amp;1#&amp;"Calibri"&amp;10&amp;K737373Caterpillar: Confidential Yellow</oddFooter>
      </headerFooter>
    </customSheetView>
    <customSheetView guid="{70B8DA15-6CD9-466C-9555-5EAA02CFD8B2}">
      <selection sqref="A1:XFD1"/>
      <pageMargins left="0.7" right="0.7" top="0.75" bottom="0.75" header="0.3" footer="0.3"/>
      <pageSetup paperSize="9" orientation="portrait" r:id="rId8"/>
      <headerFooter>
        <oddFooter>&amp;L&amp;1#&amp;"Calibri"&amp;10&amp;K737373Caterpillar: Confidential Yellow</oddFooter>
      </headerFooter>
    </customSheetView>
    <customSheetView guid="{C2487257-A846-48C8-8753-F552D17BEC0F}" showPageBreaks="1">
      <selection sqref="A1:XFD1"/>
      <pageMargins left="0.7" right="0.7" top="0.75" bottom="0.75" header="0.3" footer="0.3"/>
      <pageSetup paperSize="9" orientation="portrait" r:id="rId9"/>
      <headerFooter>
        <oddFooter>&amp;L&amp;1#&amp;"Calibri"&amp;10&amp;K737373Caterpillar: Confidential Yellow</oddFooter>
      </headerFooter>
    </customSheetView>
    <customSheetView guid="{BA400C7C-46A6-490E-A221-F389469378D8}">
      <selection sqref="A1:XFD1"/>
      <pageMargins left="0.7" right="0.7" top="0.75" bottom="0.75" header="0.3" footer="0.3"/>
      <pageSetup paperSize="9" orientation="portrait" r:id="rId10"/>
      <headerFooter>
        <oddFooter>&amp;L&amp;1#&amp;"Calibri"&amp;10&amp;K737373Caterpillar: Confidential Yellow</oddFooter>
      </headerFooter>
    </customSheetView>
    <customSheetView guid="{7AE21D59-CE93-418B-B8C7-FBE04780DED0}">
      <selection sqref="A1:XFD1"/>
      <pageMargins left="0.7" right="0.7" top="0.75" bottom="0.75" header="0.3" footer="0.3"/>
      <pageSetup paperSize="9" orientation="portrait" r:id="rId11"/>
      <headerFooter>
        <oddFooter>&amp;L&amp;1#&amp;"Calibri"&amp;10&amp;K737373Caterpillar: Confidential Yellow</oddFooter>
      </headerFooter>
    </customSheetView>
    <customSheetView guid="{8EA840C8-1763-41CE-92D7-455B955C0F46}">
      <selection sqref="A1:XFD1"/>
      <pageMargins left="0.7" right="0.7" top="0.75" bottom="0.75" header="0.3" footer="0.3"/>
      <pageSetup paperSize="9" orientation="portrait" r:id="rId12"/>
      <headerFooter>
        <oddFooter>&amp;L&amp;1#&amp;"Calibri"&amp;10&amp;K737373Caterpillar: Confidential Yellow</oddFooter>
      </headerFooter>
    </customSheetView>
    <customSheetView guid="{0C75E96E-FB34-4C3A-AC72-11835C518E2D}">
      <selection sqref="A1:XFD1"/>
      <pageMargins left="0.7" right="0.7" top="0.75" bottom="0.75" header="0.3" footer="0.3"/>
      <pageSetup paperSize="9" orientation="portrait" r:id="rId13"/>
      <headerFooter>
        <oddFooter>&amp;L&amp;1#&amp;"Calibri"&amp;10&amp;K737373Caterpillar: Confidential Yellow</oddFooter>
      </headerFooter>
    </customSheetView>
    <customSheetView guid="{1CFF6483-1E77-4838-AA8E-7F3475D8F1A5}">
      <selection sqref="A1:XFD1"/>
      <pageMargins left="0.7" right="0.7" top="0.75" bottom="0.75" header="0.3" footer="0.3"/>
      <pageSetup paperSize="9" orientation="portrait" r:id="rId14"/>
      <headerFooter>
        <oddFooter>&amp;L&amp;1#&amp;"Calibri"&amp;10&amp;K737373Caterpillar: Confidential Yellow</oddFooter>
      </headerFooter>
    </customSheetView>
    <customSheetView guid="{0853731C-2757-4F52-A39E-DB103DD7E231}">
      <selection sqref="A1:XFD1"/>
      <pageMargins left="0.7" right="0.7" top="0.75" bottom="0.75" header="0.3" footer="0.3"/>
      <pageSetup paperSize="9" orientation="portrait" r:id="rId15"/>
      <headerFooter>
        <oddFooter>&amp;L&amp;1#&amp;"Calibri"&amp;10&amp;K737373Caterpillar: Confidential Yellow</oddFooter>
      </headerFooter>
    </customSheetView>
    <customSheetView guid="{90EC9BF3-F664-42B2-B432-5C40C36EC55A}">
      <selection sqref="A1:XFD1"/>
      <pageMargins left="0.7" right="0.7" top="0.75" bottom="0.75" header="0.3" footer="0.3"/>
      <pageSetup paperSize="9" orientation="portrait" r:id="rId16"/>
      <headerFooter>
        <oddFooter>&amp;L&amp;1#&amp;"Calibri"&amp;10&amp;K737373Caterpillar: Confidential Yellow</oddFooter>
      </headerFooter>
    </customSheetView>
    <customSheetView guid="{4600E450-C350-4A26-A269-C4C2D907B5E1}">
      <selection sqref="A1:XFD1"/>
      <pageMargins left="0.7" right="0.7" top="0.75" bottom="0.75" header="0.3" footer="0.3"/>
      <pageSetup paperSize="9" orientation="portrait" r:id="rId17"/>
      <headerFooter>
        <oddFooter>&amp;L&amp;1#&amp;"Calibri"&amp;10&amp;K737373Caterpillar: Confidential Yellow</oddFooter>
      </headerFooter>
    </customSheetView>
  </customSheetViews>
  <phoneticPr fontId="3" type="noConversion"/>
  <pageMargins left="0.7" right="0.7" top="0.75" bottom="0.75" header="0.3" footer="0.3"/>
  <pageSetup paperSize="9" orientation="portrait" r:id="rId18"/>
  <headerFooter>
    <oddFooter>&amp;L&amp;1#&amp;"Calibri"&amp;10&amp;K737373Caterpillar: Confidential Yellow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old生产总监指标Summary</vt:lpstr>
      <vt:lpstr>old</vt:lpstr>
      <vt:lpstr> changes</vt:lpstr>
      <vt:lpstr>L3&amp;VS-Assy</vt:lpstr>
      <vt:lpstr>L3&amp;VS-Fab 1st half year</vt:lpstr>
      <vt:lpstr>L3&amp;VS-Fab  2nd half year</vt:lpstr>
      <vt:lpstr>L3&amp;VS-Paint</vt:lpstr>
      <vt:lpstr>L3&amp;L4ME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Shouhong Zhang</dc:creator>
  <cp:lastModifiedBy>Tao Huang</cp:lastModifiedBy>
  <cp:lastPrinted>2021-09-18T02:27:12Z</cp:lastPrinted>
  <dcterms:created xsi:type="dcterms:W3CDTF">2021-02-02T08:05:12Z</dcterms:created>
  <dcterms:modified xsi:type="dcterms:W3CDTF">2021-11-23T05:51:02Z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44b320-18ef-4d24-a18e-a48e5c9764b5_Enabled">
    <vt:lpwstr>true</vt:lpwstr>
  </property>
  <property fmtid="{D5CDD505-2E9C-101B-9397-08002B2CF9AE}" pid="3" name="MSIP_Label_4644b320-18ef-4d24-a18e-a48e5c9764b5_SetDate">
    <vt:lpwstr>2021-11-22T15:35:06Z</vt:lpwstr>
  </property>
  <property fmtid="{D5CDD505-2E9C-101B-9397-08002B2CF9AE}" pid="4" name="MSIP_Label_4644b320-18ef-4d24-a18e-a48e5c9764b5_Method">
    <vt:lpwstr>Privileged</vt:lpwstr>
  </property>
  <property fmtid="{D5CDD505-2E9C-101B-9397-08002B2CF9AE}" pid="5" name="MSIP_Label_4644b320-18ef-4d24-a18e-a48e5c9764b5_Name">
    <vt:lpwstr>4644b320-18ef-4d24-a18e-a48e5c9764b5</vt:lpwstr>
  </property>
  <property fmtid="{D5CDD505-2E9C-101B-9397-08002B2CF9AE}" pid="6" name="MSIP_Label_4644b320-18ef-4d24-a18e-a48e5c9764b5_SiteId">
    <vt:lpwstr>ceb177bf-013b-49ab-8a9c-4abce32afc1e</vt:lpwstr>
  </property>
  <property fmtid="{D5CDD505-2E9C-101B-9397-08002B2CF9AE}" pid="7" name="MSIP_Label_4644b320-18ef-4d24-a18e-a48e5c9764b5_ActionId">
    <vt:lpwstr>56a3537a-3b73-448c-9d25-9c5434e5f254</vt:lpwstr>
  </property>
  <property fmtid="{D5CDD505-2E9C-101B-9397-08002B2CF9AE}" pid="8" name="MSIP_Label_4644b320-18ef-4d24-a18e-a48e5c9764b5_ContentBits">
    <vt:lpwstr>2</vt:lpwstr>
  </property>
</Properties>
</file>