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5480" windowHeight="8190" tabRatio="821" activeTab="2"/>
  </bookViews>
  <sheets>
    <sheet name="Cover" sheetId="1" r:id="rId1"/>
    <sheet name="Test case List" sheetId="2" r:id="rId2"/>
    <sheet name="Login And Logout" sheetId="18" r:id="rId3"/>
    <sheet name="Homepage" sheetId="21" r:id="rId4"/>
    <sheet name="Add User From Admin" sheetId="22" r:id="rId5"/>
    <sheet name="Update or Delete User" sheetId="24" r:id="rId6"/>
    <sheet name="Registered User" sheetId="25" r:id="rId7"/>
    <sheet name="Modify User Info" sheetId="26" r:id="rId8"/>
    <sheet name="Option 1" sheetId="27" r:id="rId9"/>
    <sheet name="Option 2" sheetId="28" r:id="rId10"/>
    <sheet name="Info" sheetId="20" state="hidden" r:id="rId11"/>
  </sheets>
  <definedNames>
    <definedName name="_xlnm._FilterDatabase" localSheetId="4" hidden="1">'Add User From Admin'!$A$15:$N$39</definedName>
    <definedName name="_xlnm._FilterDatabase" localSheetId="3" hidden="1">Homepage!$A$15:$N$39</definedName>
    <definedName name="_xlnm._FilterDatabase" localSheetId="2" hidden="1">'Login And Logout'!$A$15:$N$37</definedName>
    <definedName name="_xlnm._FilterDatabase" localSheetId="7" hidden="1">'Modify User Info'!$A$15:$N$39</definedName>
    <definedName name="_xlnm._FilterDatabase" localSheetId="8" hidden="1">'Option 1'!$A$15:$N$39</definedName>
    <definedName name="_xlnm._FilterDatabase" localSheetId="9" hidden="1">'Option 2'!$A$15:$N$39</definedName>
    <definedName name="_xlnm._FilterDatabase" localSheetId="6" hidden="1">'Registered User'!$A$15:$N$39</definedName>
    <definedName name="_xlnm._FilterDatabase" localSheetId="5" hidden="1">'Update or Delete User'!$A$15:$N$39</definedName>
    <definedName name="ACTION" localSheetId="4">#REF!</definedName>
    <definedName name="ACTION" localSheetId="3">#REF!</definedName>
    <definedName name="ACTION" localSheetId="2">#REF!</definedName>
    <definedName name="ACTION" localSheetId="7">#REF!</definedName>
    <definedName name="ACTION" localSheetId="8">#REF!</definedName>
    <definedName name="ACTION" localSheetId="9">#REF!</definedName>
    <definedName name="ACTION" localSheetId="6">#REF!</definedName>
    <definedName name="ACTION" localSheetId="5">#REF!</definedName>
    <definedName name="ACTION">#REF!</definedName>
    <definedName name="_xlnm.Print_Area" localSheetId="4">'Add User From Admin'!$A$2:$M$19</definedName>
    <definedName name="_xlnm.Print_Area" localSheetId="0">Cover!$A$1:$H$14</definedName>
    <definedName name="_xlnm.Print_Area" localSheetId="3">Homepage!$A$2:$M$19</definedName>
    <definedName name="_xlnm.Print_Area" localSheetId="2">'Login And Logout'!$A$2:$M$19</definedName>
    <definedName name="_xlnm.Print_Area" localSheetId="7">'Modify User Info'!$A$2:$M$19</definedName>
    <definedName name="_xlnm.Print_Area" localSheetId="8">'Option 1'!$A$2:$M$19</definedName>
    <definedName name="_xlnm.Print_Area" localSheetId="9">'Option 2'!$A$2:$M$19</definedName>
    <definedName name="_xlnm.Print_Area" localSheetId="6">'Registered User'!$A$2:$M$19</definedName>
    <definedName name="_xlnm.Print_Area" localSheetId="5">'Update or Delete User'!$A$2:$M$19</definedName>
  </definedNames>
  <calcPr calcId="144525"/>
  <fileRecoveryPr autoRecover="0"/>
</workbook>
</file>

<file path=xl/calcChain.xml><?xml version="1.0" encoding="utf-8"?>
<calcChain xmlns="http://schemas.openxmlformats.org/spreadsheetml/2006/main">
  <c r="C3" i="28" l="1"/>
  <c r="C2" i="28"/>
  <c r="C3" i="27"/>
  <c r="C2" i="27"/>
  <c r="C3" i="26"/>
  <c r="C2" i="26"/>
  <c r="C3" i="25"/>
  <c r="C2" i="25"/>
  <c r="C3" i="22"/>
  <c r="C3" i="24"/>
  <c r="C2" i="24"/>
  <c r="C2" i="22"/>
  <c r="C3" i="21"/>
  <c r="C2" i="21"/>
  <c r="C2" i="18"/>
  <c r="C3" i="18"/>
  <c r="E13" i="28" l="1"/>
  <c r="C13" i="28"/>
  <c r="E12" i="28"/>
  <c r="C12" i="28"/>
  <c r="C5" i="28" s="1"/>
  <c r="E11" i="28"/>
  <c r="C11" i="28"/>
  <c r="E10" i="28"/>
  <c r="C10" i="28"/>
  <c r="E9" i="28"/>
  <c r="C9" i="28"/>
  <c r="E13" i="27"/>
  <c r="C13" i="27"/>
  <c r="E12" i="27"/>
  <c r="C12" i="27"/>
  <c r="E11" i="27"/>
  <c r="C11" i="27"/>
  <c r="E10" i="27"/>
  <c r="C10" i="27"/>
  <c r="E9" i="27"/>
  <c r="C9" i="27"/>
  <c r="E13" i="26"/>
  <c r="C13" i="26"/>
  <c r="E12" i="26"/>
  <c r="C11" i="26"/>
  <c r="E10" i="26"/>
  <c r="E13" i="25"/>
  <c r="C13" i="25"/>
  <c r="E12" i="25"/>
  <c r="C12" i="25"/>
  <c r="E11" i="25"/>
  <c r="C11" i="25"/>
  <c r="E10" i="25"/>
  <c r="C10" i="25"/>
  <c r="E9" i="25"/>
  <c r="C9" i="25"/>
  <c r="E13" i="24"/>
  <c r="C13" i="24"/>
  <c r="E12" i="24"/>
  <c r="C11" i="24"/>
  <c r="E10" i="24"/>
  <c r="E13" i="22"/>
  <c r="C13" i="22"/>
  <c r="E12" i="22"/>
  <c r="C11" i="22"/>
  <c r="E13" i="21"/>
  <c r="C13" i="21"/>
  <c r="E12" i="21"/>
  <c r="E10" i="21"/>
  <c r="C13" i="18"/>
  <c r="E13" i="18"/>
  <c r="E12" i="18"/>
  <c r="C12" i="18"/>
  <c r="C5" i="24" l="1"/>
  <c r="C5" i="18"/>
  <c r="C5" i="22"/>
  <c r="C5" i="27"/>
  <c r="C5" i="26"/>
  <c r="C5" i="25"/>
  <c r="C5" i="21"/>
  <c r="D3" i="2" l="1"/>
  <c r="D4" i="2"/>
</calcChain>
</file>

<file path=xl/comments1.xml><?xml version="1.0" encoding="utf-8"?>
<comments xmlns="http://schemas.openxmlformats.org/spreadsheetml/2006/main">
  <authors>
    <author>HUNG NGUYEN</author>
  </authors>
  <commentList>
    <comment ref="G3" authorId="0">
      <text>
        <r>
          <rPr>
            <b/>
            <sz val="9"/>
            <color indexed="81"/>
            <rFont val="Tahoma"/>
            <charset val="1"/>
          </rPr>
          <t>HUNG NGUYEN:</t>
        </r>
        <r>
          <rPr>
            <sz val="9"/>
            <color indexed="81"/>
            <rFont val="Tahoma"/>
            <charset val="1"/>
          </rPr>
          <t xml:space="preserve">
Hung Nguyen / HungNV</t>
        </r>
      </text>
    </comment>
    <comment ref="F9" authorId="0">
      <text>
        <r>
          <rPr>
            <b/>
            <sz val="9"/>
            <color indexed="81"/>
            <rFont val="Tahoma"/>
            <family val="2"/>
          </rPr>
          <t>HUNG NGUYEN:</t>
        </r>
        <r>
          <rPr>
            <sz val="9"/>
            <color indexed="81"/>
            <rFont val="Tahoma"/>
            <family val="2"/>
          </rPr>
          <t xml:space="preserve">
 - Add: Tạo chức năng
 - Modify: Cập nhật chức năng
 - Delete: Xóa chức năng
 - Testing: Kiểm tra chức năng
 </t>
        </r>
      </text>
    </comment>
  </commentList>
</comments>
</file>

<file path=xl/comments2.xml><?xml version="1.0" encoding="utf-8"?>
<comments xmlns="http://schemas.openxmlformats.org/spreadsheetml/2006/main">
  <authors>
    <author>HUNG NGUYEN</author>
  </authors>
  <commentList>
    <comment ref="F8" authorId="0">
      <text>
        <r>
          <rPr>
            <b/>
            <sz val="9"/>
            <color indexed="81"/>
            <rFont val="Tahoma"/>
            <charset val="1"/>
          </rPr>
          <t>HUNG NGUYEN:</t>
        </r>
        <r>
          <rPr>
            <sz val="9"/>
            <color indexed="81"/>
            <rFont val="Tahoma"/>
            <charset val="1"/>
          </rPr>
          <t xml:space="preserve">
Chọn chức năng nhóm hiện thực sử dụng dấu x</t>
        </r>
      </text>
    </comment>
  </commentList>
</comments>
</file>

<file path=xl/sharedStrings.xml><?xml version="1.0" encoding="utf-8"?>
<sst xmlns="http://schemas.openxmlformats.org/spreadsheetml/2006/main" count="516" uniqueCount="148">
  <si>
    <t>Expected Output</t>
  </si>
  <si>
    <t>Note</t>
  </si>
  <si>
    <t>Type</t>
  </si>
  <si>
    <t>GUI</t>
  </si>
  <si>
    <t>Create</t>
  </si>
  <si>
    <t>TEST CASE</t>
  </si>
  <si>
    <t>Project Name</t>
  </si>
  <si>
    <t>Creator</t>
  </si>
  <si>
    <t>Project Code</t>
  </si>
  <si>
    <t>Document Code</t>
  </si>
  <si>
    <t>Issue Date</t>
  </si>
  <si>
    <t>Version</t>
  </si>
  <si>
    <t>Record of change</t>
  </si>
  <si>
    <t>Effective Date</t>
  </si>
  <si>
    <t>Change Item</t>
  </si>
  <si>
    <t>Reference</t>
  </si>
  <si>
    <t>TEST CASE LIST</t>
  </si>
  <si>
    <t>Test Environment Setup Description</t>
  </si>
  <si>
    <t>No</t>
  </si>
  <si>
    <t>Sheet Name</t>
  </si>
  <si>
    <t>Description</t>
  </si>
  <si>
    <t>Pre-Condition</t>
  </si>
  <si>
    <t>Pass</t>
  </si>
  <si>
    <t>Fail</t>
  </si>
  <si>
    <t>Untested</t>
  </si>
  <si>
    <t>N/A</t>
  </si>
  <si>
    <t>Test Case Description</t>
  </si>
  <si>
    <t>Module Name</t>
  </si>
  <si>
    <t>Modify</t>
  </si>
  <si>
    <t>Assignment</t>
  </si>
  <si>
    <t>Hung Nguyen</t>
  </si>
  <si>
    <t>Baitapnhom.pdf</t>
  </si>
  <si>
    <t>Group Name</t>
  </si>
  <si>
    <t>Action</t>
  </si>
  <si>
    <t>Deleted</t>
  </si>
  <si>
    <t>Testing</t>
  </si>
  <si>
    <t>2017-10-29 - 2017-10-30</t>
  </si>
  <si>
    <t>2017-10-24 - 2017-10-25</t>
  </si>
  <si>
    <t>Tạo Test case từ 1 -&gt;15</t>
  </si>
  <si>
    <t>- Update Test case 10 -&gt; 15
- Tạo mới Testcase 16 -&gt; 20</t>
  </si>
  <si>
    <t>2017-10-30 - 2017-10-31</t>
  </si>
  <si>
    <t>Chức năng 1</t>
  </si>
  <si>
    <t>Chức năng 2</t>
  </si>
  <si>
    <t>Chức năng 3</t>
  </si>
  <si>
    <t>Chức năng 4</t>
  </si>
  <si>
    <t>Chức năng 6</t>
  </si>
  <si>
    <t>Login And Logout</t>
  </si>
  <si>
    <t>Xây dựng chức năng Login và Logout trong trang Web</t>
  </si>
  <si>
    <t>Homepage</t>
  </si>
  <si>
    <t>Trang chủ cho quyền quản trị admin và member</t>
  </si>
  <si>
    <t>Add User From Admin</t>
  </si>
  <si>
    <t>Xây dựng trang thêm người sử dụng cho quyền quản trị admin</t>
  </si>
  <si>
    <t>Update or Delete User</t>
  </si>
  <si>
    <t>Modify User Info</t>
  </si>
  <si>
    <t>Xây dựng trang sửa đổi thông tin cho người sử dụng trong hệ thống như thay đổi email và mật khẩu</t>
  </si>
  <si>
    <t xml:space="preserve">- Win10
- XAMP
- MySQL
- Netbeans IDE
...
</t>
  </si>
  <si>
    <t>#</t>
  </si>
  <si>
    <t>Result Test</t>
  </si>
  <si>
    <t>INFORMATION TEST</t>
  </si>
  <si>
    <t>RESULT TEST</t>
  </si>
  <si>
    <t>The first test</t>
  </si>
  <si>
    <t>The second test</t>
  </si>
  <si>
    <t>Test Case Name</t>
  </si>
  <si>
    <t>Status</t>
  </si>
  <si>
    <t>Created date</t>
  </si>
  <si>
    <t>Authors</t>
  </si>
  <si>
    <t>Modified by</t>
  </si>
  <si>
    <t>Modified date</t>
  </si>
  <si>
    <t>Number of Test cases</t>
  </si>
  <si>
    <t>Number of Untested</t>
  </si>
  <si>
    <t>Number of Pass</t>
  </si>
  <si>
    <t>Number of Fail</t>
  </si>
  <si>
    <t>Number of N/A</t>
  </si>
  <si>
    <t>BackEnd</t>
  </si>
  <si>
    <t>Database</t>
  </si>
  <si>
    <t>Other</t>
  </si>
  <si>
    <t>Scope</t>
  </si>
  <si>
    <t>Kiểm tra chức năng login của trang Web</t>
  </si>
  <si>
    <t>How to test</t>
  </si>
  <si>
    <t>Thực hiện mở trang login</t>
  </si>
  <si>
    <t>Hiển thị trang login</t>
  </si>
  <si>
    <t>Nhấn nút Login</t>
  </si>
  <si>
    <t>Xuất hiện nút Logout tại trang Home</t>
  </si>
  <si>
    <t>1st Test Result</t>
  </si>
  <si>
    <t>1st Test Name</t>
  </si>
  <si>
    <t>1st Test Date</t>
  </si>
  <si>
    <t>2nd Test Result</t>
  </si>
  <si>
    <t>2nd Test Date</t>
  </si>
  <si>
    <t>2nd Test Name</t>
  </si>
  <si>
    <t>Nhập đúng username và sai password</t>
  </si>
  <si>
    <t>Nhập đúng username và đúng password</t>
  </si>
  <si>
    <t>Nhập sai username</t>
  </si>
  <si>
    <t>Tại màn hình Login:
- Username = hung
- Password = 1235</t>
  </si>
  <si>
    <t>Tại màn hình login xuất hiện thông báo "Nhập sai username"</t>
  </si>
  <si>
    <t>Webservice</t>
  </si>
  <si>
    <t>Checked</t>
  </si>
  <si>
    <t>Xây dựng trang sửa và xóa người dùng cho người sử dụng có quyền quản trị admin. Trong trang sửa cũng được phép thay đổi quyền của người sử dụng có quyền member lên quyền  quản  trị  admin.  Người dùng có quyền member không được phép truy cập trang này</t>
  </si>
  <si>
    <t>Team</t>
  </si>
  <si>
    <t>link github : https://github.com/HTPT-Nhom-9/Nhom_9</t>
  </si>
  <si>
    <t>Nhóm 9</t>
  </si>
  <si>
    <t>Phan Thị Hà</t>
  </si>
  <si>
    <t>20/11/2017</t>
  </si>
  <si>
    <t>Phan Thị Hà, Phan Văn Hải, Bùi Thế Tuấn</t>
  </si>
  <si>
    <t>chứ năng 6</t>
  </si>
  <si>
    <t>chức năng 1,2</t>
  </si>
  <si>
    <t>chức năng 4</t>
  </si>
  <si>
    <t>chức năng 3</t>
  </si>
  <si>
    <t>create</t>
  </si>
  <si>
    <t>Bùi Thế Tuấn</t>
  </si>
  <si>
    <t>Tại màn hình Login:
- Username = PhanHa
- Password = 123</t>
  </si>
  <si>
    <t>Tại màn hình Login:
- Username = abc
- Password = 123456</t>
  </si>
  <si>
    <t xml:space="preserve">Không vào được trang web </t>
  </si>
  <si>
    <t>Kiểm tra chức năng thêm người sử dụng cho quyền quản trị admin</t>
  </si>
  <si>
    <t>Hiển thị trang quản trị và vào chức năng thêm người dùng</t>
  </si>
  <si>
    <t>Thực hiện mở chức năng thêm người dùng ở trang quản trị</t>
  </si>
  <si>
    <t>untested</t>
  </si>
  <si>
    <t xml:space="preserve">Thực hiện thêm người dùng và nhấn nút thêm. </t>
  </si>
  <si>
    <t>Tại màn hình xuất hiện :                -abc                                 - 123456</t>
  </si>
  <si>
    <t>'Tại màn hình xuất hiện :               -(Trống)                                      - 123456</t>
  </si>
  <si>
    <t>Phan Văn Hải</t>
  </si>
  <si>
    <t>Trang chủ cho quyền quản trị</t>
  </si>
  <si>
    <t>Thực thi quyền giao diện quản trị</t>
  </si>
  <si>
    <t>vào trang quản trị</t>
  </si>
  <si>
    <t>Tạo bảng danh sách người dùng</t>
  </si>
  <si>
    <t>trên màn hình xuất hiện một table gồm tên đăng nhập, mật khẩu, quyền</t>
  </si>
  <si>
    <t>Truy xuất dữ liệu từ CSDL mySQL</t>
  </si>
  <si>
    <t>pass</t>
  </si>
  <si>
    <t>Kiểm tra kết nối CSDL</t>
  </si>
  <si>
    <t>mở CSDL mysql và kiểm tra</t>
  </si>
  <si>
    <t>Phan Thị Hà, Bùi Thế Tuấn</t>
  </si>
  <si>
    <t>Xây dựng chức năng sửa người dùng</t>
  </si>
  <si>
    <t>giao diện sửa người dùng : nhấn vào nút sửa</t>
  </si>
  <si>
    <t>Sửa người dùng</t>
  </si>
  <si>
    <t>Tại màn hình xuất hiện :                   -abc                                              -123a</t>
  </si>
  <si>
    <t>nhấn nút sửa ở giao diện</t>
  </si>
  <si>
    <t>fail</t>
  </si>
  <si>
    <t>Xây dựng chức năng xóa người dùng</t>
  </si>
  <si>
    <t>xóa người dùng</t>
  </si>
  <si>
    <t>nhấn nút xóa</t>
  </si>
  <si>
    <t>Nhấn nút xóa</t>
  </si>
  <si>
    <t>Trang sửa thông tin cho người sử dụng trong hệ thống</t>
  </si>
  <si>
    <t>sửa thông tin</t>
  </si>
  <si>
    <t>nhấn nút sửa</t>
  </si>
  <si>
    <t>Tại màn hình xuất hiện :                - abcd                                           -1234a                                         -(trống)</t>
  </si>
  <si>
    <t>WebService</t>
  </si>
  <si>
    <t>Hiển thị dữ liệu trên nền Web</t>
  </si>
  <si>
    <t xml:space="preserve"> </t>
  </si>
  <si>
    <t>Truy cận đến link : tintuc/adminCP/web.php?format=json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</si>
</sst>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
    <numFmt numFmtId="165" formatCode="0.0"/>
  </numFmts>
  <fonts count="33">
    <font>
      <sz val="11"/>
      <name val="ＭＳ Ｐゴシック"/>
      <charset val="128"/>
    </font>
    <font>
      <sz val="9"/>
      <name val="ＭＳ ゴシック"/>
      <family val="3"/>
      <charset val="128"/>
    </font>
    <font>
      <sz val="10"/>
      <name val="Tahoma"/>
      <family val="2"/>
    </font>
    <font>
      <b/>
      <sz val="22"/>
      <color indexed="10"/>
      <name val="Tahoma"/>
      <family val="2"/>
    </font>
    <font>
      <b/>
      <sz val="10"/>
      <color indexed="60"/>
      <name val="Tahoma"/>
      <family val="2"/>
    </font>
    <font>
      <i/>
      <sz val="10"/>
      <color indexed="17"/>
      <name val="Tahoma"/>
      <family val="2"/>
    </font>
    <font>
      <b/>
      <sz val="10"/>
      <color indexed="9"/>
      <name val="Tahoma"/>
      <family val="2"/>
    </font>
    <font>
      <b/>
      <sz val="10"/>
      <name val="Tahoma"/>
      <family val="2"/>
    </font>
    <font>
      <u/>
      <sz val="11"/>
      <color indexed="12"/>
      <name val="ＭＳ Ｐゴシック"/>
      <family val="3"/>
      <charset val="128"/>
    </font>
    <font>
      <sz val="10"/>
      <color indexed="8"/>
      <name val="Tahoma"/>
      <family val="2"/>
    </font>
    <font>
      <sz val="10"/>
      <name val="Tahoma"/>
      <family val="2"/>
      <charset val="163"/>
    </font>
    <font>
      <sz val="11"/>
      <name val="ＭＳ Ｐゴシック"/>
      <charset val="128"/>
    </font>
    <font>
      <b/>
      <sz val="10"/>
      <name val="Tahoma"/>
      <family val="2"/>
      <charset val="163"/>
    </font>
    <font>
      <b/>
      <sz val="10"/>
      <color indexed="10"/>
      <name val="Tahoma"/>
      <family val="2"/>
      <charset val="163"/>
    </font>
    <font>
      <b/>
      <sz val="10"/>
      <color indexed="60"/>
      <name val="Tahoma"/>
      <family val="2"/>
      <charset val="163"/>
    </font>
    <font>
      <sz val="42"/>
      <color indexed="8"/>
      <name val="Times New Roman"/>
      <family val="1"/>
      <charset val="163"/>
    </font>
    <font>
      <sz val="10"/>
      <color indexed="8"/>
      <name val="Tahoma"/>
      <family val="2"/>
      <charset val="163"/>
    </font>
    <font>
      <b/>
      <sz val="10"/>
      <color theme="0"/>
      <name val="Tahoma"/>
      <family val="2"/>
      <charset val="163"/>
    </font>
    <font>
      <sz val="42"/>
      <color indexed="8"/>
      <name val="Cambria"/>
      <family val="1"/>
      <charset val="163"/>
      <scheme val="major"/>
    </font>
    <font>
      <b/>
      <sz val="10"/>
      <color rgb="FFFFFFFF"/>
      <name val="Tahoma"/>
      <family val="2"/>
      <charset val="163"/>
    </font>
    <font>
      <b/>
      <sz val="12"/>
      <color indexed="9"/>
      <name val="Tahoma"/>
      <family val="2"/>
    </font>
    <font>
      <sz val="12"/>
      <name val="Tahoma"/>
      <family val="2"/>
    </font>
    <font>
      <sz val="12"/>
      <color indexed="8"/>
      <name val="Tahoma"/>
      <family val="2"/>
    </font>
    <font>
      <sz val="9"/>
      <color indexed="81"/>
      <name val="Tahoma"/>
      <charset val="1"/>
    </font>
    <font>
      <b/>
      <sz val="9"/>
      <color indexed="81"/>
      <name val="Tahoma"/>
      <charset val="1"/>
    </font>
    <font>
      <sz val="9"/>
      <color indexed="81"/>
      <name val="Tahoma"/>
      <family val="2"/>
    </font>
    <font>
      <b/>
      <sz val="9"/>
      <color indexed="81"/>
      <name val="Tahoma"/>
      <family val="2"/>
    </font>
    <font>
      <sz val="10"/>
      <color theme="1"/>
      <name val="Tahoma"/>
      <family val="2"/>
    </font>
    <font>
      <b/>
      <sz val="10"/>
      <color theme="1"/>
      <name val="Tahoma"/>
      <family val="2"/>
    </font>
    <font>
      <b/>
      <sz val="10"/>
      <color theme="0"/>
      <name val="Tahoma"/>
      <family val="2"/>
    </font>
    <font>
      <sz val="10"/>
      <color rgb="FF008000"/>
      <name val="Tahoma"/>
      <family val="2"/>
      <charset val="163"/>
    </font>
    <font>
      <sz val="12"/>
      <color rgb="FF008000"/>
      <name val="Tahoma"/>
      <family val="2"/>
    </font>
    <font>
      <sz val="10"/>
      <color rgb="FF008000"/>
      <name val="Tahoma"/>
      <family val="2"/>
    </font>
  </fonts>
  <fills count="9">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theme="0"/>
        <bgColor indexed="64"/>
      </patternFill>
    </fill>
    <fill>
      <patternFill patternType="solid">
        <fgColor theme="0"/>
        <bgColor indexed="26"/>
      </patternFill>
    </fill>
    <fill>
      <patternFill patternType="solid">
        <fgColor theme="0"/>
        <bgColor indexed="32"/>
      </patternFill>
    </fill>
    <fill>
      <patternFill patternType="solid">
        <fgColor rgb="FF3366FF"/>
        <bgColor indexed="64"/>
      </patternFill>
    </fill>
  </fills>
  <borders count="34">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8"/>
      </left>
      <right/>
      <top/>
      <bottom/>
      <diagonal/>
    </border>
    <border>
      <left/>
      <right style="hair">
        <color indexed="8"/>
      </right>
      <top/>
      <bottom/>
      <diagonal/>
    </border>
    <border>
      <left style="hair">
        <color indexed="8"/>
      </left>
      <right style="hair">
        <color indexed="8"/>
      </right>
      <top/>
      <bottom/>
      <diagonal/>
    </border>
    <border>
      <left style="hair">
        <color indexed="8"/>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bottom style="hair">
        <color indexed="64"/>
      </bottom>
      <diagonal/>
    </border>
    <border>
      <left/>
      <right/>
      <top/>
      <bottom style="thin">
        <color indexed="64"/>
      </bottom>
      <diagonal/>
    </border>
    <border>
      <left style="hair">
        <color auto="1"/>
      </left>
      <right style="hair">
        <color auto="1"/>
      </right>
      <top style="hair">
        <color auto="1"/>
      </top>
      <bottom style="hair">
        <color auto="1"/>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4">
    <xf numFmtId="0" fontId="0" fillId="0" borderId="0"/>
    <xf numFmtId="0" fontId="8" fillId="0" borderId="0" applyNumberFormat="0" applyFill="0" applyBorder="0" applyAlignment="0" applyProtection="0"/>
    <xf numFmtId="0" fontId="11" fillId="0" borderId="0"/>
    <xf numFmtId="0" fontId="1" fillId="0" borderId="0"/>
  </cellStyleXfs>
  <cellXfs count="144">
    <xf numFmtId="0" fontId="0" fillId="0" borderId="0" xfId="0"/>
    <xf numFmtId="0" fontId="2" fillId="0" borderId="0" xfId="0" applyFont="1"/>
    <xf numFmtId="0" fontId="2" fillId="0" borderId="0" xfId="0" applyFont="1" applyAlignment="1">
      <alignment horizontal="left" indent="1"/>
    </xf>
    <xf numFmtId="0" fontId="3" fillId="2"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indent="1"/>
    </xf>
    <xf numFmtId="0" fontId="5" fillId="0" borderId="0" xfId="0" applyFont="1" applyAlignment="1">
      <alignment horizontal="left" indent="1"/>
    </xf>
    <xf numFmtId="0" fontId="2" fillId="2" borderId="0" xfId="0" applyFont="1" applyFill="1"/>
    <xf numFmtId="0" fontId="4" fillId="2" borderId="1" xfId="0" applyFont="1" applyFill="1" applyBorder="1" applyAlignment="1">
      <alignment horizontal="left"/>
    </xf>
    <xf numFmtId="0" fontId="5" fillId="0" borderId="0" xfId="0" applyFont="1" applyBorder="1" applyAlignment="1">
      <alignment horizontal="left"/>
    </xf>
    <xf numFmtId="0" fontId="2" fillId="0" borderId="0" xfId="0" applyFont="1" applyBorder="1" applyAlignment="1"/>
    <xf numFmtId="0" fontId="4" fillId="0" borderId="0" xfId="0" applyFont="1" applyAlignment="1">
      <alignment horizontal="left"/>
    </xf>
    <xf numFmtId="0" fontId="2" fillId="0" borderId="0" xfId="0" applyFont="1" applyAlignment="1">
      <alignment vertical="center"/>
    </xf>
    <xf numFmtId="0" fontId="2" fillId="0" borderId="0" xfId="0" applyFont="1" applyAlignment="1">
      <alignment vertical="top"/>
    </xf>
    <xf numFmtId="1" fontId="2" fillId="2" borderId="0" xfId="0" applyNumberFormat="1" applyFont="1" applyFill="1"/>
    <xf numFmtId="0" fontId="2" fillId="2" borderId="0" xfId="0" applyFont="1" applyFill="1" applyAlignment="1">
      <alignment horizontal="left"/>
    </xf>
    <xf numFmtId="0" fontId="2" fillId="2" borderId="0" xfId="0" applyFont="1" applyFill="1" applyAlignment="1">
      <alignment wrapText="1"/>
    </xf>
    <xf numFmtId="0" fontId="2" fillId="2" borderId="0" xfId="0" applyFont="1" applyFill="1" applyAlignment="1">
      <alignment vertical="center"/>
    </xf>
    <xf numFmtId="0" fontId="7" fillId="2" borderId="0" xfId="0" applyFont="1" applyFill="1" applyAlignment="1">
      <alignment horizontal="center"/>
    </xf>
    <xf numFmtId="0" fontId="2" fillId="2" borderId="0" xfId="0" applyFont="1" applyFill="1" applyAlignment="1"/>
    <xf numFmtId="0" fontId="9" fillId="2" borderId="0" xfId="0" applyFont="1" applyFill="1" applyAlignment="1"/>
    <xf numFmtId="0" fontId="2" fillId="2" borderId="0" xfId="0" applyFont="1" applyFill="1" applyBorder="1" applyAlignment="1">
      <alignment horizontal="center" wrapText="1"/>
    </xf>
    <xf numFmtId="0" fontId="9" fillId="2" borderId="0" xfId="0" applyFont="1" applyFill="1" applyBorder="1" applyAlignment="1">
      <alignment horizontal="center" wrapText="1"/>
    </xf>
    <xf numFmtId="0" fontId="9" fillId="2" borderId="0" xfId="0" applyFont="1" applyFill="1" applyAlignment="1">
      <alignment vertical="top"/>
    </xf>
    <xf numFmtId="0" fontId="2" fillId="2" borderId="0" xfId="0" applyFont="1" applyFill="1" applyBorder="1"/>
    <xf numFmtId="0" fontId="12" fillId="2" borderId="0" xfId="0" applyFont="1" applyFill="1"/>
    <xf numFmtId="1" fontId="10" fillId="2" borderId="0" xfId="0" applyNumberFormat="1" applyFont="1" applyFill="1" applyProtection="1">
      <protection hidden="1"/>
    </xf>
    <xf numFmtId="0" fontId="10" fillId="2" borderId="0" xfId="0" applyFont="1" applyFill="1" applyAlignment="1">
      <alignment horizontal="left"/>
    </xf>
    <xf numFmtId="0" fontId="13" fillId="2" borderId="0" xfId="0" applyFont="1" applyFill="1" applyAlignment="1">
      <alignment horizontal="left"/>
    </xf>
    <xf numFmtId="1" fontId="14" fillId="2" borderId="0" xfId="0" applyNumberFormat="1" applyFont="1" applyFill="1" applyBorder="1" applyAlignment="1"/>
    <xf numFmtId="0" fontId="10" fillId="2" borderId="0" xfId="0" applyFont="1" applyFill="1" applyBorder="1" applyAlignment="1"/>
    <xf numFmtId="1" fontId="10" fillId="2" borderId="0" xfId="0" applyNumberFormat="1" applyFont="1" applyFill="1" applyAlignment="1" applyProtection="1">
      <alignment vertical="center"/>
      <protection hidden="1"/>
    </xf>
    <xf numFmtId="0" fontId="10" fillId="2" borderId="0" xfId="0" applyFont="1" applyFill="1" applyAlignment="1">
      <alignment horizontal="left" vertical="center"/>
    </xf>
    <xf numFmtId="0" fontId="2" fillId="6" borderId="0" xfId="0" applyFont="1" applyFill="1"/>
    <xf numFmtId="0" fontId="2" fillId="0" borderId="0" xfId="0" applyFont="1" applyBorder="1" applyAlignment="1">
      <alignment vertical="top"/>
    </xf>
    <xf numFmtId="0" fontId="5" fillId="0" borderId="0" xfId="0" quotePrefix="1" applyFont="1" applyBorder="1" applyAlignment="1">
      <alignment vertical="top" wrapText="1"/>
    </xf>
    <xf numFmtId="0" fontId="10" fillId="2" borderId="0" xfId="0" applyFont="1" applyFill="1"/>
    <xf numFmtId="0" fontId="15" fillId="0" borderId="0" xfId="0" applyFont="1" applyBorder="1" applyAlignment="1">
      <alignment horizontal="center" vertical="center"/>
    </xf>
    <xf numFmtId="0" fontId="6" fillId="7" borderId="0" xfId="0" applyFont="1" applyFill="1" applyBorder="1" applyAlignment="1">
      <alignment horizontal="center" vertical="center"/>
    </xf>
    <xf numFmtId="0" fontId="9" fillId="6" borderId="0" xfId="0" applyFont="1" applyFill="1" applyAlignment="1">
      <alignment vertical="top"/>
    </xf>
    <xf numFmtId="0" fontId="21" fillId="6" borderId="1" xfId="2" applyFont="1" applyFill="1" applyBorder="1" applyAlignment="1">
      <alignment vertical="top" wrapText="1"/>
    </xf>
    <xf numFmtId="0" fontId="22" fillId="6" borderId="1" xfId="0" quotePrefix="1" applyFont="1" applyFill="1" applyBorder="1" applyAlignment="1">
      <alignment horizontal="left" vertical="top" wrapText="1"/>
    </xf>
    <xf numFmtId="0" fontId="22" fillId="6" borderId="1" xfId="0" applyFont="1" applyFill="1" applyBorder="1" applyAlignment="1">
      <alignment horizontal="left" vertical="top" wrapText="1"/>
    </xf>
    <xf numFmtId="0" fontId="22" fillId="2" borderId="1" xfId="0" quotePrefix="1" applyFont="1" applyFill="1" applyBorder="1" applyAlignment="1">
      <alignment horizontal="left" vertical="top" wrapText="1"/>
    </xf>
    <xf numFmtId="0" fontId="22" fillId="2" borderId="1" xfId="0" applyFont="1" applyFill="1" applyBorder="1" applyAlignment="1">
      <alignment horizontal="left" vertical="top" wrapText="1"/>
    </xf>
    <xf numFmtId="0" fontId="21" fillId="6" borderId="5" xfId="2" applyFont="1" applyFill="1" applyBorder="1" applyAlignment="1">
      <alignment vertical="top" wrapText="1"/>
    </xf>
    <xf numFmtId="0" fontId="4" fillId="2" borderId="1" xfId="0" applyFont="1" applyFill="1" applyBorder="1" applyAlignment="1">
      <alignment vertical="center"/>
    </xf>
    <xf numFmtId="0" fontId="4" fillId="2" borderId="1" xfId="0" applyFont="1" applyFill="1" applyBorder="1" applyAlignment="1">
      <alignment vertical="top"/>
    </xf>
    <xf numFmtId="0" fontId="4" fillId="2" borderId="1" xfId="0" applyFont="1" applyFill="1" applyBorder="1" applyAlignment="1">
      <alignment horizontal="left" vertical="top"/>
    </xf>
    <xf numFmtId="164" fontId="6" fillId="3" borderId="9" xfId="0" applyNumberFormat="1" applyFont="1" applyFill="1" applyBorder="1" applyAlignment="1">
      <alignment horizontal="center" vertical="center"/>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5" fillId="0" borderId="12" xfId="0" applyFont="1" applyBorder="1" applyAlignment="1">
      <alignment horizontal="center" vertical="top" wrapText="1"/>
    </xf>
    <xf numFmtId="0" fontId="5" fillId="0" borderId="14" xfId="0" quotePrefix="1" applyFont="1" applyBorder="1" applyAlignment="1">
      <alignment vertical="top" wrapText="1"/>
    </xf>
    <xf numFmtId="0" fontId="5" fillId="0" borderId="15" xfId="0" applyFont="1" applyBorder="1" applyAlignment="1">
      <alignment horizontal="center" vertical="top" wrapText="1"/>
    </xf>
    <xf numFmtId="165" fontId="2" fillId="0" borderId="16" xfId="0" applyNumberFormat="1" applyFont="1" applyBorder="1" applyAlignment="1">
      <alignment horizontal="center" vertical="top"/>
    </xf>
    <xf numFmtId="0" fontId="2" fillId="0" borderId="16" xfId="0" quotePrefix="1" applyFont="1" applyBorder="1" applyAlignment="1">
      <alignment vertical="top" wrapText="1"/>
    </xf>
    <xf numFmtId="0" fontId="2" fillId="0" borderId="16" xfId="0" applyFont="1" applyBorder="1" applyAlignment="1">
      <alignment horizontal="center" vertical="top"/>
    </xf>
    <xf numFmtId="15" fontId="2" fillId="0" borderId="16" xfId="0" applyNumberFormat="1" applyFont="1" applyBorder="1" applyAlignment="1">
      <alignment horizontal="center" vertical="top"/>
    </xf>
    <xf numFmtId="0" fontId="2" fillId="0" borderId="17" xfId="0" applyFont="1" applyBorder="1" applyAlignment="1">
      <alignment vertical="top"/>
    </xf>
    <xf numFmtId="0" fontId="5" fillId="0" borderId="18" xfId="0" applyFont="1" applyBorder="1" applyAlignment="1">
      <alignment horizontal="center" vertical="top" wrapText="1"/>
    </xf>
    <xf numFmtId="0" fontId="2" fillId="0" borderId="19" xfId="0" quotePrefix="1" applyFont="1" applyBorder="1" applyAlignment="1">
      <alignment vertical="top" wrapText="1"/>
    </xf>
    <xf numFmtId="165" fontId="2" fillId="0" borderId="21" xfId="0" applyNumberFormat="1" applyFont="1" applyBorder="1" applyAlignment="1">
      <alignment horizontal="center" vertical="top"/>
    </xf>
    <xf numFmtId="1" fontId="20" fillId="4" borderId="9" xfId="0" applyNumberFormat="1" applyFont="1" applyFill="1" applyBorder="1" applyAlignment="1">
      <alignment horizontal="center" vertical="center"/>
    </xf>
    <xf numFmtId="0" fontId="20" fillId="4" borderId="10" xfId="0" applyFont="1" applyFill="1" applyBorder="1" applyAlignment="1">
      <alignment horizontal="center" vertical="center"/>
    </xf>
    <xf numFmtId="0" fontId="20" fillId="4" borderId="11" xfId="0" applyFont="1" applyFill="1" applyBorder="1" applyAlignment="1">
      <alignment horizontal="center" vertical="center"/>
    </xf>
    <xf numFmtId="1" fontId="21" fillId="2" borderId="23" xfId="0" applyNumberFormat="1" applyFont="1" applyFill="1" applyBorder="1" applyAlignment="1">
      <alignment horizontal="center" vertical="center"/>
    </xf>
    <xf numFmtId="49" fontId="21" fillId="2" borderId="23" xfId="0" applyNumberFormat="1" applyFont="1" applyFill="1" applyBorder="1" applyAlignment="1">
      <alignment horizontal="left" vertical="center" wrapText="1"/>
    </xf>
    <xf numFmtId="0" fontId="21" fillId="2" borderId="23" xfId="1" applyNumberFormat="1" applyFont="1" applyFill="1" applyBorder="1" applyAlignment="1" applyProtection="1">
      <alignment horizontal="left" vertical="center"/>
    </xf>
    <xf numFmtId="0" fontId="21" fillId="2" borderId="23" xfId="0" applyFont="1" applyFill="1" applyBorder="1" applyAlignment="1">
      <alignment horizontal="left" vertical="center"/>
    </xf>
    <xf numFmtId="49" fontId="21" fillId="2" borderId="23" xfId="0" applyNumberFormat="1" applyFont="1" applyFill="1" applyBorder="1" applyAlignment="1">
      <alignment horizontal="left" vertical="center"/>
    </xf>
    <xf numFmtId="0" fontId="21" fillId="2" borderId="23" xfId="0" applyFont="1" applyFill="1" applyBorder="1" applyAlignment="1">
      <alignment horizontal="left" vertical="center" wrapText="1"/>
    </xf>
    <xf numFmtId="0" fontId="10" fillId="0" borderId="5" xfId="0" applyFont="1" applyBorder="1" applyAlignment="1">
      <alignment horizontal="center" vertical="center" wrapText="1"/>
    </xf>
    <xf numFmtId="0" fontId="12" fillId="5" borderId="5" xfId="0" applyFont="1" applyFill="1" applyBorder="1" applyAlignment="1">
      <alignment horizontal="center" vertical="center" wrapText="1"/>
    </xf>
    <xf numFmtId="0" fontId="19" fillId="8" borderId="5" xfId="0" applyFont="1" applyFill="1" applyBorder="1" applyAlignment="1">
      <alignment horizontal="right" vertical="center"/>
    </xf>
    <xf numFmtId="0" fontId="19" fillId="8" borderId="5" xfId="0" applyFont="1" applyFill="1" applyBorder="1" applyAlignment="1">
      <alignment horizontal="right"/>
    </xf>
    <xf numFmtId="0" fontId="16" fillId="2" borderId="5" xfId="0" applyFont="1" applyFill="1" applyBorder="1" applyAlignment="1">
      <alignment horizontal="center" vertical="center"/>
    </xf>
    <xf numFmtId="0" fontId="17" fillId="8" borderId="24" xfId="0" applyFont="1" applyFill="1" applyBorder="1" applyAlignment="1">
      <alignment horizontal="right"/>
    </xf>
    <xf numFmtId="0" fontId="29" fillId="5" borderId="25" xfId="0" applyFont="1" applyFill="1" applyBorder="1" applyAlignment="1">
      <alignment vertical="top" wrapText="1"/>
    </xf>
    <xf numFmtId="0" fontId="2" fillId="0" borderId="2" xfId="0" applyFont="1" applyBorder="1" applyAlignment="1">
      <alignment horizontal="left"/>
    </xf>
    <xf numFmtId="0" fontId="7" fillId="2" borderId="22" xfId="0" applyFont="1" applyFill="1" applyBorder="1" applyAlignment="1">
      <alignment vertical="center"/>
    </xf>
    <xf numFmtId="0" fontId="22" fillId="6" borderId="3" xfId="0" applyFont="1" applyFill="1" applyBorder="1" applyAlignment="1">
      <alignment horizontal="left" vertical="top" wrapText="1"/>
    </xf>
    <xf numFmtId="14" fontId="21" fillId="6" borderId="5" xfId="2" applyNumberFormat="1" applyFont="1" applyFill="1" applyBorder="1" applyAlignment="1">
      <alignment vertical="top" wrapText="1"/>
    </xf>
    <xf numFmtId="0" fontId="9" fillId="6" borderId="5" xfId="0" applyFont="1" applyFill="1" applyBorder="1" applyAlignment="1">
      <alignment vertical="top"/>
    </xf>
    <xf numFmtId="0" fontId="9" fillId="2" borderId="5" xfId="0" applyFont="1" applyFill="1" applyBorder="1" applyAlignment="1">
      <alignment vertical="top"/>
    </xf>
    <xf numFmtId="0" fontId="21" fillId="6" borderId="2" xfId="2" applyFont="1" applyFill="1" applyBorder="1" applyAlignment="1">
      <alignment vertical="top" wrapText="1"/>
    </xf>
    <xf numFmtId="0" fontId="21" fillId="2" borderId="2" xfId="2" applyFont="1" applyFill="1" applyBorder="1" applyAlignment="1">
      <alignment vertical="top" wrapText="1"/>
    </xf>
    <xf numFmtId="0" fontId="20" fillId="3" borderId="28" xfId="2" applyFont="1" applyFill="1" applyBorder="1" applyAlignment="1">
      <alignment horizontal="center" vertical="center" wrapText="1"/>
    </xf>
    <xf numFmtId="0" fontId="20" fillId="3" borderId="27" xfId="2" applyFont="1" applyFill="1" applyBorder="1" applyAlignment="1">
      <alignment horizontal="center" vertical="center" wrapText="1"/>
    </xf>
    <xf numFmtId="0" fontId="20" fillId="3" borderId="29" xfId="2" applyFont="1" applyFill="1" applyBorder="1" applyAlignment="1">
      <alignment horizontal="center" vertical="center" wrapText="1"/>
    </xf>
    <xf numFmtId="0" fontId="20" fillId="3" borderId="8" xfId="2" applyFont="1" applyFill="1" applyBorder="1" applyAlignment="1">
      <alignment horizontal="center" vertical="center" wrapText="1"/>
    </xf>
    <xf numFmtId="0" fontId="20" fillId="4" borderId="0" xfId="0" applyFont="1" applyFill="1" applyBorder="1" applyAlignment="1">
      <alignment horizontal="center" vertical="center"/>
    </xf>
    <xf numFmtId="0" fontId="2" fillId="2" borderId="31" xfId="0" applyFont="1" applyFill="1" applyBorder="1"/>
    <xf numFmtId="0" fontId="2" fillId="2" borderId="30" xfId="0" applyFont="1" applyFill="1" applyBorder="1"/>
    <xf numFmtId="0" fontId="10" fillId="0" borderId="5" xfId="0" applyNumberFormat="1" applyFont="1" applyBorder="1" applyAlignment="1">
      <alignment horizontal="left" vertical="center" wrapText="1"/>
    </xf>
    <xf numFmtId="0" fontId="30" fillId="0" borderId="5" xfId="0" applyFont="1" applyBorder="1" applyAlignment="1">
      <alignment horizontal="center" vertical="center" wrapText="1"/>
    </xf>
    <xf numFmtId="14" fontId="30" fillId="0" borderId="5" xfId="0" applyNumberFormat="1" applyFont="1" applyBorder="1" applyAlignment="1">
      <alignment horizontal="center" vertical="center" wrapText="1"/>
    </xf>
    <xf numFmtId="14" fontId="32" fillId="0" borderId="2" xfId="0" applyNumberFormat="1" applyFont="1" applyBorder="1" applyAlignment="1">
      <alignment horizontal="left"/>
    </xf>
    <xf numFmtId="0" fontId="32" fillId="0" borderId="2" xfId="0" quotePrefix="1" applyFont="1" applyBorder="1" applyAlignment="1">
      <alignment horizontal="left" wrapText="1"/>
    </xf>
    <xf numFmtId="165" fontId="32" fillId="0" borderId="20" xfId="0" applyNumberFormat="1" applyFont="1" applyBorder="1" applyAlignment="1">
      <alignment horizontal="center" vertical="top"/>
    </xf>
    <xf numFmtId="0" fontId="32" fillId="0" borderId="13" xfId="0" quotePrefix="1" applyFont="1" applyBorder="1" applyAlignment="1">
      <alignment horizontal="left" vertical="top" wrapText="1"/>
    </xf>
    <xf numFmtId="0" fontId="32" fillId="0" borderId="13" xfId="0" applyFont="1" applyBorder="1" applyAlignment="1">
      <alignment horizontal="center" vertical="top"/>
    </xf>
    <xf numFmtId="15" fontId="32" fillId="0" borderId="13" xfId="0" applyNumberFormat="1" applyFont="1" applyBorder="1" applyAlignment="1">
      <alignment horizontal="center" vertical="top"/>
    </xf>
    <xf numFmtId="165" fontId="32" fillId="0" borderId="16" xfId="0" applyNumberFormat="1" applyFont="1" applyBorder="1" applyAlignment="1">
      <alignment horizontal="center" vertical="top"/>
    </xf>
    <xf numFmtId="0" fontId="32" fillId="0" borderId="19" xfId="0" quotePrefix="1" applyFont="1" applyBorder="1" applyAlignment="1">
      <alignment vertical="top" wrapText="1"/>
    </xf>
    <xf numFmtId="0" fontId="32" fillId="0" borderId="16" xfId="0" quotePrefix="1" applyFont="1" applyBorder="1" applyAlignment="1">
      <alignment horizontal="center" vertical="top" wrapText="1"/>
    </xf>
    <xf numFmtId="15" fontId="32" fillId="0" borderId="16" xfId="0" applyNumberFormat="1" applyFont="1" applyBorder="1" applyAlignment="1">
      <alignment horizontal="center" vertical="top"/>
    </xf>
    <xf numFmtId="0" fontId="32" fillId="0" borderId="16" xfId="0" applyFont="1" applyBorder="1" applyAlignment="1">
      <alignment horizontal="center" vertical="top"/>
    </xf>
    <xf numFmtId="0" fontId="31" fillId="6" borderId="1" xfId="2" applyFont="1" applyFill="1" applyBorder="1" applyAlignment="1">
      <alignment vertical="top" wrapText="1"/>
    </xf>
    <xf numFmtId="0" fontId="31" fillId="6" borderId="1" xfId="0" quotePrefix="1" applyFont="1" applyFill="1" applyBorder="1" applyAlignment="1">
      <alignment horizontal="left" vertical="top" wrapText="1"/>
    </xf>
    <xf numFmtId="0" fontId="31" fillId="6" borderId="1" xfId="0" applyFont="1" applyFill="1" applyBorder="1" applyAlignment="1">
      <alignment horizontal="left" vertical="top" wrapText="1"/>
    </xf>
    <xf numFmtId="0" fontId="31" fillId="6" borderId="3" xfId="0" applyFont="1" applyFill="1" applyBorder="1" applyAlignment="1">
      <alignment horizontal="left" vertical="top" wrapText="1"/>
    </xf>
    <xf numFmtId="0" fontId="31" fillId="6" borderId="5" xfId="2" applyFont="1" applyFill="1" applyBorder="1" applyAlignment="1">
      <alignment vertical="top" wrapText="1"/>
    </xf>
    <xf numFmtId="14" fontId="31" fillId="6" borderId="5" xfId="2" applyNumberFormat="1" applyFont="1" applyFill="1" applyBorder="1" applyAlignment="1">
      <alignment vertical="top" wrapText="1"/>
    </xf>
    <xf numFmtId="0" fontId="32" fillId="6" borderId="5" xfId="0" applyFont="1" applyFill="1" applyBorder="1" applyAlignment="1">
      <alignment vertical="top"/>
    </xf>
    <xf numFmtId="0" fontId="31" fillId="2" borderId="1" xfId="0" quotePrefix="1" applyFont="1" applyFill="1" applyBorder="1" applyAlignment="1">
      <alignment horizontal="left" vertical="top" wrapText="1"/>
    </xf>
    <xf numFmtId="0" fontId="31" fillId="2" borderId="1" xfId="0" applyFont="1" applyFill="1" applyBorder="1" applyAlignment="1">
      <alignment horizontal="left" vertical="top" wrapText="1"/>
    </xf>
    <xf numFmtId="0" fontId="32" fillId="2" borderId="5" xfId="0" applyFont="1" applyFill="1" applyBorder="1" applyAlignment="1">
      <alignment vertical="top"/>
    </xf>
    <xf numFmtId="49" fontId="2" fillId="0" borderId="30" xfId="0" applyNumberFormat="1" applyFont="1" applyBorder="1" applyAlignment="1">
      <alignment horizontal="center" vertical="top"/>
    </xf>
    <xf numFmtId="0" fontId="2" fillId="0" borderId="30" xfId="0" applyFont="1" applyBorder="1"/>
    <xf numFmtId="0" fontId="2" fillId="0" borderId="30" xfId="0" applyFont="1" applyBorder="1" applyAlignment="1">
      <alignment horizontal="center" vertical="top"/>
    </xf>
    <xf numFmtId="0" fontId="5" fillId="0" borderId="32" xfId="0" applyFont="1" applyBorder="1" applyAlignment="1">
      <alignment horizontal="center" vertical="top" wrapText="1"/>
    </xf>
    <xf numFmtId="49" fontId="2" fillId="0" borderId="31" xfId="0" applyNumberFormat="1" applyFont="1" applyBorder="1" applyAlignment="1">
      <alignment horizontal="center" vertical="top"/>
    </xf>
    <xf numFmtId="0" fontId="2" fillId="0" borderId="31" xfId="0" applyFont="1" applyBorder="1"/>
    <xf numFmtId="0" fontId="2" fillId="0" borderId="31" xfId="0" applyFont="1" applyBorder="1" applyAlignment="1">
      <alignment horizontal="center" vertical="top"/>
    </xf>
    <xf numFmtId="0" fontId="2" fillId="0" borderId="33" xfId="0" applyFont="1" applyBorder="1" applyAlignment="1">
      <alignment vertical="top"/>
    </xf>
    <xf numFmtId="0" fontId="2" fillId="0" borderId="1" xfId="0" applyFont="1" applyBorder="1" applyAlignment="1">
      <alignment horizontal="left"/>
    </xf>
    <xf numFmtId="0" fontId="15" fillId="0" borderId="0" xfId="0" applyFont="1" applyBorder="1" applyAlignment="1">
      <alignment horizontal="center"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left" vertical="center"/>
    </xf>
    <xf numFmtId="0" fontId="18" fillId="6" borderId="0" xfId="0" applyFont="1" applyFill="1" applyAlignment="1">
      <alignment horizontal="center" vertical="center"/>
    </xf>
    <xf numFmtId="1" fontId="14" fillId="2" borderId="1" xfId="0" applyNumberFormat="1" applyFont="1" applyFill="1" applyBorder="1" applyAlignment="1">
      <alignment vertical="center" wrapText="1"/>
    </xf>
    <xf numFmtId="1" fontId="14" fillId="2" borderId="3" xfId="0" applyNumberFormat="1" applyFont="1" applyFill="1" applyBorder="1" applyAlignment="1"/>
    <xf numFmtId="0" fontId="27" fillId="2" borderId="1" xfId="0" applyFont="1" applyFill="1" applyBorder="1" applyAlignment="1">
      <alignment horizontal="left"/>
    </xf>
    <xf numFmtId="0" fontId="32" fillId="2" borderId="3" xfId="0" quotePrefix="1" applyFont="1" applyFill="1" applyBorder="1" applyAlignment="1">
      <alignment horizontal="left" vertical="top" wrapText="1"/>
    </xf>
    <xf numFmtId="0" fontId="32" fillId="2" borderId="2" xfId="0" quotePrefix="1" applyFont="1" applyFill="1" applyBorder="1" applyAlignment="1">
      <alignment horizontal="left" vertical="top" wrapText="1"/>
    </xf>
    <xf numFmtId="0" fontId="19" fillId="8" borderId="6" xfId="0" applyFont="1" applyFill="1" applyBorder="1" applyAlignment="1">
      <alignment horizontal="right" vertical="center"/>
    </xf>
    <xf numFmtId="0" fontId="19" fillId="8" borderId="7" xfId="0" applyFont="1" applyFill="1" applyBorder="1" applyAlignment="1">
      <alignment horizontal="right" vertical="center"/>
    </xf>
    <xf numFmtId="0" fontId="10" fillId="0" borderId="6" xfId="0" applyNumberFormat="1" applyFont="1" applyBorder="1" applyAlignment="1">
      <alignment horizontal="left" vertical="top" wrapText="1"/>
    </xf>
    <xf numFmtId="0" fontId="10" fillId="0" borderId="7" xfId="0" applyNumberFormat="1" applyFont="1" applyBorder="1" applyAlignment="1">
      <alignment horizontal="left" vertical="top" wrapText="1"/>
    </xf>
    <xf numFmtId="0" fontId="28" fillId="6" borderId="5" xfId="0" applyFont="1" applyFill="1" applyBorder="1" applyAlignment="1">
      <alignment horizontal="center" vertical="center"/>
    </xf>
    <xf numFmtId="0" fontId="28" fillId="6" borderId="26" xfId="0" applyFont="1" applyFill="1" applyBorder="1" applyAlignment="1">
      <alignment horizontal="center" vertical="center"/>
    </xf>
    <xf numFmtId="0" fontId="28" fillId="6" borderId="24" xfId="0" applyFont="1" applyFill="1" applyBorder="1" applyAlignment="1">
      <alignment horizontal="center" vertical="center"/>
    </xf>
  </cellXfs>
  <cellStyles count="4">
    <cellStyle name="Hyperlink" xfId="1" builtinId="8"/>
    <cellStyle name="Normal" xfId="0" builtinId="0"/>
    <cellStyle name="Normal_Sheet1" xfId="2"/>
    <cellStyle name="標準_結合試験(AllOvertheWorld)" xfId="3"/>
  </cellStyles>
  <dxfs count="155">
    <dxf>
      <font>
        <b val="0"/>
        <i val="0"/>
        <strike val="0"/>
        <condense val="0"/>
        <extend val="0"/>
        <outline val="0"/>
        <shadow val="0"/>
        <u val="none"/>
        <vertAlign val="baseline"/>
        <sz val="10"/>
        <color indexed="8"/>
        <name val="Tahoma"/>
        <scheme val="none"/>
      </font>
      <fill>
        <patternFill patternType="solid">
          <fgColor indexed="26"/>
          <bgColor indexed="9"/>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indexed="9"/>
        </patternFill>
      </fill>
      <alignment horizontal="general" vertical="top" textRotation="0" wrapText="1" indent="0" justifyLastLine="0" shrinkToFit="0" readingOrder="0"/>
      <border diagonalUp="0" diagonalDown="0">
        <left/>
        <right style="thin">
          <color indexed="8"/>
        </right>
        <top style="thin">
          <color indexed="8"/>
        </top>
        <bottom style="thin">
          <color indexed="8"/>
        </bottom>
        <vertical/>
        <horizontal/>
      </border>
    </dxf>
    <dxf>
      <border outline="0">
        <left style="thin">
          <color rgb="FF000000"/>
        </left>
        <top style="thin">
          <color rgb="FF000000"/>
        </top>
      </border>
    </dxf>
    <dxf>
      <font>
        <b val="0"/>
        <i val="0"/>
        <strike val="0"/>
        <condense val="0"/>
        <extend val="0"/>
        <outline val="0"/>
        <shadow val="0"/>
        <u val="none"/>
        <vertAlign val="baseline"/>
        <sz val="12"/>
        <color auto="1"/>
        <name val="Tahoma"/>
        <scheme val="none"/>
      </font>
      <fill>
        <patternFill patternType="solid">
          <fgColor rgb="FFFFFFCC"/>
          <bgColor rgb="FFFFFFFF"/>
        </patternFill>
      </fill>
      <alignment horizontal="general" vertical="top" textRotation="0" wrapText="1" indent="0" justifyLastLine="0" shrinkToFit="0" readingOrder="0"/>
    </dxf>
    <dxf>
      <font>
        <b/>
        <i val="0"/>
        <strike val="0"/>
        <condense val="0"/>
        <extend val="0"/>
        <outline val="0"/>
        <shadow val="0"/>
        <u val="none"/>
        <vertAlign val="baseline"/>
        <sz val="12"/>
        <color indexed="9"/>
        <name val="Tahoma"/>
        <scheme val="none"/>
      </font>
      <fill>
        <patternFill patternType="solid">
          <fgColor indexed="32"/>
          <bgColor indexed="18"/>
        </patternFill>
      </fill>
      <alignment horizontal="center" vertical="center"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indexed="8"/>
        <name val="Tahoma"/>
        <scheme val="none"/>
      </font>
      <fill>
        <patternFill patternType="solid">
          <fgColor indexed="26"/>
          <bgColor indexed="9"/>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indexed="9"/>
        </patternFill>
      </fill>
      <alignment horizontal="general" vertical="top" textRotation="0" wrapText="1" indent="0" justifyLastLine="0" shrinkToFit="0" readingOrder="0"/>
      <border diagonalUp="0" diagonalDown="0">
        <left/>
        <right style="thin">
          <color indexed="8"/>
        </right>
        <top style="thin">
          <color indexed="8"/>
        </top>
        <bottom style="thin">
          <color indexed="8"/>
        </bottom>
        <vertical/>
        <horizontal/>
      </border>
    </dxf>
    <dxf>
      <border outline="0">
        <left style="thin">
          <color rgb="FF000000"/>
        </left>
        <top style="thin">
          <color rgb="FF000000"/>
        </top>
      </border>
    </dxf>
    <dxf>
      <font>
        <b val="0"/>
        <i val="0"/>
        <strike val="0"/>
        <condense val="0"/>
        <extend val="0"/>
        <outline val="0"/>
        <shadow val="0"/>
        <u val="none"/>
        <vertAlign val="baseline"/>
        <sz val="12"/>
        <color auto="1"/>
        <name val="Tahoma"/>
        <scheme val="none"/>
      </font>
      <fill>
        <patternFill patternType="solid">
          <fgColor rgb="FFFFFFCC"/>
          <bgColor rgb="FFFFFFFF"/>
        </patternFill>
      </fill>
      <alignment horizontal="general" vertical="top" textRotation="0" wrapText="1" indent="0" justifyLastLine="0" shrinkToFit="0" readingOrder="0"/>
    </dxf>
    <dxf>
      <font>
        <b/>
        <i val="0"/>
        <strike val="0"/>
        <condense val="0"/>
        <extend val="0"/>
        <outline val="0"/>
        <shadow val="0"/>
        <u val="none"/>
        <vertAlign val="baseline"/>
        <sz val="12"/>
        <color indexed="9"/>
        <name val="Tahoma"/>
        <scheme val="none"/>
      </font>
      <fill>
        <patternFill patternType="solid">
          <fgColor indexed="32"/>
          <bgColor indexed="18"/>
        </patternFill>
      </fill>
      <alignment horizontal="center" vertical="center"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indexed="8"/>
        <name val="Tahoma"/>
        <scheme val="none"/>
      </font>
      <fill>
        <patternFill patternType="solid">
          <fgColor indexed="26"/>
          <bgColor indexed="9"/>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indexed="9"/>
        </patternFill>
      </fill>
      <alignment horizontal="general" vertical="top" textRotation="0" wrapText="1" indent="0" justifyLastLine="0" shrinkToFit="0" readingOrder="0"/>
      <border diagonalUp="0" diagonalDown="0">
        <left/>
        <right style="thin">
          <color indexed="8"/>
        </right>
        <top style="thin">
          <color indexed="8"/>
        </top>
        <bottom style="thin">
          <color indexed="8"/>
        </bottom>
        <vertical/>
        <horizontal/>
      </border>
    </dxf>
    <dxf>
      <border outline="0">
        <left style="thin">
          <color rgb="FF000000"/>
        </left>
        <top style="thin">
          <color rgb="FF000000"/>
        </top>
      </border>
    </dxf>
    <dxf>
      <font>
        <b val="0"/>
        <i val="0"/>
        <strike val="0"/>
        <condense val="0"/>
        <extend val="0"/>
        <outline val="0"/>
        <shadow val="0"/>
        <u val="none"/>
        <vertAlign val="baseline"/>
        <sz val="12"/>
        <color auto="1"/>
        <name val="Tahoma"/>
        <scheme val="none"/>
      </font>
      <fill>
        <patternFill patternType="solid">
          <fgColor rgb="FFFFFFCC"/>
          <bgColor rgb="FFFFFFFF"/>
        </patternFill>
      </fill>
      <alignment horizontal="general" vertical="top" textRotation="0" wrapText="1" indent="0" justifyLastLine="0" shrinkToFit="0" readingOrder="0"/>
    </dxf>
    <dxf>
      <font>
        <b/>
        <i val="0"/>
        <strike val="0"/>
        <condense val="0"/>
        <extend val="0"/>
        <outline val="0"/>
        <shadow val="0"/>
        <u val="none"/>
        <vertAlign val="baseline"/>
        <sz val="12"/>
        <color indexed="9"/>
        <name val="Tahoma"/>
        <scheme val="none"/>
      </font>
      <fill>
        <patternFill patternType="solid">
          <fgColor indexed="32"/>
          <bgColor indexed="18"/>
        </patternFill>
      </fill>
      <alignment horizontal="center" vertical="center"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indexed="8"/>
        <name val="Tahoma"/>
        <scheme val="none"/>
      </font>
      <fill>
        <patternFill patternType="solid">
          <fgColor indexed="26"/>
          <bgColor indexed="9"/>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indexed="9"/>
        </patternFill>
      </fill>
      <alignment horizontal="general" vertical="top" textRotation="0" wrapText="1" indent="0" justifyLastLine="0" shrinkToFit="0" readingOrder="0"/>
      <border diagonalUp="0" diagonalDown="0">
        <left/>
        <right style="thin">
          <color indexed="8"/>
        </right>
        <top style="thin">
          <color indexed="8"/>
        </top>
        <bottom style="thin">
          <color indexed="8"/>
        </bottom>
        <vertical/>
        <horizontal/>
      </border>
    </dxf>
    <dxf>
      <border outline="0">
        <left style="thin">
          <color rgb="FF000000"/>
        </left>
        <top style="thin">
          <color rgb="FF000000"/>
        </top>
      </border>
    </dxf>
    <dxf>
      <font>
        <b val="0"/>
        <i val="0"/>
        <strike val="0"/>
        <condense val="0"/>
        <extend val="0"/>
        <outline val="0"/>
        <shadow val="0"/>
        <u val="none"/>
        <vertAlign val="baseline"/>
        <sz val="12"/>
        <color auto="1"/>
        <name val="Tahoma"/>
        <scheme val="none"/>
      </font>
      <fill>
        <patternFill patternType="solid">
          <fgColor rgb="FFFFFFCC"/>
          <bgColor rgb="FFFFFFFF"/>
        </patternFill>
      </fill>
      <alignment horizontal="general" vertical="top" textRotation="0" wrapText="1" indent="0" justifyLastLine="0" shrinkToFit="0" readingOrder="0"/>
    </dxf>
    <dxf>
      <font>
        <b/>
        <i val="0"/>
        <strike val="0"/>
        <condense val="0"/>
        <extend val="0"/>
        <outline val="0"/>
        <shadow val="0"/>
        <u val="none"/>
        <vertAlign val="baseline"/>
        <sz val="12"/>
        <color indexed="9"/>
        <name val="Tahoma"/>
        <scheme val="none"/>
      </font>
      <fill>
        <patternFill patternType="solid">
          <fgColor indexed="32"/>
          <bgColor indexed="18"/>
        </patternFill>
      </fill>
      <alignment horizontal="center" vertical="center"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indexed="8"/>
        <name val="Tahoma"/>
        <scheme val="none"/>
      </font>
      <fill>
        <patternFill patternType="solid">
          <fgColor indexed="26"/>
          <bgColor indexed="9"/>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indexed="9"/>
        </patternFill>
      </fill>
      <alignment horizontal="general" vertical="top" textRotation="0" wrapText="1" indent="0" justifyLastLine="0" shrinkToFit="0" readingOrder="0"/>
      <border diagonalUp="0" diagonalDown="0">
        <left/>
        <right style="thin">
          <color indexed="8"/>
        </right>
        <top style="thin">
          <color indexed="8"/>
        </top>
        <bottom style="thin">
          <color indexed="8"/>
        </bottom>
        <vertical/>
        <horizontal/>
      </border>
    </dxf>
    <dxf>
      <border outline="0">
        <left style="thin">
          <color rgb="FF000000"/>
        </left>
        <top style="thin">
          <color rgb="FF000000"/>
        </top>
      </border>
    </dxf>
    <dxf>
      <font>
        <b val="0"/>
        <i val="0"/>
        <strike val="0"/>
        <condense val="0"/>
        <extend val="0"/>
        <outline val="0"/>
        <shadow val="0"/>
        <u val="none"/>
        <vertAlign val="baseline"/>
        <sz val="12"/>
        <color auto="1"/>
        <name val="Tahoma"/>
        <scheme val="none"/>
      </font>
      <fill>
        <patternFill patternType="solid">
          <fgColor rgb="FFFFFFCC"/>
          <bgColor rgb="FFFFFFFF"/>
        </patternFill>
      </fill>
      <alignment horizontal="general" vertical="top" textRotation="0" wrapText="1" indent="0" justifyLastLine="0" shrinkToFit="0" readingOrder="0"/>
    </dxf>
    <dxf>
      <font>
        <b/>
        <i val="0"/>
        <strike val="0"/>
        <condense val="0"/>
        <extend val="0"/>
        <outline val="0"/>
        <shadow val="0"/>
        <u val="none"/>
        <vertAlign val="baseline"/>
        <sz val="12"/>
        <color indexed="9"/>
        <name val="Tahoma"/>
        <scheme val="none"/>
      </font>
      <fill>
        <patternFill patternType="solid">
          <fgColor indexed="32"/>
          <bgColor indexed="18"/>
        </patternFill>
      </fill>
      <alignment horizontal="center" vertical="center"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indexed="8"/>
        <name val="Tahoma"/>
        <scheme val="none"/>
      </font>
      <fill>
        <patternFill patternType="solid">
          <fgColor indexed="26"/>
          <bgColor indexed="9"/>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indexed="9"/>
        </patternFill>
      </fill>
      <alignment horizontal="general" vertical="top" textRotation="0" wrapText="1" indent="0" justifyLastLine="0" shrinkToFit="0" readingOrder="0"/>
      <border diagonalUp="0" diagonalDown="0">
        <left/>
        <right style="thin">
          <color indexed="8"/>
        </right>
        <top style="thin">
          <color indexed="8"/>
        </top>
        <bottom style="thin">
          <color indexed="8"/>
        </bottom>
        <vertical/>
        <horizontal/>
      </border>
    </dxf>
    <dxf>
      <border outline="0">
        <left style="thin">
          <color rgb="FF000000"/>
        </left>
        <top style="thin">
          <color rgb="FF000000"/>
        </top>
      </border>
    </dxf>
    <dxf>
      <font>
        <b val="0"/>
        <i val="0"/>
        <strike val="0"/>
        <condense val="0"/>
        <extend val="0"/>
        <outline val="0"/>
        <shadow val="0"/>
        <u val="none"/>
        <vertAlign val="baseline"/>
        <sz val="12"/>
        <color auto="1"/>
        <name val="Tahoma"/>
        <scheme val="none"/>
      </font>
      <fill>
        <patternFill patternType="solid">
          <fgColor rgb="FFFFFFCC"/>
          <bgColor rgb="FFFFFFFF"/>
        </patternFill>
      </fill>
      <alignment horizontal="general" vertical="top" textRotation="0" wrapText="1" indent="0" justifyLastLine="0" shrinkToFit="0" readingOrder="0"/>
    </dxf>
    <dxf>
      <font>
        <b/>
        <i val="0"/>
        <strike val="0"/>
        <condense val="0"/>
        <extend val="0"/>
        <outline val="0"/>
        <shadow val="0"/>
        <u val="none"/>
        <vertAlign val="baseline"/>
        <sz val="12"/>
        <color indexed="9"/>
        <name val="Tahoma"/>
        <scheme val="none"/>
      </font>
      <fill>
        <patternFill patternType="solid">
          <fgColor indexed="32"/>
          <bgColor indexed="18"/>
        </patternFill>
      </fill>
      <alignment horizontal="center" vertical="center"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indexed="8"/>
        <name val="Tahoma"/>
        <scheme val="none"/>
      </font>
      <fill>
        <patternFill patternType="solid">
          <fgColor indexed="26"/>
          <bgColor indexed="9"/>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indexed="9"/>
        </patternFill>
      </fill>
      <alignment horizontal="general" vertical="top" textRotation="0" wrapText="1" indent="0" justifyLastLine="0" shrinkToFit="0" readingOrder="0"/>
      <border diagonalUp="0" diagonalDown="0">
        <left/>
        <right style="thin">
          <color indexed="8"/>
        </right>
        <top style="thin">
          <color indexed="8"/>
        </top>
        <bottom style="thin">
          <color indexed="8"/>
        </bottom>
        <vertical/>
        <horizontal/>
      </border>
    </dxf>
    <dxf>
      <border outline="0">
        <left style="thin">
          <color rgb="FF000000"/>
        </left>
        <top style="thin">
          <color rgb="FF000000"/>
        </top>
      </border>
    </dxf>
    <dxf>
      <font>
        <b val="0"/>
        <i val="0"/>
        <strike val="0"/>
        <condense val="0"/>
        <extend val="0"/>
        <outline val="0"/>
        <shadow val="0"/>
        <u val="none"/>
        <vertAlign val="baseline"/>
        <sz val="12"/>
        <color auto="1"/>
        <name val="Tahoma"/>
        <scheme val="none"/>
      </font>
      <fill>
        <patternFill patternType="solid">
          <fgColor rgb="FFFFFFCC"/>
          <bgColor rgb="FFFFFFFF"/>
        </patternFill>
      </fill>
      <alignment horizontal="general" vertical="top" textRotation="0" wrapText="1" indent="0" justifyLastLine="0" shrinkToFit="0" readingOrder="0"/>
    </dxf>
    <dxf>
      <font>
        <b/>
        <i val="0"/>
        <strike val="0"/>
        <condense val="0"/>
        <extend val="0"/>
        <outline val="0"/>
        <shadow val="0"/>
        <u val="none"/>
        <vertAlign val="baseline"/>
        <sz val="12"/>
        <color indexed="9"/>
        <name val="Tahoma"/>
        <scheme val="none"/>
      </font>
      <fill>
        <patternFill patternType="solid">
          <fgColor indexed="32"/>
          <bgColor indexed="18"/>
        </patternFill>
      </fill>
      <alignment horizontal="center" vertical="center"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indexed="8"/>
        <name val="Tahoma"/>
        <scheme val="none"/>
      </font>
      <fill>
        <patternFill patternType="solid">
          <fgColor indexed="26"/>
          <bgColor indexed="9"/>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numFmt numFmtId="166" formatCode="yyyy/mm/dd"/>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indexed="8"/>
        <name val="Tahoma"/>
        <scheme val="none"/>
      </font>
      <fill>
        <patternFill patternType="solid">
          <fgColor indexed="26"/>
          <bgColor indexed="9"/>
        </patternFill>
      </fill>
      <alignment horizontal="left"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al="none"/>
        <vertAlign val="baseline"/>
        <sz val="12"/>
        <color auto="1"/>
        <name val="Tahoma"/>
        <scheme val="none"/>
      </font>
      <fill>
        <patternFill patternType="solid">
          <fgColor indexed="26"/>
          <bgColor indexed="9"/>
        </patternFill>
      </fill>
      <alignment horizontal="general" vertical="top" textRotation="0" wrapText="1" indent="0" justifyLastLine="0" shrinkToFit="0" readingOrder="0"/>
      <border diagonalUp="0" diagonalDown="0">
        <left/>
        <right style="thin">
          <color indexed="8"/>
        </right>
        <top style="thin">
          <color indexed="8"/>
        </top>
        <bottom style="thin">
          <color indexed="8"/>
        </bottom>
        <vertical/>
        <horizontal/>
      </border>
    </dxf>
    <dxf>
      <border outline="0">
        <left style="thin">
          <color indexed="8"/>
        </left>
        <top style="thin">
          <color indexed="8"/>
        </top>
      </border>
    </dxf>
    <dxf>
      <font>
        <b val="0"/>
        <i val="0"/>
        <strike val="0"/>
        <condense val="0"/>
        <extend val="0"/>
        <outline val="0"/>
        <shadow val="0"/>
        <u val="none"/>
        <vertAlign val="baseline"/>
        <sz val="12"/>
        <color auto="1"/>
        <name val="Tahoma"/>
        <scheme val="none"/>
      </font>
      <fill>
        <patternFill patternType="solid">
          <fgColor indexed="26"/>
          <bgColor theme="0"/>
        </patternFill>
      </fill>
      <alignment horizontal="general" vertical="top" textRotation="0" wrapText="1" indent="0" justifyLastLine="0" shrinkToFit="0" readingOrder="0"/>
    </dxf>
    <dxf>
      <font>
        <b/>
        <i val="0"/>
        <strike val="0"/>
        <condense val="0"/>
        <extend val="0"/>
        <outline val="0"/>
        <shadow val="0"/>
        <u val="none"/>
        <vertAlign val="baseline"/>
        <sz val="12"/>
        <color indexed="9"/>
        <name val="Tahoma"/>
        <scheme val="none"/>
      </font>
      <fill>
        <patternFill patternType="solid">
          <fgColor indexed="32"/>
          <bgColor indexed="18"/>
        </patternFill>
      </fill>
      <alignment horizontal="center" vertical="center"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Tahoma"/>
        <scheme val="none"/>
      </font>
      <fill>
        <patternFill patternType="solid">
          <fgColor indexed="26"/>
          <bgColor indexed="9"/>
        </patternFill>
      </fill>
    </dxf>
    <dxf>
      <font>
        <b val="0"/>
        <i val="0"/>
        <strike val="0"/>
        <condense val="0"/>
        <extend val="0"/>
        <outline val="0"/>
        <shadow val="0"/>
        <u val="none"/>
        <vertAlign val="baseline"/>
        <sz val="12"/>
        <color auto="1"/>
        <name val="Tahoma"/>
        <scheme val="none"/>
      </font>
      <fill>
        <patternFill patternType="solid">
          <fgColor indexed="26"/>
          <bgColor indexed="9"/>
        </patternFill>
      </fill>
      <alignment horizontal="left" vertical="center" textRotation="0" wrapText="0" indent="0" justifyLastLine="0" shrinkToFit="0" readingOrder="0"/>
      <border diagonalUp="0" diagonalDown="0">
        <left style="hair">
          <color auto="1"/>
        </left>
        <right style="hair">
          <color auto="1"/>
        </right>
        <top style="hair">
          <color auto="1"/>
        </top>
        <bottom style="hair">
          <color auto="1"/>
        </bottom>
        <vertical style="hair">
          <color auto="1"/>
        </vertical>
        <horizontal style="hair">
          <color auto="1"/>
        </horizontal>
      </border>
    </dxf>
    <dxf>
      <border diagonalUp="0" diagonalDown="0">
        <left style="hair">
          <color auto="1"/>
        </left>
        <right style="hair">
          <color auto="1"/>
        </right>
        <top style="hair">
          <color auto="1"/>
        </top>
        <bottom style="hair">
          <color auto="1"/>
        </bottom>
        <vertical style="hair">
          <color auto="1"/>
        </vertical>
        <horizontal style="hair">
          <color auto="1"/>
        </horizontal>
      </border>
    </dxf>
    <dxf>
      <font>
        <b val="0"/>
        <i val="0"/>
        <strike val="0"/>
        <condense val="0"/>
        <extend val="0"/>
        <outline val="0"/>
        <shadow val="0"/>
        <u val="none"/>
        <vertAlign val="baseline"/>
        <sz val="12"/>
        <color auto="1"/>
        <name val="Tahoma"/>
        <scheme val="none"/>
      </font>
      <numFmt numFmtId="30" formatCode="@"/>
      <fill>
        <patternFill patternType="solid">
          <fgColor indexed="26"/>
          <bgColor indexed="9"/>
        </patternFill>
      </fill>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vertical style="hair">
          <color auto="1"/>
        </vertical>
        <horizontal style="hair">
          <color auto="1"/>
        </horizontal>
      </border>
    </dxf>
    <dxf>
      <font>
        <b val="0"/>
        <i val="0"/>
        <strike val="0"/>
        <condense val="0"/>
        <extend val="0"/>
        <outline val="0"/>
        <shadow val="0"/>
        <u val="none"/>
        <vertAlign val="baseline"/>
        <sz val="12"/>
        <color auto="1"/>
        <name val="Tahoma"/>
        <scheme val="none"/>
      </font>
      <numFmt numFmtId="1" formatCode="0"/>
      <fill>
        <patternFill patternType="solid">
          <fgColor indexed="26"/>
          <bgColor indexed="9"/>
        </patternFill>
      </fill>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vertical style="hair">
          <color auto="1"/>
        </vertical>
        <horizontal style="hair">
          <color auto="1"/>
        </horizontal>
      </border>
    </dxf>
    <dxf>
      <border outline="0">
        <top style="hair">
          <color indexed="8"/>
        </top>
      </border>
    </dxf>
    <dxf>
      <border outline="0">
        <left style="thin">
          <color indexed="8"/>
        </left>
        <right style="thin">
          <color indexed="8"/>
        </right>
        <top style="thin">
          <color indexed="8"/>
        </top>
        <bottom style="hair">
          <color indexed="8"/>
        </bottom>
      </border>
    </dxf>
    <dxf>
      <border outline="0">
        <bottom style="hair">
          <color indexed="8"/>
        </bottom>
      </border>
    </dxf>
    <dxf>
      <font>
        <b/>
        <i val="0"/>
        <strike val="0"/>
        <condense val="0"/>
        <extend val="0"/>
        <outline val="0"/>
        <shadow val="0"/>
        <u val="none"/>
        <vertAlign val="baseline"/>
        <sz val="12"/>
        <color indexed="9"/>
        <name val="Tahoma"/>
        <scheme val="none"/>
      </font>
      <fill>
        <patternFill patternType="solid">
          <fgColor indexed="56"/>
          <bgColor indexed="62"/>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Tahoma"/>
        <scheme val="none"/>
      </font>
      <alignment horizontal="general" vertical="top" textRotation="0" wrapText="0" indent="0" justifyLastLine="0" shrinkToFit="0" readingOrder="0"/>
      <border diagonalUp="0" diagonalDown="0">
        <left style="hair">
          <color indexed="64"/>
        </left>
        <right style="thin">
          <color indexed="64"/>
        </right>
        <top style="hair">
          <color indexed="64"/>
        </top>
        <bottom style="hair">
          <color indexed="64"/>
        </bottom>
        <vertical style="hair">
          <color indexed="64"/>
        </vertical>
        <horizontal style="hair">
          <color indexed="64"/>
        </horizontal>
      </border>
    </dxf>
    <dxf>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al="none"/>
        <vertAlign val="baseline"/>
        <sz val="10"/>
        <color auto="1"/>
        <name val="Tahoma"/>
        <scheme val="none"/>
      </font>
      <alignment horizontal="center"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al="none"/>
        <vertAlign val="baseline"/>
        <sz val="10"/>
        <color auto="1"/>
        <name val="Tahoma"/>
        <scheme val="none"/>
      </font>
      <numFmt numFmtId="30" formatCode="@"/>
      <alignment horizontal="center"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strike val="0"/>
        <condense val="0"/>
        <extend val="0"/>
        <outline val="0"/>
        <shadow val="0"/>
        <u val="none"/>
        <vertAlign val="baseline"/>
        <sz val="10"/>
        <color indexed="17"/>
        <name val="Tahoma"/>
        <scheme val="none"/>
      </font>
      <alignment horizontal="center" vertical="top" textRotation="0" wrapText="1" indent="0" justifyLastLine="0" shrinkToFit="0" readingOrder="0"/>
      <border diagonalUp="0" diagonalDown="0">
        <left style="thin">
          <color indexed="64"/>
        </left>
        <right style="hair">
          <color indexed="64"/>
        </right>
        <top style="hair">
          <color indexed="64"/>
        </top>
        <bottom style="hair">
          <color indexed="64"/>
        </bottom>
        <vertical style="hair">
          <color indexed="64"/>
        </vertical>
        <horizontal style="hair">
          <color indexed="64"/>
        </horizontal>
      </border>
    </dxf>
    <dxf>
      <border outline="0">
        <top style="hair">
          <color indexed="8"/>
        </top>
      </border>
    </dxf>
    <dxf>
      <border outline="0">
        <left style="thin">
          <color indexed="8"/>
        </left>
        <right style="thin">
          <color indexed="8"/>
        </right>
        <top style="thin">
          <color indexed="8"/>
        </top>
        <bottom style="thin">
          <color indexed="64"/>
        </bottom>
      </border>
    </dxf>
    <dxf>
      <border outline="0">
        <bottom style="hair">
          <color indexed="8"/>
        </bottom>
      </border>
    </dxf>
    <dxf>
      <font>
        <b/>
        <i val="0"/>
        <strike val="0"/>
        <condense val="0"/>
        <extend val="0"/>
        <outline val="0"/>
        <shadow val="0"/>
        <u val="none"/>
        <vertAlign val="baseline"/>
        <sz val="10"/>
        <color indexed="9"/>
        <name val="Tahoma"/>
        <scheme val="none"/>
      </font>
      <fill>
        <patternFill patternType="solid">
          <fgColor indexed="32"/>
          <bgColor indexed="18"/>
        </patternFill>
      </fill>
      <alignment horizontal="center" vertical="center" textRotation="0" wrapText="0" indent="0" justifyLastLine="0" shrinkToFit="0" readingOrder="0"/>
      <border diagonalUp="0" diagonalDown="0" outline="0">
        <left style="hair">
          <color indexed="8"/>
        </left>
        <right style="hair">
          <color indexed="8"/>
        </right>
        <top/>
        <bottom/>
      </border>
    </dxf>
  </dxfs>
  <tableStyles count="0" defaultTableStyle="TableStyleMedium9" defaultPivotStyle="PivotStyleLight16"/>
  <colors>
    <mruColors>
      <color rgb="FF008000"/>
      <color rgb="FF3366FF"/>
      <color rgb="FF00008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RecordOfChange" displayName="RecordOfChange" ref="B9:G42" totalsRowShown="0" headerRowDxfId="154" headerRowBorderDxfId="153" tableBorderDxfId="152" totalsRowBorderDxfId="151">
  <autoFilter ref="B9:G42"/>
  <tableColumns count="6">
    <tableColumn id="1" name="Effective Date" dataDxfId="150"/>
    <tableColumn id="2" name="Version" dataDxfId="149"/>
    <tableColumn id="3" name="Change Item" dataDxfId="148"/>
    <tableColumn id="4" name="Description" dataDxfId="147"/>
    <tableColumn id="5" name="Action" dataDxfId="146"/>
    <tableColumn id="6" name="Reference" dataDxfId="145"/>
  </tableColumns>
  <tableStyleInfo name="TableStyleMedium9" showFirstColumn="0" showLastColumn="0" showRowStripes="1" showColumnStripes="0"/>
</table>
</file>

<file path=xl/tables/table2.xml><?xml version="1.0" encoding="utf-8"?>
<table xmlns="http://schemas.openxmlformats.org/spreadsheetml/2006/main" id="3" name="TestcaseList" displayName="TestcaseList" ref="B8:F13" totalsRowShown="0" headerRowDxfId="144" headerRowBorderDxfId="143" tableBorderDxfId="142" totalsRowBorderDxfId="141">
  <autoFilter ref="B8:F13"/>
  <tableColumns count="5">
    <tableColumn id="1" name="No" dataDxfId="140"/>
    <tableColumn id="2" name="Module Name" dataDxfId="139"/>
    <tableColumn id="3" name="Sheet Name" dataDxfId="138"/>
    <tableColumn id="4" name="Description" dataDxfId="137"/>
    <tableColumn id="5" name="Checked" dataDxfId="136"/>
  </tableColumns>
  <tableStyleInfo name="TableStyleMedium9" showFirstColumn="0" showLastColumn="0" showRowStripes="1" showColumnStripes="0"/>
</table>
</file>

<file path=xl/tables/table3.xml><?xml version="1.0" encoding="utf-8"?>
<table xmlns="http://schemas.openxmlformats.org/spreadsheetml/2006/main" id="6" name="Function1" displayName="Function1" ref="A15:N37" totalsRowShown="0" headerRowDxfId="135" dataDxfId="134" tableBorderDxfId="133" headerRowCellStyle="Normal_Sheet1" dataCellStyle="Normal_Sheet1">
  <autoFilter ref="A15:N37"/>
  <tableColumns count="14">
    <tableColumn id="1" name="#" dataDxfId="132" dataCellStyle="Normal_Sheet1"/>
    <tableColumn id="2" name="Type" dataDxfId="131" dataCellStyle="Normal_Sheet1"/>
    <tableColumn id="3" name="Scope" dataDxfId="130" dataCellStyle="Normal_Sheet1"/>
    <tableColumn id="4" name="Test Case Description" dataDxfId="129"/>
    <tableColumn id="5" name="Pre-Condition" dataDxfId="128"/>
    <tableColumn id="6" name="How to test" dataDxfId="127"/>
    <tableColumn id="7" name="Expected Output" dataDxfId="126"/>
    <tableColumn id="8" name="1st Test Result" dataDxfId="125" dataCellStyle="Normal_Sheet1"/>
    <tableColumn id="9" name="1st Test Date" dataDxfId="124" dataCellStyle="Normal_Sheet1"/>
    <tableColumn id="10" name="1st Test Name" dataDxfId="123" dataCellStyle="Normal_Sheet1"/>
    <tableColumn id="11" name="2nd Test Result" dataDxfId="122" dataCellStyle="Normal_Sheet1"/>
    <tableColumn id="12" name="2nd Test Date" dataDxfId="121" dataCellStyle="Normal_Sheet1"/>
    <tableColumn id="13" name="2nd Test Name" dataDxfId="120" dataCellStyle="Normal_Sheet1"/>
    <tableColumn id="14" name="Note" dataDxfId="119"/>
  </tableColumns>
  <tableStyleInfo name="TableStyleMedium9" showFirstColumn="0" showLastColumn="0" showRowStripes="1" showColumnStripes="0"/>
</table>
</file>

<file path=xl/tables/table4.xml><?xml version="1.0" encoding="utf-8"?>
<table xmlns="http://schemas.openxmlformats.org/spreadsheetml/2006/main" id="7" name="Function2" displayName="Function2" ref="A15:N39" totalsRowShown="0" headerRowDxfId="118" dataDxfId="117" tableBorderDxfId="116" headerRowCellStyle="Normal_Sheet1" dataCellStyle="Normal_Sheet1">
  <autoFilter ref="A15:N39"/>
  <tableColumns count="14">
    <tableColumn id="1" name="#" dataDxfId="115" dataCellStyle="Normal_Sheet1"/>
    <tableColumn id="2" name="Type" dataDxfId="114" dataCellStyle="Normal_Sheet1"/>
    <tableColumn id="3" name="Scope" dataDxfId="113" dataCellStyle="Normal_Sheet1"/>
    <tableColumn id="4" name="Test Case Description" dataDxfId="112"/>
    <tableColumn id="5" name="Pre-Condition" dataDxfId="111"/>
    <tableColumn id="6" name="How to test" dataDxfId="110"/>
    <tableColumn id="7" name="Expected Output" dataDxfId="109"/>
    <tableColumn id="8" name="1st Test Result" dataDxfId="108" dataCellStyle="Normal_Sheet1"/>
    <tableColumn id="9" name="1st Test Date" dataDxfId="107" dataCellStyle="Normal_Sheet1"/>
    <tableColumn id="10" name="1st Test Name" dataDxfId="106" dataCellStyle="Normal_Sheet1"/>
    <tableColumn id="11" name="2nd Test Result" dataDxfId="105" dataCellStyle="Normal_Sheet1"/>
    <tableColumn id="12" name="2nd Test Date" dataDxfId="104" dataCellStyle="Normal_Sheet1"/>
    <tableColumn id="13" name="2nd Test Name" dataDxfId="103" dataCellStyle="Normal_Sheet1"/>
    <tableColumn id="14" name="Note" dataDxfId="102"/>
  </tableColumns>
  <tableStyleInfo name="TableStyleMedium9" showFirstColumn="0" showLastColumn="0" showRowStripes="1" showColumnStripes="0"/>
</table>
</file>

<file path=xl/tables/table5.xml><?xml version="1.0" encoding="utf-8"?>
<table xmlns="http://schemas.openxmlformats.org/spreadsheetml/2006/main" id="8" name="Function3" displayName="Function3" ref="A15:N39" totalsRowShown="0" headerRowDxfId="101" dataDxfId="100" tableBorderDxfId="99" headerRowCellStyle="Normal_Sheet1" dataCellStyle="Normal_Sheet1">
  <autoFilter ref="A15:N39"/>
  <tableColumns count="14">
    <tableColumn id="1" name="#" dataDxfId="98" dataCellStyle="Normal_Sheet1"/>
    <tableColumn id="2" name="Type" dataDxfId="97" dataCellStyle="Normal_Sheet1"/>
    <tableColumn id="3" name="Scope" dataDxfId="96" dataCellStyle="Normal_Sheet1"/>
    <tableColumn id="4" name="Test Case Description" dataDxfId="95"/>
    <tableColumn id="5" name="Pre-Condition" dataDxfId="94"/>
    <tableColumn id="6" name="How to test" dataDxfId="93"/>
    <tableColumn id="7" name="Expected Output" dataDxfId="92"/>
    <tableColumn id="8" name="1st Test Result" dataDxfId="91" dataCellStyle="Normal_Sheet1"/>
    <tableColumn id="9" name="1st Test Date" dataDxfId="90" dataCellStyle="Normal_Sheet1"/>
    <tableColumn id="10" name="1st Test Name" dataDxfId="89" dataCellStyle="Normal_Sheet1"/>
    <tableColumn id="11" name="2nd Test Result" dataDxfId="88" dataCellStyle="Normal_Sheet1"/>
    <tableColumn id="12" name="2nd Test Date" dataDxfId="87" dataCellStyle="Normal_Sheet1"/>
    <tableColumn id="13" name="2nd Test Name" dataDxfId="86" dataCellStyle="Normal_Sheet1"/>
    <tableColumn id="14" name="Note" dataDxfId="85"/>
  </tableColumns>
  <tableStyleInfo name="TableStyleMedium9" showFirstColumn="0" showLastColumn="0" showRowStripes="1" showColumnStripes="0"/>
</table>
</file>

<file path=xl/tables/table6.xml><?xml version="1.0" encoding="utf-8"?>
<table xmlns="http://schemas.openxmlformats.org/spreadsheetml/2006/main" id="9" name="Function310" displayName="Function310" ref="A15:N39" totalsRowShown="0" headerRowDxfId="84" dataDxfId="83" tableBorderDxfId="82" headerRowCellStyle="Normal_Sheet1" dataCellStyle="Normal_Sheet1">
  <autoFilter ref="A15:N39"/>
  <tableColumns count="14">
    <tableColumn id="1" name="#" dataDxfId="81" dataCellStyle="Normal_Sheet1"/>
    <tableColumn id="2" name="Type" dataDxfId="80" dataCellStyle="Normal_Sheet1"/>
    <tableColumn id="3" name="Scope" dataDxfId="79" dataCellStyle="Normal_Sheet1"/>
    <tableColumn id="4" name="Test Case Description" dataDxfId="78"/>
    <tableColumn id="5" name="Pre-Condition" dataDxfId="77"/>
    <tableColumn id="6" name="How to test" dataDxfId="76"/>
    <tableColumn id="7" name="Expected Output" dataDxfId="75"/>
    <tableColumn id="8" name="1st Test Result" dataDxfId="74" dataCellStyle="Normal_Sheet1"/>
    <tableColumn id="9" name="1st Test Date" dataDxfId="73" dataCellStyle="Normal_Sheet1"/>
    <tableColumn id="10" name="1st Test Name" dataDxfId="72" dataCellStyle="Normal_Sheet1"/>
    <tableColumn id="11" name="2nd Test Result" dataDxfId="71" dataCellStyle="Normal_Sheet1"/>
    <tableColumn id="12" name="2nd Test Date" dataDxfId="70" dataCellStyle="Normal_Sheet1"/>
    <tableColumn id="13" name="2nd Test Name" dataDxfId="69" dataCellStyle="Normal_Sheet1"/>
    <tableColumn id="14" name="Note" dataDxfId="68"/>
  </tableColumns>
  <tableStyleInfo name="TableStyleMedium9" showFirstColumn="0" showLastColumn="0" showRowStripes="1" showColumnStripes="0"/>
</table>
</file>

<file path=xl/tables/table7.xml><?xml version="1.0" encoding="utf-8"?>
<table xmlns="http://schemas.openxmlformats.org/spreadsheetml/2006/main" id="10" name="Function31011" displayName="Function31011" ref="A15:N39" totalsRowShown="0" headerRowDxfId="67" dataDxfId="66" tableBorderDxfId="65" headerRowCellStyle="Normal_Sheet1" dataCellStyle="Normal_Sheet1">
  <autoFilter ref="A15:N39"/>
  <tableColumns count="14">
    <tableColumn id="1" name="#" dataDxfId="64" dataCellStyle="Normal_Sheet1"/>
    <tableColumn id="2" name="Type" dataDxfId="63" dataCellStyle="Normal_Sheet1"/>
    <tableColumn id="3" name="Scope" dataDxfId="62" dataCellStyle="Normal_Sheet1"/>
    <tableColumn id="4" name="Test Case Description" dataDxfId="61"/>
    <tableColumn id="5" name="Pre-Condition" dataDxfId="60"/>
    <tableColumn id="6" name="How to test" dataDxfId="59"/>
    <tableColumn id="7" name="Expected Output" dataDxfId="58"/>
    <tableColumn id="8" name="1st Test Result" dataDxfId="57" dataCellStyle="Normal_Sheet1"/>
    <tableColumn id="9" name="1st Test Date" dataDxfId="56" dataCellStyle="Normal_Sheet1"/>
    <tableColumn id="10" name="1st Test Name" dataDxfId="55" dataCellStyle="Normal_Sheet1"/>
    <tableColumn id="11" name="2nd Test Result" dataDxfId="54" dataCellStyle="Normal_Sheet1"/>
    <tableColumn id="12" name="2nd Test Date" dataDxfId="53" dataCellStyle="Normal_Sheet1"/>
    <tableColumn id="13" name="2nd Test Name" dataDxfId="52" dataCellStyle="Normal_Sheet1"/>
    <tableColumn id="14" name="Note" dataDxfId="51"/>
  </tableColumns>
  <tableStyleInfo name="TableStyleMedium9" showFirstColumn="0" showLastColumn="0" showRowStripes="1" showColumnStripes="0"/>
</table>
</file>

<file path=xl/tables/table8.xml><?xml version="1.0" encoding="utf-8"?>
<table xmlns="http://schemas.openxmlformats.org/spreadsheetml/2006/main" id="11" name="Function3101112" displayName="Function3101112" ref="A15:N39" totalsRowShown="0" headerRowDxfId="50" dataDxfId="49" tableBorderDxfId="48" headerRowCellStyle="Normal_Sheet1" dataCellStyle="Normal_Sheet1">
  <autoFilter ref="A15:N39"/>
  <tableColumns count="14">
    <tableColumn id="1" name="#" dataDxfId="47" dataCellStyle="Normal_Sheet1"/>
    <tableColumn id="2" name="Type" dataDxfId="46" dataCellStyle="Normal_Sheet1"/>
    <tableColumn id="3" name="Scope" dataDxfId="45" dataCellStyle="Normal_Sheet1"/>
    <tableColumn id="4" name="Test Case Description" dataDxfId="44"/>
    <tableColumn id="5" name="Pre-Condition" dataDxfId="43"/>
    <tableColumn id="6" name="How to test" dataDxfId="42"/>
    <tableColumn id="7" name="Expected Output" dataDxfId="41"/>
    <tableColumn id="8" name="1st Test Result" dataDxfId="40" dataCellStyle="Normal_Sheet1"/>
    <tableColumn id="9" name="1st Test Date" dataDxfId="39" dataCellStyle="Normal_Sheet1"/>
    <tableColumn id="10" name="1st Test Name" dataDxfId="38" dataCellStyle="Normal_Sheet1"/>
    <tableColumn id="11" name="2nd Test Result" dataDxfId="37" dataCellStyle="Normal_Sheet1"/>
    <tableColumn id="12" name="2nd Test Date" dataDxfId="36" dataCellStyle="Normal_Sheet1"/>
    <tableColumn id="13" name="2nd Test Name" dataDxfId="35" dataCellStyle="Normal_Sheet1"/>
    <tableColumn id="14" name="Note" dataDxfId="34"/>
  </tableColumns>
  <tableStyleInfo name="TableStyleMedium9" showFirstColumn="0" showLastColumn="0" showRowStripes="1" showColumnStripes="0"/>
</table>
</file>

<file path=xl/tables/table9.xml><?xml version="1.0" encoding="utf-8"?>
<table xmlns="http://schemas.openxmlformats.org/spreadsheetml/2006/main" id="12" name="Function310111213" displayName="Function310111213" ref="A15:N39" totalsRowShown="0" headerRowDxfId="33" dataDxfId="32" tableBorderDxfId="31" headerRowCellStyle="Normal_Sheet1" dataCellStyle="Normal_Sheet1">
  <autoFilter ref="A15:N39"/>
  <tableColumns count="14">
    <tableColumn id="1" name="#" dataDxfId="30" dataCellStyle="Normal_Sheet1"/>
    <tableColumn id="2" name="Type" dataDxfId="29" dataCellStyle="Normal_Sheet1"/>
    <tableColumn id="3" name="Scope" dataDxfId="28" dataCellStyle="Normal_Sheet1"/>
    <tableColumn id="4" name="Test Case Description" dataDxfId="27"/>
    <tableColumn id="5" name="Pre-Condition" dataDxfId="26"/>
    <tableColumn id="6" name="How to test" dataDxfId="25"/>
    <tableColumn id="7" name="Expected Output" dataDxfId="24"/>
    <tableColumn id="8" name="1st Test Result" dataDxfId="23" dataCellStyle="Normal_Sheet1"/>
    <tableColumn id="9" name="1st Test Date" dataDxfId="22" dataCellStyle="Normal_Sheet1"/>
    <tableColumn id="10" name="1st Test Name" dataDxfId="21" dataCellStyle="Normal_Sheet1"/>
    <tableColumn id="11" name="2nd Test Result" dataDxfId="20" dataCellStyle="Normal_Sheet1"/>
    <tableColumn id="12" name="2nd Test Date" dataDxfId="19" dataCellStyle="Normal_Sheet1"/>
    <tableColumn id="13" name="2nd Test Name" dataDxfId="18" dataCellStyle="Normal_Sheet1"/>
    <tableColumn id="14" name="Note" dataDxfId="17"/>
  </tableColumns>
  <tableStyleInfo name="TableStyleMedium9" showFirstColumn="0" showLastColumn="0" showRowStripes="1" showColumnStripes="0"/>
</table>
</file>

<file path=xl/tables/table10.xml><?xml version="1.0" encoding="utf-8"?>
<table xmlns="http://schemas.openxmlformats.org/spreadsheetml/2006/main" id="13" name="Function31011121314" displayName="Function31011121314" ref="A15:N39" totalsRowShown="0" headerRowDxfId="16" dataDxfId="15" tableBorderDxfId="14" headerRowCellStyle="Normal_Sheet1" dataCellStyle="Normal_Sheet1">
  <autoFilter ref="A15:N39"/>
  <tableColumns count="14">
    <tableColumn id="1" name="#" dataDxfId="13" dataCellStyle="Normal_Sheet1"/>
    <tableColumn id="2" name="Type" dataDxfId="12" dataCellStyle="Normal_Sheet1"/>
    <tableColumn id="3" name="Scope" dataDxfId="11" dataCellStyle="Normal_Sheet1"/>
    <tableColumn id="4" name="Test Case Description" dataDxfId="10"/>
    <tableColumn id="5" name="Pre-Condition" dataDxfId="9"/>
    <tableColumn id="6" name="How to test" dataDxfId="8"/>
    <tableColumn id="7" name="Expected Output" dataDxfId="7"/>
    <tableColumn id="8" name="1st Test Result" dataDxfId="6" dataCellStyle="Normal_Sheet1"/>
    <tableColumn id="9" name="1st Test Date" dataDxfId="5" dataCellStyle="Normal_Sheet1"/>
    <tableColumn id="10" name="1st Test Name" dataDxfId="4" dataCellStyle="Normal_Sheet1"/>
    <tableColumn id="11" name="2nd Test Result" dataDxfId="3" dataCellStyle="Normal_Sheet1"/>
    <tableColumn id="12" name="2nd Test Date" dataDxfId="2" dataCellStyle="Normal_Sheet1"/>
    <tableColumn id="13" name="2nd Test Name" dataDxfId="1" dataCellStyle="Normal_Sheet1"/>
    <tableColumn id="14" name="Note" dataDxfId="0"/>
  </tableColumns>
  <tableStyleInfo name="TableStyleMedium9" showFirstColumn="0" showLastColumn="0" showRowStripes="1" showColumnStripes="0"/>
</table>
</file>

<file path=xl/tables/table11.xml><?xml version="1.0" encoding="utf-8"?>
<table xmlns="http://schemas.openxmlformats.org/spreadsheetml/2006/main" id="2" name="ActionName" displayName="ActionName" ref="B2:B6" totalsRowShown="0">
  <autoFilter ref="B2:B6"/>
  <tableColumns count="1">
    <tableColumn id="1" name="Action"/>
  </tableColumns>
  <tableStyleInfo name="TableStyleMedium9" showFirstColumn="0" showLastColumn="0" showRowStripes="1" showColumnStripes="0"/>
</table>
</file>

<file path=xl/tables/table12.xml><?xml version="1.0" encoding="utf-8"?>
<table xmlns="http://schemas.openxmlformats.org/spreadsheetml/2006/main" id="4" name="Type" displayName="Type" ref="D2:D7" totalsRowShown="0">
  <autoFilter ref="D2:D7"/>
  <tableColumns count="1">
    <tableColumn id="1" name="Type"/>
  </tableColumns>
  <tableStyleInfo name="TableStyleMedium9" showFirstColumn="0" showLastColumn="0" showRowStripes="1" showColumnStripes="0"/>
</table>
</file>

<file path=xl/tables/table13.xml><?xml version="1.0" encoding="utf-8"?>
<table xmlns="http://schemas.openxmlformats.org/spreadsheetml/2006/main" id="5" name="ResultTest" displayName="ResultTest" ref="F2:F6" totalsRowShown="0">
  <autoFilter ref="F2:F6"/>
  <tableColumns count="1">
    <tableColumn id="1" name="Result Tes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2"/>
  <sheetViews>
    <sheetView showGridLines="0" topLeftCell="A7" zoomScaleNormal="100" zoomScaleSheetLayoutView="160" workbookViewId="0">
      <selection activeCell="E10" sqref="E10"/>
    </sheetView>
  </sheetViews>
  <sheetFormatPr defaultRowHeight="12.75"/>
  <cols>
    <col min="1" max="1" width="2.25" style="1" customWidth="1"/>
    <col min="2" max="2" width="19.625" style="2" customWidth="1"/>
    <col min="3" max="3" width="9.25" style="1" customWidth="1"/>
    <col min="4" max="4" width="13.5" style="1" bestFit="1" customWidth="1"/>
    <col min="5" max="5" width="22.625" style="1" bestFit="1" customWidth="1"/>
    <col min="6" max="6" width="18.25" style="1" customWidth="1"/>
    <col min="7" max="7" width="20.25" style="1" customWidth="1"/>
    <col min="8" max="8" width="3" style="1" customWidth="1"/>
    <col min="9" max="16384" width="9" style="1"/>
  </cols>
  <sheetData>
    <row r="1" spans="1:8" s="4" customFormat="1" ht="105" customHeight="1">
      <c r="A1" s="3"/>
      <c r="B1" s="37"/>
      <c r="C1" s="127" t="s">
        <v>5</v>
      </c>
      <c r="D1" s="127"/>
      <c r="E1" s="127"/>
      <c r="F1" s="127"/>
      <c r="G1" s="127"/>
      <c r="H1" s="37"/>
    </row>
    <row r="2" spans="1:8">
      <c r="B2" s="5"/>
      <c r="C2" s="6"/>
      <c r="F2" s="7"/>
    </row>
    <row r="3" spans="1:8" ht="14.25" customHeight="1">
      <c r="B3" s="8" t="s">
        <v>6</v>
      </c>
      <c r="C3" s="126" t="s">
        <v>29</v>
      </c>
      <c r="D3" s="126"/>
      <c r="E3" s="126"/>
      <c r="F3" s="8" t="s">
        <v>7</v>
      </c>
      <c r="G3" s="1" t="s">
        <v>100</v>
      </c>
      <c r="H3" s="10"/>
    </row>
    <row r="4" spans="1:8" ht="14.25" customHeight="1">
      <c r="B4" s="8" t="s">
        <v>8</v>
      </c>
      <c r="C4" s="126" t="s">
        <v>98</v>
      </c>
      <c r="D4" s="126"/>
      <c r="E4" s="126"/>
      <c r="F4" s="8" t="s">
        <v>10</v>
      </c>
      <c r="G4" s="97" t="s">
        <v>101</v>
      </c>
      <c r="H4" s="10"/>
    </row>
    <row r="5" spans="1:8" ht="15.75" customHeight="1">
      <c r="B5" s="46" t="s">
        <v>9</v>
      </c>
      <c r="C5" s="128" t="s">
        <v>31</v>
      </c>
      <c r="D5" s="129"/>
      <c r="E5" s="130"/>
      <c r="F5" s="8" t="s">
        <v>11</v>
      </c>
      <c r="G5" s="79">
        <v>1</v>
      </c>
      <c r="H5" s="9"/>
    </row>
    <row r="6" spans="1:8" ht="25.5">
      <c r="B6" s="47" t="s">
        <v>32</v>
      </c>
      <c r="C6" s="128" t="s">
        <v>99</v>
      </c>
      <c r="D6" s="129"/>
      <c r="E6" s="130"/>
      <c r="F6" s="48" t="s">
        <v>97</v>
      </c>
      <c r="G6" s="98" t="s">
        <v>102</v>
      </c>
      <c r="H6" s="9"/>
    </row>
    <row r="7" spans="1:8">
      <c r="B7" s="1"/>
    </row>
    <row r="8" spans="1:8">
      <c r="B8" s="11" t="s">
        <v>12</v>
      </c>
    </row>
    <row r="9" spans="1:8" s="12" customFormat="1">
      <c r="B9" s="49" t="s">
        <v>13</v>
      </c>
      <c r="C9" s="50" t="s">
        <v>11</v>
      </c>
      <c r="D9" s="50" t="s">
        <v>14</v>
      </c>
      <c r="E9" s="50" t="s">
        <v>20</v>
      </c>
      <c r="F9" s="50" t="s">
        <v>33</v>
      </c>
      <c r="G9" s="51" t="s">
        <v>15</v>
      </c>
      <c r="H9" s="38"/>
    </row>
    <row r="10" spans="1:8" s="13" customFormat="1">
      <c r="B10" s="52" t="s">
        <v>37</v>
      </c>
      <c r="C10" s="99">
        <v>1</v>
      </c>
      <c r="D10" s="100" t="s">
        <v>104</v>
      </c>
      <c r="E10" s="101" t="s">
        <v>38</v>
      </c>
      <c r="F10" s="102" t="s">
        <v>4</v>
      </c>
      <c r="G10" s="53" t="s">
        <v>31</v>
      </c>
      <c r="H10" s="35"/>
    </row>
    <row r="11" spans="1:8" s="13" customFormat="1" ht="25.5">
      <c r="B11" s="60" t="s">
        <v>36</v>
      </c>
      <c r="C11" s="103">
        <v>1.1000000000000001</v>
      </c>
      <c r="D11" s="104" t="s">
        <v>106</v>
      </c>
      <c r="E11" s="105" t="s">
        <v>39</v>
      </c>
      <c r="F11" s="106" t="s">
        <v>107</v>
      </c>
      <c r="G11" s="59"/>
      <c r="H11" s="34"/>
    </row>
    <row r="12" spans="1:8" s="13" customFormat="1">
      <c r="B12" s="60" t="s">
        <v>36</v>
      </c>
      <c r="C12" s="103">
        <v>1.2</v>
      </c>
      <c r="D12" s="104" t="s">
        <v>105</v>
      </c>
      <c r="E12" s="107"/>
      <c r="F12" s="106" t="s">
        <v>107</v>
      </c>
      <c r="G12" s="59"/>
      <c r="H12" s="34"/>
    </row>
    <row r="13" spans="1:8" s="13" customFormat="1">
      <c r="B13" s="60" t="s">
        <v>40</v>
      </c>
      <c r="C13" s="103">
        <v>1.3</v>
      </c>
      <c r="D13" s="104" t="s">
        <v>103</v>
      </c>
      <c r="E13" s="107"/>
      <c r="F13" s="106" t="s">
        <v>4</v>
      </c>
      <c r="G13" s="59"/>
      <c r="H13" s="34"/>
    </row>
    <row r="14" spans="1:8" s="13" customFormat="1">
      <c r="B14" s="60"/>
      <c r="C14" s="55"/>
      <c r="D14" s="61"/>
      <c r="E14" s="57"/>
      <c r="F14" s="58"/>
      <c r="G14" s="59"/>
      <c r="H14" s="34"/>
    </row>
    <row r="15" spans="1:8" s="13" customFormat="1">
      <c r="B15" s="60"/>
      <c r="C15" s="55"/>
      <c r="D15" s="61"/>
      <c r="E15" s="57"/>
      <c r="F15" s="58"/>
      <c r="G15" s="59"/>
      <c r="H15" s="34"/>
    </row>
    <row r="16" spans="1:8">
      <c r="B16" s="60"/>
      <c r="C16" s="55"/>
      <c r="D16" s="61"/>
      <c r="E16" s="57"/>
      <c r="F16" s="58"/>
      <c r="G16" s="59"/>
    </row>
    <row r="17" spans="2:7">
      <c r="B17" s="54"/>
      <c r="C17" s="62"/>
      <c r="D17" s="56"/>
      <c r="E17" s="57"/>
      <c r="F17" s="58"/>
      <c r="G17" s="59"/>
    </row>
    <row r="18" spans="2:7">
      <c r="B18" s="54"/>
      <c r="C18" s="55"/>
      <c r="D18" s="56"/>
      <c r="E18" s="57"/>
      <c r="F18" s="58"/>
      <c r="G18" s="59"/>
    </row>
    <row r="19" spans="2:7">
      <c r="B19" s="54"/>
      <c r="C19" s="118"/>
      <c r="D19" s="119"/>
      <c r="E19" s="120"/>
      <c r="F19" s="119"/>
      <c r="G19" s="59"/>
    </row>
    <row r="20" spans="2:7">
      <c r="B20" s="54"/>
      <c r="C20" s="118"/>
      <c r="D20" s="119"/>
      <c r="E20" s="120"/>
      <c r="F20" s="119"/>
      <c r="G20" s="59"/>
    </row>
    <row r="21" spans="2:7">
      <c r="B21" s="54"/>
      <c r="C21" s="118"/>
      <c r="D21" s="119"/>
      <c r="E21" s="120"/>
      <c r="F21" s="119"/>
      <c r="G21" s="59"/>
    </row>
    <row r="22" spans="2:7">
      <c r="B22" s="54"/>
      <c r="C22" s="118"/>
      <c r="D22" s="119"/>
      <c r="E22" s="120"/>
      <c r="F22" s="119"/>
      <c r="G22" s="59"/>
    </row>
    <row r="23" spans="2:7">
      <c r="B23" s="54"/>
      <c r="C23" s="118"/>
      <c r="D23" s="119"/>
      <c r="E23" s="120"/>
      <c r="F23" s="119"/>
      <c r="G23" s="59"/>
    </row>
    <row r="24" spans="2:7">
      <c r="B24" s="54"/>
      <c r="C24" s="118"/>
      <c r="D24" s="119"/>
      <c r="E24" s="120"/>
      <c r="F24" s="119"/>
      <c r="G24" s="59"/>
    </row>
    <row r="25" spans="2:7">
      <c r="B25" s="54"/>
      <c r="C25" s="118"/>
      <c r="D25" s="119"/>
      <c r="E25" s="120"/>
      <c r="F25" s="119"/>
      <c r="G25" s="59"/>
    </row>
    <row r="26" spans="2:7">
      <c r="B26" s="54"/>
      <c r="C26" s="118"/>
      <c r="D26" s="119"/>
      <c r="E26" s="120"/>
      <c r="F26" s="119"/>
      <c r="G26" s="59"/>
    </row>
    <row r="27" spans="2:7">
      <c r="B27" s="54"/>
      <c r="C27" s="118"/>
      <c r="D27" s="119"/>
      <c r="E27" s="120"/>
      <c r="F27" s="119"/>
      <c r="G27" s="59"/>
    </row>
    <row r="28" spans="2:7">
      <c r="B28" s="54"/>
      <c r="C28" s="118"/>
      <c r="D28" s="119"/>
      <c r="E28" s="120"/>
      <c r="F28" s="119"/>
      <c r="G28" s="59"/>
    </row>
    <row r="29" spans="2:7">
      <c r="B29" s="54"/>
      <c r="C29" s="118"/>
      <c r="D29" s="119"/>
      <c r="E29" s="120"/>
      <c r="F29" s="119"/>
      <c r="G29" s="59"/>
    </row>
    <row r="30" spans="2:7">
      <c r="B30" s="54"/>
      <c r="C30" s="118"/>
      <c r="D30" s="119"/>
      <c r="E30" s="120"/>
      <c r="F30" s="119"/>
      <c r="G30" s="59"/>
    </row>
    <row r="31" spans="2:7">
      <c r="B31" s="54"/>
      <c r="C31" s="118"/>
      <c r="D31" s="119"/>
      <c r="E31" s="120"/>
      <c r="F31" s="119"/>
      <c r="G31" s="59"/>
    </row>
    <row r="32" spans="2:7">
      <c r="B32" s="54"/>
      <c r="C32" s="118"/>
      <c r="D32" s="119"/>
      <c r="E32" s="120"/>
      <c r="F32" s="119"/>
      <c r="G32" s="59"/>
    </row>
    <row r="33" spans="2:7">
      <c r="B33" s="54"/>
      <c r="C33" s="118"/>
      <c r="D33" s="119"/>
      <c r="E33" s="120"/>
      <c r="F33" s="119"/>
      <c r="G33" s="59"/>
    </row>
    <row r="34" spans="2:7">
      <c r="B34" s="54"/>
      <c r="C34" s="118"/>
      <c r="D34" s="119"/>
      <c r="E34" s="120"/>
      <c r="F34" s="119"/>
      <c r="G34" s="59"/>
    </row>
    <row r="35" spans="2:7">
      <c r="B35" s="54"/>
      <c r="C35" s="118"/>
      <c r="D35" s="119"/>
      <c r="E35" s="120"/>
      <c r="F35" s="119"/>
      <c r="G35" s="59"/>
    </row>
    <row r="36" spans="2:7">
      <c r="B36" s="54"/>
      <c r="C36" s="118"/>
      <c r="D36" s="119"/>
      <c r="E36" s="120"/>
      <c r="F36" s="119"/>
      <c r="G36" s="59"/>
    </row>
    <row r="37" spans="2:7">
      <c r="B37" s="54"/>
      <c r="C37" s="118"/>
      <c r="D37" s="119"/>
      <c r="E37" s="120"/>
      <c r="F37" s="119"/>
      <c r="G37" s="59"/>
    </row>
    <row r="38" spans="2:7">
      <c r="B38" s="54"/>
      <c r="C38" s="118"/>
      <c r="D38" s="119"/>
      <c r="E38" s="120"/>
      <c r="F38" s="119"/>
      <c r="G38" s="59"/>
    </row>
    <row r="39" spans="2:7">
      <c r="B39" s="54"/>
      <c r="C39" s="118"/>
      <c r="D39" s="119"/>
      <c r="E39" s="120"/>
      <c r="F39" s="119"/>
      <c r="G39" s="59"/>
    </row>
    <row r="40" spans="2:7">
      <c r="B40" s="54"/>
      <c r="C40" s="118"/>
      <c r="D40" s="119"/>
      <c r="E40" s="120"/>
      <c r="F40" s="119"/>
      <c r="G40" s="59"/>
    </row>
    <row r="41" spans="2:7">
      <c r="B41" s="54"/>
      <c r="C41" s="118"/>
      <c r="D41" s="119"/>
      <c r="E41" s="120"/>
      <c r="F41" s="119"/>
      <c r="G41" s="59"/>
    </row>
    <row r="42" spans="2:7">
      <c r="B42" s="121"/>
      <c r="C42" s="122"/>
      <c r="D42" s="123"/>
      <c r="E42" s="124"/>
      <c r="F42" s="123"/>
      <c r="G42" s="125"/>
    </row>
  </sheetData>
  <mergeCells count="5">
    <mergeCell ref="C3:E3"/>
    <mergeCell ref="C4:E4"/>
    <mergeCell ref="C1:G1"/>
    <mergeCell ref="C6:E6"/>
    <mergeCell ref="C5:E5"/>
  </mergeCells>
  <phoneticPr fontId="0" type="noConversion"/>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Info!$B$3:$B$6</xm:f>
          </x14:formula1>
          <xm:sqref>F10:F42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F13"/>
  <sheetViews>
    <sheetView topLeftCell="A4" zoomScaleNormal="100" zoomScaleSheetLayoutView="100" workbookViewId="0">
      <selection activeCell="E16" sqref="E16"/>
    </sheetView>
  </sheetViews>
  <sheetFormatPr defaultRowHeight="12.75"/>
  <cols>
    <col min="1" max="1" width="5.125" style="7" customWidth="1"/>
    <col min="2" max="2" width="7.875" style="14" bestFit="1" customWidth="1"/>
    <col min="3" max="3" width="18.75" style="15" customWidth="1"/>
    <col min="4" max="4" width="28.75" style="15" customWidth="1"/>
    <col min="5" max="5" width="56.625" style="15" customWidth="1"/>
    <col min="6" max="6" width="13.75" style="7" bestFit="1" customWidth="1"/>
    <col min="7" max="16384" width="9" style="7"/>
  </cols>
  <sheetData>
    <row r="1" spans="2:6" s="33" customFormat="1" ht="75.75" customHeight="1">
      <c r="B1" s="131" t="s">
        <v>16</v>
      </c>
      <c r="C1" s="131"/>
      <c r="D1" s="131"/>
      <c r="E1" s="131"/>
    </row>
    <row r="2" spans="2:6" ht="13.5" customHeight="1">
      <c r="B2" s="26"/>
      <c r="C2" s="27"/>
      <c r="D2" s="28"/>
      <c r="E2" s="28"/>
    </row>
    <row r="3" spans="2:6">
      <c r="B3" s="133" t="s">
        <v>6</v>
      </c>
      <c r="C3" s="133"/>
      <c r="D3" s="134" t="str">
        <f>Cover!C3</f>
        <v>Assignment</v>
      </c>
      <c r="E3" s="134"/>
    </row>
    <row r="4" spans="2:6">
      <c r="B4" s="133" t="s">
        <v>8</v>
      </c>
      <c r="C4" s="133"/>
      <c r="D4" s="134" t="str">
        <f>Cover!C4</f>
        <v>link github : https://github.com/HTPT-Nhom-9/Nhom_9</v>
      </c>
      <c r="E4" s="134"/>
    </row>
    <row r="5" spans="2:6" s="16" customFormat="1" ht="93.75" customHeight="1">
      <c r="B5" s="132" t="s">
        <v>17</v>
      </c>
      <c r="C5" s="132"/>
      <c r="D5" s="135" t="s">
        <v>55</v>
      </c>
      <c r="E5" s="136"/>
    </row>
    <row r="6" spans="2:6">
      <c r="B6" s="29"/>
      <c r="C6" s="30"/>
      <c r="D6" s="30"/>
      <c r="E6" s="30"/>
    </row>
    <row r="7" spans="2:6" s="17" customFormat="1">
      <c r="B7" s="31"/>
      <c r="C7" s="32"/>
      <c r="D7" s="32"/>
      <c r="E7" s="32"/>
    </row>
    <row r="8" spans="2:6" s="18" customFormat="1" ht="21" customHeight="1">
      <c r="B8" s="63" t="s">
        <v>18</v>
      </c>
      <c r="C8" s="64" t="s">
        <v>27</v>
      </c>
      <c r="D8" s="64" t="s">
        <v>19</v>
      </c>
      <c r="E8" s="65" t="s">
        <v>20</v>
      </c>
      <c r="F8" s="91" t="s">
        <v>95</v>
      </c>
    </row>
    <row r="9" spans="2:6" ht="15">
      <c r="B9" s="66">
        <v>1</v>
      </c>
      <c r="C9" s="67" t="s">
        <v>41</v>
      </c>
      <c r="D9" s="68" t="s">
        <v>46</v>
      </c>
      <c r="E9" s="68" t="s">
        <v>47</v>
      </c>
      <c r="F9" s="92"/>
    </row>
    <row r="10" spans="2:6" ht="15">
      <c r="B10" s="66">
        <v>2</v>
      </c>
      <c r="C10" s="70" t="s">
        <v>42</v>
      </c>
      <c r="D10" s="68" t="s">
        <v>48</v>
      </c>
      <c r="E10" s="71" t="s">
        <v>49</v>
      </c>
      <c r="F10" s="93"/>
    </row>
    <row r="11" spans="2:6" ht="15">
      <c r="B11" s="66">
        <v>3</v>
      </c>
      <c r="C11" s="67" t="s">
        <v>43</v>
      </c>
      <c r="D11" s="68" t="s">
        <v>50</v>
      </c>
      <c r="E11" s="69" t="s">
        <v>51</v>
      </c>
      <c r="F11" s="93"/>
    </row>
    <row r="12" spans="2:6" ht="75">
      <c r="B12" s="66">
        <v>4</v>
      </c>
      <c r="C12" s="70" t="s">
        <v>44</v>
      </c>
      <c r="D12" s="69" t="s">
        <v>52</v>
      </c>
      <c r="E12" s="71" t="s">
        <v>96</v>
      </c>
      <c r="F12" s="93"/>
    </row>
    <row r="13" spans="2:6" ht="30">
      <c r="B13" s="66">
        <v>5</v>
      </c>
      <c r="C13" s="70" t="s">
        <v>45</v>
      </c>
      <c r="D13" s="69" t="s">
        <v>53</v>
      </c>
      <c r="E13" s="71" t="s">
        <v>54</v>
      </c>
      <c r="F13" s="93"/>
    </row>
  </sheetData>
  <mergeCells count="7">
    <mergeCell ref="B1:E1"/>
    <mergeCell ref="B5:C5"/>
    <mergeCell ref="B3:C3"/>
    <mergeCell ref="D3:E3"/>
    <mergeCell ref="B4:C4"/>
    <mergeCell ref="D4:E4"/>
    <mergeCell ref="D5:E5"/>
  </mergeCells>
  <phoneticPr fontId="0" type="noConversion"/>
  <pageMargins left="0.74791666666666667" right="0.74791666666666667" top="0.98402777777777783" bottom="1.1506944444444445" header="0.51180555555555562" footer="0.98402777777777783"/>
  <pageSetup paperSize="9" firstPageNumber="0" orientation="landscape" horizontalDpi="300" verticalDpi="300" r:id="rId1"/>
  <headerFooter alignWithMargins="0">
    <oddFooter>&amp;L&amp;"Tahoma,Regular"&amp;8 02ae-BM/PM/HDCV/FSOFT v2/0&amp;C&amp;"tahoma,Regular"&amp;8Internal use&amp;R&amp;"tahoma,Regular"&amp;8&amp;P/&amp;N</oddFooter>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tabSelected="1" topLeftCell="A28" zoomScaleNormal="100" zoomScaleSheetLayoutView="80" workbookViewId="0">
      <selection activeCell="F47" sqref="F47"/>
    </sheetView>
  </sheetViews>
  <sheetFormatPr defaultRowHeight="12.75"/>
  <cols>
    <col min="1" max="1" width="5.375" style="7" customWidth="1"/>
    <col min="2" max="7" width="32.5" style="7" customWidth="1"/>
    <col min="8" max="8" width="18.75" style="7" customWidth="1"/>
    <col min="9" max="11" width="18.75" style="19" customWidth="1"/>
    <col min="12" max="12" width="18.75" style="7" customWidth="1"/>
    <col min="13" max="13" width="18.75" style="24" customWidth="1"/>
    <col min="14" max="14" width="35.625" style="7" customWidth="1"/>
    <col min="15" max="15" width="9" style="7"/>
    <col min="16" max="16" width="9" style="7" customWidth="1"/>
    <col min="17" max="16384" width="9" style="7"/>
  </cols>
  <sheetData>
    <row r="1" spans="1:14" ht="19.5" customHeight="1">
      <c r="B1" s="80" t="s">
        <v>58</v>
      </c>
      <c r="C1" s="80"/>
      <c r="D1" s="80"/>
      <c r="E1" s="80"/>
      <c r="F1" s="19"/>
      <c r="G1" s="19"/>
    </row>
    <row r="2" spans="1:14">
      <c r="A2" s="78"/>
      <c r="B2" s="74" t="s">
        <v>62</v>
      </c>
      <c r="C2" s="94" t="str">
        <f>TEXT('Test case List'!C9,"")</f>
        <v>Chức năng 1</v>
      </c>
      <c r="D2" s="74" t="s">
        <v>65</v>
      </c>
      <c r="E2" s="95" t="s">
        <v>100</v>
      </c>
      <c r="F2" s="19"/>
      <c r="G2" s="19"/>
      <c r="H2" s="19"/>
    </row>
    <row r="3" spans="1:14">
      <c r="A3" s="78"/>
      <c r="B3" s="137" t="s">
        <v>20</v>
      </c>
      <c r="C3" s="139" t="str">
        <f>TEXT('Test case List'!E9,"")</f>
        <v>Xây dựng chức năng Login và Logout trong trang Web</v>
      </c>
      <c r="D3" s="74" t="s">
        <v>64</v>
      </c>
      <c r="E3" s="96">
        <v>43039</v>
      </c>
      <c r="F3" s="19"/>
      <c r="G3" s="19"/>
      <c r="H3" s="19"/>
    </row>
    <row r="4" spans="1:14">
      <c r="A4" s="78"/>
      <c r="B4" s="138"/>
      <c r="C4" s="140"/>
      <c r="D4" s="74" t="s">
        <v>66</v>
      </c>
      <c r="E4" s="95" t="s">
        <v>100</v>
      </c>
      <c r="F4" s="19"/>
      <c r="G4" s="19"/>
      <c r="H4" s="19"/>
    </row>
    <row r="5" spans="1:14">
      <c r="A5" s="78"/>
      <c r="B5" s="75" t="s">
        <v>63</v>
      </c>
      <c r="C5" s="73" t="str">
        <f>IF(C11+C12+C13=0,"READY TO START",IF(OR(C9=C11+C12+C13,AND(E9&gt;0,E9=E11+E12+E13)),"DONE",IF(C9&lt;&gt;C11+C12+C13,"IN PROGRESS",)))</f>
        <v>IN PROGRESS</v>
      </c>
      <c r="D5" s="74" t="s">
        <v>67</v>
      </c>
      <c r="E5" s="96">
        <v>43040</v>
      </c>
      <c r="F5" s="19"/>
      <c r="G5" s="19"/>
      <c r="H5" s="19"/>
    </row>
    <row r="6" spans="1:14">
      <c r="A6" s="25"/>
      <c r="B6" s="36"/>
      <c r="C6" s="36"/>
      <c r="D6" s="36"/>
      <c r="E6" s="36"/>
      <c r="F6" s="19"/>
      <c r="G6" s="19"/>
    </row>
    <row r="7" spans="1:14">
      <c r="A7" s="25"/>
      <c r="B7" s="80" t="s">
        <v>59</v>
      </c>
      <c r="C7" s="80"/>
      <c r="D7" s="80"/>
      <c r="E7" s="80"/>
      <c r="F7" s="19"/>
      <c r="G7" s="19"/>
    </row>
    <row r="8" spans="1:14">
      <c r="A8" s="25"/>
      <c r="B8" s="141" t="s">
        <v>60</v>
      </c>
      <c r="C8" s="141"/>
      <c r="D8" s="142" t="s">
        <v>61</v>
      </c>
      <c r="E8" s="143"/>
      <c r="F8" s="19"/>
      <c r="G8" s="19"/>
    </row>
    <row r="9" spans="1:14" ht="12.75" customHeight="1">
      <c r="A9" s="78"/>
      <c r="B9" s="77" t="s">
        <v>68</v>
      </c>
      <c r="C9" s="72">
        <v>5</v>
      </c>
      <c r="D9" s="77" t="s">
        <v>68</v>
      </c>
      <c r="E9" s="72">
        <v>5</v>
      </c>
      <c r="F9" s="19"/>
      <c r="G9" s="19"/>
    </row>
    <row r="10" spans="1:14">
      <c r="A10" s="78"/>
      <c r="B10" s="77" t="s">
        <v>69</v>
      </c>
      <c r="C10" s="76">
        <v>1</v>
      </c>
      <c r="D10" s="77" t="s">
        <v>69</v>
      </c>
      <c r="E10" s="76">
        <v>1</v>
      </c>
      <c r="F10" s="19"/>
      <c r="G10" s="19"/>
    </row>
    <row r="11" spans="1:14">
      <c r="A11" s="78"/>
      <c r="B11" s="77" t="s">
        <v>70</v>
      </c>
      <c r="C11" s="76">
        <v>0</v>
      </c>
      <c r="D11" s="77" t="s">
        <v>70</v>
      </c>
      <c r="E11" s="76">
        <v>4</v>
      </c>
      <c r="F11" s="19"/>
      <c r="G11" s="19"/>
    </row>
    <row r="12" spans="1:14">
      <c r="A12" s="78"/>
      <c r="B12" s="77" t="s">
        <v>71</v>
      </c>
      <c r="C12" s="76">
        <f>COUNTIF(Function1[1st Test Result],Info!$F$5)</f>
        <v>4</v>
      </c>
      <c r="D12" s="77" t="s">
        <v>71</v>
      </c>
      <c r="E12" s="76">
        <f>COUNTIF(Function1[2nd Test Result],Info!$F$5)</f>
        <v>0</v>
      </c>
      <c r="F12" s="19"/>
      <c r="G12" s="19"/>
    </row>
    <row r="13" spans="1:14">
      <c r="A13" s="78"/>
      <c r="B13" s="77" t="s">
        <v>72</v>
      </c>
      <c r="C13" s="76">
        <f>COUNTIF(Function1[1st Test Result],Info!$F$6)</f>
        <v>0</v>
      </c>
      <c r="D13" s="77" t="s">
        <v>72</v>
      </c>
      <c r="E13" s="76">
        <f>COUNTIF(Function1[2nd Test Result],Info!$F$6)</f>
        <v>0</v>
      </c>
      <c r="F13" s="19"/>
      <c r="G13" s="19"/>
    </row>
    <row r="14" spans="1:14" s="20" customFormat="1" ht="15" customHeight="1">
      <c r="D14" s="22"/>
      <c r="E14" s="22"/>
      <c r="F14" s="22"/>
      <c r="G14" s="22"/>
      <c r="H14" s="21"/>
      <c r="I14" s="21"/>
      <c r="J14" s="21"/>
      <c r="K14" s="21"/>
      <c r="L14" s="21"/>
      <c r="M14" s="21"/>
    </row>
    <row r="15" spans="1:14" s="20" customFormat="1" ht="15">
      <c r="A15" s="87" t="s">
        <v>56</v>
      </c>
      <c r="B15" s="88" t="s">
        <v>2</v>
      </c>
      <c r="C15" s="88" t="s">
        <v>76</v>
      </c>
      <c r="D15" s="88" t="s">
        <v>26</v>
      </c>
      <c r="E15" s="88" t="s">
        <v>21</v>
      </c>
      <c r="F15" s="88" t="s">
        <v>78</v>
      </c>
      <c r="G15" s="88" t="s">
        <v>0</v>
      </c>
      <c r="H15" s="89" t="s">
        <v>83</v>
      </c>
      <c r="I15" s="89" t="s">
        <v>85</v>
      </c>
      <c r="J15" s="89" t="s">
        <v>84</v>
      </c>
      <c r="K15" s="89" t="s">
        <v>86</v>
      </c>
      <c r="L15" s="89" t="s">
        <v>87</v>
      </c>
      <c r="M15" s="89" t="s">
        <v>88</v>
      </c>
      <c r="N15" s="90" t="s">
        <v>1</v>
      </c>
    </row>
    <row r="16" spans="1:14" s="39" customFormat="1" ht="120.95" customHeight="1">
      <c r="A16" s="85">
        <v>1</v>
      </c>
      <c r="B16" s="108" t="s">
        <v>3</v>
      </c>
      <c r="C16" s="108" t="s">
        <v>77</v>
      </c>
      <c r="D16" s="109" t="s">
        <v>80</v>
      </c>
      <c r="E16" s="109"/>
      <c r="F16" s="110" t="s">
        <v>79</v>
      </c>
      <c r="G16" s="111"/>
      <c r="H16" s="112" t="s">
        <v>23</v>
      </c>
      <c r="I16" s="113">
        <v>43040</v>
      </c>
      <c r="J16" s="113" t="s">
        <v>100</v>
      </c>
      <c r="K16" s="112" t="s">
        <v>24</v>
      </c>
      <c r="L16" s="113">
        <v>43042</v>
      </c>
      <c r="M16" s="113" t="s">
        <v>100</v>
      </c>
      <c r="N16" s="114"/>
    </row>
    <row r="17" spans="1:14" s="23" customFormat="1" ht="120.95" customHeight="1">
      <c r="A17" s="86">
        <v>2</v>
      </c>
      <c r="B17" s="108" t="s">
        <v>3</v>
      </c>
      <c r="C17" s="108" t="s">
        <v>77</v>
      </c>
      <c r="D17" s="115" t="s">
        <v>90</v>
      </c>
      <c r="E17" s="115" t="s">
        <v>109</v>
      </c>
      <c r="F17" s="116" t="s">
        <v>81</v>
      </c>
      <c r="G17" s="116" t="s">
        <v>82</v>
      </c>
      <c r="H17" s="112" t="s">
        <v>23</v>
      </c>
      <c r="I17" s="113">
        <v>43040</v>
      </c>
      <c r="J17" s="113" t="s">
        <v>100</v>
      </c>
      <c r="K17" s="112" t="s">
        <v>22</v>
      </c>
      <c r="L17" s="113">
        <v>43042</v>
      </c>
      <c r="M17" s="113" t="s">
        <v>100</v>
      </c>
      <c r="N17" s="117"/>
    </row>
    <row r="18" spans="1:14" s="23" customFormat="1" ht="120.95" customHeight="1">
      <c r="A18" s="86">
        <v>3</v>
      </c>
      <c r="B18" s="108" t="s">
        <v>3</v>
      </c>
      <c r="C18" s="108" t="s">
        <v>77</v>
      </c>
      <c r="D18" s="115" t="s">
        <v>89</v>
      </c>
      <c r="E18" s="115" t="s">
        <v>110</v>
      </c>
      <c r="F18" s="116" t="s">
        <v>81</v>
      </c>
      <c r="G18" s="116" t="s">
        <v>111</v>
      </c>
      <c r="H18" s="112" t="s">
        <v>24</v>
      </c>
      <c r="I18" s="113">
        <v>43040</v>
      </c>
      <c r="J18" s="113" t="s">
        <v>100</v>
      </c>
      <c r="K18" s="112" t="s">
        <v>22</v>
      </c>
      <c r="L18" s="113">
        <v>43042</v>
      </c>
      <c r="M18" s="113" t="s">
        <v>100</v>
      </c>
      <c r="N18" s="117"/>
    </row>
    <row r="19" spans="1:14" s="23" customFormat="1" ht="120.95" customHeight="1">
      <c r="A19" s="86">
        <v>4</v>
      </c>
      <c r="B19" s="108" t="s">
        <v>3</v>
      </c>
      <c r="C19" s="108" t="s">
        <v>77</v>
      </c>
      <c r="D19" s="115" t="s">
        <v>91</v>
      </c>
      <c r="E19" s="115" t="s">
        <v>92</v>
      </c>
      <c r="F19" s="116" t="s">
        <v>146</v>
      </c>
      <c r="G19" s="116" t="s">
        <v>93</v>
      </c>
      <c r="H19" s="112" t="s">
        <v>23</v>
      </c>
      <c r="I19" s="113">
        <v>43040</v>
      </c>
      <c r="J19" s="113" t="s">
        <v>100</v>
      </c>
      <c r="K19" s="112" t="s">
        <v>22</v>
      </c>
      <c r="L19" s="113">
        <v>43042</v>
      </c>
      <c r="M19" s="113" t="s">
        <v>100</v>
      </c>
      <c r="N19" s="117"/>
    </row>
    <row r="20" spans="1:14" ht="45">
      <c r="A20" s="86">
        <v>5</v>
      </c>
      <c r="B20" s="40" t="s">
        <v>144</v>
      </c>
      <c r="C20" s="40" t="s">
        <v>145</v>
      </c>
      <c r="D20" s="43"/>
      <c r="E20" s="43"/>
      <c r="F20" s="44" t="s">
        <v>147</v>
      </c>
      <c r="G20" s="44"/>
      <c r="H20" s="45" t="s">
        <v>23</v>
      </c>
      <c r="I20" s="82">
        <v>43040</v>
      </c>
      <c r="J20" s="82" t="s">
        <v>100</v>
      </c>
      <c r="K20" s="45" t="s">
        <v>22</v>
      </c>
      <c r="L20" s="82">
        <v>43042</v>
      </c>
      <c r="M20" s="82" t="s">
        <v>100</v>
      </c>
      <c r="N20" s="84"/>
    </row>
    <row r="21" spans="1:14" ht="15">
      <c r="A21" s="86"/>
      <c r="B21" s="40"/>
      <c r="C21" s="40"/>
      <c r="D21" s="43"/>
      <c r="E21" s="43"/>
      <c r="F21" s="44"/>
      <c r="G21" s="44"/>
      <c r="H21" s="45"/>
      <c r="I21" s="82"/>
      <c r="J21" s="82"/>
      <c r="K21" s="45"/>
      <c r="L21" s="82"/>
      <c r="M21" s="82"/>
      <c r="N21" s="84"/>
    </row>
    <row r="22" spans="1:14" ht="15">
      <c r="A22" s="86"/>
      <c r="B22" s="40"/>
      <c r="C22" s="40"/>
      <c r="D22" s="43"/>
      <c r="E22" s="43"/>
      <c r="F22" s="44"/>
      <c r="G22" s="44"/>
      <c r="H22" s="45"/>
      <c r="I22" s="82"/>
      <c r="J22" s="82"/>
      <c r="K22" s="45"/>
      <c r="L22" s="82"/>
      <c r="M22" s="82"/>
      <c r="N22" s="84"/>
    </row>
    <row r="23" spans="1:14" ht="15">
      <c r="A23" s="86"/>
      <c r="B23" s="40"/>
      <c r="C23" s="40"/>
      <c r="D23" s="43"/>
      <c r="E23" s="43"/>
      <c r="F23" s="44"/>
      <c r="G23" s="44"/>
      <c r="H23" s="45"/>
      <c r="I23" s="82"/>
      <c r="J23" s="82"/>
      <c r="K23" s="45"/>
      <c r="L23" s="82"/>
      <c r="M23" s="82"/>
      <c r="N23" s="84"/>
    </row>
    <row r="24" spans="1:14" ht="15">
      <c r="A24" s="86"/>
      <c r="B24" s="40"/>
      <c r="C24" s="40"/>
      <c r="D24" s="43"/>
      <c r="E24" s="43"/>
      <c r="F24" s="44"/>
      <c r="G24" s="44"/>
      <c r="H24" s="45"/>
      <c r="I24" s="82"/>
      <c r="J24" s="82"/>
      <c r="K24" s="45"/>
      <c r="L24" s="82"/>
      <c r="M24" s="82"/>
      <c r="N24" s="84"/>
    </row>
    <row r="25" spans="1:14" ht="15">
      <c r="A25" s="86"/>
      <c r="B25" s="40"/>
      <c r="C25" s="40"/>
      <c r="D25" s="43"/>
      <c r="E25" s="43"/>
      <c r="F25" s="44"/>
      <c r="G25" s="44"/>
      <c r="H25" s="45"/>
      <c r="I25" s="82"/>
      <c r="J25" s="82"/>
      <c r="K25" s="45"/>
      <c r="L25" s="82"/>
      <c r="M25" s="82"/>
      <c r="N25" s="84"/>
    </row>
    <row r="26" spans="1:14" ht="15">
      <c r="A26" s="86"/>
      <c r="B26" s="40"/>
      <c r="C26" s="40"/>
      <c r="D26" s="43"/>
      <c r="E26" s="43"/>
      <c r="F26" s="44"/>
      <c r="G26" s="44"/>
      <c r="H26" s="45"/>
      <c r="I26" s="82"/>
      <c r="J26" s="82"/>
      <c r="K26" s="45"/>
      <c r="L26" s="82"/>
      <c r="M26" s="82"/>
      <c r="N26" s="84"/>
    </row>
    <row r="27" spans="1:14" ht="15">
      <c r="A27" s="86"/>
      <c r="B27" s="40"/>
      <c r="C27" s="40"/>
      <c r="D27" s="43"/>
      <c r="E27" s="43"/>
      <c r="F27" s="44"/>
      <c r="G27" s="44"/>
      <c r="H27" s="45"/>
      <c r="I27" s="82"/>
      <c r="J27" s="82"/>
      <c r="K27" s="45"/>
      <c r="L27" s="82"/>
      <c r="M27" s="82"/>
      <c r="N27" s="84"/>
    </row>
    <row r="28" spans="1:14" ht="15">
      <c r="A28" s="86"/>
      <c r="B28" s="40"/>
      <c r="C28" s="40"/>
      <c r="D28" s="43"/>
      <c r="E28" s="43"/>
      <c r="F28" s="44"/>
      <c r="G28" s="44"/>
      <c r="H28" s="45"/>
      <c r="I28" s="82"/>
      <c r="J28" s="82"/>
      <c r="K28" s="45"/>
      <c r="L28" s="82"/>
      <c r="M28" s="82"/>
      <c r="N28" s="84"/>
    </row>
    <row r="29" spans="1:14" ht="15">
      <c r="A29" s="86"/>
      <c r="B29" s="40"/>
      <c r="C29" s="40"/>
      <c r="D29" s="43"/>
      <c r="E29" s="43"/>
      <c r="F29" s="44"/>
      <c r="G29" s="44"/>
      <c r="H29" s="45"/>
      <c r="I29" s="82"/>
      <c r="J29" s="82"/>
      <c r="K29" s="45"/>
      <c r="L29" s="82"/>
      <c r="M29" s="82"/>
      <c r="N29" s="84"/>
    </row>
    <row r="30" spans="1:14" ht="15">
      <c r="A30" s="86"/>
      <c r="B30" s="40"/>
      <c r="C30" s="40"/>
      <c r="D30" s="43"/>
      <c r="E30" s="43"/>
      <c r="F30" s="44"/>
      <c r="G30" s="44"/>
      <c r="H30" s="45"/>
      <c r="I30" s="82"/>
      <c r="J30" s="82"/>
      <c r="K30" s="45"/>
      <c r="L30" s="82"/>
      <c r="M30" s="82"/>
      <c r="N30" s="84"/>
    </row>
    <row r="31" spans="1:14" ht="15">
      <c r="A31" s="86"/>
      <c r="B31" s="40"/>
      <c r="C31" s="40"/>
      <c r="D31" s="43"/>
      <c r="E31" s="43"/>
      <c r="F31" s="44"/>
      <c r="G31" s="44"/>
      <c r="H31" s="45"/>
      <c r="I31" s="82"/>
      <c r="J31" s="82"/>
      <c r="K31" s="45"/>
      <c r="L31" s="82"/>
      <c r="M31" s="82"/>
      <c r="N31" s="84"/>
    </row>
    <row r="32" spans="1:14" ht="15">
      <c r="A32" s="86"/>
      <c r="B32" s="40"/>
      <c r="C32" s="40"/>
      <c r="D32" s="43"/>
      <c r="E32" s="43"/>
      <c r="F32" s="44"/>
      <c r="G32" s="44"/>
      <c r="H32" s="45"/>
      <c r="I32" s="82"/>
      <c r="J32" s="82"/>
      <c r="K32" s="45"/>
      <c r="L32" s="82"/>
      <c r="M32" s="82"/>
      <c r="N32" s="84"/>
    </row>
    <row r="33" spans="1:14" ht="15">
      <c r="A33" s="86"/>
      <c r="B33" s="40"/>
      <c r="C33" s="40"/>
      <c r="D33" s="43"/>
      <c r="E33" s="43"/>
      <c r="F33" s="44"/>
      <c r="G33" s="44"/>
      <c r="H33" s="45"/>
      <c r="I33" s="82"/>
      <c r="J33" s="82"/>
      <c r="K33" s="45"/>
      <c r="L33" s="82"/>
      <c r="M33" s="82"/>
      <c r="N33" s="84"/>
    </row>
    <row r="34" spans="1:14" ht="15">
      <c r="A34" s="86"/>
      <c r="B34" s="40"/>
      <c r="C34" s="40"/>
      <c r="D34" s="43"/>
      <c r="E34" s="43"/>
      <c r="F34" s="44"/>
      <c r="G34" s="44"/>
      <c r="H34" s="45"/>
      <c r="I34" s="82"/>
      <c r="J34" s="82"/>
      <c r="K34" s="45"/>
      <c r="L34" s="82"/>
      <c r="M34" s="82"/>
      <c r="N34" s="84"/>
    </row>
    <row r="35" spans="1:14" ht="15">
      <c r="A35" s="86"/>
      <c r="B35" s="40"/>
      <c r="C35" s="40"/>
      <c r="D35" s="43"/>
      <c r="E35" s="43"/>
      <c r="F35" s="44"/>
      <c r="G35" s="44"/>
      <c r="H35" s="45"/>
      <c r="I35" s="82"/>
      <c r="J35" s="82"/>
      <c r="K35" s="45"/>
      <c r="L35" s="82"/>
      <c r="M35" s="82"/>
      <c r="N35" s="84"/>
    </row>
    <row r="36" spans="1:14" ht="15">
      <c r="A36" s="86"/>
      <c r="B36" s="40"/>
      <c r="C36" s="40"/>
      <c r="D36" s="43"/>
      <c r="E36" s="43"/>
      <c r="F36" s="44"/>
      <c r="G36" s="44"/>
      <c r="H36" s="45"/>
      <c r="I36" s="82"/>
      <c r="J36" s="82"/>
      <c r="K36" s="45"/>
      <c r="L36" s="82"/>
      <c r="M36" s="82"/>
      <c r="N36" s="84"/>
    </row>
    <row r="37" spans="1:14" ht="15">
      <c r="A37" s="86"/>
      <c r="B37" s="40"/>
      <c r="C37" s="40"/>
      <c r="D37" s="43"/>
      <c r="E37" s="43"/>
      <c r="F37" s="44"/>
      <c r="G37" s="44"/>
      <c r="H37" s="45"/>
      <c r="I37" s="82"/>
      <c r="J37" s="82"/>
      <c r="K37" s="45"/>
      <c r="L37" s="82"/>
      <c r="M37" s="82"/>
      <c r="N37" s="84"/>
    </row>
  </sheetData>
  <dataConsolidate/>
  <mergeCells count="4">
    <mergeCell ref="B3:B4"/>
    <mergeCell ref="C3:C4"/>
    <mergeCell ref="B8:C8"/>
    <mergeCell ref="D8:E8"/>
  </mergeCells>
  <conditionalFormatting sqref="C5">
    <cfRule type="dataBar" priority="1">
      <dataBar showValue="0">
        <cfvo type="min"/>
        <cfvo type="max"/>
        <color rgb="FF638EC6"/>
      </dataBar>
      <extLst>
        <ext xmlns:x14="http://schemas.microsoft.com/office/spreadsheetml/2009/9/main" uri="{B025F937-C7B1-47D3-B67F-A62EFF666E3E}">
          <x14:id>{412ED884-BB92-4C52-B200-70E2129CDF22}</x14:id>
        </ext>
      </extLst>
    </cfRule>
  </conditionalFormatting>
  <dataValidations count="1">
    <dataValidation type="list" allowBlank="1" showErrorMessage="1" sqref="H38:H144 H14">
      <formula1>#REF!</formula1>
      <formula2>0</formula2>
    </dataValidation>
  </dataValidations>
  <printOptions gridLines="1"/>
  <pageMargins left="0.34" right="0.41" top="0.52" bottom="0.49" header="0.5" footer="0.5"/>
  <pageSetup paperSize="9" scale="80" orientation="landscape" horizontalDpi="300" verticalDpi="300" r:id="rId1"/>
  <headerFooter alignWithMargins="0"/>
  <colBreaks count="1" manualBreakCount="1">
    <brk id="13" max="1048575" man="1"/>
  </colBreak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12ED884-BB92-4C52-B200-70E2129CDF22}">
            <x14:dataBar minLength="0" maxLength="100" gradient="0" direction="leftToRight">
              <x14:cfvo type="autoMin"/>
              <x14:cfvo type="autoMax"/>
              <x14:negativeFillColor rgb="FFFF0000"/>
              <x14:axisColor rgb="FF000000"/>
            </x14:dataBar>
          </x14:cfRule>
          <xm:sqref>C5</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Info!$D$3:$D$7</xm:f>
          </x14:formula1>
          <xm:sqref>B16:B37</xm:sqref>
        </x14:dataValidation>
        <x14:dataValidation type="list" showInputMessage="1" showErrorMessage="1">
          <x14:formula1>
            <xm:f>Info!$F$3:$F$6</xm:f>
          </x14:formula1>
          <xm:sqref>H16:H37 K16:K37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topLeftCell="F4" zoomScaleNormal="100" zoomScaleSheetLayoutView="80" workbookViewId="0">
      <selection activeCell="G10" sqref="G10"/>
    </sheetView>
  </sheetViews>
  <sheetFormatPr defaultRowHeight="12.75"/>
  <cols>
    <col min="1" max="1" width="5.375" style="7" customWidth="1"/>
    <col min="2" max="7" width="32.5" style="7" customWidth="1"/>
    <col min="8" max="8" width="18.75" style="7" customWidth="1"/>
    <col min="9" max="11" width="18.75" style="19" customWidth="1"/>
    <col min="12" max="12" width="18.75" style="7" customWidth="1"/>
    <col min="13" max="13" width="18.75" style="24" customWidth="1"/>
    <col min="14" max="14" width="35.625" style="7" customWidth="1"/>
    <col min="15" max="15" width="9" style="7"/>
    <col min="16" max="16" width="9" style="7" customWidth="1"/>
    <col min="17" max="16384" width="9" style="7"/>
  </cols>
  <sheetData>
    <row r="1" spans="1:14" ht="19.5" customHeight="1">
      <c r="B1" s="80" t="s">
        <v>58</v>
      </c>
      <c r="C1" s="80"/>
      <c r="D1" s="80"/>
      <c r="E1" s="80"/>
      <c r="F1" s="19"/>
      <c r="G1" s="19"/>
    </row>
    <row r="2" spans="1:14">
      <c r="A2" s="78"/>
      <c r="B2" s="74" t="s">
        <v>62</v>
      </c>
      <c r="C2" s="94" t="str">
        <f>TEXT('Test case List'!C10,"")</f>
        <v>Chức năng 2</v>
      </c>
      <c r="D2" s="74" t="s">
        <v>65</v>
      </c>
      <c r="E2" s="95" t="s">
        <v>119</v>
      </c>
      <c r="F2" s="19"/>
      <c r="G2" s="19"/>
      <c r="H2" s="19"/>
    </row>
    <row r="3" spans="1:14">
      <c r="A3" s="78"/>
      <c r="B3" s="137" t="s">
        <v>20</v>
      </c>
      <c r="C3" s="139" t="str">
        <f>TEXT('Test case List'!E10,"")</f>
        <v>Trang chủ cho quyền quản trị admin và member</v>
      </c>
      <c r="D3" s="74" t="s">
        <v>64</v>
      </c>
      <c r="E3" s="96">
        <v>43039</v>
      </c>
      <c r="F3" s="19"/>
      <c r="G3" s="19"/>
      <c r="H3" s="19"/>
    </row>
    <row r="4" spans="1:14">
      <c r="A4" s="78"/>
      <c r="B4" s="138"/>
      <c r="C4" s="140"/>
      <c r="D4" s="74" t="s">
        <v>66</v>
      </c>
      <c r="E4" s="95" t="s">
        <v>119</v>
      </c>
      <c r="F4" s="19"/>
      <c r="G4" s="19"/>
      <c r="H4" s="19"/>
    </row>
    <row r="5" spans="1:14">
      <c r="A5" s="78"/>
      <c r="B5" s="75" t="s">
        <v>63</v>
      </c>
      <c r="C5" s="73" t="str">
        <f>IF(C11+C12+C13=0,"READY TO START",IF(OR(C9=C11+C12+C13,AND(E9&gt;0,E9=E11+E12+E13)),"DONE",IF(C9&lt;&gt;C11+C12+C13,"IN PROGRESS",)))</f>
        <v>IN PROGRESS</v>
      </c>
      <c r="D5" s="74" t="s">
        <v>67</v>
      </c>
      <c r="E5" s="96">
        <v>43040</v>
      </c>
      <c r="F5" s="19"/>
      <c r="G5" s="19"/>
      <c r="H5" s="19"/>
    </row>
    <row r="6" spans="1:14">
      <c r="A6" s="25"/>
      <c r="B6" s="36"/>
      <c r="C6" s="36"/>
      <c r="D6" s="36"/>
      <c r="E6" s="36"/>
      <c r="F6" s="19"/>
      <c r="G6" s="19"/>
    </row>
    <row r="7" spans="1:14">
      <c r="A7" s="25"/>
      <c r="B7" s="80" t="s">
        <v>59</v>
      </c>
      <c r="C7" s="80"/>
      <c r="D7" s="80"/>
      <c r="E7" s="80"/>
      <c r="F7" s="19"/>
      <c r="G7" s="19"/>
    </row>
    <row r="8" spans="1:14">
      <c r="A8" s="25"/>
      <c r="B8" s="141" t="s">
        <v>60</v>
      </c>
      <c r="C8" s="141"/>
      <c r="D8" s="142" t="s">
        <v>61</v>
      </c>
      <c r="E8" s="143"/>
      <c r="F8" s="19"/>
      <c r="G8" s="19"/>
    </row>
    <row r="9" spans="1:14" ht="12.75" customHeight="1">
      <c r="A9" s="78"/>
      <c r="B9" s="77" t="s">
        <v>68</v>
      </c>
      <c r="C9" s="72">
        <v>3</v>
      </c>
      <c r="D9" s="77" t="s">
        <v>68</v>
      </c>
      <c r="E9" s="72">
        <v>0</v>
      </c>
      <c r="F9" s="19"/>
      <c r="G9" s="19"/>
    </row>
    <row r="10" spans="1:14">
      <c r="A10" s="78"/>
      <c r="B10" s="77" t="s">
        <v>69</v>
      </c>
      <c r="C10" s="76">
        <v>1</v>
      </c>
      <c r="D10" s="77" t="s">
        <v>69</v>
      </c>
      <c r="E10" s="76">
        <f>COUNTIF(Function2[2nd Test Result],OR(Info!$F$4,""))</f>
        <v>0</v>
      </c>
      <c r="F10" s="19"/>
      <c r="G10" s="19"/>
    </row>
    <row r="11" spans="1:14">
      <c r="A11" s="78"/>
      <c r="B11" s="77" t="s">
        <v>70</v>
      </c>
      <c r="C11" s="76">
        <v>2</v>
      </c>
      <c r="D11" s="77" t="s">
        <v>70</v>
      </c>
      <c r="E11" s="76">
        <v>0</v>
      </c>
      <c r="F11" s="19"/>
      <c r="G11" s="19"/>
    </row>
    <row r="12" spans="1:14">
      <c r="A12" s="78"/>
      <c r="B12" s="77" t="s">
        <v>71</v>
      </c>
      <c r="C12" s="76">
        <v>0</v>
      </c>
      <c r="D12" s="77" t="s">
        <v>71</v>
      </c>
      <c r="E12" s="76">
        <f>COUNTIF(Function2[2nd Test Result],Info!$F$5)</f>
        <v>0</v>
      </c>
      <c r="F12" s="19"/>
      <c r="G12" s="19"/>
    </row>
    <row r="13" spans="1:14">
      <c r="A13" s="78"/>
      <c r="B13" s="77" t="s">
        <v>72</v>
      </c>
      <c r="C13" s="76">
        <f>COUNTIF(Function2[1st Test Result],Info!$F$6)</f>
        <v>0</v>
      </c>
      <c r="D13" s="77" t="s">
        <v>72</v>
      </c>
      <c r="E13" s="76">
        <f>COUNTIF(Function2[2nd Test Result],Info!$F$6)</f>
        <v>0</v>
      </c>
      <c r="F13" s="19"/>
      <c r="G13" s="19"/>
    </row>
    <row r="14" spans="1:14" s="20" customFormat="1" ht="15" customHeight="1">
      <c r="D14" s="22"/>
      <c r="E14" s="22"/>
      <c r="F14" s="22"/>
      <c r="G14" s="22"/>
      <c r="H14" s="21"/>
      <c r="I14" s="21"/>
      <c r="J14" s="21"/>
      <c r="K14" s="21"/>
      <c r="L14" s="21"/>
      <c r="M14" s="21"/>
    </row>
    <row r="15" spans="1:14" s="20" customFormat="1" ht="15">
      <c r="A15" s="87" t="s">
        <v>56</v>
      </c>
      <c r="B15" s="88" t="s">
        <v>2</v>
      </c>
      <c r="C15" s="88" t="s">
        <v>76</v>
      </c>
      <c r="D15" s="88" t="s">
        <v>26</v>
      </c>
      <c r="E15" s="88" t="s">
        <v>21</v>
      </c>
      <c r="F15" s="88" t="s">
        <v>78</v>
      </c>
      <c r="G15" s="88" t="s">
        <v>0</v>
      </c>
      <c r="H15" s="89" t="s">
        <v>83</v>
      </c>
      <c r="I15" s="89" t="s">
        <v>85</v>
      </c>
      <c r="J15" s="89" t="s">
        <v>84</v>
      </c>
      <c r="K15" s="89" t="s">
        <v>86</v>
      </c>
      <c r="L15" s="89" t="s">
        <v>87</v>
      </c>
      <c r="M15" s="89" t="s">
        <v>88</v>
      </c>
      <c r="N15" s="90" t="s">
        <v>1</v>
      </c>
    </row>
    <row r="16" spans="1:14" s="39" customFormat="1" ht="15">
      <c r="A16" s="85"/>
      <c r="B16" s="40"/>
      <c r="C16" s="40" t="s">
        <v>120</v>
      </c>
      <c r="D16" s="41" t="s">
        <v>121</v>
      </c>
      <c r="E16" s="41"/>
      <c r="F16" s="42" t="s">
        <v>122</v>
      </c>
      <c r="G16" s="81"/>
      <c r="H16" s="45" t="s">
        <v>115</v>
      </c>
      <c r="I16" s="82">
        <v>43039</v>
      </c>
      <c r="J16" s="82" t="s">
        <v>119</v>
      </c>
      <c r="K16" s="45"/>
      <c r="L16" s="82"/>
      <c r="M16" s="82"/>
      <c r="N16" s="83"/>
    </row>
    <row r="17" spans="1:14" s="23" customFormat="1" ht="45">
      <c r="A17" s="86"/>
      <c r="B17" s="40"/>
      <c r="C17" s="40" t="s">
        <v>120</v>
      </c>
      <c r="D17" s="43" t="s">
        <v>123</v>
      </c>
      <c r="E17" s="43" t="s">
        <v>124</v>
      </c>
      <c r="F17" s="44" t="s">
        <v>125</v>
      </c>
      <c r="G17" s="44"/>
      <c r="H17" s="45" t="s">
        <v>126</v>
      </c>
      <c r="I17" s="82">
        <v>43039</v>
      </c>
      <c r="J17" s="82" t="s">
        <v>119</v>
      </c>
      <c r="K17" s="45"/>
      <c r="L17" s="82"/>
      <c r="M17" s="82"/>
      <c r="N17" s="84"/>
    </row>
    <row r="18" spans="1:14" s="23" customFormat="1" ht="15" customHeight="1">
      <c r="A18" s="86"/>
      <c r="B18" s="40"/>
      <c r="C18" s="40" t="s">
        <v>120</v>
      </c>
      <c r="D18" s="43" t="s">
        <v>127</v>
      </c>
      <c r="E18" s="43" t="s">
        <v>124</v>
      </c>
      <c r="F18" s="44" t="s">
        <v>128</v>
      </c>
      <c r="G18" s="44"/>
      <c r="H18" s="45" t="s">
        <v>22</v>
      </c>
      <c r="I18" s="82">
        <v>43039</v>
      </c>
      <c r="J18" s="82" t="s">
        <v>119</v>
      </c>
      <c r="K18" s="45"/>
      <c r="L18" s="82"/>
      <c r="M18" s="82"/>
      <c r="N18" s="84"/>
    </row>
    <row r="19" spans="1:14" s="23" customFormat="1" ht="15">
      <c r="A19" s="86"/>
      <c r="B19" s="40"/>
      <c r="C19" s="40"/>
      <c r="D19" s="43"/>
      <c r="E19" s="43"/>
      <c r="F19" s="44"/>
      <c r="G19" s="44"/>
      <c r="H19" s="45"/>
      <c r="I19" s="82"/>
      <c r="J19" s="82"/>
      <c r="K19" s="45"/>
      <c r="L19" s="82"/>
      <c r="M19" s="82"/>
      <c r="N19" s="84"/>
    </row>
    <row r="20" spans="1:14" ht="15">
      <c r="A20" s="86"/>
      <c r="B20" s="40"/>
      <c r="C20" s="40"/>
      <c r="D20" s="43"/>
      <c r="E20" s="43"/>
      <c r="F20" s="44"/>
      <c r="G20" s="44"/>
      <c r="H20" s="45"/>
      <c r="I20" s="82"/>
      <c r="J20" s="82"/>
      <c r="K20" s="45"/>
      <c r="L20" s="82"/>
      <c r="M20" s="82"/>
      <c r="N20" s="84"/>
    </row>
    <row r="21" spans="1:14" ht="15">
      <c r="A21" s="86"/>
      <c r="B21" s="40"/>
      <c r="C21" s="40"/>
      <c r="D21" s="43"/>
      <c r="E21" s="43"/>
      <c r="F21" s="44"/>
      <c r="G21" s="44"/>
      <c r="H21" s="45"/>
      <c r="I21" s="82"/>
      <c r="J21" s="82"/>
      <c r="K21" s="45"/>
      <c r="L21" s="82"/>
      <c r="M21" s="82"/>
      <c r="N21" s="84"/>
    </row>
    <row r="22" spans="1:14" ht="15">
      <c r="A22" s="86"/>
      <c r="B22" s="40"/>
      <c r="C22" s="40"/>
      <c r="D22" s="43"/>
      <c r="E22" s="43"/>
      <c r="F22" s="44"/>
      <c r="G22" s="44"/>
      <c r="H22" s="45"/>
      <c r="I22" s="82"/>
      <c r="J22" s="82"/>
      <c r="K22" s="45"/>
      <c r="L22" s="82"/>
      <c r="M22" s="82"/>
      <c r="N22" s="84"/>
    </row>
    <row r="23" spans="1:14" ht="15">
      <c r="A23" s="86"/>
      <c r="B23" s="40"/>
      <c r="C23" s="40"/>
      <c r="D23" s="43"/>
      <c r="E23" s="43"/>
      <c r="F23" s="44"/>
      <c r="G23" s="44"/>
      <c r="H23" s="45"/>
      <c r="I23" s="82"/>
      <c r="J23" s="82"/>
      <c r="K23" s="45"/>
      <c r="L23" s="82"/>
      <c r="M23" s="82"/>
      <c r="N23" s="84"/>
    </row>
    <row r="24" spans="1:14" ht="15">
      <c r="A24" s="86"/>
      <c r="B24" s="40"/>
      <c r="C24" s="40"/>
      <c r="D24" s="43"/>
      <c r="E24" s="43"/>
      <c r="F24" s="44"/>
      <c r="G24" s="44"/>
      <c r="H24" s="45"/>
      <c r="I24" s="82"/>
      <c r="J24" s="82"/>
      <c r="K24" s="45"/>
      <c r="L24" s="82"/>
      <c r="M24" s="82"/>
      <c r="N24" s="84"/>
    </row>
    <row r="25" spans="1:14" ht="15">
      <c r="A25" s="86"/>
      <c r="B25" s="40"/>
      <c r="C25" s="40"/>
      <c r="D25" s="43"/>
      <c r="E25" s="43"/>
      <c r="F25" s="44"/>
      <c r="G25" s="44"/>
      <c r="H25" s="45"/>
      <c r="I25" s="82"/>
      <c r="J25" s="82"/>
      <c r="K25" s="45"/>
      <c r="L25" s="82"/>
      <c r="M25" s="82"/>
      <c r="N25" s="84"/>
    </row>
    <row r="26" spans="1:14" ht="15">
      <c r="A26" s="86"/>
      <c r="B26" s="40"/>
      <c r="C26" s="40"/>
      <c r="D26" s="43"/>
      <c r="E26" s="43"/>
      <c r="F26" s="44"/>
      <c r="G26" s="44"/>
      <c r="H26" s="45"/>
      <c r="I26" s="82"/>
      <c r="J26" s="82"/>
      <c r="K26" s="45"/>
      <c r="L26" s="82"/>
      <c r="M26" s="82"/>
      <c r="N26" s="84"/>
    </row>
    <row r="27" spans="1:14" ht="15">
      <c r="A27" s="86"/>
      <c r="B27" s="40"/>
      <c r="C27" s="40"/>
      <c r="D27" s="43"/>
      <c r="E27" s="43"/>
      <c r="F27" s="44"/>
      <c r="G27" s="44"/>
      <c r="H27" s="45"/>
      <c r="I27" s="82"/>
      <c r="J27" s="82"/>
      <c r="K27" s="45"/>
      <c r="L27" s="82"/>
      <c r="M27" s="82"/>
      <c r="N27" s="84"/>
    </row>
    <row r="28" spans="1:14" ht="15">
      <c r="A28" s="86"/>
      <c r="B28" s="40"/>
      <c r="C28" s="40"/>
      <c r="D28" s="43"/>
      <c r="E28" s="43"/>
      <c r="F28" s="44"/>
      <c r="G28" s="44"/>
      <c r="H28" s="45"/>
      <c r="I28" s="82"/>
      <c r="J28" s="82"/>
      <c r="K28" s="45"/>
      <c r="L28" s="82"/>
      <c r="M28" s="82"/>
      <c r="N28" s="84"/>
    </row>
    <row r="29" spans="1:14" ht="15">
      <c r="A29" s="86"/>
      <c r="B29" s="40"/>
      <c r="C29" s="40"/>
      <c r="D29" s="43"/>
      <c r="E29" s="43"/>
      <c r="F29" s="44"/>
      <c r="G29" s="44"/>
      <c r="H29" s="45"/>
      <c r="I29" s="82"/>
      <c r="J29" s="82"/>
      <c r="K29" s="45"/>
      <c r="L29" s="82"/>
      <c r="M29" s="82"/>
      <c r="N29" s="84"/>
    </row>
    <row r="30" spans="1:14" ht="15">
      <c r="A30" s="86"/>
      <c r="B30" s="40"/>
      <c r="C30" s="40"/>
      <c r="D30" s="43"/>
      <c r="E30" s="43"/>
      <c r="F30" s="44"/>
      <c r="G30" s="44"/>
      <c r="H30" s="45"/>
      <c r="I30" s="82"/>
      <c r="J30" s="82"/>
      <c r="K30" s="45"/>
      <c r="L30" s="82"/>
      <c r="M30" s="82"/>
      <c r="N30" s="84"/>
    </row>
    <row r="31" spans="1:14" ht="15">
      <c r="A31" s="86"/>
      <c r="B31" s="40"/>
      <c r="C31" s="40"/>
      <c r="D31" s="43"/>
      <c r="E31" s="43"/>
      <c r="F31" s="44"/>
      <c r="G31" s="44"/>
      <c r="H31" s="45"/>
      <c r="I31" s="82"/>
      <c r="J31" s="82"/>
      <c r="K31" s="45"/>
      <c r="L31" s="82"/>
      <c r="M31" s="82"/>
      <c r="N31" s="84"/>
    </row>
    <row r="32" spans="1:14" ht="15">
      <c r="A32" s="86"/>
      <c r="B32" s="40"/>
      <c r="C32" s="40"/>
      <c r="D32" s="43"/>
      <c r="E32" s="43"/>
      <c r="F32" s="44"/>
      <c r="G32" s="44"/>
      <c r="H32" s="45"/>
      <c r="I32" s="82"/>
      <c r="J32" s="82"/>
      <c r="K32" s="45"/>
      <c r="L32" s="82"/>
      <c r="M32" s="82"/>
      <c r="N32" s="84"/>
    </row>
    <row r="33" spans="1:14" ht="15">
      <c r="A33" s="86"/>
      <c r="B33" s="40"/>
      <c r="C33" s="40"/>
      <c r="D33" s="43"/>
      <c r="E33" s="43"/>
      <c r="F33" s="44"/>
      <c r="G33" s="44"/>
      <c r="H33" s="45"/>
      <c r="I33" s="82"/>
      <c r="J33" s="82"/>
      <c r="K33" s="45"/>
      <c r="L33" s="82"/>
      <c r="M33" s="82"/>
      <c r="N33" s="84"/>
    </row>
    <row r="34" spans="1:14" ht="15">
      <c r="A34" s="86"/>
      <c r="B34" s="40"/>
      <c r="C34" s="40"/>
      <c r="D34" s="43"/>
      <c r="E34" s="43"/>
      <c r="F34" s="44"/>
      <c r="G34" s="44"/>
      <c r="H34" s="45"/>
      <c r="I34" s="82"/>
      <c r="J34" s="82"/>
      <c r="K34" s="45"/>
      <c r="L34" s="82"/>
      <c r="M34" s="82"/>
      <c r="N34" s="84"/>
    </row>
    <row r="35" spans="1:14" ht="15">
      <c r="A35" s="86"/>
      <c r="B35" s="40"/>
      <c r="C35" s="40"/>
      <c r="D35" s="43"/>
      <c r="E35" s="43"/>
      <c r="F35" s="44"/>
      <c r="G35" s="44"/>
      <c r="H35" s="45"/>
      <c r="I35" s="82"/>
      <c r="J35" s="82"/>
      <c r="K35" s="45"/>
      <c r="L35" s="82"/>
      <c r="M35" s="82"/>
      <c r="N35" s="84"/>
    </row>
    <row r="36" spans="1:14" ht="15">
      <c r="A36" s="86"/>
      <c r="B36" s="40"/>
      <c r="C36" s="40"/>
      <c r="D36" s="43"/>
      <c r="E36" s="43"/>
      <c r="F36" s="44"/>
      <c r="G36" s="44"/>
      <c r="H36" s="45"/>
      <c r="I36" s="82"/>
      <c r="J36" s="82"/>
      <c r="K36" s="45"/>
      <c r="L36" s="82"/>
      <c r="M36" s="82"/>
      <c r="N36" s="84"/>
    </row>
    <row r="37" spans="1:14" ht="15">
      <c r="A37" s="86"/>
      <c r="B37" s="40"/>
      <c r="C37" s="40"/>
      <c r="D37" s="43"/>
      <c r="E37" s="43"/>
      <c r="F37" s="44"/>
      <c r="G37" s="44"/>
      <c r="H37" s="45"/>
      <c r="I37" s="82"/>
      <c r="J37" s="82"/>
      <c r="K37" s="45"/>
      <c r="L37" s="82"/>
      <c r="M37" s="82"/>
      <c r="N37" s="84"/>
    </row>
    <row r="38" spans="1:14" ht="15">
      <c r="A38" s="86"/>
      <c r="B38" s="40"/>
      <c r="C38" s="40"/>
      <c r="D38" s="43"/>
      <c r="E38" s="43"/>
      <c r="F38" s="44"/>
      <c r="G38" s="44"/>
      <c r="H38" s="45"/>
      <c r="I38" s="82"/>
      <c r="J38" s="82"/>
      <c r="K38" s="45"/>
      <c r="L38" s="82"/>
      <c r="M38" s="82"/>
      <c r="N38" s="84"/>
    </row>
    <row r="39" spans="1:14" ht="15">
      <c r="A39" s="86"/>
      <c r="B39" s="40"/>
      <c r="C39" s="40"/>
      <c r="D39" s="43"/>
      <c r="E39" s="43"/>
      <c r="F39" s="44"/>
      <c r="G39" s="44"/>
      <c r="H39" s="45"/>
      <c r="I39" s="82"/>
      <c r="J39" s="82"/>
      <c r="K39" s="45"/>
      <c r="L39" s="82"/>
      <c r="M39" s="82"/>
      <c r="N39" s="84"/>
    </row>
  </sheetData>
  <dataConsolidate/>
  <mergeCells count="4">
    <mergeCell ref="B3:B4"/>
    <mergeCell ref="C3:C4"/>
    <mergeCell ref="B8:C8"/>
    <mergeCell ref="D8:E8"/>
  </mergeCells>
  <conditionalFormatting sqref="C5">
    <cfRule type="dataBar" priority="1">
      <dataBar showValue="0">
        <cfvo type="min"/>
        <cfvo type="max"/>
        <color rgb="FF638EC6"/>
      </dataBar>
      <extLst>
        <ext xmlns:x14="http://schemas.microsoft.com/office/spreadsheetml/2009/9/main" uri="{B025F937-C7B1-47D3-B67F-A62EFF666E3E}">
          <x14:id>{8E387B2E-C557-483E-A0E8-DD764F63CBBB}</x14:id>
        </ext>
      </extLst>
    </cfRule>
  </conditionalFormatting>
  <dataValidations count="1">
    <dataValidation type="list" allowBlank="1" showErrorMessage="1" sqref="H40:H146 H14">
      <formula1>#REF!</formula1>
      <formula2>0</formula2>
    </dataValidation>
  </dataValidations>
  <printOptions gridLines="1"/>
  <pageMargins left="0.34" right="0.41" top="0.52" bottom="0.49" header="0.5" footer="0.5"/>
  <pageSetup paperSize="9" scale="80" orientation="landscape" horizontalDpi="300" verticalDpi="300" r:id="rId1"/>
  <headerFooter alignWithMargins="0"/>
  <colBreaks count="1" manualBreakCount="1">
    <brk id="13" max="1048575" man="1"/>
  </colBreak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E387B2E-C557-483E-A0E8-DD764F63CBBB}">
            <x14:dataBar minLength="0" maxLength="100" gradient="0" direction="leftToRight">
              <x14:cfvo type="autoMin"/>
              <x14:cfvo type="autoMax"/>
              <x14:negativeFillColor rgb="FFFF0000"/>
              <x14:axisColor rgb="FF000000"/>
            </x14:dataBar>
          </x14:cfRule>
          <xm:sqref>C5</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14:formula1>
            <xm:f>Info!$F$3:$F$6</xm:f>
          </x14:formula1>
          <xm:sqref>K16:K39 H16:H39</xm:sqref>
        </x14:dataValidation>
        <x14:dataValidation type="list" allowBlank="1" showInputMessage="1" showErrorMessage="1">
          <x14:formula1>
            <xm:f>Info!$D$3:$D$7</xm:f>
          </x14:formula1>
          <xm:sqref>B16:B39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topLeftCell="A4" zoomScaleNormal="100" zoomScaleSheetLayoutView="80" workbookViewId="0">
      <selection activeCell="E11" sqref="E11"/>
    </sheetView>
  </sheetViews>
  <sheetFormatPr defaultRowHeight="12.75"/>
  <cols>
    <col min="1" max="1" width="5.375" style="7" customWidth="1"/>
    <col min="2" max="7" width="32.5" style="7" customWidth="1"/>
    <col min="8" max="8" width="18.75" style="7" customWidth="1"/>
    <col min="9" max="11" width="18.75" style="19" customWidth="1"/>
    <col min="12" max="12" width="18.75" style="7" customWidth="1"/>
    <col min="13" max="13" width="18.75" style="24" customWidth="1"/>
    <col min="14" max="14" width="35.625" style="7" customWidth="1"/>
    <col min="15" max="15" width="9" style="7"/>
    <col min="16" max="16" width="9" style="7" customWidth="1"/>
    <col min="17" max="16384" width="9" style="7"/>
  </cols>
  <sheetData>
    <row r="1" spans="1:14" ht="19.5" customHeight="1">
      <c r="B1" s="80" t="s">
        <v>58</v>
      </c>
      <c r="C1" s="80"/>
      <c r="D1" s="80"/>
      <c r="E1" s="80"/>
      <c r="F1" s="19"/>
      <c r="G1" s="19"/>
    </row>
    <row r="2" spans="1:14">
      <c r="A2" s="78"/>
      <c r="B2" s="74" t="s">
        <v>62</v>
      </c>
      <c r="C2" s="94" t="str">
        <f>TEXT('Test case List'!C11,"")</f>
        <v>Chức năng 3</v>
      </c>
      <c r="D2" s="74" t="s">
        <v>65</v>
      </c>
      <c r="E2" s="95" t="s">
        <v>108</v>
      </c>
      <c r="F2" s="19"/>
      <c r="G2" s="19"/>
      <c r="H2" s="19"/>
    </row>
    <row r="3" spans="1:14" ht="12.75" customHeight="1">
      <c r="A3" s="78"/>
      <c r="B3" s="137" t="s">
        <v>20</v>
      </c>
      <c r="C3" s="139" t="str">
        <f>TEXT('Test case List'!E11,"")</f>
        <v>Xây dựng trang thêm người sử dụng cho quyền quản trị admin</v>
      </c>
      <c r="D3" s="74" t="s">
        <v>64</v>
      </c>
      <c r="E3" s="96">
        <v>43047</v>
      </c>
      <c r="F3" s="19"/>
      <c r="G3" s="19"/>
      <c r="H3" s="19"/>
    </row>
    <row r="4" spans="1:14">
      <c r="A4" s="78"/>
      <c r="B4" s="138"/>
      <c r="C4" s="140"/>
      <c r="D4" s="74" t="s">
        <v>66</v>
      </c>
      <c r="E4" s="95" t="s">
        <v>108</v>
      </c>
      <c r="F4" s="19"/>
      <c r="G4" s="19"/>
      <c r="H4" s="19"/>
    </row>
    <row r="5" spans="1:14">
      <c r="A5" s="78"/>
      <c r="B5" s="75" t="s">
        <v>63</v>
      </c>
      <c r="C5" s="73" t="str">
        <f>IF(C11+C12+C13=0,"READY TO START",IF(OR(C9=C11+C12+C13,AND(E9&gt;0,E9=E11+E12+E13)),"DONE",IF(C9&lt;&gt;C11+C12+C13,"IN PROGRESS",)))</f>
        <v>IN PROGRESS</v>
      </c>
      <c r="D5" s="74" t="s">
        <v>67</v>
      </c>
      <c r="E5" s="96">
        <v>43049</v>
      </c>
      <c r="F5" s="19"/>
      <c r="G5" s="19"/>
      <c r="H5" s="19"/>
    </row>
    <row r="6" spans="1:14">
      <c r="A6" s="25"/>
      <c r="B6" s="36"/>
      <c r="C6" s="36"/>
      <c r="D6" s="36"/>
      <c r="E6" s="36"/>
      <c r="F6" s="19"/>
      <c r="G6" s="19"/>
    </row>
    <row r="7" spans="1:14">
      <c r="A7" s="25"/>
      <c r="B7" s="80" t="s">
        <v>59</v>
      </c>
      <c r="C7" s="80"/>
      <c r="D7" s="80"/>
      <c r="E7" s="80"/>
      <c r="F7" s="19"/>
      <c r="G7" s="19"/>
    </row>
    <row r="8" spans="1:14">
      <c r="A8" s="25"/>
      <c r="B8" s="141" t="s">
        <v>60</v>
      </c>
      <c r="C8" s="141"/>
      <c r="D8" s="142" t="s">
        <v>61</v>
      </c>
      <c r="E8" s="143"/>
      <c r="F8" s="19"/>
      <c r="G8" s="19"/>
    </row>
    <row r="9" spans="1:14" ht="12.75" customHeight="1">
      <c r="A9" s="78"/>
      <c r="B9" s="77" t="s">
        <v>68</v>
      </c>
      <c r="C9" s="72">
        <v>3</v>
      </c>
      <c r="D9" s="77" t="s">
        <v>68</v>
      </c>
      <c r="E9" s="72">
        <v>3</v>
      </c>
      <c r="F9" s="19"/>
      <c r="G9" s="19"/>
    </row>
    <row r="10" spans="1:14">
      <c r="A10" s="78"/>
      <c r="B10" s="77" t="s">
        <v>69</v>
      </c>
      <c r="C10" s="76">
        <v>1</v>
      </c>
      <c r="D10" s="77" t="s">
        <v>69</v>
      </c>
      <c r="E10" s="76">
        <v>1</v>
      </c>
      <c r="F10" s="19"/>
      <c r="G10" s="19"/>
    </row>
    <row r="11" spans="1:14">
      <c r="A11" s="78"/>
      <c r="B11" s="77" t="s">
        <v>70</v>
      </c>
      <c r="C11" s="76">
        <f>COUNTIF(Function3[1st Test Result],Info!$F$3)</f>
        <v>0</v>
      </c>
      <c r="D11" s="77" t="s">
        <v>70</v>
      </c>
      <c r="E11" s="76">
        <v>2</v>
      </c>
      <c r="F11" s="19"/>
      <c r="G11" s="19"/>
    </row>
    <row r="12" spans="1:14">
      <c r="A12" s="78"/>
      <c r="B12" s="77" t="s">
        <v>71</v>
      </c>
      <c r="C12" s="76">
        <v>2</v>
      </c>
      <c r="D12" s="77" t="s">
        <v>71</v>
      </c>
      <c r="E12" s="76">
        <f>COUNTIF(Function3[2nd Test Result],Info!$F$5)</f>
        <v>0</v>
      </c>
      <c r="F12" s="19"/>
      <c r="G12" s="19"/>
    </row>
    <row r="13" spans="1:14">
      <c r="A13" s="78"/>
      <c r="B13" s="77" t="s">
        <v>72</v>
      </c>
      <c r="C13" s="76">
        <f>COUNTIF(Function3[1st Test Result],Info!$F$6)</f>
        <v>0</v>
      </c>
      <c r="D13" s="77" t="s">
        <v>72</v>
      </c>
      <c r="E13" s="76">
        <f>COUNTIF(Function3[2nd Test Result],Info!$F$6)</f>
        <v>0</v>
      </c>
      <c r="F13" s="19"/>
      <c r="G13" s="19"/>
    </row>
    <row r="14" spans="1:14" s="20" customFormat="1" ht="15" customHeight="1">
      <c r="D14" s="22"/>
      <c r="E14" s="22"/>
      <c r="F14" s="22"/>
      <c r="G14" s="22"/>
      <c r="H14" s="21"/>
      <c r="I14" s="21"/>
      <c r="J14" s="21"/>
      <c r="K14" s="21"/>
      <c r="L14" s="21"/>
      <c r="M14" s="21"/>
    </row>
    <row r="15" spans="1:14" s="20" customFormat="1" ht="15">
      <c r="A15" s="87" t="s">
        <v>56</v>
      </c>
      <c r="B15" s="88" t="s">
        <v>2</v>
      </c>
      <c r="C15" s="88" t="s">
        <v>76</v>
      </c>
      <c r="D15" s="88" t="s">
        <v>26</v>
      </c>
      <c r="E15" s="88" t="s">
        <v>21</v>
      </c>
      <c r="F15" s="88" t="s">
        <v>78</v>
      </c>
      <c r="G15" s="88" t="s">
        <v>0</v>
      </c>
      <c r="H15" s="89" t="s">
        <v>83</v>
      </c>
      <c r="I15" s="89" t="s">
        <v>85</v>
      </c>
      <c r="J15" s="89" t="s">
        <v>84</v>
      </c>
      <c r="K15" s="89" t="s">
        <v>86</v>
      </c>
      <c r="L15" s="89" t="s">
        <v>87</v>
      </c>
      <c r="M15" s="89" t="s">
        <v>88</v>
      </c>
      <c r="N15" s="90" t="s">
        <v>1</v>
      </c>
    </row>
    <row r="16" spans="1:14" s="39" customFormat="1" ht="30">
      <c r="A16" s="85"/>
      <c r="B16" s="40" t="s">
        <v>3</v>
      </c>
      <c r="C16" s="40" t="s">
        <v>112</v>
      </c>
      <c r="D16" s="41" t="s">
        <v>113</v>
      </c>
      <c r="E16" s="41"/>
      <c r="F16" s="42" t="s">
        <v>114</v>
      </c>
      <c r="G16" s="81"/>
      <c r="H16" s="45" t="s">
        <v>23</v>
      </c>
      <c r="I16" s="82">
        <v>43047</v>
      </c>
      <c r="J16" s="82" t="s">
        <v>108</v>
      </c>
      <c r="K16" s="45" t="s">
        <v>115</v>
      </c>
      <c r="L16" s="82">
        <v>43049</v>
      </c>
      <c r="M16" s="82" t="s">
        <v>108</v>
      </c>
      <c r="N16" s="83"/>
    </row>
    <row r="17" spans="1:14" s="23" customFormat="1" ht="45">
      <c r="A17" s="86"/>
      <c r="B17" s="40" t="s">
        <v>3</v>
      </c>
      <c r="C17" s="40" t="s">
        <v>112</v>
      </c>
      <c r="D17" s="43" t="s">
        <v>113</v>
      </c>
      <c r="E17" s="43" t="s">
        <v>117</v>
      </c>
      <c r="F17" s="44" t="s">
        <v>116</v>
      </c>
      <c r="G17" s="44"/>
      <c r="H17" s="45" t="s">
        <v>23</v>
      </c>
      <c r="I17" s="82">
        <v>43047</v>
      </c>
      <c r="J17" s="82" t="s">
        <v>108</v>
      </c>
      <c r="K17" s="45" t="s">
        <v>22</v>
      </c>
      <c r="L17" s="82">
        <v>43049</v>
      </c>
      <c r="M17" s="82" t="s">
        <v>108</v>
      </c>
      <c r="N17" s="84"/>
    </row>
    <row r="18" spans="1:14" s="23" customFormat="1" ht="45">
      <c r="A18" s="86"/>
      <c r="B18" s="40" t="s">
        <v>3</v>
      </c>
      <c r="C18" s="40" t="s">
        <v>112</v>
      </c>
      <c r="D18" s="43" t="s">
        <v>113</v>
      </c>
      <c r="E18" s="43" t="s">
        <v>118</v>
      </c>
      <c r="F18" s="44" t="s">
        <v>116</v>
      </c>
      <c r="G18" s="44"/>
      <c r="H18" s="45" t="s">
        <v>115</v>
      </c>
      <c r="I18" s="82">
        <v>43047</v>
      </c>
      <c r="J18" s="82" t="s">
        <v>108</v>
      </c>
      <c r="K18" s="45" t="s">
        <v>22</v>
      </c>
      <c r="L18" s="82"/>
      <c r="M18" s="82"/>
      <c r="N18" s="84"/>
    </row>
    <row r="19" spans="1:14" s="23" customFormat="1" ht="15">
      <c r="A19" s="86"/>
      <c r="B19" s="40"/>
      <c r="C19" s="40"/>
      <c r="D19" s="43"/>
      <c r="E19" s="43"/>
      <c r="F19" s="44"/>
      <c r="G19" s="44"/>
      <c r="H19" s="45"/>
      <c r="I19" s="82"/>
      <c r="J19" s="82"/>
      <c r="K19" s="45"/>
      <c r="L19" s="82"/>
      <c r="M19" s="82"/>
      <c r="N19" s="84"/>
    </row>
    <row r="20" spans="1:14" ht="15">
      <c r="A20" s="86"/>
      <c r="B20" s="40"/>
      <c r="C20" s="40"/>
      <c r="D20" s="43"/>
      <c r="E20" s="43"/>
      <c r="F20" s="44"/>
      <c r="G20" s="44"/>
      <c r="H20" s="45"/>
      <c r="I20" s="82"/>
      <c r="J20" s="82"/>
      <c r="K20" s="45"/>
      <c r="L20" s="82"/>
      <c r="M20" s="82"/>
      <c r="N20" s="84"/>
    </row>
    <row r="21" spans="1:14" ht="15">
      <c r="A21" s="86"/>
      <c r="B21" s="40"/>
      <c r="C21" s="40"/>
      <c r="D21" s="43"/>
      <c r="E21" s="43"/>
      <c r="F21" s="44"/>
      <c r="G21" s="44"/>
      <c r="H21" s="45"/>
      <c r="I21" s="82"/>
      <c r="J21" s="82"/>
      <c r="K21" s="45"/>
      <c r="L21" s="82"/>
      <c r="M21" s="82"/>
      <c r="N21" s="84"/>
    </row>
    <row r="22" spans="1:14" ht="15">
      <c r="A22" s="86"/>
      <c r="B22" s="40"/>
      <c r="C22" s="40"/>
      <c r="D22" s="43"/>
      <c r="E22" s="43"/>
      <c r="F22" s="44"/>
      <c r="G22" s="44"/>
      <c r="H22" s="45"/>
      <c r="I22" s="82"/>
      <c r="J22" s="82"/>
      <c r="K22" s="45"/>
      <c r="L22" s="82"/>
      <c r="M22" s="82"/>
      <c r="N22" s="84"/>
    </row>
    <row r="23" spans="1:14" ht="15">
      <c r="A23" s="86"/>
      <c r="B23" s="40"/>
      <c r="C23" s="40"/>
      <c r="D23" s="43"/>
      <c r="E23" s="43"/>
      <c r="F23" s="44"/>
      <c r="G23" s="44"/>
      <c r="H23" s="45"/>
      <c r="I23" s="82"/>
      <c r="J23" s="82"/>
      <c r="K23" s="45"/>
      <c r="L23" s="82"/>
      <c r="M23" s="82"/>
      <c r="N23" s="84"/>
    </row>
    <row r="24" spans="1:14" ht="15">
      <c r="A24" s="86"/>
      <c r="B24" s="40"/>
      <c r="C24" s="40"/>
      <c r="D24" s="43"/>
      <c r="E24" s="43"/>
      <c r="F24" s="44"/>
      <c r="G24" s="44"/>
      <c r="H24" s="45"/>
      <c r="I24" s="82"/>
      <c r="J24" s="82"/>
      <c r="K24" s="45"/>
      <c r="L24" s="82"/>
      <c r="M24" s="82"/>
      <c r="N24" s="84"/>
    </row>
    <row r="25" spans="1:14" ht="15">
      <c r="A25" s="86"/>
      <c r="B25" s="40"/>
      <c r="C25" s="40"/>
      <c r="D25" s="43"/>
      <c r="E25" s="43"/>
      <c r="F25" s="44"/>
      <c r="G25" s="44"/>
      <c r="H25" s="45"/>
      <c r="I25" s="82"/>
      <c r="J25" s="82"/>
      <c r="K25" s="45"/>
      <c r="L25" s="82"/>
      <c r="M25" s="82"/>
      <c r="N25" s="84"/>
    </row>
    <row r="26" spans="1:14" ht="15">
      <c r="A26" s="86"/>
      <c r="B26" s="40"/>
      <c r="C26" s="40"/>
      <c r="D26" s="43"/>
      <c r="E26" s="43"/>
      <c r="F26" s="44"/>
      <c r="G26" s="44"/>
      <c r="H26" s="45"/>
      <c r="I26" s="82"/>
      <c r="J26" s="82"/>
      <c r="K26" s="45"/>
      <c r="L26" s="82"/>
      <c r="M26" s="82"/>
      <c r="N26" s="84"/>
    </row>
    <row r="27" spans="1:14" ht="15">
      <c r="A27" s="86"/>
      <c r="B27" s="40"/>
      <c r="C27" s="40"/>
      <c r="D27" s="43"/>
      <c r="E27" s="43"/>
      <c r="F27" s="44"/>
      <c r="G27" s="44"/>
      <c r="H27" s="45"/>
      <c r="I27" s="82"/>
      <c r="J27" s="82"/>
      <c r="K27" s="45"/>
      <c r="L27" s="82"/>
      <c r="M27" s="82"/>
      <c r="N27" s="84"/>
    </row>
    <row r="28" spans="1:14" ht="15">
      <c r="A28" s="86"/>
      <c r="B28" s="40"/>
      <c r="C28" s="40"/>
      <c r="D28" s="43"/>
      <c r="E28" s="43"/>
      <c r="F28" s="44"/>
      <c r="G28" s="44"/>
      <c r="H28" s="45"/>
      <c r="I28" s="82"/>
      <c r="J28" s="82"/>
      <c r="K28" s="45"/>
      <c r="L28" s="82"/>
      <c r="M28" s="82"/>
      <c r="N28" s="84"/>
    </row>
    <row r="29" spans="1:14" ht="15">
      <c r="A29" s="86"/>
      <c r="B29" s="40"/>
      <c r="C29" s="40"/>
      <c r="D29" s="43"/>
      <c r="E29" s="43"/>
      <c r="F29" s="44"/>
      <c r="G29" s="44"/>
      <c r="H29" s="45"/>
      <c r="I29" s="82"/>
      <c r="J29" s="82"/>
      <c r="K29" s="45"/>
      <c r="L29" s="82"/>
      <c r="M29" s="82"/>
      <c r="N29" s="84"/>
    </row>
    <row r="30" spans="1:14" ht="15">
      <c r="A30" s="86"/>
      <c r="B30" s="40"/>
      <c r="C30" s="40"/>
      <c r="D30" s="43"/>
      <c r="E30" s="43"/>
      <c r="F30" s="44"/>
      <c r="G30" s="44"/>
      <c r="H30" s="45"/>
      <c r="I30" s="82"/>
      <c r="J30" s="82"/>
      <c r="K30" s="45"/>
      <c r="L30" s="82"/>
      <c r="M30" s="82"/>
      <c r="N30" s="84"/>
    </row>
    <row r="31" spans="1:14" ht="15">
      <c r="A31" s="86"/>
      <c r="B31" s="40"/>
      <c r="C31" s="40"/>
      <c r="D31" s="43"/>
      <c r="E31" s="43"/>
      <c r="F31" s="44"/>
      <c r="G31" s="44"/>
      <c r="H31" s="45"/>
      <c r="I31" s="82"/>
      <c r="J31" s="82"/>
      <c r="K31" s="45"/>
      <c r="L31" s="82"/>
      <c r="M31" s="82"/>
      <c r="N31" s="84"/>
    </row>
    <row r="32" spans="1:14" ht="15">
      <c r="A32" s="86"/>
      <c r="B32" s="40"/>
      <c r="C32" s="40"/>
      <c r="D32" s="43"/>
      <c r="E32" s="43"/>
      <c r="F32" s="44"/>
      <c r="G32" s="44"/>
      <c r="H32" s="45"/>
      <c r="I32" s="82"/>
      <c r="J32" s="82"/>
      <c r="K32" s="45"/>
      <c r="L32" s="82"/>
      <c r="M32" s="82"/>
      <c r="N32" s="84"/>
    </row>
    <row r="33" spans="1:14" ht="15">
      <c r="A33" s="86"/>
      <c r="B33" s="40"/>
      <c r="C33" s="40"/>
      <c r="D33" s="43"/>
      <c r="E33" s="43"/>
      <c r="F33" s="44"/>
      <c r="G33" s="44"/>
      <c r="H33" s="45"/>
      <c r="I33" s="82"/>
      <c r="J33" s="82"/>
      <c r="K33" s="45"/>
      <c r="L33" s="82"/>
      <c r="M33" s="82"/>
      <c r="N33" s="84"/>
    </row>
    <row r="34" spans="1:14" ht="15">
      <c r="A34" s="86"/>
      <c r="B34" s="40"/>
      <c r="C34" s="40"/>
      <c r="D34" s="43"/>
      <c r="E34" s="43"/>
      <c r="F34" s="44"/>
      <c r="G34" s="44"/>
      <c r="H34" s="45"/>
      <c r="I34" s="82"/>
      <c r="J34" s="82"/>
      <c r="K34" s="45"/>
      <c r="L34" s="82"/>
      <c r="M34" s="82"/>
      <c r="N34" s="84"/>
    </row>
    <row r="35" spans="1:14" ht="15">
      <c r="A35" s="86"/>
      <c r="B35" s="40"/>
      <c r="C35" s="40"/>
      <c r="D35" s="43"/>
      <c r="E35" s="43"/>
      <c r="F35" s="44"/>
      <c r="G35" s="44"/>
      <c r="H35" s="45"/>
      <c r="I35" s="82"/>
      <c r="J35" s="82"/>
      <c r="K35" s="45"/>
      <c r="L35" s="82"/>
      <c r="M35" s="82"/>
      <c r="N35" s="84"/>
    </row>
    <row r="36" spans="1:14" ht="15">
      <c r="A36" s="86"/>
      <c r="B36" s="40"/>
      <c r="C36" s="40"/>
      <c r="D36" s="43"/>
      <c r="E36" s="43"/>
      <c r="F36" s="44"/>
      <c r="G36" s="44"/>
      <c r="H36" s="45"/>
      <c r="I36" s="82"/>
      <c r="J36" s="82"/>
      <c r="K36" s="45"/>
      <c r="L36" s="82"/>
      <c r="M36" s="82"/>
      <c r="N36" s="84"/>
    </row>
    <row r="37" spans="1:14" ht="15">
      <c r="A37" s="86"/>
      <c r="B37" s="40"/>
      <c r="C37" s="40"/>
      <c r="D37" s="43"/>
      <c r="E37" s="43"/>
      <c r="F37" s="44"/>
      <c r="G37" s="44"/>
      <c r="H37" s="45"/>
      <c r="I37" s="82"/>
      <c r="J37" s="82"/>
      <c r="K37" s="45"/>
      <c r="L37" s="82"/>
      <c r="M37" s="82"/>
      <c r="N37" s="84"/>
    </row>
    <row r="38" spans="1:14" ht="15">
      <c r="A38" s="86"/>
      <c r="B38" s="40"/>
      <c r="C38" s="40"/>
      <c r="D38" s="43"/>
      <c r="E38" s="43"/>
      <c r="F38" s="44"/>
      <c r="G38" s="44"/>
      <c r="H38" s="45"/>
      <c r="I38" s="82"/>
      <c r="J38" s="82"/>
      <c r="K38" s="45"/>
      <c r="L38" s="82"/>
      <c r="M38" s="82"/>
      <c r="N38" s="84"/>
    </row>
    <row r="39" spans="1:14" ht="15">
      <c r="A39" s="86"/>
      <c r="B39" s="40"/>
      <c r="C39" s="40"/>
      <c r="D39" s="43"/>
      <c r="E39" s="43"/>
      <c r="F39" s="44"/>
      <c r="G39" s="44"/>
      <c r="H39" s="45"/>
      <c r="I39" s="82"/>
      <c r="J39" s="82"/>
      <c r="K39" s="45"/>
      <c r="L39" s="82"/>
      <c r="M39" s="82"/>
      <c r="N39" s="84"/>
    </row>
  </sheetData>
  <dataConsolidate/>
  <mergeCells count="4">
    <mergeCell ref="B3:B4"/>
    <mergeCell ref="C3:C4"/>
    <mergeCell ref="B8:C8"/>
    <mergeCell ref="D8:E8"/>
  </mergeCells>
  <conditionalFormatting sqref="C5">
    <cfRule type="dataBar" priority="1">
      <dataBar showValue="0">
        <cfvo type="min"/>
        <cfvo type="max"/>
        <color rgb="FF638EC6"/>
      </dataBar>
      <extLst>
        <ext xmlns:x14="http://schemas.microsoft.com/office/spreadsheetml/2009/9/main" uri="{B025F937-C7B1-47D3-B67F-A62EFF666E3E}">
          <x14:id>{D0A7AF43-D756-46AF-B0C5-432FD7EA4159}</x14:id>
        </ext>
      </extLst>
    </cfRule>
  </conditionalFormatting>
  <dataValidations count="1">
    <dataValidation type="list" allowBlank="1" showErrorMessage="1" sqref="H40:H146 H14">
      <formula1>#REF!</formula1>
      <formula2>0</formula2>
    </dataValidation>
  </dataValidations>
  <printOptions gridLines="1"/>
  <pageMargins left="0.34" right="0.41" top="0.52" bottom="0.49" header="0.5" footer="0.5"/>
  <pageSetup paperSize="9" scale="80" orientation="landscape" horizontalDpi="300" verticalDpi="300" r:id="rId1"/>
  <headerFooter alignWithMargins="0"/>
  <colBreaks count="1" manualBreakCount="1">
    <brk id="13" max="1048575" man="1"/>
  </colBreak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D0A7AF43-D756-46AF-B0C5-432FD7EA4159}">
            <x14:dataBar minLength="0" maxLength="100" gradient="0" direction="leftToRight">
              <x14:cfvo type="autoMin"/>
              <x14:cfvo type="autoMax"/>
              <x14:negativeFillColor rgb="FFFF0000"/>
              <x14:axisColor rgb="FF000000"/>
            </x14:dataBar>
          </x14:cfRule>
          <xm:sqref>C5</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Info!$D$3:$D$7</xm:f>
          </x14:formula1>
          <xm:sqref>B16:B39</xm:sqref>
        </x14:dataValidation>
        <x14:dataValidation type="list" showInputMessage="1" showErrorMessage="1">
          <x14:formula1>
            <xm:f>Info!$F$3:$F$6</xm:f>
          </x14:formula1>
          <xm:sqref>K16:K39 H16:H39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topLeftCell="F7" zoomScaleNormal="100" zoomScaleSheetLayoutView="80" workbookViewId="0">
      <selection activeCell="E11" sqref="E11"/>
    </sheetView>
  </sheetViews>
  <sheetFormatPr defaultRowHeight="12.75"/>
  <cols>
    <col min="1" max="1" width="5.375" style="7" customWidth="1"/>
    <col min="2" max="7" width="32.5" style="7" customWidth="1"/>
    <col min="8" max="8" width="18.75" style="7" customWidth="1"/>
    <col min="9" max="11" width="18.75" style="19" customWidth="1"/>
    <col min="12" max="12" width="18.75" style="7" customWidth="1"/>
    <col min="13" max="13" width="18.75" style="24" customWidth="1"/>
    <col min="14" max="14" width="35.625" style="7" customWidth="1"/>
    <col min="15" max="15" width="9" style="7"/>
    <col min="16" max="16" width="9" style="7" customWidth="1"/>
    <col min="17" max="16384" width="9" style="7"/>
  </cols>
  <sheetData>
    <row r="1" spans="1:14" ht="19.5" customHeight="1">
      <c r="B1" s="80" t="s">
        <v>58</v>
      </c>
      <c r="C1" s="80"/>
      <c r="D1" s="80"/>
      <c r="E1" s="80"/>
      <c r="F1" s="19"/>
      <c r="G1" s="19"/>
    </row>
    <row r="2" spans="1:14">
      <c r="A2" s="78"/>
      <c r="B2" s="74" t="s">
        <v>62</v>
      </c>
      <c r="C2" s="94" t="str">
        <f>TEXT('Test case List'!C12,"")</f>
        <v>Chức năng 4</v>
      </c>
      <c r="D2" s="74" t="s">
        <v>65</v>
      </c>
      <c r="E2" s="95" t="s">
        <v>129</v>
      </c>
      <c r="F2" s="19"/>
      <c r="G2" s="19"/>
      <c r="H2" s="19"/>
    </row>
    <row r="3" spans="1:14">
      <c r="A3" s="78"/>
      <c r="B3" s="137" t="s">
        <v>20</v>
      </c>
      <c r="C3" s="139" t="str">
        <f>TEXT('Test case List'!E12,"")</f>
        <v>Xây dựng trang sửa và xóa người dùng cho người sử dụng có quyền quản trị admin. Trong trang sửa cũng được phép thay đổi quyền của người sử dụng có quyền member lên quyền  quản  trị  admin.  Người dùng có quyền member không được phép truy cập trang này</v>
      </c>
      <c r="D3" s="74" t="s">
        <v>64</v>
      </c>
      <c r="E3" s="96">
        <v>43046</v>
      </c>
      <c r="F3" s="19"/>
      <c r="G3" s="19"/>
      <c r="H3" s="19"/>
    </row>
    <row r="4" spans="1:14" ht="85.5" customHeight="1">
      <c r="A4" s="78"/>
      <c r="B4" s="138"/>
      <c r="C4" s="140"/>
      <c r="D4" s="74" t="s">
        <v>66</v>
      </c>
      <c r="E4" s="95" t="s">
        <v>129</v>
      </c>
      <c r="F4" s="19"/>
      <c r="G4" s="19"/>
      <c r="H4" s="19"/>
    </row>
    <row r="5" spans="1:14">
      <c r="A5" s="78"/>
      <c r="B5" s="75" t="s">
        <v>63</v>
      </c>
      <c r="C5" s="73" t="str">
        <f>IF(C11+C12+C13=0,"READY TO START",IF(OR(C9=C11+C12+C13,AND(E9&gt;0,E9=E11+E12+E13)),"DONE",IF(C9&lt;&gt;C11+C12+C13,"IN PROGRESS",)))</f>
        <v>DONE</v>
      </c>
      <c r="D5" s="74" t="s">
        <v>67</v>
      </c>
      <c r="E5" s="96">
        <v>43048</v>
      </c>
      <c r="F5" s="19"/>
      <c r="G5" s="19"/>
      <c r="H5" s="19"/>
    </row>
    <row r="6" spans="1:14">
      <c r="A6" s="25"/>
      <c r="B6" s="36"/>
      <c r="C6" s="36"/>
      <c r="D6" s="36"/>
      <c r="E6" s="36"/>
      <c r="F6" s="19"/>
      <c r="G6" s="19"/>
    </row>
    <row r="7" spans="1:14">
      <c r="A7" s="25"/>
      <c r="B7" s="80" t="s">
        <v>59</v>
      </c>
      <c r="C7" s="80"/>
      <c r="D7" s="80"/>
      <c r="E7" s="80"/>
      <c r="F7" s="19"/>
      <c r="G7" s="19"/>
    </row>
    <row r="8" spans="1:14">
      <c r="A8" s="25"/>
      <c r="B8" s="141" t="s">
        <v>60</v>
      </c>
      <c r="C8" s="141"/>
      <c r="D8" s="142" t="s">
        <v>61</v>
      </c>
      <c r="E8" s="143"/>
      <c r="F8" s="19"/>
      <c r="G8" s="19"/>
    </row>
    <row r="9" spans="1:14" ht="12.75" customHeight="1">
      <c r="A9" s="78"/>
      <c r="B9" s="77" t="s">
        <v>68</v>
      </c>
      <c r="C9" s="72">
        <v>4</v>
      </c>
      <c r="D9" s="77" t="s">
        <v>68</v>
      </c>
      <c r="E9" s="72">
        <v>4</v>
      </c>
      <c r="F9" s="19"/>
      <c r="G9" s="19"/>
    </row>
    <row r="10" spans="1:14">
      <c r="A10" s="78"/>
      <c r="B10" s="77" t="s">
        <v>69</v>
      </c>
      <c r="C10" s="76">
        <v>1</v>
      </c>
      <c r="D10" s="77" t="s">
        <v>69</v>
      </c>
      <c r="E10" s="76">
        <f>COUNTIF(Function310[2nd Test Result],OR(Info!$F$4,""))</f>
        <v>0</v>
      </c>
      <c r="F10" s="19"/>
      <c r="G10" s="19"/>
    </row>
    <row r="11" spans="1:14">
      <c r="A11" s="78"/>
      <c r="B11" s="77" t="s">
        <v>70</v>
      </c>
      <c r="C11" s="76">
        <f>COUNTIF(Function310[1st Test Result],Info!$F$3)</f>
        <v>0</v>
      </c>
      <c r="D11" s="77" t="s">
        <v>70</v>
      </c>
      <c r="E11" s="76">
        <v>4</v>
      </c>
      <c r="F11" s="19"/>
      <c r="G11" s="19"/>
    </row>
    <row r="12" spans="1:14">
      <c r="A12" s="78"/>
      <c r="B12" s="77" t="s">
        <v>71</v>
      </c>
      <c r="C12" s="76">
        <v>3</v>
      </c>
      <c r="D12" s="77" t="s">
        <v>71</v>
      </c>
      <c r="E12" s="76">
        <f>COUNTIF(Function310[2nd Test Result],Info!$F$5)</f>
        <v>0</v>
      </c>
      <c r="F12" s="19"/>
      <c r="G12" s="19"/>
    </row>
    <row r="13" spans="1:14">
      <c r="A13" s="78"/>
      <c r="B13" s="77" t="s">
        <v>72</v>
      </c>
      <c r="C13" s="76">
        <f>COUNTIF(Function310[1st Test Result],Info!$F$6)</f>
        <v>0</v>
      </c>
      <c r="D13" s="77" t="s">
        <v>72</v>
      </c>
      <c r="E13" s="76">
        <f>COUNTIF(Function310[2nd Test Result],Info!$F$6)</f>
        <v>0</v>
      </c>
      <c r="F13" s="19"/>
      <c r="G13" s="19"/>
    </row>
    <row r="14" spans="1:14" s="20" customFormat="1" ht="15" customHeight="1">
      <c r="D14" s="22"/>
      <c r="E14" s="22"/>
      <c r="F14" s="22"/>
      <c r="G14" s="22"/>
      <c r="H14" s="21"/>
      <c r="I14" s="21"/>
      <c r="J14" s="21"/>
      <c r="K14" s="21"/>
      <c r="L14" s="21"/>
      <c r="M14" s="21"/>
    </row>
    <row r="15" spans="1:14" s="20" customFormat="1" ht="15">
      <c r="A15" s="87" t="s">
        <v>56</v>
      </c>
      <c r="B15" s="88" t="s">
        <v>2</v>
      </c>
      <c r="C15" s="88" t="s">
        <v>76</v>
      </c>
      <c r="D15" s="88" t="s">
        <v>26</v>
      </c>
      <c r="E15" s="88" t="s">
        <v>21</v>
      </c>
      <c r="F15" s="88" t="s">
        <v>78</v>
      </c>
      <c r="G15" s="88" t="s">
        <v>0</v>
      </c>
      <c r="H15" s="89" t="s">
        <v>83</v>
      </c>
      <c r="I15" s="89" t="s">
        <v>85</v>
      </c>
      <c r="J15" s="89" t="s">
        <v>84</v>
      </c>
      <c r="K15" s="89" t="s">
        <v>86</v>
      </c>
      <c r="L15" s="89" t="s">
        <v>87</v>
      </c>
      <c r="M15" s="89" t="s">
        <v>88</v>
      </c>
      <c r="N15" s="90" t="s">
        <v>1</v>
      </c>
    </row>
    <row r="16" spans="1:14" s="39" customFormat="1" ht="30">
      <c r="A16" s="85"/>
      <c r="B16" s="40" t="s">
        <v>3</v>
      </c>
      <c r="C16" s="40" t="s">
        <v>130</v>
      </c>
      <c r="D16" s="41"/>
      <c r="E16" s="41"/>
      <c r="F16" s="42" t="s">
        <v>131</v>
      </c>
      <c r="G16" s="81"/>
      <c r="H16" s="45" t="s">
        <v>115</v>
      </c>
      <c r="I16" s="82">
        <v>43046</v>
      </c>
      <c r="J16" s="82" t="s">
        <v>108</v>
      </c>
      <c r="K16" s="45" t="s">
        <v>126</v>
      </c>
      <c r="L16" s="82">
        <v>43048</v>
      </c>
      <c r="M16" s="82" t="s">
        <v>108</v>
      </c>
      <c r="N16" s="83"/>
    </row>
    <row r="17" spans="1:14" s="23" customFormat="1" ht="45">
      <c r="A17" s="86"/>
      <c r="B17" s="40"/>
      <c r="C17" s="40" t="s">
        <v>130</v>
      </c>
      <c r="D17" s="43" t="s">
        <v>132</v>
      </c>
      <c r="E17" s="43" t="s">
        <v>133</v>
      </c>
      <c r="F17" s="44" t="s">
        <v>134</v>
      </c>
      <c r="G17" s="44"/>
      <c r="H17" s="45" t="s">
        <v>135</v>
      </c>
      <c r="I17" s="82">
        <v>43046</v>
      </c>
      <c r="J17" s="82" t="s">
        <v>108</v>
      </c>
      <c r="K17" s="45" t="s">
        <v>126</v>
      </c>
      <c r="L17" s="82">
        <v>43048</v>
      </c>
      <c r="M17" s="82" t="s">
        <v>108</v>
      </c>
      <c r="N17" s="84"/>
    </row>
    <row r="18" spans="1:14" s="23" customFormat="1" ht="30">
      <c r="A18" s="86"/>
      <c r="B18" s="40"/>
      <c r="C18" s="40" t="s">
        <v>136</v>
      </c>
      <c r="D18" s="43" t="s">
        <v>137</v>
      </c>
      <c r="E18" s="43"/>
      <c r="F18" s="44" t="s">
        <v>138</v>
      </c>
      <c r="G18" s="44"/>
      <c r="H18" s="45" t="s">
        <v>135</v>
      </c>
      <c r="I18" s="82">
        <v>43046</v>
      </c>
      <c r="J18" s="82" t="s">
        <v>100</v>
      </c>
      <c r="K18" s="45" t="s">
        <v>22</v>
      </c>
      <c r="L18" s="82">
        <v>43048</v>
      </c>
      <c r="M18" s="82" t="s">
        <v>100</v>
      </c>
      <c r="N18" s="84"/>
    </row>
    <row r="19" spans="1:14" s="23" customFormat="1" ht="45">
      <c r="A19" s="86"/>
      <c r="B19" s="40"/>
      <c r="C19" s="40" t="s">
        <v>136</v>
      </c>
      <c r="D19" s="43" t="s">
        <v>137</v>
      </c>
      <c r="E19" s="43" t="s">
        <v>133</v>
      </c>
      <c r="F19" s="44" t="s">
        <v>139</v>
      </c>
      <c r="G19" s="44"/>
      <c r="H19" s="45" t="s">
        <v>135</v>
      </c>
      <c r="I19" s="82">
        <v>43046</v>
      </c>
      <c r="J19" s="82" t="s">
        <v>100</v>
      </c>
      <c r="K19" s="45" t="s">
        <v>22</v>
      </c>
      <c r="L19" s="82">
        <v>43048</v>
      </c>
      <c r="M19" s="82" t="s">
        <v>100</v>
      </c>
      <c r="N19" s="84"/>
    </row>
    <row r="20" spans="1:14" ht="15">
      <c r="A20" s="86"/>
      <c r="B20" s="40"/>
      <c r="C20" s="40"/>
      <c r="D20" s="43"/>
      <c r="E20" s="43"/>
      <c r="F20" s="44"/>
      <c r="G20" s="44"/>
      <c r="H20" s="45"/>
      <c r="I20" s="82"/>
      <c r="J20" s="82"/>
      <c r="K20" s="45"/>
      <c r="L20" s="82"/>
      <c r="M20" s="82"/>
      <c r="N20" s="84"/>
    </row>
    <row r="21" spans="1:14" ht="15">
      <c r="A21" s="86"/>
      <c r="B21" s="40"/>
      <c r="C21" s="40"/>
      <c r="D21" s="43"/>
      <c r="E21" s="43"/>
      <c r="F21" s="44"/>
      <c r="G21" s="44"/>
      <c r="H21" s="45"/>
      <c r="I21" s="82"/>
      <c r="J21" s="82"/>
      <c r="K21" s="45"/>
      <c r="L21" s="82"/>
      <c r="M21" s="82"/>
      <c r="N21" s="84"/>
    </row>
    <row r="22" spans="1:14" ht="15">
      <c r="A22" s="86"/>
      <c r="B22" s="40"/>
      <c r="C22" s="40"/>
      <c r="D22" s="43"/>
      <c r="E22" s="43"/>
      <c r="F22" s="44"/>
      <c r="G22" s="44"/>
      <c r="H22" s="45"/>
      <c r="I22" s="82"/>
      <c r="J22" s="82"/>
      <c r="K22" s="45"/>
      <c r="L22" s="82"/>
      <c r="M22" s="82"/>
      <c r="N22" s="84"/>
    </row>
    <row r="23" spans="1:14" ht="15">
      <c r="A23" s="86"/>
      <c r="B23" s="40"/>
      <c r="C23" s="40"/>
      <c r="D23" s="43"/>
      <c r="E23" s="43"/>
      <c r="F23" s="44"/>
      <c r="G23" s="44"/>
      <c r="H23" s="45"/>
      <c r="I23" s="82"/>
      <c r="J23" s="82"/>
      <c r="K23" s="45"/>
      <c r="L23" s="82"/>
      <c r="M23" s="82"/>
      <c r="N23" s="84"/>
    </row>
    <row r="24" spans="1:14" ht="15">
      <c r="A24" s="86"/>
      <c r="B24" s="40"/>
      <c r="C24" s="40"/>
      <c r="D24" s="43"/>
      <c r="E24" s="43"/>
      <c r="F24" s="44"/>
      <c r="G24" s="44"/>
      <c r="H24" s="45"/>
      <c r="I24" s="82"/>
      <c r="J24" s="82"/>
      <c r="K24" s="45"/>
      <c r="L24" s="82"/>
      <c r="M24" s="82"/>
      <c r="N24" s="84"/>
    </row>
    <row r="25" spans="1:14" ht="15">
      <c r="A25" s="86"/>
      <c r="B25" s="40"/>
      <c r="C25" s="40"/>
      <c r="D25" s="43"/>
      <c r="E25" s="43"/>
      <c r="F25" s="44"/>
      <c r="G25" s="44"/>
      <c r="H25" s="45"/>
      <c r="I25" s="82"/>
      <c r="J25" s="82"/>
      <c r="K25" s="45"/>
      <c r="L25" s="82"/>
      <c r="M25" s="82"/>
      <c r="N25" s="84"/>
    </row>
    <row r="26" spans="1:14" ht="15">
      <c r="A26" s="86"/>
      <c r="B26" s="40"/>
      <c r="C26" s="40"/>
      <c r="D26" s="43"/>
      <c r="E26" s="43"/>
      <c r="F26" s="44"/>
      <c r="G26" s="44"/>
      <c r="H26" s="45"/>
      <c r="I26" s="82"/>
      <c r="J26" s="82"/>
      <c r="K26" s="45"/>
      <c r="L26" s="82"/>
      <c r="M26" s="82"/>
      <c r="N26" s="84"/>
    </row>
    <row r="27" spans="1:14" ht="15">
      <c r="A27" s="86"/>
      <c r="B27" s="40"/>
      <c r="C27" s="40"/>
      <c r="D27" s="43"/>
      <c r="E27" s="43"/>
      <c r="F27" s="44"/>
      <c r="G27" s="44"/>
      <c r="H27" s="45"/>
      <c r="I27" s="82"/>
      <c r="J27" s="82"/>
      <c r="K27" s="45"/>
      <c r="L27" s="82"/>
      <c r="M27" s="82"/>
      <c r="N27" s="84"/>
    </row>
    <row r="28" spans="1:14" ht="15">
      <c r="A28" s="86"/>
      <c r="B28" s="40"/>
      <c r="C28" s="40"/>
      <c r="D28" s="43"/>
      <c r="E28" s="43"/>
      <c r="F28" s="44"/>
      <c r="G28" s="44"/>
      <c r="H28" s="45"/>
      <c r="I28" s="82"/>
      <c r="J28" s="82"/>
      <c r="K28" s="45"/>
      <c r="L28" s="82"/>
      <c r="M28" s="82"/>
      <c r="N28" s="84"/>
    </row>
    <row r="29" spans="1:14" ht="15">
      <c r="A29" s="86"/>
      <c r="B29" s="40"/>
      <c r="C29" s="40"/>
      <c r="D29" s="43"/>
      <c r="E29" s="43"/>
      <c r="F29" s="44"/>
      <c r="G29" s="44"/>
      <c r="H29" s="45"/>
      <c r="I29" s="82"/>
      <c r="J29" s="82"/>
      <c r="K29" s="45"/>
      <c r="L29" s="82"/>
      <c r="M29" s="82"/>
      <c r="N29" s="84"/>
    </row>
    <row r="30" spans="1:14" ht="15">
      <c r="A30" s="86"/>
      <c r="B30" s="40"/>
      <c r="C30" s="40"/>
      <c r="D30" s="43"/>
      <c r="E30" s="43"/>
      <c r="F30" s="44"/>
      <c r="G30" s="44"/>
      <c r="H30" s="45"/>
      <c r="I30" s="82"/>
      <c r="J30" s="82"/>
      <c r="K30" s="45"/>
      <c r="L30" s="82"/>
      <c r="M30" s="82"/>
      <c r="N30" s="84"/>
    </row>
    <row r="31" spans="1:14" ht="15">
      <c r="A31" s="86"/>
      <c r="B31" s="40"/>
      <c r="C31" s="40"/>
      <c r="D31" s="43"/>
      <c r="E31" s="43"/>
      <c r="F31" s="44"/>
      <c r="G31" s="44"/>
      <c r="H31" s="45"/>
      <c r="I31" s="82"/>
      <c r="J31" s="82"/>
      <c r="K31" s="45"/>
      <c r="L31" s="82"/>
      <c r="M31" s="82"/>
      <c r="N31" s="84"/>
    </row>
    <row r="32" spans="1:14" ht="15">
      <c r="A32" s="86"/>
      <c r="B32" s="40"/>
      <c r="C32" s="40"/>
      <c r="D32" s="43"/>
      <c r="E32" s="43"/>
      <c r="F32" s="44"/>
      <c r="G32" s="44"/>
      <c r="H32" s="45"/>
      <c r="I32" s="82"/>
      <c r="J32" s="82"/>
      <c r="K32" s="45"/>
      <c r="L32" s="82"/>
      <c r="M32" s="82"/>
      <c r="N32" s="84"/>
    </row>
    <row r="33" spans="1:14" ht="15">
      <c r="A33" s="86"/>
      <c r="B33" s="40"/>
      <c r="C33" s="40"/>
      <c r="D33" s="43"/>
      <c r="E33" s="43"/>
      <c r="F33" s="44"/>
      <c r="G33" s="44"/>
      <c r="H33" s="45"/>
      <c r="I33" s="82"/>
      <c r="J33" s="82"/>
      <c r="K33" s="45"/>
      <c r="L33" s="82"/>
      <c r="M33" s="82"/>
      <c r="N33" s="84"/>
    </row>
    <row r="34" spans="1:14" ht="15">
      <c r="A34" s="86"/>
      <c r="B34" s="40"/>
      <c r="C34" s="40"/>
      <c r="D34" s="43"/>
      <c r="E34" s="43"/>
      <c r="F34" s="44"/>
      <c r="G34" s="44"/>
      <c r="H34" s="45"/>
      <c r="I34" s="82"/>
      <c r="J34" s="82"/>
      <c r="K34" s="45"/>
      <c r="L34" s="82"/>
      <c r="M34" s="82"/>
      <c r="N34" s="84"/>
    </row>
    <row r="35" spans="1:14" ht="15">
      <c r="A35" s="86"/>
      <c r="B35" s="40"/>
      <c r="C35" s="40"/>
      <c r="D35" s="43"/>
      <c r="E35" s="43"/>
      <c r="F35" s="44"/>
      <c r="G35" s="44"/>
      <c r="H35" s="45"/>
      <c r="I35" s="82"/>
      <c r="J35" s="82"/>
      <c r="K35" s="45"/>
      <c r="L35" s="82"/>
      <c r="M35" s="82"/>
      <c r="N35" s="84"/>
    </row>
    <row r="36" spans="1:14" ht="15">
      <c r="A36" s="86"/>
      <c r="B36" s="40"/>
      <c r="C36" s="40"/>
      <c r="D36" s="43"/>
      <c r="E36" s="43"/>
      <c r="F36" s="44"/>
      <c r="G36" s="44"/>
      <c r="H36" s="45"/>
      <c r="I36" s="82"/>
      <c r="J36" s="82"/>
      <c r="K36" s="45"/>
      <c r="L36" s="82"/>
      <c r="M36" s="82"/>
      <c r="N36" s="84"/>
    </row>
    <row r="37" spans="1:14" ht="15">
      <c r="A37" s="86"/>
      <c r="B37" s="40"/>
      <c r="C37" s="40"/>
      <c r="D37" s="43"/>
      <c r="E37" s="43"/>
      <c r="F37" s="44"/>
      <c r="G37" s="44"/>
      <c r="H37" s="45"/>
      <c r="I37" s="82"/>
      <c r="J37" s="82"/>
      <c r="K37" s="45"/>
      <c r="L37" s="82"/>
      <c r="M37" s="82"/>
      <c r="N37" s="84"/>
    </row>
    <row r="38" spans="1:14" ht="15">
      <c r="A38" s="86"/>
      <c r="B38" s="40"/>
      <c r="C38" s="40"/>
      <c r="D38" s="43"/>
      <c r="E38" s="43"/>
      <c r="F38" s="44"/>
      <c r="G38" s="44"/>
      <c r="H38" s="45"/>
      <c r="I38" s="82"/>
      <c r="J38" s="82"/>
      <c r="K38" s="45"/>
      <c r="L38" s="82"/>
      <c r="M38" s="82"/>
      <c r="N38" s="84"/>
    </row>
    <row r="39" spans="1:14" ht="15">
      <c r="A39" s="86"/>
      <c r="B39" s="40"/>
      <c r="C39" s="40"/>
      <c r="D39" s="43"/>
      <c r="E39" s="43"/>
      <c r="F39" s="44"/>
      <c r="G39" s="44"/>
      <c r="H39" s="45"/>
      <c r="I39" s="82"/>
      <c r="J39" s="82"/>
      <c r="K39" s="45"/>
      <c r="L39" s="82"/>
      <c r="M39" s="82"/>
      <c r="N39" s="84"/>
    </row>
  </sheetData>
  <dataConsolidate/>
  <mergeCells count="4">
    <mergeCell ref="B3:B4"/>
    <mergeCell ref="C3:C4"/>
    <mergeCell ref="B8:C8"/>
    <mergeCell ref="D8:E8"/>
  </mergeCells>
  <conditionalFormatting sqref="C5">
    <cfRule type="dataBar" priority="1">
      <dataBar showValue="0">
        <cfvo type="min"/>
        <cfvo type="max"/>
        <color rgb="FF638EC6"/>
      </dataBar>
      <extLst>
        <ext xmlns:x14="http://schemas.microsoft.com/office/spreadsheetml/2009/9/main" uri="{B025F937-C7B1-47D3-B67F-A62EFF666E3E}">
          <x14:id>{26B663B3-4989-4749-8BA1-3CE0DFF5533D}</x14:id>
        </ext>
      </extLst>
    </cfRule>
  </conditionalFormatting>
  <dataValidations count="1">
    <dataValidation type="list" allowBlank="1" showErrorMessage="1" sqref="H40:H146 H14">
      <formula1>#REF!</formula1>
      <formula2>0</formula2>
    </dataValidation>
  </dataValidations>
  <printOptions gridLines="1"/>
  <pageMargins left="0.34" right="0.41" top="0.52" bottom="0.49" header="0.5" footer="0.5"/>
  <pageSetup paperSize="9" scale="80" orientation="landscape" horizontalDpi="300" verticalDpi="300" r:id="rId1"/>
  <headerFooter alignWithMargins="0"/>
  <colBreaks count="1" manualBreakCount="1">
    <brk id="13" max="1048575" man="1"/>
  </colBreak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26B663B3-4989-4749-8BA1-3CE0DFF5533D}">
            <x14:dataBar minLength="0" maxLength="100" gradient="0" direction="leftToRight">
              <x14:cfvo type="autoMin"/>
              <x14:cfvo type="autoMax"/>
              <x14:negativeFillColor rgb="FFFF0000"/>
              <x14:axisColor rgb="FF000000"/>
            </x14:dataBar>
          </x14:cfRule>
          <xm:sqref>C5</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14:formula1>
            <xm:f>Info!$F$3:$F$6</xm:f>
          </x14:formula1>
          <xm:sqref>K16:K39 H16:H39</xm:sqref>
        </x14:dataValidation>
        <x14:dataValidation type="list" allowBlank="1" showInputMessage="1" showErrorMessage="1">
          <x14:formula1>
            <xm:f>Info!$D$3:$D$7</xm:f>
          </x14:formula1>
          <xm:sqref>B16:B39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zoomScaleNormal="100" zoomScaleSheetLayoutView="80" workbookViewId="0">
      <selection activeCell="E2" sqref="E2:E5"/>
    </sheetView>
  </sheetViews>
  <sheetFormatPr defaultRowHeight="12.75"/>
  <cols>
    <col min="1" max="1" width="5.375" style="7" customWidth="1"/>
    <col min="2" max="7" width="32.5" style="7" customWidth="1"/>
    <col min="8" max="8" width="18.75" style="7" customWidth="1"/>
    <col min="9" max="11" width="18.75" style="19" customWidth="1"/>
    <col min="12" max="12" width="18.75" style="7" customWidth="1"/>
    <col min="13" max="13" width="18.75" style="24" customWidth="1"/>
    <col min="14" max="14" width="35.625" style="7" customWidth="1"/>
    <col min="15" max="15" width="9" style="7"/>
    <col min="16" max="16" width="9" style="7" customWidth="1"/>
    <col min="17" max="16384" width="9" style="7"/>
  </cols>
  <sheetData>
    <row r="1" spans="1:14" ht="19.5" customHeight="1">
      <c r="B1" s="80" t="s">
        <v>58</v>
      </c>
      <c r="C1" s="80"/>
      <c r="D1" s="80"/>
      <c r="E1" s="80"/>
      <c r="F1" s="19"/>
      <c r="G1" s="19"/>
    </row>
    <row r="2" spans="1:14">
      <c r="A2" s="78"/>
      <c r="B2" s="74" t="s">
        <v>62</v>
      </c>
      <c r="C2" s="94" t="e">
        <f>TEXT('Test case List'!#REF!,"")</f>
        <v>#REF!</v>
      </c>
      <c r="D2" s="74" t="s">
        <v>65</v>
      </c>
      <c r="E2" s="95" t="s">
        <v>30</v>
      </c>
      <c r="F2" s="19"/>
      <c r="G2" s="19"/>
      <c r="H2" s="19"/>
    </row>
    <row r="3" spans="1:14">
      <c r="A3" s="78"/>
      <c r="B3" s="137" t="s">
        <v>20</v>
      </c>
      <c r="C3" s="139" t="e">
        <f>TEXT('Test case List'!#REF!,"")</f>
        <v>#REF!</v>
      </c>
      <c r="D3" s="74" t="s">
        <v>64</v>
      </c>
      <c r="E3" s="96">
        <v>43032</v>
      </c>
      <c r="F3" s="19"/>
      <c r="G3" s="19"/>
      <c r="H3" s="19"/>
    </row>
    <row r="4" spans="1:14" ht="42" customHeight="1">
      <c r="A4" s="78"/>
      <c r="B4" s="138"/>
      <c r="C4" s="140"/>
      <c r="D4" s="74" t="s">
        <v>66</v>
      </c>
      <c r="E4" s="95" t="s">
        <v>30</v>
      </c>
      <c r="F4" s="19"/>
      <c r="G4" s="19"/>
      <c r="H4" s="19"/>
    </row>
    <row r="5" spans="1:14">
      <c r="A5" s="78"/>
      <c r="B5" s="75" t="s">
        <v>63</v>
      </c>
      <c r="C5" s="73" t="str">
        <f>IF(C11+C12+C13=0,"READY TO START",IF(OR(C9=C11+C12+C13,AND(E9&gt;0,E9=E11+E12+E13)),"DONE",IF(C9&lt;&gt;C11+C12+C13,"IN PROGRESS",)))</f>
        <v>READY TO START</v>
      </c>
      <c r="D5" s="74" t="s">
        <v>67</v>
      </c>
      <c r="E5" s="96">
        <v>43034</v>
      </c>
      <c r="F5" s="19"/>
      <c r="G5" s="19"/>
      <c r="H5" s="19"/>
    </row>
    <row r="6" spans="1:14">
      <c r="A6" s="25"/>
      <c r="B6" s="36"/>
      <c r="C6" s="36"/>
      <c r="D6" s="36"/>
      <c r="E6" s="36"/>
      <c r="F6" s="19"/>
      <c r="G6" s="19"/>
    </row>
    <row r="7" spans="1:14">
      <c r="A7" s="25"/>
      <c r="B7" s="80" t="s">
        <v>59</v>
      </c>
      <c r="C7" s="80"/>
      <c r="D7" s="80"/>
      <c r="E7" s="80"/>
      <c r="F7" s="19"/>
      <c r="G7" s="19"/>
    </row>
    <row r="8" spans="1:14">
      <c r="A8" s="25"/>
      <c r="B8" s="141" t="s">
        <v>60</v>
      </c>
      <c r="C8" s="141"/>
      <c r="D8" s="142" t="s">
        <v>61</v>
      </c>
      <c r="E8" s="143"/>
      <c r="F8" s="19"/>
      <c r="G8" s="19"/>
    </row>
    <row r="9" spans="1:14" ht="12.75" customHeight="1">
      <c r="A9" s="78"/>
      <c r="B9" s="77" t="s">
        <v>68</v>
      </c>
      <c r="C9" s="72">
        <f>COUNTA(Function31011['#])</f>
        <v>0</v>
      </c>
      <c r="D9" s="77" t="s">
        <v>68</v>
      </c>
      <c r="E9" s="72">
        <f>COUNTA(Function31011['#])</f>
        <v>0</v>
      </c>
      <c r="F9" s="19"/>
      <c r="G9" s="19"/>
    </row>
    <row r="10" spans="1:14">
      <c r="A10" s="78"/>
      <c r="B10" s="77" t="s">
        <v>69</v>
      </c>
      <c r="C10" s="76">
        <f>COUNTIF(Function31011[1st Test Result],Info!$F$4)</f>
        <v>0</v>
      </c>
      <c r="D10" s="77" t="s">
        <v>69</v>
      </c>
      <c r="E10" s="76">
        <f>COUNTIF(Function31011[2nd Test Result],OR(Info!$F$4,""))</f>
        <v>0</v>
      </c>
      <c r="F10" s="19"/>
      <c r="G10" s="19"/>
    </row>
    <row r="11" spans="1:14">
      <c r="A11" s="78"/>
      <c r="B11" s="77" t="s">
        <v>70</v>
      </c>
      <c r="C11" s="76">
        <f>COUNTIF(Function31011[1st Test Result],Info!$F$3)</f>
        <v>0</v>
      </c>
      <c r="D11" s="77" t="s">
        <v>70</v>
      </c>
      <c r="E11" s="76">
        <f>COUNTIF(Function31011[2nd Test Result],Info!$F$3)</f>
        <v>0</v>
      </c>
      <c r="F11" s="19"/>
      <c r="G11" s="19"/>
    </row>
    <row r="12" spans="1:14">
      <c r="A12" s="78"/>
      <c r="B12" s="77" t="s">
        <v>71</v>
      </c>
      <c r="C12" s="76">
        <f>COUNTIF(Function31011[1st Test Result],Info!$F$5)</f>
        <v>0</v>
      </c>
      <c r="D12" s="77" t="s">
        <v>71</v>
      </c>
      <c r="E12" s="76">
        <f>COUNTIF(Function31011[2nd Test Result],Info!$F$5)</f>
        <v>0</v>
      </c>
      <c r="F12" s="19"/>
      <c r="G12" s="19"/>
    </row>
    <row r="13" spans="1:14">
      <c r="A13" s="78"/>
      <c r="B13" s="77" t="s">
        <v>72</v>
      </c>
      <c r="C13" s="76">
        <f>COUNTIF(Function31011[1st Test Result],Info!$F$6)</f>
        <v>0</v>
      </c>
      <c r="D13" s="77" t="s">
        <v>72</v>
      </c>
      <c r="E13" s="76">
        <f>COUNTIF(Function31011[2nd Test Result],Info!$F$6)</f>
        <v>0</v>
      </c>
      <c r="F13" s="19"/>
      <c r="G13" s="19"/>
    </row>
    <row r="14" spans="1:14" s="20" customFormat="1" ht="15" customHeight="1">
      <c r="D14" s="22"/>
      <c r="E14" s="22"/>
      <c r="F14" s="22"/>
      <c r="G14" s="22"/>
      <c r="H14" s="21"/>
      <c r="I14" s="21"/>
      <c r="J14" s="21"/>
      <c r="K14" s="21"/>
      <c r="L14" s="21"/>
      <c r="M14" s="21"/>
    </row>
    <row r="15" spans="1:14" s="20" customFormat="1" ht="15">
      <c r="A15" s="87" t="s">
        <v>56</v>
      </c>
      <c r="B15" s="88" t="s">
        <v>2</v>
      </c>
      <c r="C15" s="88" t="s">
        <v>76</v>
      </c>
      <c r="D15" s="88" t="s">
        <v>26</v>
      </c>
      <c r="E15" s="88" t="s">
        <v>21</v>
      </c>
      <c r="F15" s="88" t="s">
        <v>78</v>
      </c>
      <c r="G15" s="88" t="s">
        <v>0</v>
      </c>
      <c r="H15" s="89" t="s">
        <v>83</v>
      </c>
      <c r="I15" s="89" t="s">
        <v>85</v>
      </c>
      <c r="J15" s="89" t="s">
        <v>84</v>
      </c>
      <c r="K15" s="89" t="s">
        <v>86</v>
      </c>
      <c r="L15" s="89" t="s">
        <v>87</v>
      </c>
      <c r="M15" s="89" t="s">
        <v>88</v>
      </c>
      <c r="N15" s="90" t="s">
        <v>1</v>
      </c>
    </row>
    <row r="16" spans="1:14" s="39" customFormat="1" ht="15">
      <c r="A16" s="85"/>
      <c r="B16" s="40"/>
      <c r="C16" s="40"/>
      <c r="D16" s="41"/>
      <c r="E16" s="41"/>
      <c r="F16" s="42"/>
      <c r="G16" s="81"/>
      <c r="H16" s="45"/>
      <c r="I16" s="82"/>
      <c r="J16" s="82"/>
      <c r="K16" s="45"/>
      <c r="L16" s="82"/>
      <c r="M16" s="82"/>
      <c r="N16" s="83"/>
    </row>
    <row r="17" spans="1:14" s="23" customFormat="1" ht="15">
      <c r="A17" s="86"/>
      <c r="B17" s="40"/>
      <c r="C17" s="40"/>
      <c r="D17" s="43"/>
      <c r="E17" s="43"/>
      <c r="F17" s="44"/>
      <c r="G17" s="44"/>
      <c r="H17" s="45"/>
      <c r="I17" s="82"/>
      <c r="J17" s="82"/>
      <c r="K17" s="45"/>
      <c r="L17" s="82"/>
      <c r="M17" s="82"/>
      <c r="N17" s="84"/>
    </row>
    <row r="18" spans="1:14" s="23" customFormat="1" ht="15">
      <c r="A18" s="86"/>
      <c r="B18" s="40"/>
      <c r="C18" s="40"/>
      <c r="D18" s="43"/>
      <c r="E18" s="43"/>
      <c r="F18" s="44"/>
      <c r="G18" s="44"/>
      <c r="H18" s="45"/>
      <c r="I18" s="82"/>
      <c r="J18" s="82"/>
      <c r="K18" s="45"/>
      <c r="L18" s="82"/>
      <c r="M18" s="82"/>
      <c r="N18" s="84"/>
    </row>
    <row r="19" spans="1:14" s="23" customFormat="1" ht="15">
      <c r="A19" s="86"/>
      <c r="B19" s="40"/>
      <c r="C19" s="40"/>
      <c r="D19" s="43"/>
      <c r="E19" s="43"/>
      <c r="F19" s="44"/>
      <c r="G19" s="44"/>
      <c r="H19" s="45"/>
      <c r="I19" s="82"/>
      <c r="J19" s="82"/>
      <c r="K19" s="45"/>
      <c r="L19" s="82"/>
      <c r="M19" s="82"/>
      <c r="N19" s="84"/>
    </row>
    <row r="20" spans="1:14" ht="15">
      <c r="A20" s="86"/>
      <c r="B20" s="40"/>
      <c r="C20" s="40"/>
      <c r="D20" s="43"/>
      <c r="E20" s="43"/>
      <c r="F20" s="44"/>
      <c r="G20" s="44"/>
      <c r="H20" s="45"/>
      <c r="I20" s="82"/>
      <c r="J20" s="82"/>
      <c r="K20" s="45"/>
      <c r="L20" s="82"/>
      <c r="M20" s="82"/>
      <c r="N20" s="84"/>
    </row>
    <row r="21" spans="1:14" ht="15">
      <c r="A21" s="86"/>
      <c r="B21" s="40"/>
      <c r="C21" s="40"/>
      <c r="D21" s="43"/>
      <c r="E21" s="43"/>
      <c r="F21" s="44"/>
      <c r="G21" s="44"/>
      <c r="H21" s="45"/>
      <c r="I21" s="82"/>
      <c r="J21" s="82"/>
      <c r="K21" s="45"/>
      <c r="L21" s="82"/>
      <c r="M21" s="82"/>
      <c r="N21" s="84"/>
    </row>
    <row r="22" spans="1:14" ht="15">
      <c r="A22" s="86"/>
      <c r="B22" s="40"/>
      <c r="C22" s="40"/>
      <c r="D22" s="43"/>
      <c r="E22" s="43"/>
      <c r="F22" s="44"/>
      <c r="G22" s="44"/>
      <c r="H22" s="45"/>
      <c r="I22" s="82"/>
      <c r="J22" s="82"/>
      <c r="K22" s="45"/>
      <c r="L22" s="82"/>
      <c r="M22" s="82"/>
      <c r="N22" s="84"/>
    </row>
    <row r="23" spans="1:14" ht="15">
      <c r="A23" s="86"/>
      <c r="B23" s="40"/>
      <c r="C23" s="40"/>
      <c r="D23" s="43"/>
      <c r="E23" s="43"/>
      <c r="F23" s="44"/>
      <c r="G23" s="44"/>
      <c r="H23" s="45"/>
      <c r="I23" s="82"/>
      <c r="J23" s="82"/>
      <c r="K23" s="45"/>
      <c r="L23" s="82"/>
      <c r="M23" s="82"/>
      <c r="N23" s="84"/>
    </row>
    <row r="24" spans="1:14" ht="15">
      <c r="A24" s="86"/>
      <c r="B24" s="40"/>
      <c r="C24" s="40"/>
      <c r="D24" s="43"/>
      <c r="E24" s="43"/>
      <c r="F24" s="44"/>
      <c r="G24" s="44"/>
      <c r="H24" s="45"/>
      <c r="I24" s="82"/>
      <c r="J24" s="82"/>
      <c r="K24" s="45"/>
      <c r="L24" s="82"/>
      <c r="M24" s="82"/>
      <c r="N24" s="84"/>
    </row>
    <row r="25" spans="1:14" ht="15">
      <c r="A25" s="86"/>
      <c r="B25" s="40"/>
      <c r="C25" s="40"/>
      <c r="D25" s="43"/>
      <c r="E25" s="43"/>
      <c r="F25" s="44"/>
      <c r="G25" s="44"/>
      <c r="H25" s="45"/>
      <c r="I25" s="82"/>
      <c r="J25" s="82"/>
      <c r="K25" s="45"/>
      <c r="L25" s="82"/>
      <c r="M25" s="82"/>
      <c r="N25" s="84"/>
    </row>
    <row r="26" spans="1:14" ht="15">
      <c r="A26" s="86"/>
      <c r="B26" s="40"/>
      <c r="C26" s="40"/>
      <c r="D26" s="43"/>
      <c r="E26" s="43"/>
      <c r="F26" s="44"/>
      <c r="G26" s="44"/>
      <c r="H26" s="45"/>
      <c r="I26" s="82"/>
      <c r="J26" s="82"/>
      <c r="K26" s="45"/>
      <c r="L26" s="82"/>
      <c r="M26" s="82"/>
      <c r="N26" s="84"/>
    </row>
    <row r="27" spans="1:14" ht="15">
      <c r="A27" s="86"/>
      <c r="B27" s="40"/>
      <c r="C27" s="40"/>
      <c r="D27" s="43"/>
      <c r="E27" s="43"/>
      <c r="F27" s="44"/>
      <c r="G27" s="44"/>
      <c r="H27" s="45"/>
      <c r="I27" s="82"/>
      <c r="J27" s="82"/>
      <c r="K27" s="45"/>
      <c r="L27" s="82"/>
      <c r="M27" s="82"/>
      <c r="N27" s="84"/>
    </row>
    <row r="28" spans="1:14" ht="15">
      <c r="A28" s="86"/>
      <c r="B28" s="40"/>
      <c r="C28" s="40"/>
      <c r="D28" s="43"/>
      <c r="E28" s="43"/>
      <c r="F28" s="44"/>
      <c r="G28" s="44"/>
      <c r="H28" s="45"/>
      <c r="I28" s="82"/>
      <c r="J28" s="82"/>
      <c r="K28" s="45"/>
      <c r="L28" s="82"/>
      <c r="M28" s="82"/>
      <c r="N28" s="84"/>
    </row>
    <row r="29" spans="1:14" ht="15">
      <c r="A29" s="86"/>
      <c r="B29" s="40"/>
      <c r="C29" s="40"/>
      <c r="D29" s="43"/>
      <c r="E29" s="43"/>
      <c r="F29" s="44"/>
      <c r="G29" s="44"/>
      <c r="H29" s="45"/>
      <c r="I29" s="82"/>
      <c r="J29" s="82"/>
      <c r="K29" s="45"/>
      <c r="L29" s="82"/>
      <c r="M29" s="82"/>
      <c r="N29" s="84"/>
    </row>
    <row r="30" spans="1:14" ht="15">
      <c r="A30" s="86"/>
      <c r="B30" s="40"/>
      <c r="C30" s="40"/>
      <c r="D30" s="43"/>
      <c r="E30" s="43"/>
      <c r="F30" s="44"/>
      <c r="G30" s="44"/>
      <c r="H30" s="45"/>
      <c r="I30" s="82"/>
      <c r="J30" s="82"/>
      <c r="K30" s="45"/>
      <c r="L30" s="82"/>
      <c r="M30" s="82"/>
      <c r="N30" s="84"/>
    </row>
    <row r="31" spans="1:14" ht="15">
      <c r="A31" s="86"/>
      <c r="B31" s="40"/>
      <c r="C31" s="40"/>
      <c r="D31" s="43"/>
      <c r="E31" s="43"/>
      <c r="F31" s="44"/>
      <c r="G31" s="44"/>
      <c r="H31" s="45"/>
      <c r="I31" s="82"/>
      <c r="J31" s="82"/>
      <c r="K31" s="45"/>
      <c r="L31" s="82"/>
      <c r="M31" s="82"/>
      <c r="N31" s="84"/>
    </row>
    <row r="32" spans="1:14" ht="15">
      <c r="A32" s="86"/>
      <c r="B32" s="40"/>
      <c r="C32" s="40"/>
      <c r="D32" s="43"/>
      <c r="E32" s="43"/>
      <c r="F32" s="44"/>
      <c r="G32" s="44"/>
      <c r="H32" s="45"/>
      <c r="I32" s="82"/>
      <c r="J32" s="82"/>
      <c r="K32" s="45"/>
      <c r="L32" s="82"/>
      <c r="M32" s="82"/>
      <c r="N32" s="84"/>
    </row>
    <row r="33" spans="1:14" ht="15">
      <c r="A33" s="86"/>
      <c r="B33" s="40"/>
      <c r="C33" s="40"/>
      <c r="D33" s="43"/>
      <c r="E33" s="43"/>
      <c r="F33" s="44"/>
      <c r="G33" s="44"/>
      <c r="H33" s="45"/>
      <c r="I33" s="82"/>
      <c r="J33" s="82"/>
      <c r="K33" s="45"/>
      <c r="L33" s="82"/>
      <c r="M33" s="82"/>
      <c r="N33" s="84"/>
    </row>
    <row r="34" spans="1:14" ht="15">
      <c r="A34" s="86"/>
      <c r="B34" s="40"/>
      <c r="C34" s="40"/>
      <c r="D34" s="43"/>
      <c r="E34" s="43"/>
      <c r="F34" s="44"/>
      <c r="G34" s="44"/>
      <c r="H34" s="45"/>
      <c r="I34" s="82"/>
      <c r="J34" s="82"/>
      <c r="K34" s="45"/>
      <c r="L34" s="82"/>
      <c r="M34" s="82"/>
      <c r="N34" s="84"/>
    </row>
    <row r="35" spans="1:14" ht="15">
      <c r="A35" s="86"/>
      <c r="B35" s="40"/>
      <c r="C35" s="40"/>
      <c r="D35" s="43"/>
      <c r="E35" s="43"/>
      <c r="F35" s="44"/>
      <c r="G35" s="44"/>
      <c r="H35" s="45"/>
      <c r="I35" s="82"/>
      <c r="J35" s="82"/>
      <c r="K35" s="45"/>
      <c r="L35" s="82"/>
      <c r="M35" s="82"/>
      <c r="N35" s="84"/>
    </row>
    <row r="36" spans="1:14" ht="15">
      <c r="A36" s="86"/>
      <c r="B36" s="40"/>
      <c r="C36" s="40"/>
      <c r="D36" s="43"/>
      <c r="E36" s="43"/>
      <c r="F36" s="44"/>
      <c r="G36" s="44"/>
      <c r="H36" s="45"/>
      <c r="I36" s="82"/>
      <c r="J36" s="82"/>
      <c r="K36" s="45"/>
      <c r="L36" s="82"/>
      <c r="M36" s="82"/>
      <c r="N36" s="84"/>
    </row>
    <row r="37" spans="1:14" ht="15">
      <c r="A37" s="86"/>
      <c r="B37" s="40"/>
      <c r="C37" s="40"/>
      <c r="D37" s="43"/>
      <c r="E37" s="43"/>
      <c r="F37" s="44"/>
      <c r="G37" s="44"/>
      <c r="H37" s="45"/>
      <c r="I37" s="82"/>
      <c r="J37" s="82"/>
      <c r="K37" s="45"/>
      <c r="L37" s="82"/>
      <c r="M37" s="82"/>
      <c r="N37" s="84"/>
    </row>
    <row r="38" spans="1:14" ht="15">
      <c r="A38" s="86"/>
      <c r="B38" s="40"/>
      <c r="C38" s="40"/>
      <c r="D38" s="43"/>
      <c r="E38" s="43"/>
      <c r="F38" s="44"/>
      <c r="G38" s="44"/>
      <c r="H38" s="45"/>
      <c r="I38" s="82"/>
      <c r="J38" s="82"/>
      <c r="K38" s="45"/>
      <c r="L38" s="82"/>
      <c r="M38" s="82"/>
      <c r="N38" s="84"/>
    </row>
    <row r="39" spans="1:14" ht="15">
      <c r="A39" s="86"/>
      <c r="B39" s="40"/>
      <c r="C39" s="40"/>
      <c r="D39" s="43"/>
      <c r="E39" s="43"/>
      <c r="F39" s="44"/>
      <c r="G39" s="44"/>
      <c r="H39" s="45"/>
      <c r="I39" s="82"/>
      <c r="J39" s="82"/>
      <c r="K39" s="45"/>
      <c r="L39" s="82"/>
      <c r="M39" s="82"/>
      <c r="N39" s="84"/>
    </row>
  </sheetData>
  <dataConsolidate/>
  <mergeCells count="4">
    <mergeCell ref="B3:B4"/>
    <mergeCell ref="C3:C4"/>
    <mergeCell ref="B8:C8"/>
    <mergeCell ref="D8:E8"/>
  </mergeCells>
  <conditionalFormatting sqref="C5">
    <cfRule type="dataBar" priority="1">
      <dataBar showValue="0">
        <cfvo type="min"/>
        <cfvo type="max"/>
        <color rgb="FF638EC6"/>
      </dataBar>
      <extLst>
        <ext xmlns:x14="http://schemas.microsoft.com/office/spreadsheetml/2009/9/main" uri="{B025F937-C7B1-47D3-B67F-A62EFF666E3E}">
          <x14:id>{08A61E49-95E4-4687-A06F-B254EAFC9106}</x14:id>
        </ext>
      </extLst>
    </cfRule>
  </conditionalFormatting>
  <dataValidations count="1">
    <dataValidation type="list" allowBlank="1" showErrorMessage="1" sqref="H40:H146 H14">
      <formula1>#REF!</formula1>
      <formula2>0</formula2>
    </dataValidation>
  </dataValidations>
  <printOptions gridLines="1"/>
  <pageMargins left="0.34" right="0.41" top="0.52" bottom="0.49" header="0.5" footer="0.5"/>
  <pageSetup paperSize="9" scale="80" orientation="landscape" horizontalDpi="300" verticalDpi="300" r:id="rId1"/>
  <headerFooter alignWithMargins="0"/>
  <colBreaks count="1" manualBreakCount="1">
    <brk id="13" max="1048575" man="1"/>
  </colBreak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8A61E49-95E4-4687-A06F-B254EAFC9106}">
            <x14:dataBar minLength="0" maxLength="100" gradient="0" direction="leftToRight">
              <x14:cfvo type="autoMin"/>
              <x14:cfvo type="autoMax"/>
              <x14:negativeFillColor rgb="FFFF0000"/>
              <x14:axisColor rgb="FF000000"/>
            </x14:dataBar>
          </x14:cfRule>
          <xm:sqref>C5</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Info!$D$3:$D$7</xm:f>
          </x14:formula1>
          <xm:sqref>B16:B39</xm:sqref>
        </x14:dataValidation>
        <x14:dataValidation type="list" showInputMessage="1" showErrorMessage="1">
          <x14:formula1>
            <xm:f>Info!$F$3:$F$6</xm:f>
          </x14:formula1>
          <xm:sqref>K16:K39 H16:H39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topLeftCell="A2" zoomScaleNormal="100" zoomScaleSheetLayoutView="80" workbookViewId="0">
      <selection activeCell="C12" sqref="C12"/>
    </sheetView>
  </sheetViews>
  <sheetFormatPr defaultRowHeight="12.75"/>
  <cols>
    <col min="1" max="1" width="5.375" style="7" customWidth="1"/>
    <col min="2" max="7" width="32.5" style="7" customWidth="1"/>
    <col min="8" max="8" width="18.75" style="7" customWidth="1"/>
    <col min="9" max="11" width="18.75" style="19" customWidth="1"/>
    <col min="12" max="12" width="18.75" style="7" customWidth="1"/>
    <col min="13" max="13" width="18.75" style="24" customWidth="1"/>
    <col min="14" max="14" width="35.625" style="7" customWidth="1"/>
    <col min="15" max="15" width="9" style="7"/>
    <col min="16" max="16" width="9" style="7" customWidth="1"/>
    <col min="17" max="16384" width="9" style="7"/>
  </cols>
  <sheetData>
    <row r="1" spans="1:14" ht="19.5" customHeight="1">
      <c r="B1" s="80" t="s">
        <v>58</v>
      </c>
      <c r="C1" s="80"/>
      <c r="D1" s="80"/>
      <c r="E1" s="80"/>
      <c r="F1" s="19"/>
      <c r="G1" s="19"/>
    </row>
    <row r="2" spans="1:14">
      <c r="A2" s="78"/>
      <c r="B2" s="74" t="s">
        <v>62</v>
      </c>
      <c r="C2" s="94" t="str">
        <f>TEXT('Test case List'!C13,"")</f>
        <v>Chức năng 6</v>
      </c>
      <c r="D2" s="74" t="s">
        <v>65</v>
      </c>
      <c r="E2" s="95" t="s">
        <v>30</v>
      </c>
      <c r="F2" s="19"/>
      <c r="G2" s="19"/>
      <c r="H2" s="19"/>
    </row>
    <row r="3" spans="1:14" ht="12.75" customHeight="1">
      <c r="A3" s="78"/>
      <c r="B3" s="137" t="s">
        <v>20</v>
      </c>
      <c r="C3" s="139" t="str">
        <f>TEXT('Test case List'!E13,"")</f>
        <v>Xây dựng trang sửa đổi thông tin cho người sử dụng trong hệ thống như thay đổi email và mật khẩu</v>
      </c>
      <c r="D3" s="74" t="s">
        <v>64</v>
      </c>
      <c r="E3" s="96">
        <v>43032</v>
      </c>
      <c r="F3" s="19"/>
      <c r="G3" s="19"/>
      <c r="H3" s="19"/>
    </row>
    <row r="4" spans="1:14" ht="45" customHeight="1">
      <c r="A4" s="78"/>
      <c r="B4" s="138"/>
      <c r="C4" s="140"/>
      <c r="D4" s="74" t="s">
        <v>66</v>
      </c>
      <c r="E4" s="95" t="s">
        <v>30</v>
      </c>
      <c r="F4" s="19"/>
      <c r="G4" s="19"/>
      <c r="H4" s="19"/>
    </row>
    <row r="5" spans="1:14">
      <c r="A5" s="78"/>
      <c r="B5" s="75" t="s">
        <v>63</v>
      </c>
      <c r="C5" s="73" t="str">
        <f>IF(C11+C12+C13=0,"READY TO START",IF(OR(C9=C11+C12+C13,AND(E9&gt;0,E9=E11+E12+E13)),"DONE",IF(C9&lt;&gt;C11+C12+C13,"IN PROGRESS",)))</f>
        <v>DONE</v>
      </c>
      <c r="D5" s="74" t="s">
        <v>67</v>
      </c>
      <c r="E5" s="96">
        <v>43034</v>
      </c>
      <c r="F5" s="19"/>
      <c r="G5" s="19"/>
      <c r="H5" s="19"/>
    </row>
    <row r="6" spans="1:14">
      <c r="A6" s="25"/>
      <c r="B6" s="36"/>
      <c r="C6" s="36"/>
      <c r="D6" s="36"/>
      <c r="E6" s="36"/>
      <c r="F6" s="19"/>
      <c r="G6" s="19"/>
    </row>
    <row r="7" spans="1:14">
      <c r="A7" s="25"/>
      <c r="B7" s="80" t="s">
        <v>59</v>
      </c>
      <c r="C7" s="80"/>
      <c r="D7" s="80"/>
      <c r="E7" s="80"/>
      <c r="F7" s="19"/>
      <c r="G7" s="19"/>
    </row>
    <row r="8" spans="1:14">
      <c r="A8" s="25"/>
      <c r="B8" s="141" t="s">
        <v>60</v>
      </c>
      <c r="C8" s="141"/>
      <c r="D8" s="142" t="s">
        <v>61</v>
      </c>
      <c r="E8" s="143"/>
      <c r="F8" s="19"/>
      <c r="G8" s="19"/>
    </row>
    <row r="9" spans="1:14" ht="12.75" customHeight="1">
      <c r="A9" s="78"/>
      <c r="B9" s="77" t="s">
        <v>68</v>
      </c>
      <c r="C9" s="72">
        <v>3</v>
      </c>
      <c r="D9" s="77" t="s">
        <v>68</v>
      </c>
      <c r="E9" s="72">
        <v>3</v>
      </c>
      <c r="F9" s="19"/>
      <c r="G9" s="19"/>
    </row>
    <row r="10" spans="1:14">
      <c r="A10" s="78"/>
      <c r="B10" s="77" t="s">
        <v>69</v>
      </c>
      <c r="C10" s="76">
        <v>1</v>
      </c>
      <c r="D10" s="77" t="s">
        <v>69</v>
      </c>
      <c r="E10" s="76">
        <f>COUNTIF(Function3101112[2nd Test Result],OR(Info!$F$4,""))</f>
        <v>0</v>
      </c>
      <c r="F10" s="19"/>
      <c r="G10" s="19"/>
    </row>
    <row r="11" spans="1:14">
      <c r="A11" s="78"/>
      <c r="B11" s="77" t="s">
        <v>70</v>
      </c>
      <c r="C11" s="76">
        <f>COUNTIF(Function3101112[1st Test Result],Info!$F$3)</f>
        <v>1</v>
      </c>
      <c r="D11" s="77" t="s">
        <v>70</v>
      </c>
      <c r="E11" s="76">
        <v>3</v>
      </c>
      <c r="F11" s="19"/>
      <c r="G11" s="19"/>
    </row>
    <row r="12" spans="1:14">
      <c r="A12" s="78"/>
      <c r="B12" s="77" t="s">
        <v>71</v>
      </c>
      <c r="C12" s="76">
        <v>1</v>
      </c>
      <c r="D12" s="77" t="s">
        <v>71</v>
      </c>
      <c r="E12" s="76">
        <f>COUNTIF(Function3101112[2nd Test Result],Info!$F$5)</f>
        <v>0</v>
      </c>
      <c r="F12" s="19"/>
      <c r="G12" s="19"/>
    </row>
    <row r="13" spans="1:14">
      <c r="A13" s="78"/>
      <c r="B13" s="77" t="s">
        <v>72</v>
      </c>
      <c r="C13" s="76">
        <f>COUNTIF(Function3101112[1st Test Result],Info!$F$6)</f>
        <v>0</v>
      </c>
      <c r="D13" s="77" t="s">
        <v>72</v>
      </c>
      <c r="E13" s="76">
        <f>COUNTIF(Function3101112[2nd Test Result],Info!$F$6)</f>
        <v>0</v>
      </c>
      <c r="F13" s="19"/>
      <c r="G13" s="19"/>
    </row>
    <row r="14" spans="1:14" s="20" customFormat="1" ht="15" customHeight="1">
      <c r="D14" s="22"/>
      <c r="E14" s="22"/>
      <c r="F14" s="22"/>
      <c r="G14" s="22"/>
      <c r="H14" s="21"/>
      <c r="I14" s="21"/>
      <c r="J14" s="21"/>
      <c r="K14" s="21"/>
      <c r="L14" s="21"/>
      <c r="M14" s="21"/>
    </row>
    <row r="15" spans="1:14" s="20" customFormat="1" ht="15">
      <c r="A15" s="87" t="s">
        <v>56</v>
      </c>
      <c r="B15" s="88" t="s">
        <v>2</v>
      </c>
      <c r="C15" s="88" t="s">
        <v>76</v>
      </c>
      <c r="D15" s="88" t="s">
        <v>26</v>
      </c>
      <c r="E15" s="88" t="s">
        <v>21</v>
      </c>
      <c r="F15" s="88" t="s">
        <v>78</v>
      </c>
      <c r="G15" s="88" t="s">
        <v>0</v>
      </c>
      <c r="H15" s="89" t="s">
        <v>83</v>
      </c>
      <c r="I15" s="89" t="s">
        <v>85</v>
      </c>
      <c r="J15" s="89" t="s">
        <v>84</v>
      </c>
      <c r="K15" s="89" t="s">
        <v>86</v>
      </c>
      <c r="L15" s="89" t="s">
        <v>87</v>
      </c>
      <c r="M15" s="89" t="s">
        <v>88</v>
      </c>
      <c r="N15" s="90" t="s">
        <v>1</v>
      </c>
    </row>
    <row r="16" spans="1:14" s="39" customFormat="1" ht="30">
      <c r="A16" s="85"/>
      <c r="B16" s="40" t="s">
        <v>3</v>
      </c>
      <c r="C16" s="40" t="s">
        <v>140</v>
      </c>
      <c r="D16" s="41" t="s">
        <v>141</v>
      </c>
      <c r="E16" s="41"/>
      <c r="F16" s="42" t="s">
        <v>142</v>
      </c>
      <c r="G16" s="81"/>
      <c r="H16" s="45" t="s">
        <v>115</v>
      </c>
      <c r="I16" s="82">
        <v>43060</v>
      </c>
      <c r="J16" s="82" t="s">
        <v>119</v>
      </c>
      <c r="K16" s="45" t="s">
        <v>126</v>
      </c>
      <c r="L16" s="82">
        <v>43062</v>
      </c>
      <c r="M16" s="82" t="s">
        <v>119</v>
      </c>
      <c r="N16" s="83"/>
    </row>
    <row r="17" spans="1:14" s="23" customFormat="1" ht="60">
      <c r="A17" s="86"/>
      <c r="B17" s="40"/>
      <c r="C17" s="40" t="s">
        <v>140</v>
      </c>
      <c r="D17" s="43" t="s">
        <v>141</v>
      </c>
      <c r="E17" s="43" t="s">
        <v>143</v>
      </c>
      <c r="F17" s="44" t="s">
        <v>142</v>
      </c>
      <c r="G17" s="44"/>
      <c r="H17" s="45" t="s">
        <v>135</v>
      </c>
      <c r="I17" s="82">
        <v>43060</v>
      </c>
      <c r="J17" s="82" t="s">
        <v>119</v>
      </c>
      <c r="K17" s="45" t="s">
        <v>126</v>
      </c>
      <c r="L17" s="82">
        <v>43062</v>
      </c>
      <c r="M17" s="82" t="s">
        <v>119</v>
      </c>
      <c r="N17" s="84"/>
    </row>
    <row r="18" spans="1:14" s="23" customFormat="1" ht="60">
      <c r="A18" s="86"/>
      <c r="B18" s="40"/>
      <c r="C18" s="40" t="s">
        <v>140</v>
      </c>
      <c r="D18" s="43" t="s">
        <v>141</v>
      </c>
      <c r="E18" s="43" t="s">
        <v>143</v>
      </c>
      <c r="F18" s="44" t="s">
        <v>142</v>
      </c>
      <c r="G18" s="44"/>
      <c r="H18" s="45" t="s">
        <v>126</v>
      </c>
      <c r="I18" s="82">
        <v>43060</v>
      </c>
      <c r="J18" s="82" t="s">
        <v>119</v>
      </c>
      <c r="K18" s="45" t="s">
        <v>126</v>
      </c>
      <c r="L18" s="82">
        <v>43062</v>
      </c>
      <c r="M18" s="82" t="s">
        <v>119</v>
      </c>
      <c r="N18" s="84"/>
    </row>
    <row r="19" spans="1:14" s="23" customFormat="1" ht="15">
      <c r="A19" s="86"/>
      <c r="B19" s="40"/>
      <c r="C19" s="40"/>
      <c r="D19" s="43"/>
      <c r="E19" s="43"/>
      <c r="F19" s="44"/>
      <c r="G19" s="44"/>
      <c r="H19" s="45"/>
      <c r="I19" s="82"/>
      <c r="J19" s="82"/>
      <c r="K19" s="45"/>
      <c r="L19" s="82"/>
      <c r="M19" s="82"/>
      <c r="N19" s="84"/>
    </row>
    <row r="20" spans="1:14" ht="15">
      <c r="A20" s="86"/>
      <c r="B20" s="40"/>
      <c r="C20" s="40"/>
      <c r="D20" s="43"/>
      <c r="E20" s="43"/>
      <c r="F20" s="44"/>
      <c r="G20" s="44"/>
      <c r="H20" s="45"/>
      <c r="I20" s="82"/>
      <c r="J20" s="82"/>
      <c r="K20" s="45"/>
      <c r="L20" s="82"/>
      <c r="M20" s="82"/>
      <c r="N20" s="84"/>
    </row>
    <row r="21" spans="1:14" ht="15">
      <c r="A21" s="86"/>
      <c r="B21" s="40"/>
      <c r="C21" s="40"/>
      <c r="D21" s="43"/>
      <c r="E21" s="43"/>
      <c r="F21" s="44"/>
      <c r="G21" s="44"/>
      <c r="H21" s="45"/>
      <c r="I21" s="82"/>
      <c r="J21" s="82"/>
      <c r="K21" s="45"/>
      <c r="L21" s="82"/>
      <c r="M21" s="82"/>
      <c r="N21" s="84"/>
    </row>
    <row r="22" spans="1:14" ht="15">
      <c r="A22" s="86"/>
      <c r="B22" s="40"/>
      <c r="C22" s="40"/>
      <c r="D22" s="43"/>
      <c r="E22" s="43"/>
      <c r="F22" s="44"/>
      <c r="G22" s="44"/>
      <c r="H22" s="45"/>
      <c r="I22" s="82"/>
      <c r="J22" s="82"/>
      <c r="K22" s="45"/>
      <c r="L22" s="82"/>
      <c r="M22" s="82"/>
      <c r="N22" s="84"/>
    </row>
    <row r="23" spans="1:14" ht="15">
      <c r="A23" s="86"/>
      <c r="B23" s="40"/>
      <c r="C23" s="40"/>
      <c r="D23" s="43"/>
      <c r="E23" s="43"/>
      <c r="F23" s="44"/>
      <c r="G23" s="44"/>
      <c r="H23" s="45"/>
      <c r="I23" s="82"/>
      <c r="J23" s="82"/>
      <c r="K23" s="45"/>
      <c r="L23" s="82"/>
      <c r="M23" s="82"/>
      <c r="N23" s="84"/>
    </row>
    <row r="24" spans="1:14" ht="15">
      <c r="A24" s="86"/>
      <c r="B24" s="40"/>
      <c r="C24" s="40"/>
      <c r="D24" s="43"/>
      <c r="E24" s="43"/>
      <c r="F24" s="44"/>
      <c r="G24" s="44"/>
      <c r="H24" s="45"/>
      <c r="I24" s="82"/>
      <c r="J24" s="82"/>
      <c r="K24" s="45"/>
      <c r="L24" s="82"/>
      <c r="M24" s="82"/>
      <c r="N24" s="84"/>
    </row>
    <row r="25" spans="1:14" ht="15">
      <c r="A25" s="86"/>
      <c r="B25" s="40"/>
      <c r="C25" s="40"/>
      <c r="D25" s="43"/>
      <c r="E25" s="43"/>
      <c r="F25" s="44"/>
      <c r="G25" s="44"/>
      <c r="H25" s="45"/>
      <c r="I25" s="82"/>
      <c r="J25" s="82"/>
      <c r="K25" s="45"/>
      <c r="L25" s="82"/>
      <c r="M25" s="82"/>
      <c r="N25" s="84"/>
    </row>
    <row r="26" spans="1:14" ht="15">
      <c r="A26" s="86"/>
      <c r="B26" s="40"/>
      <c r="C26" s="40"/>
      <c r="D26" s="43"/>
      <c r="E26" s="43"/>
      <c r="F26" s="44"/>
      <c r="G26" s="44"/>
      <c r="H26" s="45"/>
      <c r="I26" s="82"/>
      <c r="J26" s="82"/>
      <c r="K26" s="45"/>
      <c r="L26" s="82"/>
      <c r="M26" s="82"/>
      <c r="N26" s="84"/>
    </row>
    <row r="27" spans="1:14" ht="15">
      <c r="A27" s="86"/>
      <c r="B27" s="40"/>
      <c r="C27" s="40"/>
      <c r="D27" s="43"/>
      <c r="E27" s="43"/>
      <c r="F27" s="44"/>
      <c r="G27" s="44"/>
      <c r="H27" s="45"/>
      <c r="I27" s="82"/>
      <c r="J27" s="82"/>
      <c r="K27" s="45"/>
      <c r="L27" s="82"/>
      <c r="M27" s="82"/>
      <c r="N27" s="84"/>
    </row>
    <row r="28" spans="1:14" ht="15">
      <c r="A28" s="86"/>
      <c r="B28" s="40"/>
      <c r="C28" s="40"/>
      <c r="D28" s="43"/>
      <c r="E28" s="43"/>
      <c r="F28" s="44"/>
      <c r="G28" s="44"/>
      <c r="H28" s="45"/>
      <c r="I28" s="82"/>
      <c r="J28" s="82"/>
      <c r="K28" s="45"/>
      <c r="L28" s="82"/>
      <c r="M28" s="82"/>
      <c r="N28" s="84"/>
    </row>
    <row r="29" spans="1:14" ht="15">
      <c r="A29" s="86"/>
      <c r="B29" s="40"/>
      <c r="C29" s="40"/>
      <c r="D29" s="43"/>
      <c r="E29" s="43"/>
      <c r="F29" s="44"/>
      <c r="G29" s="44"/>
      <c r="H29" s="45"/>
      <c r="I29" s="82"/>
      <c r="J29" s="82"/>
      <c r="K29" s="45"/>
      <c r="L29" s="82"/>
      <c r="M29" s="82"/>
      <c r="N29" s="84"/>
    </row>
    <row r="30" spans="1:14" ht="15">
      <c r="A30" s="86"/>
      <c r="B30" s="40"/>
      <c r="C30" s="40"/>
      <c r="D30" s="43"/>
      <c r="E30" s="43"/>
      <c r="F30" s="44"/>
      <c r="G30" s="44"/>
      <c r="H30" s="45"/>
      <c r="I30" s="82"/>
      <c r="J30" s="82"/>
      <c r="K30" s="45"/>
      <c r="L30" s="82"/>
      <c r="M30" s="82"/>
      <c r="N30" s="84"/>
    </row>
    <row r="31" spans="1:14" ht="15">
      <c r="A31" s="86"/>
      <c r="B31" s="40"/>
      <c r="C31" s="40"/>
      <c r="D31" s="43"/>
      <c r="E31" s="43"/>
      <c r="F31" s="44"/>
      <c r="G31" s="44"/>
      <c r="H31" s="45"/>
      <c r="I31" s="82"/>
      <c r="J31" s="82"/>
      <c r="K31" s="45"/>
      <c r="L31" s="82"/>
      <c r="M31" s="82"/>
      <c r="N31" s="84"/>
    </row>
    <row r="32" spans="1:14" ht="15">
      <c r="A32" s="86"/>
      <c r="B32" s="40"/>
      <c r="C32" s="40"/>
      <c r="D32" s="43"/>
      <c r="E32" s="43"/>
      <c r="F32" s="44"/>
      <c r="G32" s="44"/>
      <c r="H32" s="45"/>
      <c r="I32" s="82"/>
      <c r="J32" s="82"/>
      <c r="K32" s="45"/>
      <c r="L32" s="82"/>
      <c r="M32" s="82"/>
      <c r="N32" s="84"/>
    </row>
    <row r="33" spans="1:14" ht="15">
      <c r="A33" s="86"/>
      <c r="B33" s="40"/>
      <c r="C33" s="40"/>
      <c r="D33" s="43"/>
      <c r="E33" s="43"/>
      <c r="F33" s="44"/>
      <c r="G33" s="44"/>
      <c r="H33" s="45"/>
      <c r="I33" s="82"/>
      <c r="J33" s="82"/>
      <c r="K33" s="45"/>
      <c r="L33" s="82"/>
      <c r="M33" s="82"/>
      <c r="N33" s="84"/>
    </row>
    <row r="34" spans="1:14" ht="15">
      <c r="A34" s="86"/>
      <c r="B34" s="40"/>
      <c r="C34" s="40"/>
      <c r="D34" s="43"/>
      <c r="E34" s="43"/>
      <c r="F34" s="44"/>
      <c r="G34" s="44"/>
      <c r="H34" s="45"/>
      <c r="I34" s="82"/>
      <c r="J34" s="82"/>
      <c r="K34" s="45"/>
      <c r="L34" s="82"/>
      <c r="M34" s="82"/>
      <c r="N34" s="84"/>
    </row>
    <row r="35" spans="1:14" ht="15">
      <c r="A35" s="86"/>
      <c r="B35" s="40"/>
      <c r="C35" s="40"/>
      <c r="D35" s="43"/>
      <c r="E35" s="43"/>
      <c r="F35" s="44"/>
      <c r="G35" s="44"/>
      <c r="H35" s="45"/>
      <c r="I35" s="82"/>
      <c r="J35" s="82"/>
      <c r="K35" s="45"/>
      <c r="L35" s="82"/>
      <c r="M35" s="82"/>
      <c r="N35" s="84"/>
    </row>
    <row r="36" spans="1:14" ht="15">
      <c r="A36" s="86"/>
      <c r="B36" s="40"/>
      <c r="C36" s="40"/>
      <c r="D36" s="43"/>
      <c r="E36" s="43"/>
      <c r="F36" s="44"/>
      <c r="G36" s="44"/>
      <c r="H36" s="45"/>
      <c r="I36" s="82"/>
      <c r="J36" s="82"/>
      <c r="K36" s="45"/>
      <c r="L36" s="82"/>
      <c r="M36" s="82"/>
      <c r="N36" s="84"/>
    </row>
    <row r="37" spans="1:14" ht="15">
      <c r="A37" s="86"/>
      <c r="B37" s="40"/>
      <c r="C37" s="40"/>
      <c r="D37" s="43"/>
      <c r="E37" s="43"/>
      <c r="F37" s="44"/>
      <c r="G37" s="44"/>
      <c r="H37" s="45"/>
      <c r="I37" s="82"/>
      <c r="J37" s="82"/>
      <c r="K37" s="45"/>
      <c r="L37" s="82"/>
      <c r="M37" s="82"/>
      <c r="N37" s="84"/>
    </row>
    <row r="38" spans="1:14" ht="15">
      <c r="A38" s="86"/>
      <c r="B38" s="40"/>
      <c r="C38" s="40"/>
      <c r="D38" s="43"/>
      <c r="E38" s="43"/>
      <c r="F38" s="44"/>
      <c r="G38" s="44"/>
      <c r="H38" s="45"/>
      <c r="I38" s="82"/>
      <c r="J38" s="82"/>
      <c r="K38" s="45"/>
      <c r="L38" s="82"/>
      <c r="M38" s="82"/>
      <c r="N38" s="84"/>
    </row>
    <row r="39" spans="1:14" ht="15">
      <c r="A39" s="86"/>
      <c r="B39" s="40"/>
      <c r="C39" s="40"/>
      <c r="D39" s="43"/>
      <c r="E39" s="43"/>
      <c r="F39" s="44"/>
      <c r="G39" s="44"/>
      <c r="H39" s="45"/>
      <c r="I39" s="82"/>
      <c r="J39" s="82"/>
      <c r="K39" s="45"/>
      <c r="L39" s="82"/>
      <c r="M39" s="82"/>
      <c r="N39" s="84"/>
    </row>
  </sheetData>
  <dataConsolidate/>
  <mergeCells count="4">
    <mergeCell ref="B3:B4"/>
    <mergeCell ref="C3:C4"/>
    <mergeCell ref="B8:C8"/>
    <mergeCell ref="D8:E8"/>
  </mergeCells>
  <conditionalFormatting sqref="C5">
    <cfRule type="dataBar" priority="1">
      <dataBar showValue="0">
        <cfvo type="min"/>
        <cfvo type="max"/>
        <color rgb="FF638EC6"/>
      </dataBar>
      <extLst>
        <ext xmlns:x14="http://schemas.microsoft.com/office/spreadsheetml/2009/9/main" uri="{B025F937-C7B1-47D3-B67F-A62EFF666E3E}">
          <x14:id>{8FB22A36-D02C-45FD-917D-28AA2F96D5BC}</x14:id>
        </ext>
      </extLst>
    </cfRule>
  </conditionalFormatting>
  <dataValidations count="1">
    <dataValidation type="list" allowBlank="1" showErrorMessage="1" sqref="H40:H146 H14">
      <formula1>#REF!</formula1>
      <formula2>0</formula2>
    </dataValidation>
  </dataValidations>
  <printOptions gridLines="1"/>
  <pageMargins left="0.34" right="0.41" top="0.52" bottom="0.49" header="0.5" footer="0.5"/>
  <pageSetup paperSize="9" scale="80" orientation="landscape" horizontalDpi="300" verticalDpi="300" r:id="rId1"/>
  <headerFooter alignWithMargins="0"/>
  <colBreaks count="1" manualBreakCount="1">
    <brk id="13" max="1048575" man="1"/>
  </colBreak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FB22A36-D02C-45FD-917D-28AA2F96D5BC}">
            <x14:dataBar minLength="0" maxLength="100" gradient="0" direction="leftToRight">
              <x14:cfvo type="autoMin"/>
              <x14:cfvo type="autoMax"/>
              <x14:negativeFillColor rgb="FFFF0000"/>
              <x14:axisColor rgb="FF000000"/>
            </x14:dataBar>
          </x14:cfRule>
          <xm:sqref>C5</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14:formula1>
            <xm:f>Info!$F$3:$F$6</xm:f>
          </x14:formula1>
          <xm:sqref>K16:K39 H16:H39</xm:sqref>
        </x14:dataValidation>
        <x14:dataValidation type="list" allowBlank="1" showInputMessage="1" showErrorMessage="1">
          <x14:formula1>
            <xm:f>Info!$D$3:$D$7</xm:f>
          </x14:formula1>
          <xm:sqref>B16:B39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zoomScaleNormal="100" zoomScaleSheetLayoutView="80" workbookViewId="0">
      <selection activeCell="E31" sqref="E31"/>
    </sheetView>
  </sheetViews>
  <sheetFormatPr defaultRowHeight="12.75"/>
  <cols>
    <col min="1" max="1" width="5.375" style="7" customWidth="1"/>
    <col min="2" max="7" width="32.5" style="7" customWidth="1"/>
    <col min="8" max="8" width="18.75" style="7" customWidth="1"/>
    <col min="9" max="11" width="18.75" style="19" customWidth="1"/>
    <col min="12" max="12" width="18.75" style="7" customWidth="1"/>
    <col min="13" max="13" width="18.75" style="24" customWidth="1"/>
    <col min="14" max="14" width="35.625" style="7" customWidth="1"/>
    <col min="15" max="15" width="9" style="7"/>
    <col min="16" max="16" width="9" style="7" customWidth="1"/>
    <col min="17" max="16384" width="9" style="7"/>
  </cols>
  <sheetData>
    <row r="1" spans="1:14" ht="19.5" customHeight="1">
      <c r="B1" s="80" t="s">
        <v>58</v>
      </c>
      <c r="C1" s="80"/>
      <c r="D1" s="80"/>
      <c r="E1" s="80"/>
      <c r="F1" s="19"/>
      <c r="G1" s="19"/>
    </row>
    <row r="2" spans="1:14">
      <c r="A2" s="78"/>
      <c r="B2" s="74" t="s">
        <v>62</v>
      </c>
      <c r="C2" s="94" t="e">
        <f>TEXT('Test case List'!#REF!,"")</f>
        <v>#REF!</v>
      </c>
      <c r="D2" s="74" t="s">
        <v>65</v>
      </c>
      <c r="E2" s="95" t="s">
        <v>30</v>
      </c>
      <c r="F2" s="19"/>
      <c r="G2" s="19"/>
      <c r="H2" s="19"/>
    </row>
    <row r="3" spans="1:14" ht="12.75" customHeight="1">
      <c r="A3" s="78"/>
      <c r="B3" s="137" t="s">
        <v>20</v>
      </c>
      <c r="C3" s="139" t="e">
        <f>TEXT('Test case List'!#REF!,"")</f>
        <v>#REF!</v>
      </c>
      <c r="D3" s="74" t="s">
        <v>64</v>
      </c>
      <c r="E3" s="96">
        <v>43032</v>
      </c>
      <c r="F3" s="19"/>
      <c r="G3" s="19"/>
      <c r="H3" s="19"/>
    </row>
    <row r="4" spans="1:14">
      <c r="A4" s="78"/>
      <c r="B4" s="138"/>
      <c r="C4" s="140"/>
      <c r="D4" s="74" t="s">
        <v>66</v>
      </c>
      <c r="E4" s="95" t="s">
        <v>30</v>
      </c>
      <c r="F4" s="19"/>
      <c r="G4" s="19"/>
      <c r="H4" s="19"/>
    </row>
    <row r="5" spans="1:14">
      <c r="A5" s="78"/>
      <c r="B5" s="75" t="s">
        <v>63</v>
      </c>
      <c r="C5" s="73" t="str">
        <f>IF(C11+C12+C13=0,"READY TO START",IF(OR(C9=C11+C12+C13,AND(E9&gt;0,E9=E11+E12+E13)),"DONE",IF(C9&lt;&gt;C11+C12+C13,"IN PROGRESS",)))</f>
        <v>READY TO START</v>
      </c>
      <c r="D5" s="74" t="s">
        <v>67</v>
      </c>
      <c r="E5" s="96">
        <v>43034</v>
      </c>
      <c r="F5" s="19"/>
      <c r="G5" s="19"/>
      <c r="H5" s="19"/>
    </row>
    <row r="6" spans="1:14">
      <c r="A6" s="25"/>
      <c r="B6" s="36"/>
      <c r="C6" s="36"/>
      <c r="D6" s="36"/>
      <c r="E6" s="36"/>
      <c r="F6" s="19"/>
      <c r="G6" s="19"/>
    </row>
    <row r="7" spans="1:14">
      <c r="A7" s="25"/>
      <c r="B7" s="80" t="s">
        <v>59</v>
      </c>
      <c r="C7" s="80"/>
      <c r="D7" s="80"/>
      <c r="E7" s="80"/>
      <c r="F7" s="19"/>
      <c r="G7" s="19"/>
    </row>
    <row r="8" spans="1:14">
      <c r="A8" s="25"/>
      <c r="B8" s="141" t="s">
        <v>60</v>
      </c>
      <c r="C8" s="141"/>
      <c r="D8" s="142" t="s">
        <v>61</v>
      </c>
      <c r="E8" s="143"/>
      <c r="F8" s="19"/>
      <c r="G8" s="19"/>
    </row>
    <row r="9" spans="1:14" ht="12.75" customHeight="1">
      <c r="A9" s="78"/>
      <c r="B9" s="77" t="s">
        <v>68</v>
      </c>
      <c r="C9" s="72">
        <f>COUNTA(Function310111213['#])</f>
        <v>0</v>
      </c>
      <c r="D9" s="77" t="s">
        <v>68</v>
      </c>
      <c r="E9" s="72">
        <f>COUNTA(Function310111213['#])</f>
        <v>0</v>
      </c>
      <c r="F9" s="19"/>
      <c r="G9" s="19"/>
    </row>
    <row r="10" spans="1:14">
      <c r="A10" s="78"/>
      <c r="B10" s="77" t="s">
        <v>69</v>
      </c>
      <c r="C10" s="76">
        <f>COUNTIF(Function310111213[1st Test Result],Info!$F$4)</f>
        <v>0</v>
      </c>
      <c r="D10" s="77" t="s">
        <v>69</v>
      </c>
      <c r="E10" s="76">
        <f>COUNTIF(Function310111213[2nd Test Result],OR(Info!$F$4,""))</f>
        <v>0</v>
      </c>
      <c r="F10" s="19"/>
      <c r="G10" s="19"/>
    </row>
    <row r="11" spans="1:14">
      <c r="A11" s="78"/>
      <c r="B11" s="77" t="s">
        <v>70</v>
      </c>
      <c r="C11" s="76">
        <f>COUNTIF(Function310111213[1st Test Result],Info!$F$3)</f>
        <v>0</v>
      </c>
      <c r="D11" s="77" t="s">
        <v>70</v>
      </c>
      <c r="E11" s="76">
        <f>COUNTIF(Function310111213[2nd Test Result],Info!$F$3)</f>
        <v>0</v>
      </c>
      <c r="F11" s="19"/>
      <c r="G11" s="19"/>
    </row>
    <row r="12" spans="1:14">
      <c r="A12" s="78"/>
      <c r="B12" s="77" t="s">
        <v>71</v>
      </c>
      <c r="C12" s="76">
        <f>COUNTIF(Function310111213[1st Test Result],Info!$F$5)</f>
        <v>0</v>
      </c>
      <c r="D12" s="77" t="s">
        <v>71</v>
      </c>
      <c r="E12" s="76">
        <f>COUNTIF(Function310111213[2nd Test Result],Info!$F$5)</f>
        <v>0</v>
      </c>
      <c r="F12" s="19"/>
      <c r="G12" s="19"/>
    </row>
    <row r="13" spans="1:14">
      <c r="A13" s="78"/>
      <c r="B13" s="77" t="s">
        <v>72</v>
      </c>
      <c r="C13" s="76">
        <f>COUNTIF(Function310111213[1st Test Result],Info!$F$6)</f>
        <v>0</v>
      </c>
      <c r="D13" s="77" t="s">
        <v>72</v>
      </c>
      <c r="E13" s="76">
        <f>COUNTIF(Function310111213[2nd Test Result],Info!$F$6)</f>
        <v>0</v>
      </c>
      <c r="F13" s="19"/>
      <c r="G13" s="19"/>
    </row>
    <row r="14" spans="1:14" s="20" customFormat="1" ht="15" customHeight="1">
      <c r="D14" s="22"/>
      <c r="E14" s="22"/>
      <c r="F14" s="22"/>
      <c r="G14" s="22"/>
      <c r="H14" s="21"/>
      <c r="I14" s="21"/>
      <c r="J14" s="21"/>
      <c r="K14" s="21"/>
      <c r="L14" s="21"/>
      <c r="M14" s="21"/>
    </row>
    <row r="15" spans="1:14" s="20" customFormat="1" ht="15">
      <c r="A15" s="87" t="s">
        <v>56</v>
      </c>
      <c r="B15" s="88" t="s">
        <v>2</v>
      </c>
      <c r="C15" s="88" t="s">
        <v>76</v>
      </c>
      <c r="D15" s="88" t="s">
        <v>26</v>
      </c>
      <c r="E15" s="88" t="s">
        <v>21</v>
      </c>
      <c r="F15" s="88" t="s">
        <v>78</v>
      </c>
      <c r="G15" s="88" t="s">
        <v>0</v>
      </c>
      <c r="H15" s="89" t="s">
        <v>83</v>
      </c>
      <c r="I15" s="89" t="s">
        <v>85</v>
      </c>
      <c r="J15" s="89" t="s">
        <v>84</v>
      </c>
      <c r="K15" s="89" t="s">
        <v>86</v>
      </c>
      <c r="L15" s="89" t="s">
        <v>87</v>
      </c>
      <c r="M15" s="89" t="s">
        <v>88</v>
      </c>
      <c r="N15" s="90" t="s">
        <v>1</v>
      </c>
    </row>
    <row r="16" spans="1:14" s="39" customFormat="1" ht="15">
      <c r="A16" s="85"/>
      <c r="B16" s="40"/>
      <c r="C16" s="40"/>
      <c r="D16" s="41"/>
      <c r="E16" s="41"/>
      <c r="F16" s="42"/>
      <c r="G16" s="81"/>
      <c r="H16" s="45"/>
      <c r="I16" s="82"/>
      <c r="J16" s="82"/>
      <c r="K16" s="45"/>
      <c r="L16" s="82"/>
      <c r="M16" s="82"/>
      <c r="N16" s="83"/>
    </row>
    <row r="17" spans="1:14" s="23" customFormat="1" ht="15">
      <c r="A17" s="86"/>
      <c r="B17" s="40"/>
      <c r="C17" s="40"/>
      <c r="D17" s="43"/>
      <c r="E17" s="43"/>
      <c r="F17" s="44"/>
      <c r="G17" s="44"/>
      <c r="H17" s="45"/>
      <c r="I17" s="82"/>
      <c r="J17" s="82"/>
      <c r="K17" s="45"/>
      <c r="L17" s="82"/>
      <c r="M17" s="82"/>
      <c r="N17" s="84"/>
    </row>
    <row r="18" spans="1:14" s="23" customFormat="1" ht="15">
      <c r="A18" s="86"/>
      <c r="B18" s="40"/>
      <c r="C18" s="40"/>
      <c r="D18" s="43"/>
      <c r="E18" s="43"/>
      <c r="F18" s="44"/>
      <c r="G18" s="44"/>
      <c r="H18" s="45"/>
      <c r="I18" s="82"/>
      <c r="J18" s="82"/>
      <c r="K18" s="45"/>
      <c r="L18" s="82"/>
      <c r="M18" s="82"/>
      <c r="N18" s="84"/>
    </row>
    <row r="19" spans="1:14" s="23" customFormat="1" ht="15">
      <c r="A19" s="86"/>
      <c r="B19" s="40"/>
      <c r="C19" s="40"/>
      <c r="D19" s="43"/>
      <c r="E19" s="43"/>
      <c r="F19" s="44"/>
      <c r="G19" s="44"/>
      <c r="H19" s="45"/>
      <c r="I19" s="82"/>
      <c r="J19" s="82"/>
      <c r="K19" s="45"/>
      <c r="L19" s="82"/>
      <c r="M19" s="82"/>
      <c r="N19" s="84"/>
    </row>
    <row r="20" spans="1:14" ht="15">
      <c r="A20" s="86"/>
      <c r="B20" s="40"/>
      <c r="C20" s="40"/>
      <c r="D20" s="43"/>
      <c r="E20" s="43"/>
      <c r="F20" s="44"/>
      <c r="G20" s="44"/>
      <c r="H20" s="45"/>
      <c r="I20" s="82"/>
      <c r="J20" s="82"/>
      <c r="K20" s="45"/>
      <c r="L20" s="82"/>
      <c r="M20" s="82"/>
      <c r="N20" s="84"/>
    </row>
    <row r="21" spans="1:14" ht="15">
      <c r="A21" s="86"/>
      <c r="B21" s="40"/>
      <c r="C21" s="40"/>
      <c r="D21" s="43"/>
      <c r="E21" s="43"/>
      <c r="F21" s="44"/>
      <c r="G21" s="44"/>
      <c r="H21" s="45"/>
      <c r="I21" s="82"/>
      <c r="J21" s="82"/>
      <c r="K21" s="45"/>
      <c r="L21" s="82"/>
      <c r="M21" s="82"/>
      <c r="N21" s="84"/>
    </row>
    <row r="22" spans="1:14" ht="15">
      <c r="A22" s="86"/>
      <c r="B22" s="40"/>
      <c r="C22" s="40"/>
      <c r="D22" s="43"/>
      <c r="E22" s="43"/>
      <c r="F22" s="44"/>
      <c r="G22" s="44"/>
      <c r="H22" s="45"/>
      <c r="I22" s="82"/>
      <c r="J22" s="82"/>
      <c r="K22" s="45"/>
      <c r="L22" s="82"/>
      <c r="M22" s="82"/>
      <c r="N22" s="84"/>
    </row>
    <row r="23" spans="1:14" ht="15">
      <c r="A23" s="86"/>
      <c r="B23" s="40"/>
      <c r="C23" s="40"/>
      <c r="D23" s="43"/>
      <c r="E23" s="43"/>
      <c r="F23" s="44"/>
      <c r="G23" s="44"/>
      <c r="H23" s="45"/>
      <c r="I23" s="82"/>
      <c r="J23" s="82"/>
      <c r="K23" s="45"/>
      <c r="L23" s="82"/>
      <c r="M23" s="82"/>
      <c r="N23" s="84"/>
    </row>
    <row r="24" spans="1:14" ht="15">
      <c r="A24" s="86"/>
      <c r="B24" s="40"/>
      <c r="C24" s="40"/>
      <c r="D24" s="43"/>
      <c r="E24" s="43"/>
      <c r="F24" s="44"/>
      <c r="G24" s="44"/>
      <c r="H24" s="45"/>
      <c r="I24" s="82"/>
      <c r="J24" s="82"/>
      <c r="K24" s="45"/>
      <c r="L24" s="82"/>
      <c r="M24" s="82"/>
      <c r="N24" s="84"/>
    </row>
    <row r="25" spans="1:14" ht="15">
      <c r="A25" s="86"/>
      <c r="B25" s="40"/>
      <c r="C25" s="40"/>
      <c r="D25" s="43"/>
      <c r="E25" s="43"/>
      <c r="F25" s="44"/>
      <c r="G25" s="44"/>
      <c r="H25" s="45"/>
      <c r="I25" s="82"/>
      <c r="J25" s="82"/>
      <c r="K25" s="45"/>
      <c r="L25" s="82"/>
      <c r="M25" s="82"/>
      <c r="N25" s="84"/>
    </row>
    <row r="26" spans="1:14" ht="15">
      <c r="A26" s="86"/>
      <c r="B26" s="40"/>
      <c r="C26" s="40"/>
      <c r="D26" s="43"/>
      <c r="E26" s="43"/>
      <c r="F26" s="44"/>
      <c r="G26" s="44"/>
      <c r="H26" s="45"/>
      <c r="I26" s="82"/>
      <c r="J26" s="82"/>
      <c r="K26" s="45"/>
      <c r="L26" s="82"/>
      <c r="M26" s="82"/>
      <c r="N26" s="84"/>
    </row>
    <row r="27" spans="1:14" ht="15">
      <c r="A27" s="86"/>
      <c r="B27" s="40"/>
      <c r="C27" s="40"/>
      <c r="D27" s="43"/>
      <c r="E27" s="43"/>
      <c r="F27" s="44"/>
      <c r="G27" s="44"/>
      <c r="H27" s="45"/>
      <c r="I27" s="82"/>
      <c r="J27" s="82"/>
      <c r="K27" s="45"/>
      <c r="L27" s="82"/>
      <c r="M27" s="82"/>
      <c r="N27" s="84"/>
    </row>
    <row r="28" spans="1:14" ht="15">
      <c r="A28" s="86"/>
      <c r="B28" s="40"/>
      <c r="C28" s="40"/>
      <c r="D28" s="43"/>
      <c r="E28" s="43"/>
      <c r="F28" s="44"/>
      <c r="G28" s="44"/>
      <c r="H28" s="45"/>
      <c r="I28" s="82"/>
      <c r="J28" s="82"/>
      <c r="K28" s="45"/>
      <c r="L28" s="82"/>
      <c r="M28" s="82"/>
      <c r="N28" s="84"/>
    </row>
    <row r="29" spans="1:14" ht="15">
      <c r="A29" s="86"/>
      <c r="B29" s="40"/>
      <c r="C29" s="40"/>
      <c r="D29" s="43"/>
      <c r="E29" s="43"/>
      <c r="F29" s="44"/>
      <c r="G29" s="44"/>
      <c r="H29" s="45"/>
      <c r="I29" s="82"/>
      <c r="J29" s="82"/>
      <c r="K29" s="45"/>
      <c r="L29" s="82"/>
      <c r="M29" s="82"/>
      <c r="N29" s="84"/>
    </row>
    <row r="30" spans="1:14" ht="15">
      <c r="A30" s="86"/>
      <c r="B30" s="40"/>
      <c r="C30" s="40"/>
      <c r="D30" s="43"/>
      <c r="E30" s="43"/>
      <c r="F30" s="44"/>
      <c r="G30" s="44"/>
      <c r="H30" s="45"/>
      <c r="I30" s="82"/>
      <c r="J30" s="82"/>
      <c r="K30" s="45"/>
      <c r="L30" s="82"/>
      <c r="M30" s="82"/>
      <c r="N30" s="84"/>
    </row>
    <row r="31" spans="1:14" ht="15">
      <c r="A31" s="86"/>
      <c r="B31" s="40"/>
      <c r="C31" s="40"/>
      <c r="D31" s="43"/>
      <c r="E31" s="43"/>
      <c r="F31" s="44"/>
      <c r="G31" s="44"/>
      <c r="H31" s="45"/>
      <c r="I31" s="82"/>
      <c r="J31" s="82"/>
      <c r="K31" s="45"/>
      <c r="L31" s="82"/>
      <c r="M31" s="82"/>
      <c r="N31" s="84"/>
    </row>
    <row r="32" spans="1:14" ht="15">
      <c r="A32" s="86"/>
      <c r="B32" s="40"/>
      <c r="C32" s="40"/>
      <c r="D32" s="43"/>
      <c r="E32" s="43"/>
      <c r="F32" s="44"/>
      <c r="G32" s="44"/>
      <c r="H32" s="45"/>
      <c r="I32" s="82"/>
      <c r="J32" s="82"/>
      <c r="K32" s="45"/>
      <c r="L32" s="82"/>
      <c r="M32" s="82"/>
      <c r="N32" s="84"/>
    </row>
    <row r="33" spans="1:14" ht="15">
      <c r="A33" s="86"/>
      <c r="B33" s="40"/>
      <c r="C33" s="40"/>
      <c r="D33" s="43"/>
      <c r="E33" s="43"/>
      <c r="F33" s="44"/>
      <c r="G33" s="44"/>
      <c r="H33" s="45"/>
      <c r="I33" s="82"/>
      <c r="J33" s="82"/>
      <c r="K33" s="45"/>
      <c r="L33" s="82"/>
      <c r="M33" s="82"/>
      <c r="N33" s="84"/>
    </row>
    <row r="34" spans="1:14" ht="15">
      <c r="A34" s="86"/>
      <c r="B34" s="40"/>
      <c r="C34" s="40"/>
      <c r="D34" s="43"/>
      <c r="E34" s="43"/>
      <c r="F34" s="44"/>
      <c r="G34" s="44"/>
      <c r="H34" s="45"/>
      <c r="I34" s="82"/>
      <c r="J34" s="82"/>
      <c r="K34" s="45"/>
      <c r="L34" s="82"/>
      <c r="M34" s="82"/>
      <c r="N34" s="84"/>
    </row>
    <row r="35" spans="1:14" ht="15">
      <c r="A35" s="86"/>
      <c r="B35" s="40"/>
      <c r="C35" s="40"/>
      <c r="D35" s="43"/>
      <c r="E35" s="43"/>
      <c r="F35" s="44"/>
      <c r="G35" s="44"/>
      <c r="H35" s="45"/>
      <c r="I35" s="82"/>
      <c r="J35" s="82"/>
      <c r="K35" s="45"/>
      <c r="L35" s="82"/>
      <c r="M35" s="82"/>
      <c r="N35" s="84"/>
    </row>
    <row r="36" spans="1:14" ht="15">
      <c r="A36" s="86"/>
      <c r="B36" s="40"/>
      <c r="C36" s="40"/>
      <c r="D36" s="43"/>
      <c r="E36" s="43"/>
      <c r="F36" s="44"/>
      <c r="G36" s="44"/>
      <c r="H36" s="45"/>
      <c r="I36" s="82"/>
      <c r="J36" s="82"/>
      <c r="K36" s="45"/>
      <c r="L36" s="82"/>
      <c r="M36" s="82"/>
      <c r="N36" s="84"/>
    </row>
    <row r="37" spans="1:14" ht="15">
      <c r="A37" s="86"/>
      <c r="B37" s="40"/>
      <c r="C37" s="40"/>
      <c r="D37" s="43"/>
      <c r="E37" s="43"/>
      <c r="F37" s="44"/>
      <c r="G37" s="44"/>
      <c r="H37" s="45"/>
      <c r="I37" s="82"/>
      <c r="J37" s="82"/>
      <c r="K37" s="45"/>
      <c r="L37" s="82"/>
      <c r="M37" s="82"/>
      <c r="N37" s="84"/>
    </row>
    <row r="38" spans="1:14" ht="15">
      <c r="A38" s="86"/>
      <c r="B38" s="40"/>
      <c r="C38" s="40"/>
      <c r="D38" s="43"/>
      <c r="E38" s="43"/>
      <c r="F38" s="44"/>
      <c r="G38" s="44"/>
      <c r="H38" s="45"/>
      <c r="I38" s="82"/>
      <c r="J38" s="82"/>
      <c r="K38" s="45"/>
      <c r="L38" s="82"/>
      <c r="M38" s="82"/>
      <c r="N38" s="84"/>
    </row>
    <row r="39" spans="1:14" ht="15">
      <c r="A39" s="86"/>
      <c r="B39" s="40"/>
      <c r="C39" s="40"/>
      <c r="D39" s="43"/>
      <c r="E39" s="43"/>
      <c r="F39" s="44"/>
      <c r="G39" s="44"/>
      <c r="H39" s="45"/>
      <c r="I39" s="82"/>
      <c r="J39" s="82"/>
      <c r="K39" s="45"/>
      <c r="L39" s="82"/>
      <c r="M39" s="82"/>
      <c r="N39" s="84"/>
    </row>
  </sheetData>
  <dataConsolidate/>
  <mergeCells count="4">
    <mergeCell ref="B3:B4"/>
    <mergeCell ref="C3:C4"/>
    <mergeCell ref="B8:C8"/>
    <mergeCell ref="D8:E8"/>
  </mergeCells>
  <conditionalFormatting sqref="C5">
    <cfRule type="dataBar" priority="1">
      <dataBar showValue="0">
        <cfvo type="min"/>
        <cfvo type="max"/>
        <color rgb="FF638EC6"/>
      </dataBar>
      <extLst>
        <ext xmlns:x14="http://schemas.microsoft.com/office/spreadsheetml/2009/9/main" uri="{B025F937-C7B1-47D3-B67F-A62EFF666E3E}">
          <x14:id>{2A505E5F-B6EA-4B6A-AD29-F3D0C98EA8A4}</x14:id>
        </ext>
      </extLst>
    </cfRule>
  </conditionalFormatting>
  <dataValidations count="1">
    <dataValidation type="list" allowBlank="1" showErrorMessage="1" sqref="H40:H146 H14">
      <formula1>#REF!</formula1>
      <formula2>0</formula2>
    </dataValidation>
  </dataValidations>
  <printOptions gridLines="1"/>
  <pageMargins left="0.34" right="0.41" top="0.52" bottom="0.49" header="0.5" footer="0.5"/>
  <pageSetup paperSize="9" scale="80" orientation="landscape" horizontalDpi="300" verticalDpi="300" r:id="rId1"/>
  <headerFooter alignWithMargins="0"/>
  <colBreaks count="1" manualBreakCount="1">
    <brk id="13" max="1048575" man="1"/>
  </colBreak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2A505E5F-B6EA-4B6A-AD29-F3D0C98EA8A4}">
            <x14:dataBar minLength="0" maxLength="100" gradient="0" direction="leftToRight">
              <x14:cfvo type="autoMin"/>
              <x14:cfvo type="autoMax"/>
              <x14:negativeFillColor rgb="FFFF0000"/>
              <x14:axisColor rgb="FF000000"/>
            </x14:dataBar>
          </x14:cfRule>
          <xm:sqref>C5</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Info!$D$3:$D$7</xm:f>
          </x14:formula1>
          <xm:sqref>B16:B39</xm:sqref>
        </x14:dataValidation>
        <x14:dataValidation type="list" showInputMessage="1" showErrorMessage="1">
          <x14:formula1>
            <xm:f>Info!$F$3:$F$6</xm:f>
          </x14:formula1>
          <xm:sqref>K16:K39 H16:H39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zoomScaleNormal="100" zoomScaleSheetLayoutView="80" workbookViewId="0">
      <selection activeCell="D54" sqref="D54:D64"/>
    </sheetView>
  </sheetViews>
  <sheetFormatPr defaultRowHeight="12.75"/>
  <cols>
    <col min="1" max="1" width="5.375" style="7" customWidth="1"/>
    <col min="2" max="7" width="32.5" style="7" customWidth="1"/>
    <col min="8" max="8" width="18.75" style="7" customWidth="1"/>
    <col min="9" max="11" width="18.75" style="19" customWidth="1"/>
    <col min="12" max="12" width="18.75" style="7" customWidth="1"/>
    <col min="13" max="13" width="18.75" style="24" customWidth="1"/>
    <col min="14" max="14" width="35.625" style="7" customWidth="1"/>
    <col min="15" max="15" width="9" style="7"/>
    <col min="16" max="16" width="9" style="7" customWidth="1"/>
    <col min="17" max="16384" width="9" style="7"/>
  </cols>
  <sheetData>
    <row r="1" spans="1:14" ht="19.5" customHeight="1">
      <c r="B1" s="80" t="s">
        <v>58</v>
      </c>
      <c r="C1" s="80"/>
      <c r="D1" s="80"/>
      <c r="E1" s="80"/>
      <c r="F1" s="19"/>
      <c r="G1" s="19"/>
    </row>
    <row r="2" spans="1:14">
      <c r="A2" s="78"/>
      <c r="B2" s="74" t="s">
        <v>62</v>
      </c>
      <c r="C2" s="94" t="e">
        <f>TEXT('Test case List'!#REF!,"")</f>
        <v>#REF!</v>
      </c>
      <c r="D2" s="74" t="s">
        <v>65</v>
      </c>
      <c r="E2" s="95" t="s">
        <v>30</v>
      </c>
      <c r="F2" s="19"/>
      <c r="G2" s="19"/>
      <c r="H2" s="19"/>
    </row>
    <row r="3" spans="1:14" ht="12.75" customHeight="1">
      <c r="A3" s="78"/>
      <c r="B3" s="137" t="s">
        <v>20</v>
      </c>
      <c r="C3" s="139" t="e">
        <f>TEXT('Test case List'!#REF!,"")</f>
        <v>#REF!</v>
      </c>
      <c r="D3" s="74" t="s">
        <v>64</v>
      </c>
      <c r="E3" s="96">
        <v>43032</v>
      </c>
      <c r="F3" s="19"/>
      <c r="G3" s="19"/>
      <c r="H3" s="19"/>
    </row>
    <row r="4" spans="1:14">
      <c r="A4" s="78"/>
      <c r="B4" s="138"/>
      <c r="C4" s="140"/>
      <c r="D4" s="74" t="s">
        <v>66</v>
      </c>
      <c r="E4" s="95" t="s">
        <v>30</v>
      </c>
      <c r="F4" s="19"/>
      <c r="G4" s="19"/>
      <c r="H4" s="19"/>
    </row>
    <row r="5" spans="1:14">
      <c r="A5" s="78"/>
      <c r="B5" s="75" t="s">
        <v>63</v>
      </c>
      <c r="C5" s="73" t="str">
        <f>IF(C11+C12+C13=0,"READY TO START",IF(OR(C9=C11+C12+C13,AND(E9&gt;0,E9=E11+E12+E13)),"DONE",IF(C9&lt;&gt;C11+C12+C13,"IN PROGRESS",)))</f>
        <v>READY TO START</v>
      </c>
      <c r="D5" s="74" t="s">
        <v>67</v>
      </c>
      <c r="E5" s="96">
        <v>43034</v>
      </c>
      <c r="F5" s="19"/>
      <c r="G5" s="19"/>
      <c r="H5" s="19"/>
    </row>
    <row r="6" spans="1:14">
      <c r="A6" s="25"/>
      <c r="B6" s="36"/>
      <c r="C6" s="36"/>
      <c r="D6" s="36"/>
      <c r="E6" s="36"/>
      <c r="F6" s="19"/>
      <c r="G6" s="19"/>
    </row>
    <row r="7" spans="1:14">
      <c r="A7" s="25"/>
      <c r="B7" s="80" t="s">
        <v>59</v>
      </c>
      <c r="C7" s="80"/>
      <c r="D7" s="80"/>
      <c r="E7" s="80"/>
      <c r="F7" s="19"/>
      <c r="G7" s="19"/>
    </row>
    <row r="8" spans="1:14">
      <c r="A8" s="25"/>
      <c r="B8" s="141" t="s">
        <v>60</v>
      </c>
      <c r="C8" s="141"/>
      <c r="D8" s="142" t="s">
        <v>61</v>
      </c>
      <c r="E8" s="143"/>
      <c r="F8" s="19"/>
      <c r="G8" s="19"/>
    </row>
    <row r="9" spans="1:14" ht="12.75" customHeight="1">
      <c r="A9" s="78"/>
      <c r="B9" s="77" t="s">
        <v>68</v>
      </c>
      <c r="C9" s="72">
        <f>COUNTA(Function31011121314['#])</f>
        <v>0</v>
      </c>
      <c r="D9" s="77" t="s">
        <v>68</v>
      </c>
      <c r="E9" s="72">
        <f>COUNTA(Function31011121314['#])</f>
        <v>0</v>
      </c>
      <c r="F9" s="19"/>
      <c r="G9" s="19"/>
    </row>
    <row r="10" spans="1:14">
      <c r="A10" s="78"/>
      <c r="B10" s="77" t="s">
        <v>69</v>
      </c>
      <c r="C10" s="76">
        <f>COUNTIF(Function31011121314[1st Test Result],Info!$F$4)</f>
        <v>0</v>
      </c>
      <c r="D10" s="77" t="s">
        <v>69</v>
      </c>
      <c r="E10" s="76">
        <f>COUNTIF(Function31011121314[2nd Test Result],OR(Info!$F$4,""))</f>
        <v>0</v>
      </c>
      <c r="F10" s="19"/>
      <c r="G10" s="19"/>
    </row>
    <row r="11" spans="1:14">
      <c r="A11" s="78"/>
      <c r="B11" s="77" t="s">
        <v>70</v>
      </c>
      <c r="C11" s="76">
        <f>COUNTIF(Function31011121314[1st Test Result],Info!$F$3)</f>
        <v>0</v>
      </c>
      <c r="D11" s="77" t="s">
        <v>70</v>
      </c>
      <c r="E11" s="76">
        <f>COUNTIF(Function31011121314[2nd Test Result],Info!$F$3)</f>
        <v>0</v>
      </c>
      <c r="F11" s="19"/>
      <c r="G11" s="19"/>
    </row>
    <row r="12" spans="1:14">
      <c r="A12" s="78"/>
      <c r="B12" s="77" t="s">
        <v>71</v>
      </c>
      <c r="C12" s="76">
        <f>COUNTIF(Function31011121314[1st Test Result],Info!$F$5)</f>
        <v>0</v>
      </c>
      <c r="D12" s="77" t="s">
        <v>71</v>
      </c>
      <c r="E12" s="76">
        <f>COUNTIF(Function31011121314[2nd Test Result],Info!$F$5)</f>
        <v>0</v>
      </c>
      <c r="F12" s="19"/>
      <c r="G12" s="19"/>
    </row>
    <row r="13" spans="1:14">
      <c r="A13" s="78"/>
      <c r="B13" s="77" t="s">
        <v>72</v>
      </c>
      <c r="C13" s="76">
        <f>COUNTIF(Function31011121314[1st Test Result],Info!$F$6)</f>
        <v>0</v>
      </c>
      <c r="D13" s="77" t="s">
        <v>72</v>
      </c>
      <c r="E13" s="76">
        <f>COUNTIF(Function31011121314[2nd Test Result],Info!$F$6)</f>
        <v>0</v>
      </c>
      <c r="F13" s="19"/>
      <c r="G13" s="19"/>
    </row>
    <row r="14" spans="1:14" s="20" customFormat="1" ht="15" customHeight="1">
      <c r="D14" s="22"/>
      <c r="E14" s="22"/>
      <c r="F14" s="22"/>
      <c r="G14" s="22"/>
      <c r="H14" s="21"/>
      <c r="I14" s="21"/>
      <c r="J14" s="21"/>
      <c r="K14" s="21"/>
      <c r="L14" s="21"/>
      <c r="M14" s="21"/>
    </row>
    <row r="15" spans="1:14" s="20" customFormat="1" ht="15">
      <c r="A15" s="87" t="s">
        <v>56</v>
      </c>
      <c r="B15" s="88" t="s">
        <v>2</v>
      </c>
      <c r="C15" s="88" t="s">
        <v>76</v>
      </c>
      <c r="D15" s="88" t="s">
        <v>26</v>
      </c>
      <c r="E15" s="88" t="s">
        <v>21</v>
      </c>
      <c r="F15" s="88" t="s">
        <v>78</v>
      </c>
      <c r="G15" s="88" t="s">
        <v>0</v>
      </c>
      <c r="H15" s="89" t="s">
        <v>83</v>
      </c>
      <c r="I15" s="89" t="s">
        <v>85</v>
      </c>
      <c r="J15" s="89" t="s">
        <v>84</v>
      </c>
      <c r="K15" s="89" t="s">
        <v>86</v>
      </c>
      <c r="L15" s="89" t="s">
        <v>87</v>
      </c>
      <c r="M15" s="89" t="s">
        <v>88</v>
      </c>
      <c r="N15" s="90" t="s">
        <v>1</v>
      </c>
    </row>
    <row r="16" spans="1:14" s="39" customFormat="1" ht="15">
      <c r="A16" s="85"/>
      <c r="B16" s="40"/>
      <c r="C16" s="40"/>
      <c r="D16" s="41"/>
      <c r="E16" s="41"/>
      <c r="F16" s="42"/>
      <c r="G16" s="81"/>
      <c r="H16" s="45"/>
      <c r="I16" s="82"/>
      <c r="J16" s="82"/>
      <c r="K16" s="45"/>
      <c r="L16" s="82"/>
      <c r="M16" s="82"/>
      <c r="N16" s="83"/>
    </row>
    <row r="17" spans="1:14" s="23" customFormat="1" ht="15">
      <c r="A17" s="86"/>
      <c r="B17" s="40"/>
      <c r="C17" s="40"/>
      <c r="D17" s="43"/>
      <c r="E17" s="43"/>
      <c r="F17" s="44"/>
      <c r="G17" s="44"/>
      <c r="H17" s="45"/>
      <c r="I17" s="82"/>
      <c r="J17" s="82"/>
      <c r="K17" s="45"/>
      <c r="L17" s="82"/>
      <c r="M17" s="82"/>
      <c r="N17" s="84"/>
    </row>
    <row r="18" spans="1:14" s="23" customFormat="1" ht="15">
      <c r="A18" s="86"/>
      <c r="B18" s="40"/>
      <c r="C18" s="40"/>
      <c r="D18" s="43"/>
      <c r="E18" s="43"/>
      <c r="F18" s="44"/>
      <c r="G18" s="44"/>
      <c r="H18" s="45"/>
      <c r="I18" s="82"/>
      <c r="J18" s="82"/>
      <c r="K18" s="45"/>
      <c r="L18" s="82"/>
      <c r="M18" s="82"/>
      <c r="N18" s="84"/>
    </row>
    <row r="19" spans="1:14" s="23" customFormat="1" ht="15">
      <c r="A19" s="86"/>
      <c r="B19" s="40"/>
      <c r="C19" s="40"/>
      <c r="D19" s="43"/>
      <c r="E19" s="43"/>
      <c r="F19" s="44"/>
      <c r="G19" s="44"/>
      <c r="H19" s="45"/>
      <c r="I19" s="82"/>
      <c r="J19" s="82"/>
      <c r="K19" s="45"/>
      <c r="L19" s="82"/>
      <c r="M19" s="82"/>
      <c r="N19" s="84"/>
    </row>
    <row r="20" spans="1:14" ht="15">
      <c r="A20" s="86"/>
      <c r="B20" s="40"/>
      <c r="C20" s="40"/>
      <c r="D20" s="43"/>
      <c r="E20" s="43"/>
      <c r="F20" s="44"/>
      <c r="G20" s="44"/>
      <c r="H20" s="45"/>
      <c r="I20" s="82"/>
      <c r="J20" s="82"/>
      <c r="K20" s="45"/>
      <c r="L20" s="82"/>
      <c r="M20" s="82"/>
      <c r="N20" s="84"/>
    </row>
    <row r="21" spans="1:14" ht="15">
      <c r="A21" s="86"/>
      <c r="B21" s="40"/>
      <c r="C21" s="40"/>
      <c r="D21" s="43"/>
      <c r="E21" s="43"/>
      <c r="F21" s="44"/>
      <c r="G21" s="44"/>
      <c r="H21" s="45"/>
      <c r="I21" s="82"/>
      <c r="J21" s="82"/>
      <c r="K21" s="45"/>
      <c r="L21" s="82"/>
      <c r="M21" s="82"/>
      <c r="N21" s="84"/>
    </row>
    <row r="22" spans="1:14" ht="15">
      <c r="A22" s="86"/>
      <c r="B22" s="40"/>
      <c r="C22" s="40"/>
      <c r="D22" s="43"/>
      <c r="E22" s="43"/>
      <c r="F22" s="44"/>
      <c r="G22" s="44"/>
      <c r="H22" s="45"/>
      <c r="I22" s="82"/>
      <c r="J22" s="82"/>
      <c r="K22" s="45"/>
      <c r="L22" s="82"/>
      <c r="M22" s="82"/>
      <c r="N22" s="84"/>
    </row>
    <row r="23" spans="1:14" ht="15">
      <c r="A23" s="86"/>
      <c r="B23" s="40"/>
      <c r="C23" s="40"/>
      <c r="D23" s="43"/>
      <c r="E23" s="43"/>
      <c r="F23" s="44"/>
      <c r="G23" s="44"/>
      <c r="H23" s="45"/>
      <c r="I23" s="82"/>
      <c r="J23" s="82"/>
      <c r="K23" s="45"/>
      <c r="L23" s="82"/>
      <c r="M23" s="82"/>
      <c r="N23" s="84"/>
    </row>
    <row r="24" spans="1:14" ht="15">
      <c r="A24" s="86"/>
      <c r="B24" s="40"/>
      <c r="C24" s="40"/>
      <c r="D24" s="43"/>
      <c r="E24" s="43"/>
      <c r="F24" s="44"/>
      <c r="G24" s="44"/>
      <c r="H24" s="45"/>
      <c r="I24" s="82"/>
      <c r="J24" s="82"/>
      <c r="K24" s="45"/>
      <c r="L24" s="82"/>
      <c r="M24" s="82"/>
      <c r="N24" s="84"/>
    </row>
    <row r="25" spans="1:14" ht="15">
      <c r="A25" s="86"/>
      <c r="B25" s="40"/>
      <c r="C25" s="40"/>
      <c r="D25" s="43"/>
      <c r="E25" s="43"/>
      <c r="F25" s="44"/>
      <c r="G25" s="44"/>
      <c r="H25" s="45"/>
      <c r="I25" s="82"/>
      <c r="J25" s="82"/>
      <c r="K25" s="45"/>
      <c r="L25" s="82"/>
      <c r="M25" s="82"/>
      <c r="N25" s="84"/>
    </row>
    <row r="26" spans="1:14" ht="15">
      <c r="A26" s="86"/>
      <c r="B26" s="40"/>
      <c r="C26" s="40"/>
      <c r="D26" s="43"/>
      <c r="E26" s="43"/>
      <c r="F26" s="44"/>
      <c r="G26" s="44"/>
      <c r="H26" s="45"/>
      <c r="I26" s="82"/>
      <c r="J26" s="82"/>
      <c r="K26" s="45"/>
      <c r="L26" s="82"/>
      <c r="M26" s="82"/>
      <c r="N26" s="84"/>
    </row>
    <row r="27" spans="1:14" ht="15">
      <c r="A27" s="86"/>
      <c r="B27" s="40"/>
      <c r="C27" s="40"/>
      <c r="D27" s="43"/>
      <c r="E27" s="43"/>
      <c r="F27" s="44"/>
      <c r="G27" s="44"/>
      <c r="H27" s="45"/>
      <c r="I27" s="82"/>
      <c r="J27" s="82"/>
      <c r="K27" s="45"/>
      <c r="L27" s="82"/>
      <c r="M27" s="82"/>
      <c r="N27" s="84"/>
    </row>
    <row r="28" spans="1:14" ht="15">
      <c r="A28" s="86"/>
      <c r="B28" s="40"/>
      <c r="C28" s="40"/>
      <c r="D28" s="43"/>
      <c r="E28" s="43"/>
      <c r="F28" s="44"/>
      <c r="G28" s="44"/>
      <c r="H28" s="45"/>
      <c r="I28" s="82"/>
      <c r="J28" s="82"/>
      <c r="K28" s="45"/>
      <c r="L28" s="82"/>
      <c r="M28" s="82"/>
      <c r="N28" s="84"/>
    </row>
    <row r="29" spans="1:14" ht="15">
      <c r="A29" s="86"/>
      <c r="B29" s="40"/>
      <c r="C29" s="40"/>
      <c r="D29" s="43"/>
      <c r="E29" s="43"/>
      <c r="F29" s="44"/>
      <c r="G29" s="44"/>
      <c r="H29" s="45"/>
      <c r="I29" s="82"/>
      <c r="J29" s="82"/>
      <c r="K29" s="45"/>
      <c r="L29" s="82"/>
      <c r="M29" s="82"/>
      <c r="N29" s="84"/>
    </row>
    <row r="30" spans="1:14" ht="15">
      <c r="A30" s="86"/>
      <c r="B30" s="40"/>
      <c r="C30" s="40"/>
      <c r="D30" s="43"/>
      <c r="E30" s="43"/>
      <c r="F30" s="44"/>
      <c r="G30" s="44"/>
      <c r="H30" s="45"/>
      <c r="I30" s="82"/>
      <c r="J30" s="82"/>
      <c r="K30" s="45"/>
      <c r="L30" s="82"/>
      <c r="M30" s="82"/>
      <c r="N30" s="84"/>
    </row>
    <row r="31" spans="1:14" ht="15">
      <c r="A31" s="86"/>
      <c r="B31" s="40"/>
      <c r="C31" s="40"/>
      <c r="D31" s="43"/>
      <c r="E31" s="43"/>
      <c r="F31" s="44"/>
      <c r="G31" s="44"/>
      <c r="H31" s="45"/>
      <c r="I31" s="82"/>
      <c r="J31" s="82"/>
      <c r="K31" s="45"/>
      <c r="L31" s="82"/>
      <c r="M31" s="82"/>
      <c r="N31" s="84"/>
    </row>
    <row r="32" spans="1:14" ht="15">
      <c r="A32" s="86"/>
      <c r="B32" s="40"/>
      <c r="C32" s="40"/>
      <c r="D32" s="43"/>
      <c r="E32" s="43"/>
      <c r="F32" s="44"/>
      <c r="G32" s="44"/>
      <c r="H32" s="45"/>
      <c r="I32" s="82"/>
      <c r="J32" s="82"/>
      <c r="K32" s="45"/>
      <c r="L32" s="82"/>
      <c r="M32" s="82"/>
      <c r="N32" s="84"/>
    </row>
    <row r="33" spans="1:14" ht="15">
      <c r="A33" s="86"/>
      <c r="B33" s="40"/>
      <c r="C33" s="40"/>
      <c r="D33" s="43"/>
      <c r="E33" s="43"/>
      <c r="F33" s="44"/>
      <c r="G33" s="44"/>
      <c r="H33" s="45"/>
      <c r="I33" s="82"/>
      <c r="J33" s="82"/>
      <c r="K33" s="45"/>
      <c r="L33" s="82"/>
      <c r="M33" s="82"/>
      <c r="N33" s="84"/>
    </row>
    <row r="34" spans="1:14" ht="15">
      <c r="A34" s="86"/>
      <c r="B34" s="40"/>
      <c r="C34" s="40"/>
      <c r="D34" s="43"/>
      <c r="E34" s="43"/>
      <c r="F34" s="44"/>
      <c r="G34" s="44"/>
      <c r="H34" s="45"/>
      <c r="I34" s="82"/>
      <c r="J34" s="82"/>
      <c r="K34" s="45"/>
      <c r="L34" s="82"/>
      <c r="M34" s="82"/>
      <c r="N34" s="84"/>
    </row>
    <row r="35" spans="1:14" ht="15">
      <c r="A35" s="86"/>
      <c r="B35" s="40"/>
      <c r="C35" s="40"/>
      <c r="D35" s="43"/>
      <c r="E35" s="43"/>
      <c r="F35" s="44"/>
      <c r="G35" s="44"/>
      <c r="H35" s="45"/>
      <c r="I35" s="82"/>
      <c r="J35" s="82"/>
      <c r="K35" s="45"/>
      <c r="L35" s="82"/>
      <c r="M35" s="82"/>
      <c r="N35" s="84"/>
    </row>
    <row r="36" spans="1:14" ht="15">
      <c r="A36" s="86"/>
      <c r="B36" s="40"/>
      <c r="C36" s="40"/>
      <c r="D36" s="43"/>
      <c r="E36" s="43"/>
      <c r="F36" s="44"/>
      <c r="G36" s="44"/>
      <c r="H36" s="45"/>
      <c r="I36" s="82"/>
      <c r="J36" s="82"/>
      <c r="K36" s="45"/>
      <c r="L36" s="82"/>
      <c r="M36" s="82"/>
      <c r="N36" s="84"/>
    </row>
    <row r="37" spans="1:14" ht="15">
      <c r="A37" s="86"/>
      <c r="B37" s="40"/>
      <c r="C37" s="40"/>
      <c r="D37" s="43"/>
      <c r="E37" s="43"/>
      <c r="F37" s="44"/>
      <c r="G37" s="44"/>
      <c r="H37" s="45"/>
      <c r="I37" s="82"/>
      <c r="J37" s="82"/>
      <c r="K37" s="45"/>
      <c r="L37" s="82"/>
      <c r="M37" s="82"/>
      <c r="N37" s="84"/>
    </row>
    <row r="38" spans="1:14" ht="15">
      <c r="A38" s="86"/>
      <c r="B38" s="40"/>
      <c r="C38" s="40"/>
      <c r="D38" s="43"/>
      <c r="E38" s="43"/>
      <c r="F38" s="44"/>
      <c r="G38" s="44"/>
      <c r="H38" s="45"/>
      <c r="I38" s="82"/>
      <c r="J38" s="82"/>
      <c r="K38" s="45"/>
      <c r="L38" s="82"/>
      <c r="M38" s="82"/>
      <c r="N38" s="84"/>
    </row>
    <row r="39" spans="1:14" ht="15">
      <c r="A39" s="86"/>
      <c r="B39" s="40"/>
      <c r="C39" s="40"/>
      <c r="D39" s="43"/>
      <c r="E39" s="43"/>
      <c r="F39" s="44"/>
      <c r="G39" s="44"/>
      <c r="H39" s="45"/>
      <c r="I39" s="82"/>
      <c r="J39" s="82"/>
      <c r="K39" s="45"/>
      <c r="L39" s="82"/>
      <c r="M39" s="82"/>
      <c r="N39" s="84"/>
    </row>
    <row r="54" spans="4:4">
      <c r="D54" s="24"/>
    </row>
    <row r="55" spans="4:4">
      <c r="D55" s="24"/>
    </row>
    <row r="56" spans="4:4">
      <c r="D56" s="24"/>
    </row>
    <row r="57" spans="4:4">
      <c r="D57" s="24"/>
    </row>
    <row r="58" spans="4:4">
      <c r="D58" s="24"/>
    </row>
    <row r="59" spans="4:4">
      <c r="D59" s="24"/>
    </row>
    <row r="60" spans="4:4">
      <c r="D60" s="24"/>
    </row>
    <row r="61" spans="4:4">
      <c r="D61" s="24"/>
    </row>
    <row r="62" spans="4:4">
      <c r="D62" s="24"/>
    </row>
    <row r="63" spans="4:4">
      <c r="D63" s="24"/>
    </row>
    <row r="64" spans="4:4">
      <c r="D64" s="24"/>
    </row>
  </sheetData>
  <dataConsolidate/>
  <mergeCells count="4">
    <mergeCell ref="B3:B4"/>
    <mergeCell ref="C3:C4"/>
    <mergeCell ref="B8:C8"/>
    <mergeCell ref="D8:E8"/>
  </mergeCells>
  <conditionalFormatting sqref="C5">
    <cfRule type="dataBar" priority="1">
      <dataBar showValue="0">
        <cfvo type="min"/>
        <cfvo type="max"/>
        <color rgb="FF638EC6"/>
      </dataBar>
      <extLst>
        <ext xmlns:x14="http://schemas.microsoft.com/office/spreadsheetml/2009/9/main" uri="{B025F937-C7B1-47D3-B67F-A62EFF666E3E}">
          <x14:id>{B007AEE1-B410-4F3E-8142-4C8BF36224BF}</x14:id>
        </ext>
      </extLst>
    </cfRule>
  </conditionalFormatting>
  <dataValidations count="1">
    <dataValidation type="list" allowBlank="1" showErrorMessage="1" sqref="H40:H146 H14">
      <formula1>#REF!</formula1>
      <formula2>0</formula2>
    </dataValidation>
  </dataValidations>
  <printOptions gridLines="1"/>
  <pageMargins left="0.34" right="0.41" top="0.52" bottom="0.49" header="0.5" footer="0.5"/>
  <pageSetup paperSize="9" scale="80" orientation="landscape" horizontalDpi="300" verticalDpi="300" r:id="rId1"/>
  <headerFooter alignWithMargins="0"/>
  <colBreaks count="1" manualBreakCount="1">
    <brk id="13" max="1048575" man="1"/>
  </colBreak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007AEE1-B410-4F3E-8142-4C8BF36224BF}">
            <x14:dataBar minLength="0" maxLength="100" gradient="0" direction="leftToRight">
              <x14:cfvo type="autoMin"/>
              <x14:cfvo type="autoMax"/>
              <x14:negativeFillColor rgb="FFFF0000"/>
              <x14:axisColor rgb="FF000000"/>
            </x14:dataBar>
          </x14:cfRule>
          <xm:sqref>C5</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14:formula1>
            <xm:f>Info!$F$3:$F$6</xm:f>
          </x14:formula1>
          <xm:sqref>K16:K39 H16:H39</xm:sqref>
        </x14:dataValidation>
        <x14:dataValidation type="list" allowBlank="1" showInputMessage="1" showErrorMessage="1">
          <x14:formula1>
            <xm:f>Info!$D$3:$D$7</xm:f>
          </x14:formula1>
          <xm:sqref>B16:B39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workbookViewId="0">
      <selection activeCell="D7" sqref="D7"/>
    </sheetView>
  </sheetViews>
  <sheetFormatPr defaultRowHeight="16.5"/>
  <cols>
    <col min="6" max="6" width="13.375" customWidth="1"/>
  </cols>
  <sheetData>
    <row r="2" spans="2:6">
      <c r="B2" t="s">
        <v>33</v>
      </c>
      <c r="D2" t="s">
        <v>2</v>
      </c>
      <c r="F2" t="s">
        <v>57</v>
      </c>
    </row>
    <row r="3" spans="2:6">
      <c r="B3" t="s">
        <v>4</v>
      </c>
      <c r="D3" t="s">
        <v>73</v>
      </c>
      <c r="F3" t="s">
        <v>22</v>
      </c>
    </row>
    <row r="4" spans="2:6">
      <c r="B4" t="s">
        <v>28</v>
      </c>
      <c r="D4" t="s">
        <v>3</v>
      </c>
      <c r="F4" t="s">
        <v>24</v>
      </c>
    </row>
    <row r="5" spans="2:6">
      <c r="B5" t="s">
        <v>34</v>
      </c>
      <c r="D5" t="s">
        <v>74</v>
      </c>
      <c r="F5" t="s">
        <v>23</v>
      </c>
    </row>
    <row r="6" spans="2:6">
      <c r="B6" t="s">
        <v>35</v>
      </c>
      <c r="D6" t="s">
        <v>94</v>
      </c>
      <c r="F6" t="s">
        <v>25</v>
      </c>
    </row>
    <row r="7" spans="2:6">
      <c r="D7" t="s">
        <v>75</v>
      </c>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Cover</vt:lpstr>
      <vt:lpstr>Test case List</vt:lpstr>
      <vt:lpstr>Login And Logout</vt:lpstr>
      <vt:lpstr>Homepage</vt:lpstr>
      <vt:lpstr>Add User From Admin</vt:lpstr>
      <vt:lpstr>Update or Delete User</vt:lpstr>
      <vt:lpstr>Registered User</vt:lpstr>
      <vt:lpstr>Modify User Info</vt:lpstr>
      <vt:lpstr>Option 1</vt:lpstr>
      <vt:lpstr>Option 2</vt:lpstr>
      <vt:lpstr>Info</vt:lpstr>
      <vt:lpstr>'Add User From Admin'!Print_Area</vt:lpstr>
      <vt:lpstr>Cover!Print_Area</vt:lpstr>
      <vt:lpstr>Homepage!Print_Area</vt:lpstr>
      <vt:lpstr>'Login And Logout'!Print_Area</vt:lpstr>
      <vt:lpstr>'Modify User Info'!Print_Area</vt:lpstr>
      <vt:lpstr>'Option 1'!Print_Area</vt:lpstr>
      <vt:lpstr>'Option 2'!Print_Area</vt:lpstr>
      <vt:lpstr>'Registered User'!Print_Area</vt:lpstr>
      <vt:lpstr>'Update or Delete User'!Print_Area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HUNG NGUYEN</dc:creator>
  <dc:description>Updates sheet Cover: Add logo, document code, creator, reviewer/approver._x000d_
Add sheet Test Case List._x000d_
Change Sheet Company, User, Provider to Modules. Add column Inter-test case dependent. Update these sheets._x000d_
Update Test Report</dc:description>
  <cp:lastModifiedBy>hohieu0008@gmail.com</cp:lastModifiedBy>
  <cp:lastPrinted>2009-05-13T04:23:30Z</cp:lastPrinted>
  <dcterms:created xsi:type="dcterms:W3CDTF">2009-03-31T02:10:42Z</dcterms:created>
  <dcterms:modified xsi:type="dcterms:W3CDTF">2017-11-28T00:50:49Z</dcterms:modified>
</cp:coreProperties>
</file>