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oerderungInnovativerLehrformen\OPALADIN\ChemikOER\"/>
    </mc:Choice>
  </mc:AlternateContent>
  <xr:revisionPtr revIDLastSave="0" documentId="13_ncr:1_{D71DF76B-940B-43FF-9890-FFCA61155EF0}" xr6:coauthVersionLast="36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ChemikOER" sheetId="4" r:id="rId1"/>
    <sheet name="WHKSHK HTW" sheetId="5" r:id="rId2"/>
    <sheet name="HTW" sheetId="1" r:id="rId3"/>
    <sheet name="Veranstaltugnen ChemikOER" sheetId="6" r:id="rId4"/>
    <sheet name="Dienstreisen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D29" i="1"/>
  <c r="G28" i="1"/>
  <c r="G27" i="1"/>
  <c r="G23" i="1"/>
  <c r="F28" i="1"/>
  <c r="E28" i="1"/>
  <c r="D28" i="1"/>
  <c r="E27" i="1"/>
  <c r="D27" i="1"/>
  <c r="F29" i="1"/>
  <c r="E29" i="1"/>
  <c r="I20" i="7"/>
  <c r="I17" i="7"/>
  <c r="I23" i="7"/>
  <c r="I26" i="7" s="1"/>
  <c r="I16" i="7"/>
  <c r="I8" i="7"/>
  <c r="G31" i="4"/>
  <c r="H29" i="4"/>
  <c r="H27" i="4"/>
  <c r="H25" i="4"/>
  <c r="H17" i="4"/>
  <c r="H19" i="4"/>
  <c r="H15" i="4"/>
  <c r="G21" i="4"/>
  <c r="E31" i="4"/>
  <c r="H31" i="4" s="1"/>
  <c r="E21" i="4"/>
  <c r="H21" i="4" s="1"/>
  <c r="D31" i="4"/>
  <c r="D21" i="4"/>
  <c r="I22" i="7"/>
  <c r="I21" i="7"/>
  <c r="I19" i="7"/>
  <c r="I18" i="7"/>
  <c r="I15" i="7"/>
  <c r="I14" i="7"/>
  <c r="I13" i="7"/>
  <c r="I12" i="7"/>
  <c r="I11" i="7"/>
  <c r="I10" i="7"/>
  <c r="I7" i="7"/>
  <c r="I6" i="7"/>
  <c r="I5" i="7"/>
  <c r="I4" i="7"/>
  <c r="I3" i="7"/>
  <c r="I2" i="7"/>
  <c r="I27" i="7" s="1"/>
  <c r="H6" i="4"/>
  <c r="H8" i="4"/>
  <c r="H4" i="4"/>
  <c r="D10" i="4"/>
  <c r="F10" i="4"/>
  <c r="G10" i="4"/>
  <c r="K9" i="6"/>
  <c r="K10" i="6"/>
  <c r="K11" i="6"/>
  <c r="K12" i="6"/>
  <c r="K13" i="6"/>
  <c r="K8" i="6"/>
  <c r="D4" i="5"/>
  <c r="D5" i="5"/>
  <c r="D6" i="5"/>
  <c r="E10" i="4"/>
  <c r="H10" i="4" s="1"/>
  <c r="K6" i="5" l="1"/>
  <c r="F18" i="1" s="1"/>
  <c r="I6" i="5"/>
  <c r="E18" i="1" s="1"/>
  <c r="G6" i="5"/>
  <c r="K5" i="5"/>
  <c r="F17" i="1" s="1"/>
  <c r="I5" i="5"/>
  <c r="E17" i="1" s="1"/>
  <c r="G5" i="5"/>
  <c r="K4" i="5"/>
  <c r="I4" i="5"/>
  <c r="G4" i="5"/>
  <c r="C31" i="4"/>
  <c r="C21" i="4"/>
  <c r="F32" i="1"/>
  <c r="E32" i="1"/>
  <c r="D16" i="1" l="1"/>
  <c r="L4" i="5"/>
  <c r="G7" i="5"/>
  <c r="E16" i="1"/>
  <c r="I7" i="5"/>
  <c r="F16" i="1"/>
  <c r="K7" i="5"/>
  <c r="D17" i="1"/>
  <c r="L5" i="5"/>
  <c r="D18" i="1"/>
  <c r="L6" i="5"/>
  <c r="L7" i="5" l="1"/>
  <c r="G32" i="1"/>
  <c r="D32" i="1"/>
  <c r="M51" i="1"/>
  <c r="D19" i="1" l="1"/>
  <c r="C4" i="4" s="1"/>
  <c r="F19" i="1" l="1"/>
  <c r="C8" i="4" s="1"/>
  <c r="E19" i="1" l="1"/>
  <c r="G19" i="1" l="1"/>
  <c r="G35" i="1" s="1"/>
  <c r="C6" i="4"/>
  <c r="C1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Torsten Munkelt</author>
  </authors>
  <commentList>
    <comment ref="D3" authorId="0" shapeId="0" xr:uid="{305ED5A5-E3D8-481C-AB9D-20D576177461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Im Text begründen, warum bei allen gleich viele Veranstaltungskosten anfallen, obwohl die HTW mehr Leute involviert: Alle führen gleich viele Veranstaltungen durch.</t>
        </r>
      </text>
    </comment>
    <comment ref="C24" authorId="0" shapeId="0" xr:uid="{8AB19312-43E6-4EAC-A236-BF343CCDB93F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Hier bitte auch "krumme" Zahlen.</t>
        </r>
      </text>
    </comment>
  </commentList>
</comments>
</file>

<file path=xl/sharedStrings.xml><?xml version="1.0" encoding="utf-8"?>
<sst xmlns="http://schemas.openxmlformats.org/spreadsheetml/2006/main" count="156" uniqueCount="97">
  <si>
    <t>BMBF Projektskizze: "ChemikOER: Von der Schul- zur Laborbank - mit OER gemeinsam für Chemie begeistern"</t>
  </si>
  <si>
    <r>
      <t xml:space="preserve">Geplante Laufzeit des gesamten Projekts: </t>
    </r>
    <r>
      <rPr>
        <b/>
        <sz val="11"/>
        <rFont val="Arial"/>
        <family val="2"/>
      </rPr>
      <t>01.01.2024 - 31.12.2026 (36 Monate)</t>
    </r>
  </si>
  <si>
    <t>I. Angaben zum Finanzbedarf:</t>
  </si>
  <si>
    <t>EUR</t>
  </si>
  <si>
    <t xml:space="preserve">VARIANTE 1 </t>
  </si>
  <si>
    <t>Dr. Silke Fähnemann, Fakultät L/U/C</t>
  </si>
  <si>
    <t>MM</t>
  </si>
  <si>
    <t>12M</t>
  </si>
  <si>
    <t>A) Personalausgaben</t>
  </si>
  <si>
    <t>Beschäftigte TV-L + 3%(E 13 Stufe 4 und 5); Frau Dr. Silke Fähnemann</t>
  </si>
  <si>
    <t xml:space="preserve">Beschäftigte TV-L + 3%(E 13 Stufe 1,2 und 3); Herr Paul Christ </t>
  </si>
  <si>
    <t xml:space="preserve">SHK/WHK </t>
  </si>
  <si>
    <t>AG-Brutto</t>
  </si>
  <si>
    <t>Ersatzpersonal Lehre</t>
  </si>
  <si>
    <t>SUMME/Jahr:</t>
  </si>
  <si>
    <t>B) Sächliche Verwaltungsausgaben</t>
  </si>
  <si>
    <t>Gegenstände bis zu 800 € im Einzelfall</t>
  </si>
  <si>
    <t>Vergabe von Aufträgen</t>
  </si>
  <si>
    <t>Verbrauchsmaterial</t>
  </si>
  <si>
    <t>Geschäftsbedarf</t>
  </si>
  <si>
    <t>Literatur</t>
  </si>
  <si>
    <t>Patenten</t>
  </si>
  <si>
    <t>Weitere Sachausgaben 1</t>
  </si>
  <si>
    <t>Eigene Veranstaltungen</t>
  </si>
  <si>
    <t>z.B. Open Access-Gebühr</t>
  </si>
  <si>
    <t>Weitere Sachausgaben 2</t>
  </si>
  <si>
    <t>Öffentlichkeitsarbeit</t>
  </si>
  <si>
    <t>Dienstreisen (Inland)</t>
  </si>
  <si>
    <t>Dienstreisen (Ausland)</t>
  </si>
  <si>
    <t>Gegenstände und andere Investitionen von mehr als 800 € im Einzelfall</t>
  </si>
  <si>
    <t>Ausgaben</t>
  </si>
  <si>
    <t>FQ 100%</t>
  </si>
  <si>
    <t>Zuwendung</t>
  </si>
  <si>
    <r>
      <rPr>
        <sz val="11"/>
        <color rgb="FF000000"/>
        <rFont val="Calibri"/>
      </rPr>
      <t xml:space="preserve">Kann eine </t>
    </r>
    <r>
      <rPr>
        <b/>
        <sz val="11"/>
        <color rgb="FF000000"/>
        <rFont val="Calibri"/>
      </rPr>
      <t>Projektpauschale durch die Hochschulen</t>
    </r>
    <r>
      <rPr>
        <sz val="11"/>
        <color rgb="FF000000"/>
        <rFont val="Calibri"/>
      </rPr>
      <t xml:space="preserve"> beantragt werden? </t>
    </r>
    <r>
      <rPr>
        <b/>
        <sz val="11"/>
        <color rgb="FF000000"/>
        <rFont val="Calibri"/>
      </rPr>
      <t>Ja,</t>
    </r>
    <r>
      <rPr>
        <sz val="11"/>
        <color rgb="FF000000"/>
        <rFont val="Calibri"/>
      </rPr>
      <t xml:space="preserve"> eine Projektpauschale zur anteiligen Finanzierung der durch das jeweilige Projekt verursachten indirekten Projektausgaben wird gewährt.</t>
    </r>
  </si>
  <si>
    <t>Monate</t>
  </si>
  <si>
    <t>SUMME</t>
  </si>
  <si>
    <t>Einsatz</t>
  </si>
  <si>
    <t>Stundensatz</t>
  </si>
  <si>
    <t>Stunden/Monate</t>
  </si>
  <si>
    <t>Monatssatz</t>
  </si>
  <si>
    <t>Monate gesamt</t>
  </si>
  <si>
    <t>WHK</t>
  </si>
  <si>
    <t>SHK</t>
  </si>
  <si>
    <t>Lehrvertretung</t>
  </si>
  <si>
    <t>TUC</t>
  </si>
  <si>
    <t>TUBAF</t>
  </si>
  <si>
    <t xml:space="preserve">ChemikOER </t>
  </si>
  <si>
    <t>Finanzierungsplan (Beträge in EUR)</t>
  </si>
  <si>
    <t>Partner</t>
  </si>
  <si>
    <t>Jahr</t>
  </si>
  <si>
    <t>Personalkosten</t>
  </si>
  <si>
    <t>Veranstaltungen</t>
  </si>
  <si>
    <t>Reisekosten</t>
  </si>
  <si>
    <t>Auftragsvergabe</t>
  </si>
  <si>
    <t>Sonstige</t>
  </si>
  <si>
    <t>Summe Ausgaben</t>
  </si>
  <si>
    <t>Förderquote</t>
  </si>
  <si>
    <t>Zeile</t>
  </si>
  <si>
    <t>HTW (gesamt)</t>
  </si>
  <si>
    <t>(12 Monate)</t>
  </si>
  <si>
    <t>gesamt</t>
  </si>
  <si>
    <t>Kostenübersicht eigene Veranstsaltungen</t>
  </si>
  <si>
    <t>1x KickOff (HTWD)</t>
  </si>
  <si>
    <t>4 x Neztwerktreffen 2 x TUC, 1x Freiberg, 1xHTWD)</t>
  </si>
  <si>
    <t>1x Projektabschluss (Freiberg)</t>
  </si>
  <si>
    <t>Raummiete</t>
  </si>
  <si>
    <t>Raumreinigung</t>
  </si>
  <si>
    <t>Beschilderung</t>
  </si>
  <si>
    <t>Stehtische (3x)</t>
  </si>
  <si>
    <t>Bewirtungspauschale</t>
  </si>
  <si>
    <t>Sonstiges</t>
  </si>
  <si>
    <t>Gesamt</t>
  </si>
  <si>
    <t>KickOff</t>
  </si>
  <si>
    <t>1. Neztwerktreffen</t>
  </si>
  <si>
    <t>2. Netzwerktreffen</t>
  </si>
  <si>
    <t>3. Neztwerktreffen</t>
  </si>
  <si>
    <t>4. Netzwerktreffen</t>
  </si>
  <si>
    <t>Projektabschluss</t>
  </si>
  <si>
    <t>Fachtagung/Konferenz</t>
  </si>
  <si>
    <t>Schätzung Tagungskosten</t>
  </si>
  <si>
    <t>Schätzung Reisekosten</t>
  </si>
  <si>
    <t>Schätzung Anzahl Hotelübernachtungen</t>
  </si>
  <si>
    <t>Hotelpauschale</t>
  </si>
  <si>
    <t>Anzahl Teilnehmer</t>
  </si>
  <si>
    <t>Tagegeld</t>
  </si>
  <si>
    <t>Teilgesamt</t>
  </si>
  <si>
    <t>EdTech</t>
  </si>
  <si>
    <t>Für alle Projektpartner betrachtet</t>
  </si>
  <si>
    <t>WeL</t>
  </si>
  <si>
    <t>OEGlobal</t>
  </si>
  <si>
    <t>Open education conference</t>
  </si>
  <si>
    <t>LEARNTec</t>
  </si>
  <si>
    <t>Didacta</t>
  </si>
  <si>
    <t>Summe</t>
  </si>
  <si>
    <t>verteilt auf 3 Jahre:</t>
  </si>
  <si>
    <t>Teilnahme: Poster/ Vortrag</t>
  </si>
  <si>
    <t>Eigener Workshop etc.: "Messegebühr"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</si>
</sst>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</numFmts>
  <fonts count="27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70"/>
      <name val="Courier New"/>
      <family val="3"/>
    </font>
    <font>
      <b/>
      <sz val="8"/>
      <color rgb="FF000070"/>
      <name val="Courier New"/>
      <family val="3"/>
    </font>
    <font>
      <sz val="11"/>
      <color rgb="FF9C5700"/>
      <name val="Calibri"/>
      <family val="2"/>
      <scheme val="minor"/>
    </font>
    <font>
      <sz val="11"/>
      <color rgb="FF9C5700"/>
      <name val="Arial"/>
      <family val="2"/>
    </font>
    <font>
      <b/>
      <sz val="11"/>
      <color rgb="FF000000"/>
      <name val="Arial"/>
      <family val="2"/>
    </font>
    <font>
      <sz val="11"/>
      <color rgb="FF2A3841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0" fontId="17" fillId="4" borderId="0" applyNumberFormat="0" applyBorder="0" applyAlignment="0" applyProtection="0"/>
    <xf numFmtId="44" fontId="11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1" xfId="0" applyFont="1" applyBorder="1"/>
    <xf numFmtId="0" fontId="7" fillId="0" borderId="0" xfId="0" applyFont="1"/>
    <xf numFmtId="0" fontId="8" fillId="0" borderId="0" xfId="0" applyFont="1"/>
    <xf numFmtId="0" fontId="0" fillId="0" borderId="5" xfId="0" applyBorder="1"/>
    <xf numFmtId="0" fontId="0" fillId="0" borderId="6" xfId="0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5" xfId="0" applyFont="1" applyBorder="1"/>
    <xf numFmtId="9" fontId="6" fillId="0" borderId="0" xfId="0" applyNumberFormat="1" applyFont="1"/>
    <xf numFmtId="9" fontId="6" fillId="0" borderId="6" xfId="0" applyNumberFormat="1" applyFont="1" applyBorder="1"/>
    <xf numFmtId="9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/>
    <xf numFmtId="44" fontId="3" fillId="0" borderId="0" xfId="1" applyFont="1" applyBorder="1"/>
    <xf numFmtId="44" fontId="3" fillId="0" borderId="6" xfId="1" applyFont="1" applyBorder="1"/>
    <xf numFmtId="44" fontId="10" fillId="0" borderId="5" xfId="1" applyFont="1" applyBorder="1" applyAlignment="1">
      <alignment horizontal="center" vertical="center"/>
    </xf>
    <xf numFmtId="44" fontId="3" fillId="0" borderId="5" xfId="1" applyFont="1" applyBorder="1"/>
    <xf numFmtId="0" fontId="5" fillId="0" borderId="0" xfId="0" applyFont="1" applyAlignment="1">
      <alignment horizontal="right"/>
    </xf>
    <xf numFmtId="164" fontId="7" fillId="2" borderId="0" xfId="0" applyNumberFormat="1" applyFont="1" applyFill="1"/>
    <xf numFmtId="164" fontId="7" fillId="2" borderId="6" xfId="0" applyNumberFormat="1" applyFont="1" applyFill="1" applyBorder="1"/>
    <xf numFmtId="0" fontId="3" fillId="0" borderId="6" xfId="0" applyFont="1" applyBorder="1" applyAlignment="1">
      <alignment horizontal="center"/>
    </xf>
    <xf numFmtId="0" fontId="0" fillId="0" borderId="8" xfId="0" applyBorder="1"/>
    <xf numFmtId="0" fontId="5" fillId="0" borderId="9" xfId="0" applyFont="1" applyBorder="1" applyAlignment="1">
      <alignment horizontal="right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9" xfId="0" applyFont="1" applyFill="1" applyBorder="1" applyAlignment="1">
      <alignment horizontal="center" vertical="center"/>
    </xf>
    <xf numFmtId="14" fontId="3" fillId="2" borderId="9" xfId="0" applyNumberFormat="1" applyFont="1" applyFill="1" applyBorder="1"/>
    <xf numFmtId="14" fontId="3" fillId="2" borderId="10" xfId="0" applyNumberFormat="1" applyFont="1" applyFill="1" applyBorder="1"/>
    <xf numFmtId="9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9" fontId="12" fillId="0" borderId="0" xfId="0" applyNumberFormat="1" applyFont="1"/>
    <xf numFmtId="44" fontId="13" fillId="0" borderId="0" xfId="1" applyFont="1" applyBorder="1" applyAlignment="1">
      <alignment horizontal="center" vertical="center"/>
    </xf>
    <xf numFmtId="0" fontId="0" fillId="0" borderId="0" xfId="0" applyAlignment="1">
      <alignment horizontal="right"/>
    </xf>
    <xf numFmtId="165" fontId="0" fillId="0" borderId="0" xfId="1" applyNumberFormat="1" applyFont="1" applyBorder="1"/>
    <xf numFmtId="44" fontId="0" fillId="0" borderId="0" xfId="1" applyFont="1" applyBorder="1"/>
    <xf numFmtId="165" fontId="0" fillId="0" borderId="0" xfId="0" applyNumberFormat="1"/>
    <xf numFmtId="165" fontId="0" fillId="0" borderId="0" xfId="1" applyNumberFormat="1" applyFont="1" applyFill="1" applyBorder="1"/>
    <xf numFmtId="165" fontId="0" fillId="0" borderId="0" xfId="1" applyNumberFormat="1" applyFont="1"/>
    <xf numFmtId="0" fontId="0" fillId="3" borderId="11" xfId="0" applyFill="1" applyBorder="1"/>
    <xf numFmtId="0" fontId="3" fillId="3" borderId="12" xfId="0" applyFont="1" applyFill="1" applyBorder="1"/>
    <xf numFmtId="0" fontId="0" fillId="3" borderId="12" xfId="0" applyFill="1" applyBorder="1"/>
    <xf numFmtId="0" fontId="6" fillId="3" borderId="12" xfId="0" applyFont="1" applyFill="1" applyBorder="1"/>
    <xf numFmtId="164" fontId="3" fillId="0" borderId="9" xfId="0" applyNumberFormat="1" applyFont="1" applyBorder="1"/>
    <xf numFmtId="0" fontId="0" fillId="0" borderId="9" xfId="0" applyBorder="1"/>
    <xf numFmtId="0" fontId="5" fillId="2" borderId="8" xfId="0" applyFont="1" applyFill="1" applyBorder="1"/>
    <xf numFmtId="0" fontId="0" fillId="3" borderId="13" xfId="0" applyFill="1" applyBorder="1"/>
    <xf numFmtId="0" fontId="16" fillId="0" borderId="0" xfId="0" applyFont="1" applyAlignment="1">
      <alignment vertical="center"/>
    </xf>
    <xf numFmtId="164" fontId="3" fillId="2" borderId="0" xfId="1" applyNumberFormat="1" applyFont="1" applyFill="1" applyBorder="1"/>
    <xf numFmtId="164" fontId="3" fillId="2" borderId="6" xfId="1" applyNumberFormat="1" applyFont="1" applyFill="1" applyBorder="1"/>
    <xf numFmtId="164" fontId="5" fillId="0" borderId="12" xfId="0" applyNumberFormat="1" applyFont="1" applyBorder="1"/>
    <xf numFmtId="8" fontId="3" fillId="0" borderId="0" xfId="0" applyNumberFormat="1" applyFont="1"/>
    <xf numFmtId="164" fontId="5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15" xfId="0" applyBorder="1"/>
    <xf numFmtId="165" fontId="3" fillId="3" borderId="12" xfId="0" applyNumberFormat="1" applyFont="1" applyFill="1" applyBorder="1"/>
    <xf numFmtId="0" fontId="3" fillId="0" borderId="14" xfId="0" applyFont="1" applyBorder="1"/>
    <xf numFmtId="8" fontId="3" fillId="0" borderId="1" xfId="0" applyNumberFormat="1" applyFont="1" applyBorder="1"/>
    <xf numFmtId="0" fontId="3" fillId="0" borderId="17" xfId="0" applyFont="1" applyBorder="1"/>
    <xf numFmtId="165" fontId="3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0" fillId="3" borderId="18" xfId="0" applyFill="1" applyBorder="1"/>
    <xf numFmtId="0" fontId="5" fillId="3" borderId="19" xfId="0" applyFont="1" applyFill="1" applyBorder="1" applyAlignment="1">
      <alignment horizontal="center"/>
    </xf>
    <xf numFmtId="8" fontId="3" fillId="3" borderId="20" xfId="0" applyNumberFormat="1" applyFont="1" applyFill="1" applyBorder="1"/>
    <xf numFmtId="10" fontId="0" fillId="0" borderId="0" xfId="0" applyNumberFormat="1"/>
    <xf numFmtId="0" fontId="15" fillId="0" borderId="0" xfId="0" applyFont="1" applyAlignment="1">
      <alignment vertical="center"/>
    </xf>
    <xf numFmtId="165" fontId="5" fillId="0" borderId="0" xfId="0" applyNumberFormat="1" applyFont="1"/>
    <xf numFmtId="0" fontId="3" fillId="0" borderId="1" xfId="0" applyFont="1" applyBorder="1" applyAlignment="1">
      <alignment horizontal="right"/>
    </xf>
    <xf numFmtId="9" fontId="3" fillId="0" borderId="0" xfId="0" applyNumberFormat="1" applyFont="1"/>
    <xf numFmtId="0" fontId="3" fillId="0" borderId="0" xfId="0" applyFont="1" applyAlignment="1">
      <alignment horizontal="right"/>
    </xf>
    <xf numFmtId="44" fontId="3" fillId="0" borderId="0" xfId="0" applyNumberFormat="1" applyFont="1"/>
    <xf numFmtId="0" fontId="3" fillId="0" borderId="0" xfId="1" applyNumberFormat="1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right"/>
    </xf>
    <xf numFmtId="0" fontId="3" fillId="5" borderId="0" xfId="0" applyFont="1" applyFill="1"/>
    <xf numFmtId="165" fontId="3" fillId="5" borderId="0" xfId="0" applyNumberFormat="1" applyFont="1" applyFill="1"/>
    <xf numFmtId="9" fontId="3" fillId="5" borderId="0" xfId="0" applyNumberFormat="1" applyFont="1" applyFill="1"/>
    <xf numFmtId="0" fontId="3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165" fontId="5" fillId="5" borderId="0" xfId="0" applyNumberFormat="1" applyFont="1" applyFill="1"/>
    <xf numFmtId="0" fontId="3" fillId="6" borderId="1" xfId="0" applyFont="1" applyFill="1" applyBorder="1"/>
    <xf numFmtId="0" fontId="3" fillId="6" borderId="1" xfId="0" applyFont="1" applyFill="1" applyBorder="1" applyAlignment="1">
      <alignment horizontal="right"/>
    </xf>
    <xf numFmtId="0" fontId="3" fillId="6" borderId="0" xfId="0" applyFont="1" applyFill="1"/>
    <xf numFmtId="165" fontId="3" fillId="6" borderId="0" xfId="0" applyNumberFormat="1" applyFont="1" applyFill="1"/>
    <xf numFmtId="9" fontId="3" fillId="6" borderId="0" xfId="0" applyNumberFormat="1" applyFont="1" applyFill="1"/>
    <xf numFmtId="0" fontId="3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165" fontId="5" fillId="6" borderId="0" xfId="0" applyNumberFormat="1" applyFont="1" applyFill="1"/>
    <xf numFmtId="0" fontId="13" fillId="0" borderId="0" xfId="0" applyFont="1"/>
    <xf numFmtId="8" fontId="0" fillId="0" borderId="0" xfId="0" applyNumberFormat="1"/>
    <xf numFmtId="8" fontId="13" fillId="0" borderId="0" xfId="0" applyNumberFormat="1" applyFont="1"/>
    <xf numFmtId="8" fontId="3" fillId="0" borderId="0" xfId="1" applyNumberFormat="1" applyFont="1" applyBorder="1"/>
    <xf numFmtId="8" fontId="3" fillId="0" borderId="6" xfId="1" applyNumberFormat="1" applyFont="1" applyBorder="1"/>
    <xf numFmtId="8" fontId="0" fillId="3" borderId="12" xfId="0" applyNumberFormat="1" applyFill="1" applyBorder="1"/>
    <xf numFmtId="164" fontId="0" fillId="0" borderId="0" xfId="0" applyNumberFormat="1"/>
    <xf numFmtId="44" fontId="0" fillId="0" borderId="0" xfId="0" applyNumberFormat="1"/>
    <xf numFmtId="0" fontId="14" fillId="0" borderId="0" xfId="0" applyFont="1"/>
    <xf numFmtId="0" fontId="14" fillId="3" borderId="0" xfId="0" applyFont="1" applyFill="1"/>
    <xf numFmtId="164" fontId="0" fillId="3" borderId="0" xfId="0" applyNumberFormat="1" applyFill="1"/>
    <xf numFmtId="44" fontId="14" fillId="0" borderId="0" xfId="0" applyNumberFormat="1" applyFont="1"/>
    <xf numFmtId="44" fontId="5" fillId="0" borderId="0" xfId="0" applyNumberFormat="1" applyFont="1"/>
    <xf numFmtId="0" fontId="0" fillId="5" borderId="0" xfId="0" applyFill="1"/>
    <xf numFmtId="6" fontId="0" fillId="5" borderId="0" xfId="0" applyNumberFormat="1" applyFill="1"/>
    <xf numFmtId="6" fontId="0" fillId="0" borderId="0" xfId="0" applyNumberFormat="1"/>
    <xf numFmtId="6" fontId="0" fillId="7" borderId="0" xfId="0" applyNumberFormat="1" applyFill="1"/>
    <xf numFmtId="0" fontId="0" fillId="8" borderId="0" xfId="0" applyFill="1"/>
    <xf numFmtId="6" fontId="0" fillId="8" borderId="0" xfId="0" applyNumberFormat="1" applyFill="1"/>
    <xf numFmtId="0" fontId="0" fillId="7" borderId="0" xfId="0" applyFill="1"/>
    <xf numFmtId="0" fontId="0" fillId="9" borderId="0" xfId="0" applyFill="1"/>
    <xf numFmtId="6" fontId="0" fillId="9" borderId="0" xfId="0" applyNumberFormat="1" applyFill="1"/>
    <xf numFmtId="0" fontId="21" fillId="0" borderId="0" xfId="0" applyFont="1"/>
    <xf numFmtId="6" fontId="22" fillId="0" borderId="0" xfId="0" applyNumberFormat="1" applyFont="1"/>
    <xf numFmtId="44" fontId="3" fillId="5" borderId="0" xfId="0" applyNumberFormat="1" applyFont="1" applyFill="1"/>
    <xf numFmtId="44" fontId="3" fillId="6" borderId="0" xfId="0" applyNumberFormat="1" applyFont="1" applyFill="1"/>
    <xf numFmtId="0" fontId="5" fillId="6" borderId="0" xfId="0" applyFont="1" applyFill="1"/>
    <xf numFmtId="44" fontId="5" fillId="6" borderId="0" xfId="0" applyNumberFormat="1" applyFont="1" applyFill="1"/>
    <xf numFmtId="0" fontId="5" fillId="5" borderId="0" xfId="0" applyFont="1" applyFill="1"/>
    <xf numFmtId="44" fontId="5" fillId="5" borderId="0" xfId="0" applyNumberFormat="1" applyFont="1" applyFill="1"/>
    <xf numFmtId="12" fontId="0" fillId="0" borderId="0" xfId="0" applyNumberFormat="1"/>
    <xf numFmtId="44" fontId="3" fillId="0" borderId="6" xfId="0" applyNumberFormat="1" applyFont="1" applyBorder="1"/>
    <xf numFmtId="8" fontId="10" fillId="0" borderId="0" xfId="1" applyNumberFormat="1" applyFont="1" applyBorder="1"/>
    <xf numFmtId="8" fontId="10" fillId="0" borderId="6" xfId="1" applyNumberFormat="1" applyFont="1" applyBorder="1"/>
    <xf numFmtId="0" fontId="10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44" fontId="13" fillId="0" borderId="0" xfId="1" applyFont="1" applyFill="1" applyBorder="1" applyAlignment="1">
      <alignment horizontal="center" vertical="center"/>
    </xf>
    <xf numFmtId="44" fontId="0" fillId="0" borderId="0" xfId="1" applyFont="1" applyFill="1" applyBorder="1"/>
    <xf numFmtId="44" fontId="19" fillId="0" borderId="0" xfId="1" applyFont="1" applyFill="1" applyBorder="1" applyAlignment="1">
      <alignment horizontal="left" vertical="center"/>
    </xf>
    <xf numFmtId="44" fontId="3" fillId="0" borderId="0" xfId="1" applyFont="1" applyFill="1" applyBorder="1" applyAlignment="1">
      <alignment horizontal="right"/>
    </xf>
    <xf numFmtId="165" fontId="3" fillId="0" borderId="0" xfId="1" applyNumberFormat="1" applyFont="1" applyFill="1" applyBorder="1"/>
    <xf numFmtId="44" fontId="3" fillId="0" borderId="0" xfId="1" applyFont="1" applyFill="1" applyBorder="1"/>
    <xf numFmtId="8" fontId="3" fillId="0" borderId="0" xfId="0" applyNumberFormat="1" applyFont="1" applyAlignment="1">
      <alignment horizontal="center"/>
    </xf>
    <xf numFmtId="0" fontId="18" fillId="0" borderId="0" xfId="2" applyFont="1" applyFill="1" applyBorder="1"/>
    <xf numFmtId="1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1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10" fontId="3" fillId="3" borderId="5" xfId="0" applyNumberFormat="1" applyFont="1" applyFill="1" applyBorder="1" applyAlignment="1">
      <alignment horizontal="center"/>
    </xf>
    <xf numFmtId="10" fontId="3" fillId="3" borderId="0" xfId="0" applyNumberFormat="1" applyFont="1" applyFill="1" applyAlignment="1">
      <alignment horizontal="center"/>
    </xf>
    <xf numFmtId="10" fontId="3" fillId="3" borderId="6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3" fillId="0" borderId="0" xfId="0" applyFont="1" applyAlignment="1">
      <alignment horizontal="left" vertical="top" wrapText="1"/>
    </xf>
  </cellXfs>
  <cellStyles count="4">
    <cellStyle name="Neutral" xfId="2" builtinId="28"/>
    <cellStyle name="Standard" xfId="0" builtinId="0"/>
    <cellStyle name="Währung" xfId="1" builtinId="4"/>
    <cellStyle name="Währung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tabSelected="1" workbookViewId="0">
      <selection activeCell="C24" sqref="C24"/>
    </sheetView>
  </sheetViews>
  <sheetFormatPr baseColWidth="10" defaultColWidth="11.42578125" defaultRowHeight="15" customHeight="1" x14ac:dyDescent="0.25"/>
  <cols>
    <col min="1" max="1" width="15.28515625" bestFit="1" customWidth="1"/>
    <col min="2" max="2" width="11.5703125" bestFit="1" customWidth="1"/>
    <col min="3" max="3" width="16.85546875" customWidth="1"/>
    <col min="4" max="4" width="16.85546875" bestFit="1" customWidth="1"/>
    <col min="5" max="5" width="13.7109375" bestFit="1" customWidth="1"/>
    <col min="6" max="6" width="17" bestFit="1" customWidth="1"/>
    <col min="7" max="7" width="17" customWidth="1"/>
    <col min="8" max="8" width="23.7109375" customWidth="1"/>
    <col min="9" max="9" width="11.5703125" bestFit="1" customWidth="1"/>
  </cols>
  <sheetData>
    <row r="1" spans="1:15" x14ac:dyDescent="0.25">
      <c r="A1" s="3" t="s">
        <v>46</v>
      </c>
      <c r="B1" s="3" t="s">
        <v>47</v>
      </c>
      <c r="C1" s="3"/>
      <c r="D1" s="3"/>
      <c r="E1" s="3"/>
      <c r="F1" s="3"/>
      <c r="G1" s="3"/>
      <c r="H1" s="3"/>
      <c r="I1" s="3"/>
      <c r="J1" s="3"/>
      <c r="K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5" x14ac:dyDescent="0.25">
      <c r="A3" s="6" t="s">
        <v>48</v>
      </c>
      <c r="B3" s="6" t="s">
        <v>49</v>
      </c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80" t="s">
        <v>56</v>
      </c>
      <c r="J3" s="80" t="s">
        <v>32</v>
      </c>
      <c r="K3" s="80" t="s">
        <v>57</v>
      </c>
    </row>
    <row r="4" spans="1:15" x14ac:dyDescent="0.25">
      <c r="A4" s="3" t="s">
        <v>58</v>
      </c>
      <c r="B4" s="3">
        <v>2024</v>
      </c>
      <c r="C4" s="66">
        <f>HTW!D19</f>
        <v>169898.37</v>
      </c>
      <c r="D4" s="108">
        <v>620</v>
      </c>
      <c r="E4" s="66">
        <v>10404</v>
      </c>
      <c r="F4" s="83">
        <v>22500</v>
      </c>
      <c r="G4" s="83">
        <v>300</v>
      </c>
      <c r="H4" s="66">
        <f>SUM(C4:G4)</f>
        <v>203722.37</v>
      </c>
      <c r="I4" s="81">
        <v>1</v>
      </c>
      <c r="J4" s="3"/>
      <c r="K4" s="3"/>
      <c r="N4" s="42"/>
      <c r="O4" s="42"/>
    </row>
    <row r="5" spans="1:15" x14ac:dyDescent="0.25">
      <c r="A5" s="3"/>
      <c r="B5" s="82" t="s">
        <v>59</v>
      </c>
      <c r="C5" s="3"/>
      <c r="E5" s="3"/>
      <c r="F5" s="83"/>
      <c r="G5" s="83"/>
      <c r="H5" s="66"/>
      <c r="I5" s="3"/>
      <c r="J5" s="3"/>
      <c r="K5" s="3"/>
      <c r="N5" s="131">
        <v>5202</v>
      </c>
    </row>
    <row r="6" spans="1:15" x14ac:dyDescent="0.25">
      <c r="A6" s="3"/>
      <c r="B6" s="3">
        <v>2025</v>
      </c>
      <c r="C6" s="66">
        <f>HTW!E19</f>
        <v>175057.49</v>
      </c>
      <c r="D6" s="108">
        <v>620</v>
      </c>
      <c r="E6" s="66">
        <v>10404</v>
      </c>
      <c r="F6" s="83">
        <v>18500</v>
      </c>
      <c r="G6" s="83">
        <v>300</v>
      </c>
      <c r="H6" s="66">
        <f t="shared" ref="H6:H10" si="0">SUM(C6:G6)</f>
        <v>204881.49</v>
      </c>
      <c r="I6" s="81">
        <v>1</v>
      </c>
      <c r="J6" s="3"/>
      <c r="K6" s="3"/>
      <c r="N6" s="108"/>
    </row>
    <row r="7" spans="1:15" x14ac:dyDescent="0.25">
      <c r="A7" s="3"/>
      <c r="B7" s="82" t="s">
        <v>59</v>
      </c>
      <c r="C7" s="3"/>
      <c r="E7" s="3"/>
      <c r="F7" s="83"/>
      <c r="G7" s="83"/>
      <c r="H7" s="66"/>
      <c r="I7" s="3"/>
      <c r="J7" s="3"/>
      <c r="K7" s="3"/>
    </row>
    <row r="8" spans="1:15" x14ac:dyDescent="0.25">
      <c r="A8" s="3"/>
      <c r="B8" s="3">
        <v>2026</v>
      </c>
      <c r="C8" s="66">
        <f>HTW!F19</f>
        <v>193856.59000000003</v>
      </c>
      <c r="E8" s="66">
        <v>10404</v>
      </c>
      <c r="F8" s="83">
        <v>9000</v>
      </c>
      <c r="G8" s="83">
        <v>300</v>
      </c>
      <c r="H8" s="66">
        <f t="shared" si="0"/>
        <v>213560.59000000003</v>
      </c>
      <c r="I8" s="81">
        <v>1</v>
      </c>
      <c r="J8" s="3"/>
      <c r="K8" s="3"/>
    </row>
    <row r="9" spans="1:15" x14ac:dyDescent="0.25">
      <c r="A9" s="3"/>
      <c r="B9" s="82" t="s">
        <v>59</v>
      </c>
      <c r="C9" s="3"/>
      <c r="E9" s="3"/>
      <c r="F9" s="83"/>
      <c r="G9" s="83"/>
      <c r="H9" s="66"/>
      <c r="I9" s="3"/>
      <c r="J9" s="3"/>
      <c r="K9" s="3"/>
    </row>
    <row r="10" spans="1:15" x14ac:dyDescent="0.25">
      <c r="A10" s="3"/>
      <c r="B10" s="24" t="s">
        <v>60</v>
      </c>
      <c r="C10" s="79">
        <f>SUM(C4,C6,C8)</f>
        <v>538812.44999999995</v>
      </c>
      <c r="D10" s="112">
        <f>SUM(D4:D8)</f>
        <v>1240</v>
      </c>
      <c r="E10" s="79">
        <f>SUM(E4:E8)</f>
        <v>31212</v>
      </c>
      <c r="F10" s="113">
        <f>SUM(F4:F9)</f>
        <v>50000</v>
      </c>
      <c r="G10" s="113">
        <f>SUM(G4:G9)</f>
        <v>900</v>
      </c>
      <c r="H10" s="79">
        <f t="shared" si="0"/>
        <v>622164.44999999995</v>
      </c>
      <c r="I10" s="3"/>
      <c r="J10" s="3"/>
      <c r="K10" s="3"/>
    </row>
    <row r="11" spans="1:1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4" spans="1:15" ht="15" customHeight="1" x14ac:dyDescent="0.25">
      <c r="A14" s="85" t="s">
        <v>48</v>
      </c>
      <c r="B14" s="85" t="s">
        <v>49</v>
      </c>
      <c r="C14" s="85" t="s">
        <v>50</v>
      </c>
      <c r="D14" s="85" t="s">
        <v>51</v>
      </c>
      <c r="E14" s="85" t="s">
        <v>52</v>
      </c>
      <c r="F14" s="85" t="s">
        <v>53</v>
      </c>
      <c r="G14" s="85" t="s">
        <v>54</v>
      </c>
      <c r="H14" s="85" t="s">
        <v>55</v>
      </c>
      <c r="I14" s="86" t="s">
        <v>56</v>
      </c>
      <c r="J14" s="86" t="s">
        <v>32</v>
      </c>
      <c r="K14" s="86" t="s">
        <v>57</v>
      </c>
    </row>
    <row r="15" spans="1:15" ht="15" customHeight="1" x14ac:dyDescent="0.25">
      <c r="A15" s="87" t="s">
        <v>44</v>
      </c>
      <c r="B15" s="87">
        <v>2024</v>
      </c>
      <c r="C15" s="88">
        <v>76027.42</v>
      </c>
      <c r="D15" s="88">
        <v>620</v>
      </c>
      <c r="E15" s="88">
        <v>5202</v>
      </c>
      <c r="F15" s="87"/>
      <c r="G15" s="125">
        <v>300</v>
      </c>
      <c r="H15" s="88">
        <f>SUM(C15:G15)</f>
        <v>82149.42</v>
      </c>
      <c r="I15" s="89">
        <v>1</v>
      </c>
      <c r="J15" s="87"/>
      <c r="K15" s="87"/>
    </row>
    <row r="16" spans="1:15" ht="15" customHeight="1" x14ac:dyDescent="0.25">
      <c r="A16" s="87"/>
      <c r="B16" s="90" t="s">
        <v>59</v>
      </c>
      <c r="C16" s="87"/>
      <c r="D16" s="87"/>
      <c r="E16" s="87"/>
      <c r="F16" s="87"/>
      <c r="G16" s="125"/>
      <c r="H16" s="88"/>
      <c r="I16" s="87"/>
      <c r="J16" s="87"/>
      <c r="K16" s="87"/>
    </row>
    <row r="17" spans="1:11" ht="15" customHeight="1" x14ac:dyDescent="0.25">
      <c r="A17" s="87"/>
      <c r="B17" s="87">
        <v>2025</v>
      </c>
      <c r="C17" s="88">
        <v>78308.25</v>
      </c>
      <c r="D17" s="88"/>
      <c r="E17" s="88">
        <v>5202</v>
      </c>
      <c r="F17" s="87"/>
      <c r="G17" s="125">
        <v>300</v>
      </c>
      <c r="H17" s="88">
        <f t="shared" ref="H17:H21" si="1">SUM(C17:G17)</f>
        <v>83810.25</v>
      </c>
      <c r="I17" s="89">
        <v>1</v>
      </c>
      <c r="J17" s="87"/>
      <c r="K17" s="87"/>
    </row>
    <row r="18" spans="1:11" ht="15" customHeight="1" x14ac:dyDescent="0.25">
      <c r="A18" s="87"/>
      <c r="B18" s="90" t="s">
        <v>59</v>
      </c>
      <c r="C18" s="87"/>
      <c r="D18" s="87"/>
      <c r="E18" s="87"/>
      <c r="F18" s="87"/>
      <c r="G18" s="125"/>
      <c r="H18" s="88"/>
      <c r="I18" s="87"/>
      <c r="J18" s="87"/>
      <c r="K18" s="87"/>
    </row>
    <row r="19" spans="1:11" ht="15" customHeight="1" x14ac:dyDescent="0.25">
      <c r="A19" s="87"/>
      <c r="B19" s="87">
        <v>2026</v>
      </c>
      <c r="C19" s="88">
        <v>84451.05</v>
      </c>
      <c r="D19" s="88">
        <v>620</v>
      </c>
      <c r="E19" s="88">
        <v>5202</v>
      </c>
      <c r="F19" s="87"/>
      <c r="G19" s="125">
        <v>300</v>
      </c>
      <c r="H19" s="88">
        <f t="shared" si="1"/>
        <v>90573.05</v>
      </c>
      <c r="I19" s="89">
        <v>1</v>
      </c>
      <c r="J19" s="87"/>
      <c r="K19" s="87"/>
    </row>
    <row r="20" spans="1:11" ht="15" customHeight="1" x14ac:dyDescent="0.25">
      <c r="A20" s="87"/>
      <c r="B20" s="90" t="s">
        <v>59</v>
      </c>
      <c r="C20" s="87"/>
      <c r="D20" s="87"/>
      <c r="E20" s="87"/>
      <c r="F20" s="87"/>
      <c r="G20" s="87"/>
      <c r="H20" s="88"/>
      <c r="I20" s="87"/>
      <c r="J20" s="87"/>
      <c r="K20" s="87"/>
    </row>
    <row r="21" spans="1:11" ht="15" customHeight="1" x14ac:dyDescent="0.25">
      <c r="A21" s="87"/>
      <c r="B21" s="91" t="s">
        <v>60</v>
      </c>
      <c r="C21" s="92">
        <f>SUM(C15,C17,C19)</f>
        <v>238786.71999999997</v>
      </c>
      <c r="D21" s="92">
        <f>SUM(D15:D20)</f>
        <v>1240</v>
      </c>
      <c r="E21" s="92">
        <f>SUM(E15:E20)</f>
        <v>15606</v>
      </c>
      <c r="F21" s="129"/>
      <c r="G21" s="130">
        <f>SUM(G15:G20)</f>
        <v>900</v>
      </c>
      <c r="H21" s="92">
        <f t="shared" si="1"/>
        <v>256532.71999999997</v>
      </c>
      <c r="I21" s="87"/>
      <c r="J21" s="87"/>
      <c r="K21" s="87"/>
    </row>
    <row r="24" spans="1:11" ht="15" customHeight="1" x14ac:dyDescent="0.25">
      <c r="A24" s="93" t="s">
        <v>48</v>
      </c>
      <c r="B24" s="93" t="s">
        <v>49</v>
      </c>
      <c r="C24" s="93" t="s">
        <v>50</v>
      </c>
      <c r="D24" s="93" t="s">
        <v>51</v>
      </c>
      <c r="E24" s="93" t="s">
        <v>52</v>
      </c>
      <c r="F24" s="93" t="s">
        <v>53</v>
      </c>
      <c r="G24" s="93" t="s">
        <v>54</v>
      </c>
      <c r="H24" s="93" t="s">
        <v>55</v>
      </c>
      <c r="I24" s="94" t="s">
        <v>56</v>
      </c>
      <c r="J24" s="94" t="s">
        <v>32</v>
      </c>
      <c r="K24" s="94" t="s">
        <v>57</v>
      </c>
    </row>
    <row r="25" spans="1:11" ht="15" customHeight="1" x14ac:dyDescent="0.25">
      <c r="A25" s="95" t="s">
        <v>45</v>
      </c>
      <c r="B25" s="95">
        <v>2024</v>
      </c>
      <c r="C25" s="96">
        <v>77000</v>
      </c>
      <c r="D25" s="96"/>
      <c r="E25" s="96">
        <v>5202</v>
      </c>
      <c r="F25" s="95"/>
      <c r="G25" s="126">
        <v>300</v>
      </c>
      <c r="H25" s="96">
        <f>SUM(C25:G25)</f>
        <v>82502</v>
      </c>
      <c r="I25" s="97">
        <v>1</v>
      </c>
      <c r="J25" s="95"/>
      <c r="K25" s="95"/>
    </row>
    <row r="26" spans="1:11" ht="15" customHeight="1" x14ac:dyDescent="0.25">
      <c r="A26" s="95"/>
      <c r="B26" s="98" t="s">
        <v>59</v>
      </c>
      <c r="C26" s="95"/>
      <c r="D26" s="95"/>
      <c r="E26" s="95"/>
      <c r="F26" s="95"/>
      <c r="G26" s="126"/>
      <c r="H26" s="96"/>
      <c r="I26" s="95"/>
      <c r="J26" s="95"/>
      <c r="K26" s="95"/>
    </row>
    <row r="27" spans="1:11" ht="15" customHeight="1" x14ac:dyDescent="0.25">
      <c r="A27" s="95"/>
      <c r="B27" s="95">
        <v>2025</v>
      </c>
      <c r="C27" s="96">
        <v>80000</v>
      </c>
      <c r="D27" s="96">
        <v>620</v>
      </c>
      <c r="E27" s="96">
        <v>5202</v>
      </c>
      <c r="F27" s="95"/>
      <c r="G27" s="126">
        <v>300</v>
      </c>
      <c r="H27" s="96">
        <f t="shared" ref="H27:H31" si="2">SUM(C27:G27)</f>
        <v>86122</v>
      </c>
      <c r="I27" s="97">
        <v>1</v>
      </c>
      <c r="J27" s="95"/>
      <c r="K27" s="95"/>
    </row>
    <row r="28" spans="1:11" ht="15" customHeight="1" x14ac:dyDescent="0.25">
      <c r="A28" s="95"/>
      <c r="B28" s="98" t="s">
        <v>59</v>
      </c>
      <c r="C28" s="95"/>
      <c r="D28" s="95"/>
      <c r="E28" s="95"/>
      <c r="F28" s="95"/>
      <c r="G28" s="126"/>
      <c r="H28" s="96"/>
      <c r="I28" s="95"/>
      <c r="J28" s="95"/>
      <c r="K28" s="95"/>
    </row>
    <row r="29" spans="1:11" ht="15" customHeight="1" x14ac:dyDescent="0.25">
      <c r="A29" s="95"/>
      <c r="B29" s="95">
        <v>2026</v>
      </c>
      <c r="C29" s="96">
        <v>83000</v>
      </c>
      <c r="D29" s="96">
        <v>620</v>
      </c>
      <c r="E29" s="96">
        <v>5202</v>
      </c>
      <c r="F29" s="95"/>
      <c r="G29" s="126">
        <v>300</v>
      </c>
      <c r="H29" s="96">
        <f t="shared" si="2"/>
        <v>89122</v>
      </c>
      <c r="I29" s="97">
        <v>1</v>
      </c>
      <c r="J29" s="95"/>
      <c r="K29" s="95"/>
    </row>
    <row r="30" spans="1:11" ht="15" customHeight="1" x14ac:dyDescent="0.25">
      <c r="A30" s="95"/>
      <c r="B30" s="98" t="s">
        <v>59</v>
      </c>
      <c r="C30" s="95"/>
      <c r="D30" s="95"/>
      <c r="E30" s="95"/>
      <c r="F30" s="95"/>
      <c r="G30" s="95"/>
      <c r="H30" s="96"/>
      <c r="I30" s="95"/>
      <c r="J30" s="95"/>
      <c r="K30" s="95"/>
    </row>
    <row r="31" spans="1:11" ht="15" customHeight="1" x14ac:dyDescent="0.25">
      <c r="A31" s="95"/>
      <c r="B31" s="99" t="s">
        <v>60</v>
      </c>
      <c r="C31" s="100">
        <f>SUM(C25,C27,C29)</f>
        <v>240000</v>
      </c>
      <c r="D31" s="100">
        <f>SUM(D25:D30)</f>
        <v>1240</v>
      </c>
      <c r="E31" s="100">
        <f>SUM(E25:E30)</f>
        <v>15606</v>
      </c>
      <c r="F31" s="127"/>
      <c r="G31" s="128">
        <f>SUM(G25:G30)</f>
        <v>900</v>
      </c>
      <c r="H31" s="100">
        <f t="shared" si="2"/>
        <v>257746</v>
      </c>
      <c r="I31" s="95"/>
      <c r="J31" s="95"/>
      <c r="K31" s="95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4"/>
  <sheetViews>
    <sheetView workbookViewId="0">
      <selection activeCell="B13" sqref="B13:B14"/>
    </sheetView>
  </sheetViews>
  <sheetFormatPr baseColWidth="10" defaultColWidth="11.42578125" defaultRowHeight="15" x14ac:dyDescent="0.25"/>
  <cols>
    <col min="1" max="1" width="13.140625" bestFit="1" customWidth="1"/>
    <col min="2" max="2" width="11" bestFit="1" customWidth="1"/>
    <col min="3" max="3" width="15.140625" bestFit="1" customWidth="1"/>
    <col min="4" max="4" width="10.42578125" bestFit="1" customWidth="1"/>
    <col min="5" max="5" width="13.85546875" bestFit="1" customWidth="1"/>
  </cols>
  <sheetData>
    <row r="2" spans="1:12" x14ac:dyDescent="0.25">
      <c r="A2" s="101"/>
      <c r="B2" s="101"/>
      <c r="C2" s="101"/>
      <c r="D2" s="101"/>
      <c r="E2" s="101"/>
      <c r="F2" s="101" t="s">
        <v>36</v>
      </c>
      <c r="G2" s="101"/>
      <c r="H2" s="101"/>
      <c r="I2" s="101"/>
      <c r="J2" s="101"/>
      <c r="K2" s="101"/>
      <c r="L2" s="101"/>
    </row>
    <row r="3" spans="1:12" x14ac:dyDescent="0.25">
      <c r="A3" s="101"/>
      <c r="B3" s="101" t="s">
        <v>37</v>
      </c>
      <c r="C3" s="101" t="s">
        <v>38</v>
      </c>
      <c r="D3" s="101" t="s">
        <v>39</v>
      </c>
      <c r="E3" s="101" t="s">
        <v>40</v>
      </c>
      <c r="F3" s="101"/>
      <c r="G3" s="101">
        <v>2024</v>
      </c>
      <c r="H3" s="101"/>
      <c r="I3" s="101">
        <v>2025</v>
      </c>
      <c r="J3" s="101"/>
      <c r="K3" s="101">
        <v>2026</v>
      </c>
      <c r="L3" s="101"/>
    </row>
    <row r="4" spans="1:12" x14ac:dyDescent="0.25">
      <c r="A4" s="101" t="s">
        <v>41</v>
      </c>
      <c r="B4" s="103">
        <v>15.83</v>
      </c>
      <c r="C4" s="101">
        <v>25</v>
      </c>
      <c r="D4" s="103">
        <f t="shared" ref="D4:D5" si="0">B4*C4</f>
        <v>395.75</v>
      </c>
      <c r="E4" s="101">
        <v>30</v>
      </c>
      <c r="F4" s="101">
        <v>10</v>
      </c>
      <c r="G4" s="103">
        <f>D4*F4</f>
        <v>3957.5</v>
      </c>
      <c r="H4" s="101">
        <v>10</v>
      </c>
      <c r="I4" s="103">
        <f>D4*H4</f>
        <v>3957.5</v>
      </c>
      <c r="J4" s="101">
        <v>10</v>
      </c>
      <c r="K4" s="103">
        <f>D4*J4</f>
        <v>3957.5</v>
      </c>
      <c r="L4" s="103">
        <f t="shared" ref="L4:L5" si="1">SUM(G4,I4,K4)</f>
        <v>11872.5</v>
      </c>
    </row>
    <row r="5" spans="1:12" x14ac:dyDescent="0.25">
      <c r="A5" s="101" t="s">
        <v>42</v>
      </c>
      <c r="B5" s="103">
        <v>13.58</v>
      </c>
      <c r="C5" s="101">
        <v>25</v>
      </c>
      <c r="D5" s="103">
        <f t="shared" si="0"/>
        <v>339.5</v>
      </c>
      <c r="E5" s="101">
        <v>30</v>
      </c>
      <c r="F5" s="101">
        <v>10</v>
      </c>
      <c r="G5" s="103">
        <f t="shared" ref="G5:G6" si="2">D5*F5</f>
        <v>3395</v>
      </c>
      <c r="H5" s="101">
        <v>10</v>
      </c>
      <c r="I5" s="103">
        <f t="shared" ref="I5:I6" si="3">D5*H5</f>
        <v>3395</v>
      </c>
      <c r="J5" s="101">
        <v>10</v>
      </c>
      <c r="K5" s="103">
        <f t="shared" ref="K5:K6" si="4">D5*J5</f>
        <v>3395</v>
      </c>
      <c r="L5" s="103">
        <f t="shared" si="1"/>
        <v>10185</v>
      </c>
    </row>
    <row r="6" spans="1:12" x14ac:dyDescent="0.25">
      <c r="A6" s="101" t="s">
        <v>43</v>
      </c>
      <c r="B6" s="103">
        <v>40</v>
      </c>
      <c r="C6" s="101">
        <v>15</v>
      </c>
      <c r="D6" s="103">
        <f>B6*C6</f>
        <v>600</v>
      </c>
      <c r="E6" s="101">
        <v>24</v>
      </c>
      <c r="F6" s="101">
        <v>8</v>
      </c>
      <c r="G6" s="103">
        <f t="shared" si="2"/>
        <v>4800</v>
      </c>
      <c r="H6" s="101">
        <v>8</v>
      </c>
      <c r="I6" s="103">
        <f t="shared" si="3"/>
        <v>4800</v>
      </c>
      <c r="J6" s="101">
        <v>8</v>
      </c>
      <c r="K6" s="103">
        <f t="shared" si="4"/>
        <v>4800</v>
      </c>
      <c r="L6" s="103">
        <f>SUM(G6,I6,K6)</f>
        <v>14400</v>
      </c>
    </row>
    <row r="7" spans="1:12" x14ac:dyDescent="0.25">
      <c r="A7" s="101"/>
      <c r="B7" s="101"/>
      <c r="C7" s="101"/>
      <c r="D7" s="101"/>
      <c r="E7" s="101"/>
      <c r="F7" s="101"/>
      <c r="G7" s="103">
        <f>SUM(G4:G6)</f>
        <v>12152.5</v>
      </c>
      <c r="H7" s="101"/>
      <c r="I7" s="103">
        <f>SUM(I4:I6)</f>
        <v>12152.5</v>
      </c>
      <c r="J7" s="101"/>
      <c r="K7" s="103">
        <f>SUM(K4:K6)</f>
        <v>12152.5</v>
      </c>
      <c r="L7" s="103">
        <f>SUM(G7:K7)</f>
        <v>36457.5</v>
      </c>
    </row>
    <row r="8" spans="1:12" x14ac:dyDescent="0.25">
      <c r="A8" s="101" t="s">
        <v>44</v>
      </c>
    </row>
    <row r="9" spans="1:12" x14ac:dyDescent="0.25">
      <c r="A9" s="101" t="s">
        <v>41</v>
      </c>
    </row>
    <row r="10" spans="1:12" x14ac:dyDescent="0.25">
      <c r="A10" s="101" t="s">
        <v>42</v>
      </c>
    </row>
    <row r="12" spans="1:12" x14ac:dyDescent="0.25">
      <c r="A12" s="101" t="s">
        <v>45</v>
      </c>
    </row>
    <row r="13" spans="1:12" x14ac:dyDescent="0.25">
      <c r="A13" s="101" t="s">
        <v>41</v>
      </c>
    </row>
    <row r="14" spans="1:12" x14ac:dyDescent="0.25">
      <c r="A14" s="101" t="s">
        <v>42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4"/>
  <sheetViews>
    <sheetView zoomScale="80" zoomScaleNormal="80" workbookViewId="0">
      <selection activeCell="A16" sqref="A16:A17"/>
    </sheetView>
  </sheetViews>
  <sheetFormatPr baseColWidth="10" defaultColWidth="11.42578125" defaultRowHeight="15" x14ac:dyDescent="0.25"/>
  <cols>
    <col min="1" max="1" width="55.140625" customWidth="1"/>
    <col min="2" max="2" width="70.42578125" customWidth="1"/>
    <col min="3" max="3" width="38.28515625" customWidth="1"/>
    <col min="4" max="4" width="16.85546875" customWidth="1"/>
    <col min="5" max="5" width="37" customWidth="1"/>
    <col min="6" max="6" width="14.28515625" bestFit="1" customWidth="1"/>
    <col min="7" max="7" width="35.28515625" customWidth="1"/>
    <col min="8" max="8" width="29.28515625" customWidth="1"/>
    <col min="9" max="9" width="31.85546875" customWidth="1"/>
    <col min="10" max="10" width="50.42578125" customWidth="1"/>
    <col min="11" max="11" width="19" customWidth="1"/>
    <col min="13" max="13" width="15.85546875" customWidth="1"/>
  </cols>
  <sheetData>
    <row r="1" spans="1:10" s="2" customFormat="1" ht="15.75" x14ac:dyDescent="0.25">
      <c r="A1" s="1" t="s">
        <v>0</v>
      </c>
    </row>
    <row r="2" spans="1:10" s="8" customFormat="1" x14ac:dyDescent="0.25">
      <c r="A2" s="7" t="s">
        <v>1</v>
      </c>
    </row>
    <row r="3" spans="1:10" s="8" customFormat="1" x14ac:dyDescent="0.25">
      <c r="A3" s="7"/>
    </row>
    <row r="4" spans="1:10" s="8" customFormat="1" x14ac:dyDescent="0.25">
      <c r="A4" s="7"/>
    </row>
    <row r="5" spans="1:10" s="4" customFormat="1" ht="15.75" thickBot="1" x14ac:dyDescent="0.25">
      <c r="A5" s="1" t="s">
        <v>2</v>
      </c>
      <c r="D5" s="154" t="s">
        <v>3</v>
      </c>
      <c r="E5" s="154"/>
      <c r="F5" s="154"/>
    </row>
    <row r="6" spans="1:10" x14ac:dyDescent="0.25">
      <c r="A6" s="155" t="s">
        <v>4</v>
      </c>
      <c r="B6" s="156"/>
      <c r="C6" s="156"/>
      <c r="D6" s="156"/>
      <c r="E6" s="156"/>
      <c r="F6" s="157"/>
      <c r="G6" s="45"/>
    </row>
    <row r="7" spans="1:10" x14ac:dyDescent="0.25">
      <c r="A7" s="151">
        <v>0.03</v>
      </c>
      <c r="B7" s="152"/>
      <c r="C7" s="152"/>
      <c r="D7" s="152"/>
      <c r="E7" s="152"/>
      <c r="F7" s="153"/>
      <c r="G7" s="47"/>
    </row>
    <row r="8" spans="1:10" ht="15.75" thickBot="1" x14ac:dyDescent="0.3">
      <c r="A8" s="30" t="s">
        <v>5</v>
      </c>
      <c r="B8" s="31"/>
      <c r="C8" s="32"/>
      <c r="D8" s="33"/>
      <c r="E8" s="31"/>
      <c r="F8" s="34"/>
      <c r="G8" s="47"/>
    </row>
    <row r="9" spans="1:10" s="3" customFormat="1" ht="15.75" thickBot="1" x14ac:dyDescent="0.3">
      <c r="A9" s="51"/>
      <c r="B9" s="31"/>
      <c r="C9" s="32" t="s">
        <v>6</v>
      </c>
      <c r="D9" s="33">
        <v>45292</v>
      </c>
      <c r="E9" s="31"/>
      <c r="F9" s="34">
        <v>46387</v>
      </c>
      <c r="G9" s="46"/>
    </row>
    <row r="10" spans="1:10" x14ac:dyDescent="0.25">
      <c r="A10" s="9"/>
      <c r="D10" s="18" t="s">
        <v>7</v>
      </c>
      <c r="E10" s="18" t="s">
        <v>7</v>
      </c>
      <c r="F10" s="27" t="s">
        <v>7</v>
      </c>
      <c r="G10" s="47"/>
    </row>
    <row r="11" spans="1:10" s="3" customFormat="1" ht="14.25" x14ac:dyDescent="0.2">
      <c r="A11" s="11" t="s">
        <v>8</v>
      </c>
      <c r="F11" s="12"/>
      <c r="G11" s="46"/>
    </row>
    <row r="12" spans="1:10" s="3" customFormat="1" ht="14.25" x14ac:dyDescent="0.2">
      <c r="A12" s="11"/>
      <c r="D12" s="6">
        <v>2024</v>
      </c>
      <c r="E12" s="6">
        <v>2025</v>
      </c>
      <c r="F12" s="13">
        <v>2026</v>
      </c>
      <c r="G12" s="46"/>
    </row>
    <row r="13" spans="1:10" s="5" customFormat="1" ht="12.75" x14ac:dyDescent="0.2">
      <c r="A13" s="14"/>
      <c r="D13" s="15"/>
      <c r="E13" s="15"/>
      <c r="F13" s="16"/>
      <c r="G13" s="48"/>
    </row>
    <row r="14" spans="1:10" s="5" customFormat="1" ht="14.25" x14ac:dyDescent="0.2">
      <c r="A14" s="17">
        <v>1</v>
      </c>
      <c r="B14" s="3" t="s">
        <v>9</v>
      </c>
      <c r="C14" s="18">
        <v>36</v>
      </c>
      <c r="D14" s="57">
        <v>84835.16</v>
      </c>
      <c r="E14" s="57">
        <v>87380.21</v>
      </c>
      <c r="F14" s="57">
        <v>100251.71</v>
      </c>
      <c r="G14" s="48"/>
    </row>
    <row r="15" spans="1:10" x14ac:dyDescent="0.25">
      <c r="A15" s="17">
        <v>1</v>
      </c>
      <c r="B15" s="3" t="s">
        <v>10</v>
      </c>
      <c r="C15" s="18">
        <v>36</v>
      </c>
      <c r="D15" s="57">
        <v>72910.710000000006</v>
      </c>
      <c r="E15" s="57">
        <v>75524.78</v>
      </c>
      <c r="F15" s="57">
        <v>81452.38</v>
      </c>
      <c r="G15" s="47"/>
      <c r="I15" s="53"/>
      <c r="J15" s="53"/>
    </row>
    <row r="16" spans="1:10" x14ac:dyDescent="0.25">
      <c r="A16" s="35">
        <v>0.75</v>
      </c>
      <c r="B16" s="19" t="s">
        <v>11</v>
      </c>
      <c r="C16" s="135">
        <v>36</v>
      </c>
      <c r="D16" s="104">
        <f>'WHKSHK HTW'!G4</f>
        <v>3957.5</v>
      </c>
      <c r="E16" s="105">
        <f>'WHKSHK HTW'!I4</f>
        <v>3957.5</v>
      </c>
      <c r="F16" s="102">
        <f>'WHKSHK HTW'!$K$4</f>
        <v>3957.5</v>
      </c>
      <c r="G16" s="106"/>
      <c r="J16" s="77"/>
    </row>
    <row r="17" spans="1:13" x14ac:dyDescent="0.25">
      <c r="A17" s="35">
        <v>0.75</v>
      </c>
      <c r="B17" s="19" t="s">
        <v>11</v>
      </c>
      <c r="C17" s="135">
        <v>36</v>
      </c>
      <c r="D17" s="104">
        <f>'WHKSHK HTW'!$G$5</f>
        <v>3395</v>
      </c>
      <c r="E17" s="104">
        <f>'WHKSHK HTW'!$I$5</f>
        <v>3395</v>
      </c>
      <c r="F17" s="105">
        <f>'WHKSHK HTW'!$K$5</f>
        <v>3395</v>
      </c>
      <c r="G17" s="47"/>
      <c r="I17" s="72" t="s">
        <v>12</v>
      </c>
      <c r="J17" s="77"/>
    </row>
    <row r="18" spans="1:13" ht="14.25" customHeight="1" x14ac:dyDescent="0.25">
      <c r="A18" s="35"/>
      <c r="B18" s="19" t="s">
        <v>13</v>
      </c>
      <c r="C18" s="135"/>
      <c r="D18" s="133">
        <f>'WHKSHK HTW'!$G$6</f>
        <v>4800</v>
      </c>
      <c r="E18" s="133">
        <f>'WHKSHK HTW'!$I$6</f>
        <v>4800</v>
      </c>
      <c r="F18" s="134">
        <f>'WHKSHK HTW'!$K$6</f>
        <v>4800</v>
      </c>
      <c r="G18" s="47"/>
      <c r="J18" s="77"/>
    </row>
    <row r="19" spans="1:13" x14ac:dyDescent="0.25">
      <c r="A19" s="35"/>
      <c r="B19" s="19"/>
      <c r="C19" s="136" t="s">
        <v>14</v>
      </c>
      <c r="D19" s="54">
        <f>SUM(D14:D18)</f>
        <v>169898.37</v>
      </c>
      <c r="E19" s="54">
        <f>SUM(E14:E18)</f>
        <v>175057.49</v>
      </c>
      <c r="F19" s="55">
        <f>SUM(F14:F18)</f>
        <v>193856.59000000003</v>
      </c>
      <c r="G19" s="56">
        <f>SUM(D19:F19)</f>
        <v>538812.44999999995</v>
      </c>
      <c r="H19" s="58"/>
      <c r="J19" s="78"/>
    </row>
    <row r="20" spans="1:13" x14ac:dyDescent="0.25">
      <c r="A20" s="11" t="s">
        <v>15</v>
      </c>
      <c r="B20" s="101"/>
      <c r="C20" s="101"/>
      <c r="F20" s="10"/>
      <c r="G20" s="47"/>
    </row>
    <row r="21" spans="1:13" x14ac:dyDescent="0.25">
      <c r="A21" s="9"/>
      <c r="B21" s="101"/>
      <c r="C21" s="101"/>
      <c r="D21" s="6">
        <v>2024</v>
      </c>
      <c r="E21" s="6">
        <v>2025</v>
      </c>
      <c r="F21" s="13">
        <v>2026</v>
      </c>
      <c r="G21" s="47"/>
    </row>
    <row r="22" spans="1:13" ht="14.1" customHeight="1" x14ac:dyDescent="0.25">
      <c r="A22" s="9"/>
      <c r="B22" s="19" t="s">
        <v>16</v>
      </c>
      <c r="C22" s="101"/>
      <c r="D22" s="66"/>
      <c r="E22" s="15"/>
      <c r="F22" s="16"/>
      <c r="G22" s="62"/>
    </row>
    <row r="23" spans="1:13" s="3" customFormat="1" x14ac:dyDescent="0.25">
      <c r="A23" s="22"/>
      <c r="B23" s="19" t="s">
        <v>17</v>
      </c>
      <c r="C23" s="19"/>
      <c r="D23" s="20">
        <v>22500</v>
      </c>
      <c r="E23" s="66">
        <v>18500</v>
      </c>
      <c r="F23" s="132">
        <v>9000</v>
      </c>
      <c r="G23" s="62">
        <f>SUM(D23:F23)</f>
        <v>50000</v>
      </c>
      <c r="J23"/>
      <c r="K23"/>
      <c r="L23"/>
      <c r="M23"/>
    </row>
    <row r="24" spans="1:13" s="3" customFormat="1" x14ac:dyDescent="0.25">
      <c r="A24" s="23"/>
      <c r="B24" s="19" t="s">
        <v>18</v>
      </c>
      <c r="C24" s="19"/>
      <c r="D24" s="20"/>
      <c r="E24" s="20"/>
      <c r="F24" s="21"/>
      <c r="G24" s="62"/>
      <c r="J24"/>
      <c r="K24"/>
      <c r="L24"/>
      <c r="M24"/>
    </row>
    <row r="25" spans="1:13" s="3" customFormat="1" x14ac:dyDescent="0.25">
      <c r="A25" s="23"/>
      <c r="B25" s="19" t="s">
        <v>19</v>
      </c>
      <c r="C25" s="19"/>
      <c r="D25" s="20"/>
      <c r="E25" s="20"/>
      <c r="F25" s="21"/>
      <c r="G25" s="62"/>
      <c r="I25" s="83"/>
      <c r="J25"/>
      <c r="K25"/>
      <c r="L25"/>
      <c r="M25"/>
    </row>
    <row r="26" spans="1:13" s="3" customFormat="1" x14ac:dyDescent="0.25">
      <c r="A26" s="23"/>
      <c r="B26" s="19" t="s">
        <v>20</v>
      </c>
      <c r="C26" s="19"/>
      <c r="D26" s="20"/>
      <c r="E26" s="20"/>
      <c r="F26" s="21"/>
      <c r="G26" s="62"/>
      <c r="J26"/>
      <c r="K26"/>
      <c r="L26"/>
      <c r="M26"/>
    </row>
    <row r="27" spans="1:13" s="3" customFormat="1" x14ac:dyDescent="0.25">
      <c r="A27" s="23" t="s">
        <v>21</v>
      </c>
      <c r="B27" s="19" t="s">
        <v>22</v>
      </c>
      <c r="C27" s="19"/>
      <c r="D27" s="20">
        <f>ChemikOER!$D$4</f>
        <v>620</v>
      </c>
      <c r="E27" s="20">
        <f>ChemikOER!$D$6</f>
        <v>620</v>
      </c>
      <c r="F27" s="21"/>
      <c r="G27" s="62">
        <f>SUM(D27:F27)</f>
        <v>1240</v>
      </c>
      <c r="H27" s="3" t="s">
        <v>23</v>
      </c>
      <c r="J27"/>
      <c r="K27"/>
      <c r="L27"/>
      <c r="M27"/>
    </row>
    <row r="28" spans="1:13" s="3" customFormat="1" x14ac:dyDescent="0.25">
      <c r="A28" s="23" t="s">
        <v>24</v>
      </c>
      <c r="B28" s="19" t="s">
        <v>25</v>
      </c>
      <c r="C28" s="19"/>
      <c r="D28" s="20">
        <f>ChemikOER!$G$4</f>
        <v>300</v>
      </c>
      <c r="E28" s="20">
        <f>ChemikOER!$G$6</f>
        <v>300</v>
      </c>
      <c r="F28" s="21">
        <f>ChemikOER!$G$8</f>
        <v>300</v>
      </c>
      <c r="G28" s="62">
        <f>SUM(D28:F28)</f>
        <v>900</v>
      </c>
      <c r="H28" s="3" t="s">
        <v>26</v>
      </c>
      <c r="J28"/>
      <c r="K28"/>
      <c r="L28"/>
      <c r="M28"/>
    </row>
    <row r="29" spans="1:13" s="3" customFormat="1" x14ac:dyDescent="0.25">
      <c r="A29" s="23"/>
      <c r="B29" s="19" t="s">
        <v>27</v>
      </c>
      <c r="C29" s="19"/>
      <c r="D29" s="20">
        <f>ChemikOER!$E$4</f>
        <v>10404</v>
      </c>
      <c r="E29" s="20">
        <f>ChemikOER!$E$6</f>
        <v>10404</v>
      </c>
      <c r="F29" s="21">
        <f>ChemikOER!$E$8</f>
        <v>10404</v>
      </c>
      <c r="G29" s="62">
        <f>SUM(D29:F29)</f>
        <v>31212</v>
      </c>
      <c r="J29"/>
      <c r="K29"/>
      <c r="L29"/>
      <c r="M29"/>
    </row>
    <row r="30" spans="1:13" s="3" customFormat="1" x14ac:dyDescent="0.25">
      <c r="A30" s="23"/>
      <c r="B30" s="19" t="s">
        <v>28</v>
      </c>
      <c r="C30" s="19"/>
      <c r="D30" s="20"/>
      <c r="E30" s="20"/>
      <c r="F30" s="21"/>
      <c r="G30" s="62"/>
      <c r="J30"/>
      <c r="K30"/>
      <c r="L30"/>
      <c r="M30"/>
    </row>
    <row r="31" spans="1:13" s="3" customFormat="1" ht="14.25" customHeight="1" x14ac:dyDescent="0.25">
      <c r="A31" s="22"/>
      <c r="B31" s="150" t="s">
        <v>29</v>
      </c>
      <c r="C31" s="150"/>
      <c r="D31" s="20"/>
      <c r="E31" s="20"/>
      <c r="F31" s="21"/>
      <c r="G31" s="46"/>
      <c r="J31"/>
      <c r="K31"/>
      <c r="L31"/>
      <c r="M31"/>
    </row>
    <row r="32" spans="1:13" x14ac:dyDescent="0.25">
      <c r="A32" s="9"/>
      <c r="B32" s="24"/>
      <c r="C32" s="24" t="s">
        <v>14</v>
      </c>
      <c r="D32" s="25">
        <f>SUM(D22:D31)</f>
        <v>33824</v>
      </c>
      <c r="E32" s="25">
        <f>SUM(E22:E31)</f>
        <v>29824</v>
      </c>
      <c r="F32" s="26">
        <f>SUM(F22:F31)</f>
        <v>19704</v>
      </c>
      <c r="G32" s="56">
        <f>SUM(G22:G31)</f>
        <v>83352</v>
      </c>
      <c r="H32" s="59"/>
    </row>
    <row r="33" spans="1:38" x14ac:dyDescent="0.25">
      <c r="A33" s="9"/>
      <c r="F33" s="10"/>
      <c r="G33" s="4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25">
      <c r="A34" s="9"/>
      <c r="D34" s="18">
        <v>2024</v>
      </c>
      <c r="E34" s="18">
        <v>2025</v>
      </c>
      <c r="F34" s="27">
        <v>2026</v>
      </c>
      <c r="G34" s="47"/>
    </row>
    <row r="35" spans="1:38" x14ac:dyDescent="0.25">
      <c r="A35" s="9"/>
      <c r="B35" s="24"/>
      <c r="C35" s="24" t="s">
        <v>30</v>
      </c>
      <c r="D35" s="18"/>
      <c r="E35" s="18"/>
      <c r="F35" s="18"/>
      <c r="G35" s="56">
        <f>SUM(G19+G32)</f>
        <v>622164.44999999995</v>
      </c>
      <c r="H35" s="58"/>
    </row>
    <row r="36" spans="1:38" x14ac:dyDescent="0.25">
      <c r="A36" s="9"/>
      <c r="B36" s="24"/>
      <c r="C36" s="24" t="s">
        <v>31</v>
      </c>
      <c r="D36" s="18"/>
      <c r="E36" s="18"/>
      <c r="F36" s="18"/>
      <c r="G36" s="47"/>
    </row>
    <row r="37" spans="1:38" ht="15.75" thickBot="1" x14ac:dyDescent="0.3">
      <c r="A37" s="28"/>
      <c r="B37" s="29"/>
      <c r="C37" s="29" t="s">
        <v>32</v>
      </c>
      <c r="D37" s="49"/>
      <c r="E37" s="50"/>
      <c r="F37" s="29"/>
      <c r="G37" s="52"/>
    </row>
    <row r="39" spans="1:38" ht="41.1" customHeight="1" x14ac:dyDescent="0.25">
      <c r="A39" s="158" t="s">
        <v>33</v>
      </c>
      <c r="B39" s="149"/>
      <c r="C39" s="149"/>
      <c r="D39" s="149"/>
      <c r="E39" s="149"/>
      <c r="F39" s="149"/>
      <c r="G39" s="149"/>
      <c r="H39" s="60"/>
    </row>
    <row r="40" spans="1:38" ht="44.1" customHeight="1" x14ac:dyDescent="0.25">
      <c r="A40" s="149"/>
      <c r="B40" s="149"/>
      <c r="C40" s="149"/>
      <c r="D40" s="149"/>
      <c r="E40" s="149"/>
      <c r="F40" s="149"/>
      <c r="G40" s="149"/>
      <c r="H40" s="60"/>
    </row>
    <row r="42" spans="1:38" x14ac:dyDescent="0.25">
      <c r="B42" s="8"/>
      <c r="C42" s="8"/>
      <c r="D42" s="8"/>
      <c r="E42" s="8"/>
    </row>
    <row r="43" spans="1:38" x14ac:dyDescent="0.25">
      <c r="A43" s="8"/>
      <c r="B43" s="8"/>
      <c r="C43" s="8"/>
      <c r="D43" s="8"/>
      <c r="E43" s="8"/>
    </row>
    <row r="44" spans="1:38" x14ac:dyDescent="0.25">
      <c r="B44" s="8"/>
      <c r="C44" s="8"/>
      <c r="D44" s="8"/>
      <c r="E44" s="8"/>
    </row>
    <row r="45" spans="1:38" ht="15.75" x14ac:dyDescent="0.25">
      <c r="A45" s="2"/>
      <c r="B45" s="2"/>
      <c r="C45" s="2"/>
      <c r="D45" s="2"/>
      <c r="E45" s="2"/>
    </row>
    <row r="47" spans="1:38" x14ac:dyDescent="0.25">
      <c r="A47" s="36"/>
    </row>
    <row r="48" spans="1:38" x14ac:dyDescent="0.25">
      <c r="A48" s="68"/>
    </row>
    <row r="49" spans="1:13" x14ac:dyDescent="0.25">
      <c r="A49" s="3"/>
      <c r="B49" s="3"/>
      <c r="C49" s="3"/>
      <c r="D49" s="3"/>
      <c r="E49" s="3"/>
      <c r="F49" s="3"/>
      <c r="G49" s="3"/>
      <c r="H49" s="3"/>
      <c r="I49" s="3"/>
      <c r="J49" s="63"/>
      <c r="K49" s="63"/>
      <c r="L49" s="61"/>
      <c r="M49" s="74"/>
    </row>
    <row r="50" spans="1:13" s="3" customFormat="1" x14ac:dyDescent="0.25">
      <c r="B50" s="18"/>
      <c r="G50" s="68"/>
      <c r="H50" s="18"/>
      <c r="I50" s="68"/>
      <c r="J50" s="18"/>
      <c r="K50" s="68"/>
      <c r="L50" s="73" t="s">
        <v>34</v>
      </c>
      <c r="M50" s="75" t="s">
        <v>35</v>
      </c>
    </row>
    <row r="51" spans="1:13" s="3" customFormat="1" ht="14.25" x14ac:dyDescent="0.2">
      <c r="B51" s="143"/>
      <c r="C51" s="18"/>
      <c r="D51" s="57"/>
      <c r="G51" s="57"/>
      <c r="I51" s="57"/>
      <c r="J51" s="6"/>
      <c r="K51" s="64"/>
      <c r="L51" s="65"/>
      <c r="M51" s="76">
        <f>SUM(G51,I51,K51)</f>
        <v>0</v>
      </c>
    </row>
    <row r="52" spans="1:13" x14ac:dyDescent="0.25">
      <c r="B52" s="57"/>
    </row>
    <row r="53" spans="1:13" x14ac:dyDescent="0.25">
      <c r="D53" s="37"/>
      <c r="E53" s="37"/>
    </row>
    <row r="54" spans="1:13" x14ac:dyDescent="0.25">
      <c r="A54" s="137"/>
      <c r="B54" s="39"/>
      <c r="C54" s="43"/>
      <c r="D54" s="138"/>
    </row>
    <row r="55" spans="1:13" x14ac:dyDescent="0.25">
      <c r="A55" s="139"/>
      <c r="B55" s="39"/>
      <c r="C55" s="43"/>
      <c r="D55" s="138"/>
      <c r="E55" s="138"/>
    </row>
    <row r="56" spans="1:1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3" x14ac:dyDescent="0.25">
      <c r="A57" s="144"/>
      <c r="B57" s="144"/>
      <c r="C57" s="144"/>
      <c r="D57" s="144"/>
      <c r="E57" s="144"/>
      <c r="F57" s="3"/>
      <c r="G57" s="3"/>
      <c r="H57" s="3"/>
      <c r="I57" s="3"/>
      <c r="J57" s="3"/>
      <c r="K57" s="3"/>
    </row>
    <row r="58" spans="1:1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3" x14ac:dyDescent="0.25">
      <c r="A64" s="3"/>
      <c r="B64" s="3"/>
      <c r="C64" s="3"/>
      <c r="D64" s="3"/>
      <c r="E64" s="3"/>
      <c r="F64" s="68"/>
      <c r="G64" s="3"/>
      <c r="H64" s="3"/>
      <c r="I64" s="3"/>
      <c r="J64" s="3"/>
      <c r="K64" s="3"/>
    </row>
    <row r="65" spans="1:1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3"/>
      <c r="B69" s="3"/>
      <c r="C69" s="3"/>
      <c r="D69" s="3"/>
      <c r="E69" s="68"/>
      <c r="F69" s="68"/>
      <c r="G69" s="68"/>
      <c r="H69" s="68"/>
      <c r="I69" s="68"/>
      <c r="J69" s="68"/>
      <c r="K69" s="3"/>
    </row>
    <row r="70" spans="1:11" x14ac:dyDescent="0.25">
      <c r="A70" s="3"/>
      <c r="B70" s="3"/>
      <c r="C70" s="3"/>
      <c r="D70" s="3"/>
      <c r="E70" s="68"/>
      <c r="F70" s="68"/>
      <c r="G70" s="68"/>
      <c r="H70" s="68"/>
      <c r="I70" s="68"/>
      <c r="J70" s="68"/>
      <c r="K70" s="3"/>
    </row>
    <row r="74" spans="1:11" s="3" customFormat="1" x14ac:dyDescent="0.25">
      <c r="A74" s="68"/>
    </row>
    <row r="75" spans="1:11" x14ac:dyDescent="0.25">
      <c r="A75" s="3"/>
      <c r="B75" s="3"/>
      <c r="C75" s="18"/>
      <c r="D75" s="18"/>
      <c r="E75" s="18"/>
      <c r="F75" s="18"/>
      <c r="G75" s="18"/>
      <c r="H75" s="18"/>
      <c r="K75" s="18"/>
    </row>
    <row r="76" spans="1:11" x14ac:dyDescent="0.25">
      <c r="A76" s="68"/>
      <c r="B76" s="3"/>
      <c r="C76" s="18"/>
      <c r="D76" s="18"/>
      <c r="E76" s="18"/>
      <c r="F76" s="18"/>
      <c r="G76" s="18"/>
      <c r="H76" s="18"/>
    </row>
    <row r="77" spans="1:11" s="69" customFormat="1" ht="14.25" x14ac:dyDescent="0.25">
      <c r="D77" s="145"/>
      <c r="E77" s="145"/>
      <c r="G77" s="146"/>
      <c r="H77" s="146"/>
      <c r="I77" s="70"/>
      <c r="J77" s="71"/>
      <c r="K77" s="70"/>
    </row>
    <row r="78" spans="1:11" x14ac:dyDescent="0.25">
      <c r="A78" s="3"/>
      <c r="B78" s="3"/>
      <c r="C78" s="84"/>
      <c r="D78" s="84"/>
      <c r="E78" s="3"/>
      <c r="F78" s="3"/>
      <c r="G78" s="146"/>
      <c r="H78" s="66"/>
    </row>
    <row r="79" spans="1:11" x14ac:dyDescent="0.25">
      <c r="A79" s="3"/>
      <c r="B79" s="3"/>
      <c r="C79" s="84"/>
      <c r="D79" s="84"/>
      <c r="E79" s="140"/>
      <c r="G79" s="146"/>
      <c r="H79" s="66"/>
    </row>
    <row r="80" spans="1:11" x14ac:dyDescent="0.25">
      <c r="A80" s="3"/>
      <c r="B80" s="3"/>
      <c r="C80" s="84"/>
      <c r="D80" s="84"/>
      <c r="E80" s="84"/>
      <c r="F80" s="84"/>
      <c r="G80" s="146"/>
      <c r="H80" s="146"/>
    </row>
    <row r="81" spans="1:10" x14ac:dyDescent="0.25">
      <c r="A81" s="3"/>
      <c r="B81" s="3"/>
      <c r="C81" s="141"/>
      <c r="D81" s="142"/>
      <c r="E81" s="142"/>
      <c r="G81" s="66"/>
    </row>
    <row r="82" spans="1:10" x14ac:dyDescent="0.25">
      <c r="A82" s="68"/>
      <c r="B82" s="3"/>
      <c r="C82" s="18"/>
      <c r="D82" s="18"/>
      <c r="E82" s="18"/>
      <c r="F82" s="18"/>
      <c r="G82" s="18"/>
      <c r="H82" s="18"/>
    </row>
    <row r="83" spans="1:10" s="67" customFormat="1" x14ac:dyDescent="0.25">
      <c r="A83" s="69"/>
      <c r="B83" s="69"/>
      <c r="C83" s="147"/>
      <c r="D83" s="69"/>
      <c r="E83" s="147"/>
      <c r="G83" s="146"/>
      <c r="H83" s="146"/>
      <c r="I83" s="70"/>
      <c r="J83" s="71"/>
    </row>
    <row r="84" spans="1:10" s="3" customFormat="1" ht="14.25" x14ac:dyDescent="0.2">
      <c r="C84" s="141"/>
    </row>
    <row r="85" spans="1:10" s="3" customFormat="1" ht="14.25" x14ac:dyDescent="0.2"/>
    <row r="86" spans="1:10" s="3" customFormat="1" ht="14.25" x14ac:dyDescent="0.2"/>
    <row r="87" spans="1:10" s="3" customFormat="1" ht="14.25" x14ac:dyDescent="0.2">
      <c r="B87" s="148"/>
    </row>
    <row r="88" spans="1:10" s="3" customFormat="1" ht="14.25" x14ac:dyDescent="0.2">
      <c r="B88" s="148"/>
    </row>
    <row r="89" spans="1:10" s="3" customFormat="1" ht="14.25" x14ac:dyDescent="0.2">
      <c r="B89" s="148"/>
    </row>
    <row r="90" spans="1:10" s="3" customFormat="1" ht="14.25" x14ac:dyDescent="0.2">
      <c r="B90" s="148"/>
    </row>
    <row r="91" spans="1:10" s="3" customFormat="1" ht="14.25" x14ac:dyDescent="0.2"/>
    <row r="92" spans="1:10" s="3" customFormat="1" ht="14.25" x14ac:dyDescent="0.2"/>
    <row r="93" spans="1:10" s="3" customFormat="1" x14ac:dyDescent="0.25">
      <c r="C93" s="68"/>
      <c r="D93" s="79"/>
      <c r="E93" s="68"/>
      <c r="F93" s="79"/>
      <c r="G93" s="68"/>
      <c r="H93" s="79"/>
    </row>
    <row r="119" spans="1:5" ht="11.25" customHeight="1" x14ac:dyDescent="0.25"/>
    <row r="120" spans="1:5" hidden="1" x14ac:dyDescent="0.25"/>
    <row r="121" spans="1:5" x14ac:dyDescent="0.25">
      <c r="B121" s="8"/>
      <c r="C121" s="8"/>
      <c r="D121" s="8"/>
      <c r="E121" s="8"/>
    </row>
    <row r="122" spans="1:5" x14ac:dyDescent="0.25">
      <c r="A122" s="8"/>
      <c r="B122" s="8"/>
      <c r="C122" s="8"/>
      <c r="D122" s="8"/>
      <c r="E122" s="8"/>
    </row>
    <row r="123" spans="1:5" x14ac:dyDescent="0.25">
      <c r="A123" s="8"/>
      <c r="B123" s="8"/>
      <c r="C123" s="8"/>
      <c r="D123" s="8"/>
      <c r="E123" s="8"/>
    </row>
    <row r="124" spans="1:5" ht="15.75" x14ac:dyDescent="0.25">
      <c r="A124" s="2"/>
      <c r="B124" s="2"/>
      <c r="C124" s="2"/>
      <c r="D124" s="2"/>
      <c r="E124" s="2"/>
    </row>
    <row r="125" spans="1:5" x14ac:dyDescent="0.25">
      <c r="A125" s="36"/>
    </row>
    <row r="126" spans="1:5" x14ac:dyDescent="0.25">
      <c r="A126" s="36"/>
    </row>
    <row r="132" spans="1:5" x14ac:dyDescent="0.25">
      <c r="D132" s="37"/>
      <c r="E132" s="37"/>
    </row>
    <row r="133" spans="1:5" x14ac:dyDescent="0.25">
      <c r="A133" s="38"/>
      <c r="B133" s="39"/>
      <c r="C133" s="40"/>
      <c r="D133" s="41"/>
    </row>
    <row r="134" spans="1:5" x14ac:dyDescent="0.25">
      <c r="A134" s="38"/>
      <c r="B134" s="39"/>
      <c r="C134" s="40"/>
      <c r="D134" s="41"/>
      <c r="E134" s="41"/>
    </row>
    <row r="135" spans="1:5" x14ac:dyDescent="0.25">
      <c r="A135" s="41"/>
      <c r="B135" s="39"/>
      <c r="C135" s="40"/>
      <c r="D135" s="41"/>
      <c r="E135" s="41"/>
    </row>
    <row r="136" spans="1:5" x14ac:dyDescent="0.25">
      <c r="A136" s="41"/>
      <c r="B136" s="39"/>
      <c r="C136" s="40"/>
      <c r="D136" s="41"/>
      <c r="E136" s="41"/>
    </row>
    <row r="137" spans="1:5" x14ac:dyDescent="0.25">
      <c r="A137" s="42"/>
      <c r="B137" s="39"/>
      <c r="C137" s="40"/>
      <c r="D137" s="42"/>
      <c r="E137" s="41"/>
    </row>
    <row r="138" spans="1:5" x14ac:dyDescent="0.25">
      <c r="A138" s="42"/>
      <c r="B138" s="39"/>
      <c r="C138" s="43"/>
      <c r="D138" s="42"/>
      <c r="E138" s="41"/>
    </row>
    <row r="139" spans="1:5" x14ac:dyDescent="0.25">
      <c r="A139" s="38"/>
      <c r="B139" s="39"/>
      <c r="C139" s="43"/>
      <c r="D139" s="41"/>
      <c r="E139" s="41"/>
    </row>
    <row r="140" spans="1:5" x14ac:dyDescent="0.25">
      <c r="B140" s="39"/>
      <c r="C140" s="40"/>
    </row>
    <row r="141" spans="1:5" x14ac:dyDescent="0.25">
      <c r="C141" s="40"/>
    </row>
    <row r="142" spans="1:5" x14ac:dyDescent="0.25">
      <c r="C142" s="44"/>
    </row>
    <row r="143" spans="1:5" x14ac:dyDescent="0.25">
      <c r="C143" s="44"/>
    </row>
    <row r="144" spans="1:5" x14ac:dyDescent="0.25">
      <c r="B144" s="8"/>
      <c r="C144" s="8"/>
      <c r="D144" s="8"/>
      <c r="E144" s="8"/>
    </row>
  </sheetData>
  <mergeCells count="7">
    <mergeCell ref="B87:B90"/>
    <mergeCell ref="A40:G40"/>
    <mergeCell ref="B31:C31"/>
    <mergeCell ref="A7:F7"/>
    <mergeCell ref="D5:F5"/>
    <mergeCell ref="A6:F6"/>
    <mergeCell ref="A39:G39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0879-BAD2-4BD4-ACC0-EF871F560A55}">
  <dimension ref="A1:K13"/>
  <sheetViews>
    <sheetView workbookViewId="0">
      <selection activeCell="K8" sqref="K8"/>
    </sheetView>
  </sheetViews>
  <sheetFormatPr baseColWidth="10" defaultColWidth="8.85546875" defaultRowHeight="15" x14ac:dyDescent="0.25"/>
  <cols>
    <col min="5" max="5" width="12.28515625" bestFit="1" customWidth="1"/>
    <col min="6" max="6" width="14.5703125" bestFit="1" customWidth="1"/>
    <col min="7" max="7" width="13.5703125" bestFit="1" customWidth="1"/>
    <col min="8" max="8" width="14.140625" bestFit="1" customWidth="1"/>
    <col min="9" max="9" width="20" bestFit="1" customWidth="1"/>
  </cols>
  <sheetData>
    <row r="1" spans="1:11" x14ac:dyDescent="0.25">
      <c r="A1" t="s">
        <v>61</v>
      </c>
    </row>
    <row r="3" spans="1:11" x14ac:dyDescent="0.25">
      <c r="A3" t="s">
        <v>62</v>
      </c>
    </row>
    <row r="4" spans="1:11" x14ac:dyDescent="0.25">
      <c r="A4" t="s">
        <v>63</v>
      </c>
    </row>
    <row r="5" spans="1:11" x14ac:dyDescent="0.25">
      <c r="A5" t="s">
        <v>64</v>
      </c>
    </row>
    <row r="7" spans="1:11" x14ac:dyDescent="0.25">
      <c r="A7" s="109" t="s">
        <v>49</v>
      </c>
      <c r="B7" s="109"/>
      <c r="C7" s="109"/>
      <c r="E7" s="109" t="s">
        <v>65</v>
      </c>
      <c r="F7" s="109" t="s">
        <v>66</v>
      </c>
      <c r="G7" s="109" t="s">
        <v>67</v>
      </c>
      <c r="H7" s="109" t="s">
        <v>68</v>
      </c>
      <c r="I7" s="109" t="s">
        <v>69</v>
      </c>
      <c r="J7" s="109" t="s">
        <v>70</v>
      </c>
      <c r="K7" s="110" t="s">
        <v>71</v>
      </c>
    </row>
    <row r="8" spans="1:11" x14ac:dyDescent="0.25">
      <c r="A8" s="109">
        <v>2024</v>
      </c>
      <c r="B8" s="109" t="s">
        <v>72</v>
      </c>
      <c r="C8" s="109"/>
      <c r="E8" s="107">
        <v>100</v>
      </c>
      <c r="F8" s="107">
        <v>25</v>
      </c>
      <c r="G8" s="107">
        <v>15</v>
      </c>
      <c r="H8" s="107">
        <v>30</v>
      </c>
      <c r="I8" s="107">
        <v>400</v>
      </c>
      <c r="J8" s="107">
        <v>50</v>
      </c>
      <c r="K8" s="111">
        <f>SUM(E8:J8)</f>
        <v>620</v>
      </c>
    </row>
    <row r="9" spans="1:11" x14ac:dyDescent="0.25">
      <c r="A9" s="109"/>
      <c r="B9" s="109" t="s">
        <v>73</v>
      </c>
      <c r="C9" s="109"/>
      <c r="E9" s="107">
        <v>100</v>
      </c>
      <c r="F9" s="107">
        <v>25</v>
      </c>
      <c r="G9" s="107">
        <v>15</v>
      </c>
      <c r="H9" s="107">
        <v>30</v>
      </c>
      <c r="I9" s="107">
        <v>400</v>
      </c>
      <c r="J9" s="107">
        <v>50</v>
      </c>
      <c r="K9" s="111">
        <f t="shared" ref="K9:K13" si="0">SUM(E9:J9)</f>
        <v>620</v>
      </c>
    </row>
    <row r="10" spans="1:11" x14ac:dyDescent="0.25">
      <c r="A10" s="109">
        <v>2025</v>
      </c>
      <c r="B10" s="109" t="s">
        <v>74</v>
      </c>
      <c r="C10" s="109"/>
      <c r="E10" s="107">
        <v>100</v>
      </c>
      <c r="F10" s="107">
        <v>25</v>
      </c>
      <c r="G10" s="107">
        <v>15</v>
      </c>
      <c r="H10" s="107">
        <v>30</v>
      </c>
      <c r="I10" s="107">
        <v>400</v>
      </c>
      <c r="J10" s="107">
        <v>50</v>
      </c>
      <c r="K10" s="111">
        <f t="shared" si="0"/>
        <v>620</v>
      </c>
    </row>
    <row r="11" spans="1:11" x14ac:dyDescent="0.25">
      <c r="A11" s="109"/>
      <c r="B11" s="109" t="s">
        <v>75</v>
      </c>
      <c r="C11" s="109"/>
      <c r="E11" s="107">
        <v>100</v>
      </c>
      <c r="F11" s="107">
        <v>25</v>
      </c>
      <c r="G11" s="107">
        <v>15</v>
      </c>
      <c r="H11" s="107">
        <v>30</v>
      </c>
      <c r="I11" s="107">
        <v>400</v>
      </c>
      <c r="J11" s="107">
        <v>50</v>
      </c>
      <c r="K11" s="111">
        <f t="shared" si="0"/>
        <v>620</v>
      </c>
    </row>
    <row r="12" spans="1:11" x14ac:dyDescent="0.25">
      <c r="A12" s="109">
        <v>2026</v>
      </c>
      <c r="B12" s="109" t="s">
        <v>76</v>
      </c>
      <c r="C12" s="109"/>
      <c r="E12" s="107">
        <v>100</v>
      </c>
      <c r="F12" s="107">
        <v>25</v>
      </c>
      <c r="G12" s="107">
        <v>15</v>
      </c>
      <c r="H12" s="107">
        <v>30</v>
      </c>
      <c r="I12" s="107">
        <v>400</v>
      </c>
      <c r="J12" s="107">
        <v>50</v>
      </c>
      <c r="K12" s="111">
        <f t="shared" si="0"/>
        <v>620</v>
      </c>
    </row>
    <row r="13" spans="1:11" x14ac:dyDescent="0.25">
      <c r="A13" s="109"/>
      <c r="B13" s="109" t="s">
        <v>77</v>
      </c>
      <c r="C13" s="109"/>
      <c r="E13" s="107">
        <v>100</v>
      </c>
      <c r="F13" s="107">
        <v>25</v>
      </c>
      <c r="G13" s="107">
        <v>15</v>
      </c>
      <c r="H13" s="107">
        <v>30</v>
      </c>
      <c r="I13" s="107">
        <v>400</v>
      </c>
      <c r="J13" s="107">
        <v>50</v>
      </c>
      <c r="K13" s="111">
        <f t="shared" si="0"/>
        <v>620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153C-9BB3-4C15-A684-2FDD4ADD68B2}">
  <dimension ref="A1:M29"/>
  <sheetViews>
    <sheetView workbookViewId="0">
      <selection activeCell="M2" sqref="M2"/>
    </sheetView>
  </sheetViews>
  <sheetFormatPr baseColWidth="10" defaultColWidth="8.85546875" defaultRowHeight="15" x14ac:dyDescent="0.25"/>
  <cols>
    <col min="2" max="2" width="26" bestFit="1" customWidth="1"/>
    <col min="3" max="3" width="24.140625" bestFit="1" customWidth="1"/>
    <col min="4" max="4" width="21.7109375" bestFit="1" customWidth="1"/>
    <col min="5" max="5" width="37.42578125" bestFit="1" customWidth="1"/>
    <col min="6" max="6" width="17.7109375" bestFit="1" customWidth="1"/>
    <col min="7" max="7" width="18.140625" bestFit="1" customWidth="1"/>
    <col min="8" max="8" width="18.28515625" bestFit="1" customWidth="1"/>
  </cols>
  <sheetData>
    <row r="1" spans="1:13" x14ac:dyDescent="0.25">
      <c r="B1" s="109" t="s">
        <v>78</v>
      </c>
      <c r="C1" s="109" t="s">
        <v>79</v>
      </c>
      <c r="D1" s="109" t="s">
        <v>80</v>
      </c>
      <c r="E1" s="109" t="s">
        <v>81</v>
      </c>
      <c r="F1" s="109" t="s">
        <v>82</v>
      </c>
      <c r="G1" s="109" t="s">
        <v>83</v>
      </c>
      <c r="H1" s="109" t="s">
        <v>84</v>
      </c>
      <c r="I1" s="109" t="s">
        <v>85</v>
      </c>
    </row>
    <row r="2" spans="1:13" x14ac:dyDescent="0.25">
      <c r="A2" s="114">
        <v>2024</v>
      </c>
      <c r="B2" s="114" t="s">
        <v>86</v>
      </c>
      <c r="C2" s="115">
        <v>200</v>
      </c>
      <c r="D2" s="115">
        <v>100</v>
      </c>
      <c r="E2" s="114">
        <v>5</v>
      </c>
      <c r="F2" s="115">
        <v>74</v>
      </c>
      <c r="G2" s="114">
        <v>4</v>
      </c>
      <c r="H2" s="114">
        <v>28</v>
      </c>
      <c r="I2" s="115">
        <f>G2*((F2*E2) + D2 + C2 +E2*H2)</f>
        <v>3240</v>
      </c>
      <c r="M2" s="123" t="s">
        <v>87</v>
      </c>
    </row>
    <row r="3" spans="1:13" x14ac:dyDescent="0.25">
      <c r="B3" t="s">
        <v>88</v>
      </c>
      <c r="C3" s="116">
        <v>100</v>
      </c>
      <c r="D3" s="116">
        <v>50</v>
      </c>
      <c r="E3">
        <v>2</v>
      </c>
      <c r="F3" s="116">
        <v>74</v>
      </c>
      <c r="G3">
        <v>4</v>
      </c>
      <c r="H3">
        <v>28</v>
      </c>
      <c r="I3" s="117">
        <f t="shared" ref="I3:I7" si="0">G3*((F3*E3) + D3 + C3 +E3*H3)</f>
        <v>1416</v>
      </c>
    </row>
    <row r="4" spans="1:13" x14ac:dyDescent="0.25">
      <c r="B4" t="s">
        <v>89</v>
      </c>
      <c r="C4" s="116">
        <v>500</v>
      </c>
      <c r="D4" s="116">
        <v>300</v>
      </c>
      <c r="E4">
        <v>4</v>
      </c>
      <c r="F4" s="116">
        <v>74</v>
      </c>
      <c r="G4">
        <v>4</v>
      </c>
      <c r="H4">
        <v>28</v>
      </c>
      <c r="I4" s="117">
        <f t="shared" si="0"/>
        <v>4832</v>
      </c>
    </row>
    <row r="5" spans="1:13" x14ac:dyDescent="0.25">
      <c r="B5" t="s">
        <v>90</v>
      </c>
      <c r="C5" s="116">
        <v>100</v>
      </c>
      <c r="D5" s="116">
        <v>0</v>
      </c>
      <c r="E5">
        <v>0</v>
      </c>
      <c r="F5" s="116">
        <v>74</v>
      </c>
      <c r="G5">
        <v>4</v>
      </c>
      <c r="H5">
        <v>14</v>
      </c>
      <c r="I5" s="117">
        <f>G5*((F5*E5) + D5 + C5+H5)</f>
        <v>456</v>
      </c>
    </row>
    <row r="6" spans="1:13" x14ac:dyDescent="0.25">
      <c r="B6" t="s">
        <v>91</v>
      </c>
      <c r="C6">
        <v>900</v>
      </c>
      <c r="D6">
        <v>150</v>
      </c>
      <c r="E6">
        <v>4</v>
      </c>
      <c r="F6" s="116">
        <v>74</v>
      </c>
      <c r="G6">
        <v>4</v>
      </c>
      <c r="H6">
        <v>28</v>
      </c>
      <c r="I6" s="117">
        <f t="shared" si="0"/>
        <v>5832</v>
      </c>
    </row>
    <row r="7" spans="1:13" x14ac:dyDescent="0.25">
      <c r="B7" t="s">
        <v>92</v>
      </c>
      <c r="C7">
        <v>700</v>
      </c>
      <c r="D7">
        <v>150</v>
      </c>
      <c r="E7">
        <v>4</v>
      </c>
      <c r="F7">
        <v>74</v>
      </c>
      <c r="G7">
        <v>4</v>
      </c>
      <c r="H7">
        <v>28</v>
      </c>
      <c r="I7" s="117">
        <f t="shared" si="0"/>
        <v>5032</v>
      </c>
    </row>
    <row r="8" spans="1:13" x14ac:dyDescent="0.25">
      <c r="H8" t="s">
        <v>93</v>
      </c>
      <c r="I8" s="116">
        <f>SUM(I2:I7)</f>
        <v>20808</v>
      </c>
    </row>
    <row r="10" spans="1:13" x14ac:dyDescent="0.25">
      <c r="A10" s="118">
        <v>2025</v>
      </c>
      <c r="B10" s="118" t="s">
        <v>86</v>
      </c>
      <c r="C10" s="119">
        <v>200</v>
      </c>
      <c r="D10" s="119">
        <v>100</v>
      </c>
      <c r="E10" s="118">
        <v>5</v>
      </c>
      <c r="F10" s="119">
        <v>74</v>
      </c>
      <c r="G10" s="118">
        <v>4</v>
      </c>
      <c r="H10" s="118">
        <v>28</v>
      </c>
      <c r="I10" s="119">
        <f>G10*((F10*E10) + D10 + C10+E10*H10)</f>
        <v>3240</v>
      </c>
    </row>
    <row r="11" spans="1:13" x14ac:dyDescent="0.25">
      <c r="B11" t="s">
        <v>88</v>
      </c>
      <c r="C11" s="116">
        <v>100</v>
      </c>
      <c r="D11" s="116">
        <v>50</v>
      </c>
      <c r="E11">
        <v>2</v>
      </c>
      <c r="F11" s="116">
        <v>74</v>
      </c>
      <c r="G11">
        <v>4</v>
      </c>
      <c r="H11">
        <v>28</v>
      </c>
      <c r="I11" s="117">
        <f t="shared" ref="I11:I22" si="1">G11*((F11*E11) + D11 + C11+E11*H11)</f>
        <v>1416</v>
      </c>
    </row>
    <row r="12" spans="1:13" x14ac:dyDescent="0.25">
      <c r="B12" t="s">
        <v>89</v>
      </c>
      <c r="C12" s="116">
        <v>500</v>
      </c>
      <c r="D12" s="116">
        <v>300</v>
      </c>
      <c r="E12">
        <v>4</v>
      </c>
      <c r="F12" s="116">
        <v>74</v>
      </c>
      <c r="G12">
        <v>4</v>
      </c>
      <c r="H12">
        <v>28</v>
      </c>
      <c r="I12" s="117">
        <f t="shared" si="1"/>
        <v>4832</v>
      </c>
    </row>
    <row r="13" spans="1:13" x14ac:dyDescent="0.25">
      <c r="B13" t="s">
        <v>90</v>
      </c>
      <c r="C13" s="116">
        <v>100</v>
      </c>
      <c r="D13" s="116">
        <v>0</v>
      </c>
      <c r="E13">
        <v>0</v>
      </c>
      <c r="F13" s="116">
        <v>74</v>
      </c>
      <c r="G13">
        <v>4</v>
      </c>
      <c r="H13">
        <v>14</v>
      </c>
      <c r="I13" s="117">
        <f>G13*((F13*E13) + D13 + C13+H13)</f>
        <v>456</v>
      </c>
    </row>
    <row r="14" spans="1:13" x14ac:dyDescent="0.25">
      <c r="A14" s="120"/>
      <c r="B14" t="s">
        <v>91</v>
      </c>
      <c r="C14">
        <v>900</v>
      </c>
      <c r="D14">
        <v>150</v>
      </c>
      <c r="E14">
        <v>4</v>
      </c>
      <c r="F14" s="116">
        <v>74</v>
      </c>
      <c r="G14">
        <v>4</v>
      </c>
      <c r="H14">
        <v>28</v>
      </c>
      <c r="I14" s="117">
        <f t="shared" si="1"/>
        <v>5832</v>
      </c>
    </row>
    <row r="15" spans="1:13" x14ac:dyDescent="0.25">
      <c r="B15" t="s">
        <v>92</v>
      </c>
      <c r="C15">
        <v>700</v>
      </c>
      <c r="D15">
        <v>150</v>
      </c>
      <c r="E15">
        <v>4</v>
      </c>
      <c r="F15">
        <v>74</v>
      </c>
      <c r="G15">
        <v>4</v>
      </c>
      <c r="H15">
        <v>28</v>
      </c>
      <c r="I15" s="117">
        <f t="shared" si="1"/>
        <v>5032</v>
      </c>
    </row>
    <row r="16" spans="1:13" x14ac:dyDescent="0.25">
      <c r="H16" t="s">
        <v>93</v>
      </c>
      <c r="I16" s="116">
        <f>SUM(I10:I15)</f>
        <v>20808</v>
      </c>
    </row>
    <row r="17" spans="1:10" x14ac:dyDescent="0.25">
      <c r="A17" s="121">
        <v>2026</v>
      </c>
      <c r="B17" s="121" t="s">
        <v>86</v>
      </c>
      <c r="C17" s="122">
        <v>200</v>
      </c>
      <c r="D17" s="122">
        <v>100</v>
      </c>
      <c r="E17" s="121">
        <v>5</v>
      </c>
      <c r="F17" s="122">
        <v>74</v>
      </c>
      <c r="G17" s="121">
        <v>4</v>
      </c>
      <c r="H17" s="121">
        <v>28</v>
      </c>
      <c r="I17" s="119">
        <f>G17*((F17*E17) + D17 + C17+E17*H17)</f>
        <v>3240</v>
      </c>
    </row>
    <row r="18" spans="1:10" x14ac:dyDescent="0.25">
      <c r="B18" t="s">
        <v>88</v>
      </c>
      <c r="C18" s="116">
        <v>100</v>
      </c>
      <c r="D18" s="116">
        <v>50</v>
      </c>
      <c r="E18">
        <v>2</v>
      </c>
      <c r="F18" s="116">
        <v>74</v>
      </c>
      <c r="G18">
        <v>4</v>
      </c>
      <c r="H18">
        <v>28</v>
      </c>
      <c r="I18" s="117">
        <f t="shared" si="1"/>
        <v>1416</v>
      </c>
      <c r="J18" s="120"/>
    </row>
    <row r="19" spans="1:10" x14ac:dyDescent="0.25">
      <c r="B19" t="s">
        <v>89</v>
      </c>
      <c r="C19" s="116">
        <v>500</v>
      </c>
      <c r="D19" s="116">
        <v>300</v>
      </c>
      <c r="E19">
        <v>4</v>
      </c>
      <c r="F19" s="116">
        <v>74</v>
      </c>
      <c r="G19">
        <v>4</v>
      </c>
      <c r="H19">
        <v>28</v>
      </c>
      <c r="I19" s="117">
        <f t="shared" si="1"/>
        <v>4832</v>
      </c>
      <c r="J19" s="120"/>
    </row>
    <row r="20" spans="1:10" x14ac:dyDescent="0.25">
      <c r="B20" t="s">
        <v>90</v>
      </c>
      <c r="C20" s="116">
        <v>100</v>
      </c>
      <c r="D20" s="116">
        <v>0</v>
      </c>
      <c r="E20">
        <v>0</v>
      </c>
      <c r="F20" s="116">
        <v>74</v>
      </c>
      <c r="G20">
        <v>4</v>
      </c>
      <c r="H20">
        <v>14</v>
      </c>
      <c r="I20" s="117">
        <f>G20*((F20*E20) + D20 + C20+H20)</f>
        <v>456</v>
      </c>
      <c r="J20" s="120"/>
    </row>
    <row r="21" spans="1:10" x14ac:dyDescent="0.25">
      <c r="A21" s="120"/>
      <c r="B21" t="s">
        <v>91</v>
      </c>
      <c r="C21">
        <v>900</v>
      </c>
      <c r="D21">
        <v>150</v>
      </c>
      <c r="E21">
        <v>4</v>
      </c>
      <c r="F21" s="116">
        <v>74</v>
      </c>
      <c r="G21">
        <v>4</v>
      </c>
      <c r="H21">
        <v>28</v>
      </c>
      <c r="I21" s="117">
        <f t="shared" si="1"/>
        <v>5832</v>
      </c>
      <c r="J21" s="120"/>
    </row>
    <row r="22" spans="1:10" x14ac:dyDescent="0.25">
      <c r="B22" t="s">
        <v>92</v>
      </c>
      <c r="C22">
        <v>700</v>
      </c>
      <c r="D22">
        <v>150</v>
      </c>
      <c r="E22">
        <v>4</v>
      </c>
      <c r="F22">
        <v>74</v>
      </c>
      <c r="G22">
        <v>4</v>
      </c>
      <c r="H22">
        <v>28</v>
      </c>
      <c r="I22" s="117">
        <f t="shared" si="1"/>
        <v>5032</v>
      </c>
      <c r="J22" s="120"/>
    </row>
    <row r="23" spans="1:10" x14ac:dyDescent="0.25">
      <c r="H23" t="s">
        <v>93</v>
      </c>
      <c r="I23" s="116">
        <f>SUM(I17:I22)</f>
        <v>20808</v>
      </c>
    </row>
    <row r="26" spans="1:10" x14ac:dyDescent="0.25">
      <c r="H26" s="123" t="s">
        <v>71</v>
      </c>
      <c r="I26" s="124">
        <f>SUM(I16,I8,I23)</f>
        <v>62424</v>
      </c>
    </row>
    <row r="27" spans="1:10" x14ac:dyDescent="0.25">
      <c r="H27" t="s">
        <v>94</v>
      </c>
      <c r="I27" s="116">
        <f>I26/3</f>
        <v>20808</v>
      </c>
    </row>
    <row r="28" spans="1:10" x14ac:dyDescent="0.25">
      <c r="A28" t="s">
        <v>95</v>
      </c>
    </row>
    <row r="29" spans="1:10" x14ac:dyDescent="0.25">
      <c r="A29" t="s">
        <v>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96B47267430443A46C58C14643E56A" ma:contentTypeVersion="3" ma:contentTypeDescription="Ein neues Dokument erstellen." ma:contentTypeScope="" ma:versionID="9b7be3ef7d19bf597b2f74960af46b86">
  <xsd:schema xmlns:xsd="http://www.w3.org/2001/XMLSchema" xmlns:xs="http://www.w3.org/2001/XMLSchema" xmlns:p="http://schemas.microsoft.com/office/2006/metadata/properties" xmlns:ns2="08b98434-1f63-4abc-9a0f-51c1c873ad02" targetNamespace="http://schemas.microsoft.com/office/2006/metadata/properties" ma:root="true" ma:fieldsID="1ef40b969def2aaf909034f6cbb9f6c5" ns2:_="">
    <xsd:import namespace="08b98434-1f63-4abc-9a0f-51c1c873a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98434-1f63-4abc-9a0f-51c1c873ad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990A80-2031-446E-B43E-5024DA4181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22200B-4529-4489-932B-BEA9D752C09A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08b98434-1f63-4abc-9a0f-51c1c873ad02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1B2D105-C077-457E-B7B4-B27BD28B41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b98434-1f63-4abc-9a0f-51c1c873a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ChemikOER</vt:lpstr>
      <vt:lpstr>WHKSHK HTW</vt:lpstr>
      <vt:lpstr>HTW</vt:lpstr>
      <vt:lpstr>Veranstaltugnen ChemikOER</vt:lpstr>
      <vt:lpstr>Dienstreisen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Wiesenhütter, Katarzyna</dc:creator>
  <cp:keywords/>
  <dc:description/>
  <cp:lastModifiedBy>Torsten Munkelt</cp:lastModifiedBy>
  <cp:revision/>
  <dcterms:created xsi:type="dcterms:W3CDTF">2021-12-02T10:34:37Z</dcterms:created>
  <dcterms:modified xsi:type="dcterms:W3CDTF">2023-06-26T22:15:58Z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0x0101008B96B47267430443A46C58C14643E56A</vt:lpwstr>
  </property>
</Properties>
</file>