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I3\MM\"/>
    </mc:Choice>
  </mc:AlternateContent>
  <xr:revisionPtr revIDLastSave="0" documentId="13_ncr:1_{5824DB42-17BE-48CB-BB0D-298CB7827DBF}" xr6:coauthVersionLast="47" xr6:coauthVersionMax="47" xr10:uidLastSave="{00000000-0000-0000-0000-000000000000}"/>
  <bookViews>
    <workbookView xWindow="-108" yWindow="-108" windowWidth="23256" windowHeight="13176" xr2:uid="{9B2DEEB1-C6CA-48AF-B43F-E7181B4984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B50" i="1"/>
  <c r="B35" i="1"/>
  <c r="B48" i="1"/>
  <c r="B43" i="1"/>
  <c r="C10" i="1"/>
  <c r="B37" i="1"/>
  <c r="B44" i="1"/>
  <c r="B45" i="1"/>
  <c r="H35" i="1"/>
  <c r="G37" i="1"/>
  <c r="F37" i="1"/>
  <c r="E37" i="1"/>
  <c r="D37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5" i="1"/>
  <c r="C3" i="1"/>
  <c r="D3" i="1"/>
  <c r="E3" i="1"/>
  <c r="F3" i="1"/>
  <c r="G3" i="1"/>
  <c r="H3" i="1"/>
  <c r="I3" i="1"/>
  <c r="J3" i="1"/>
  <c r="K3" i="1"/>
  <c r="L3" i="1"/>
  <c r="M3" i="1"/>
  <c r="N3" i="1"/>
  <c r="O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C37" i="1"/>
  <c r="I37" i="1"/>
  <c r="J37" i="1"/>
  <c r="K37" i="1"/>
  <c r="L37" i="1"/>
  <c r="M37" i="1"/>
  <c r="N37" i="1"/>
  <c r="O37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35" i="1"/>
  <c r="D35" i="1"/>
  <c r="F35" i="1"/>
  <c r="G35" i="1"/>
  <c r="I35" i="1"/>
  <c r="J35" i="1"/>
  <c r="K35" i="1"/>
  <c r="L35" i="1"/>
  <c r="M35" i="1"/>
  <c r="N35" i="1"/>
  <c r="O35" i="1"/>
  <c r="E35" i="1" l="1"/>
  <c r="H37" i="1"/>
  <c r="B33" i="1" s="1"/>
  <c r="B34" i="1" l="1"/>
</calcChain>
</file>

<file path=xl/sharedStrings.xml><?xml version="1.0" encoding="utf-8"?>
<sst xmlns="http://schemas.openxmlformats.org/spreadsheetml/2006/main" count="14" uniqueCount="12">
  <si>
    <t>Battery's Percentages Used</t>
  </si>
  <si>
    <t>k</t>
  </si>
  <si>
    <t xml:space="preserve">Battery's Percentages Used </t>
  </si>
  <si>
    <t>Time during using Phone</t>
  </si>
  <si>
    <t>Time during using Phone Real</t>
  </si>
  <si>
    <t>Time during using Phone  Model</t>
  </si>
  <si>
    <t>Prediction</t>
  </si>
  <si>
    <t>r^2</t>
  </si>
  <si>
    <t>mean</t>
  </si>
  <si>
    <t>mean abs error</t>
  </si>
  <si>
    <t>mean square error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</si>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</sst>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5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/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Real</a:t>
            </a:r>
            <a:r>
              <a:rPr lang="fr-FR" baseline="0"/>
              <a:t> Vs Model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Time during using Phone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Sheet1!$B$16:$Q$16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53</c:v>
                </c:pt>
                <c:pt idx="11">
                  <c:v>63</c:v>
                </c:pt>
                <c:pt idx="12">
                  <c:v>73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Sheet1!$B$14:$O$14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61</c:v>
                </c:pt>
                <c:pt idx="4">
                  <c:v>96</c:v>
                </c:pt>
                <c:pt idx="5">
                  <c:v>120</c:v>
                </c:pt>
                <c:pt idx="6">
                  <c:v>139</c:v>
                </c:pt>
                <c:pt idx="7">
                  <c:v>158</c:v>
                </c:pt>
                <c:pt idx="8">
                  <c:v>189</c:v>
                </c:pt>
                <c:pt idx="9">
                  <c:v>210</c:v>
                </c:pt>
                <c:pt idx="10">
                  <c:v>228</c:v>
                </c:pt>
                <c:pt idx="11">
                  <c:v>260</c:v>
                </c:pt>
                <c:pt idx="12">
                  <c:v>292</c:v>
                </c:pt>
                <c:pt idx="13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7-4C37-A37E-016739EA9D1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Time during using Phone 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Sheet1!$B$16:$Q$16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53</c:v>
                </c:pt>
                <c:pt idx="11">
                  <c:v>63</c:v>
                </c:pt>
                <c:pt idx="12">
                  <c:v>73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Sheet1!$B$15:$Q$15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12.58323</c:v>
                </c:pt>
                <c:pt idx="2">
                  <c:v>33.555280000000003</c:v>
                </c:pt>
                <c:pt idx="3">
                  <c:v>50.332920000000001</c:v>
                </c:pt>
                <c:pt idx="4">
                  <c:v>79.693790000000007</c:v>
                </c:pt>
                <c:pt idx="5">
                  <c:v>104.86025000000001</c:v>
                </c:pt>
                <c:pt idx="6">
                  <c:v>121.63789000000001</c:v>
                </c:pt>
                <c:pt idx="7">
                  <c:v>142.60994000000002</c:v>
                </c:pt>
                <c:pt idx="8">
                  <c:v>176.16522000000001</c:v>
                </c:pt>
                <c:pt idx="9">
                  <c:v>201.33168000000001</c:v>
                </c:pt>
                <c:pt idx="10">
                  <c:v>222.30373000000003</c:v>
                </c:pt>
                <c:pt idx="11">
                  <c:v>264.24783000000002</c:v>
                </c:pt>
                <c:pt idx="12">
                  <c:v>306.19193000000001</c:v>
                </c:pt>
                <c:pt idx="13">
                  <c:v>335.55280000000005</c:v>
                </c:pt>
                <c:pt idx="14">
                  <c:v>377.49690000000004</c:v>
                </c:pt>
                <c:pt idx="15">
                  <c:v>419.44100000000003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97-4C37-A37E-016739EA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01791"/>
        <c:axId val="2070586911"/>
      </c:scatterChart>
      <c:valAx>
        <c:axId val="207060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Batteries Percentages</a:t>
                </a:r>
                <a:r>
                  <a:rPr lang="en-US" baseline="0"/>
                  <a:t> Used(%)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764457567804026"/>
              <c:y val="0.77475288760049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586911"/>
        <c:crosses val="autoZero"/>
        <c:crossBetween val="midCat"/>
      </c:valAx>
      <c:valAx>
        <c:axId val="20705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During</a:t>
                </a:r>
                <a:r>
                  <a:rPr lang="fr-FR" baseline="0"/>
                  <a:t> Using Phone(mn)</a:t>
                </a:r>
                <a:r>
                  <a:rPr lang="fr-FR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60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Real</a:t>
            </a:r>
            <a:r>
              <a:rPr lang="fr-FR" baseline="0"/>
              <a:t> Vs Model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Time during using Phone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Sheet1!$B$16:$Q$16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53</c:v>
                </c:pt>
                <c:pt idx="11">
                  <c:v>63</c:v>
                </c:pt>
                <c:pt idx="12">
                  <c:v>73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Sheet1!$B$14:$O$14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61</c:v>
                </c:pt>
                <c:pt idx="4">
                  <c:v>96</c:v>
                </c:pt>
                <c:pt idx="5">
                  <c:v>120</c:v>
                </c:pt>
                <c:pt idx="6">
                  <c:v>139</c:v>
                </c:pt>
                <c:pt idx="7">
                  <c:v>158</c:v>
                </c:pt>
                <c:pt idx="8">
                  <c:v>189</c:v>
                </c:pt>
                <c:pt idx="9">
                  <c:v>210</c:v>
                </c:pt>
                <c:pt idx="10">
                  <c:v>228</c:v>
                </c:pt>
                <c:pt idx="11">
                  <c:v>260</c:v>
                </c:pt>
                <c:pt idx="12">
                  <c:v>292</c:v>
                </c:pt>
                <c:pt idx="13">
                  <c:v>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7-4C37-A37E-016739EA9D18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Time during using Phone 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Sheet1!$B$16:$Q$16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29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53</c:v>
                </c:pt>
                <c:pt idx="11">
                  <c:v>63</c:v>
                </c:pt>
                <c:pt idx="12">
                  <c:v>73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</c:numCache>
            </c:numRef>
          </c:xVal>
          <c:yVal>
            <c:numRef>
              <c:f>Sheet1!$B$15:$Q$15</c:f>
              <c:numCache>
                <c:formatCode>0.00</c:formatCode>
                <c:ptCount val="16"/>
                <c:pt idx="0" formatCode="General">
                  <c:v>0</c:v>
                </c:pt>
                <c:pt idx="1">
                  <c:v>12.58323</c:v>
                </c:pt>
                <c:pt idx="2">
                  <c:v>33.555280000000003</c:v>
                </c:pt>
                <c:pt idx="3">
                  <c:v>50.332920000000001</c:v>
                </c:pt>
                <c:pt idx="4">
                  <c:v>79.693790000000007</c:v>
                </c:pt>
                <c:pt idx="5">
                  <c:v>104.86025000000001</c:v>
                </c:pt>
                <c:pt idx="6">
                  <c:v>121.63789000000001</c:v>
                </c:pt>
                <c:pt idx="7">
                  <c:v>142.60994000000002</c:v>
                </c:pt>
                <c:pt idx="8">
                  <c:v>176.16522000000001</c:v>
                </c:pt>
                <c:pt idx="9">
                  <c:v>201.33168000000001</c:v>
                </c:pt>
                <c:pt idx="10">
                  <c:v>222.30373000000003</c:v>
                </c:pt>
                <c:pt idx="11">
                  <c:v>264.24783000000002</c:v>
                </c:pt>
                <c:pt idx="12">
                  <c:v>306.19193000000001</c:v>
                </c:pt>
                <c:pt idx="13">
                  <c:v>335.55280000000005</c:v>
                </c:pt>
                <c:pt idx="14">
                  <c:v>377.49690000000004</c:v>
                </c:pt>
                <c:pt idx="15">
                  <c:v>419.44100000000003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97-4C37-A37E-016739EA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01791"/>
        <c:axId val="2070586911"/>
      </c:scatterChart>
      <c:valAx>
        <c:axId val="207060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Batteries Percentages</a:t>
                </a:r>
                <a:r>
                  <a:rPr lang="en-US" baseline="0"/>
                  <a:t> Used(%)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35764457567804026"/>
              <c:y val="0.77475288760049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586911"/>
        <c:crosses val="autoZero"/>
        <c:crossBetween val="midCat"/>
      </c:valAx>
      <c:valAx>
        <c:axId val="20705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During</a:t>
                </a:r>
                <a:r>
                  <a:rPr lang="fr-FR" baseline="0"/>
                  <a:t> Using Phone(mn)</a:t>
                </a:r>
                <a:r>
                  <a:rPr lang="fr-FR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60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64369</xdr:rowOff>
    </xdr:from>
    <xdr:to>
      <xdr:col>4</xdr:col>
      <xdr:colOff>376989</xdr:colOff>
      <xdr:row>31</xdr:row>
      <xdr:rowOff>64368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997E6-1449-0D07-0651-D129AF5B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17</xdr:row>
      <xdr:rowOff>32284</xdr:rowOff>
    </xdr:from>
    <xdr:to>
      <xdr:col>4</xdr:col>
      <xdr:colOff>529389</xdr:colOff>
      <xdr:row>32</xdr:row>
      <xdr:rowOff>32284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FD7E4-438B-7CF7-187C-C50FF7254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C3FC-4100-4C2F-85FC-71759EE22C17}">
  <dimension ref="A2:Q52"/>
  <sheetViews>
    <sheetView tabSelected="1" topLeftCell="A25" zoomScale="95" workbookViewId="0">
      <selection activeCell="D52" sqref="D52"/>
    </sheetView>
  </sheetViews>
  <sheetFormatPr defaultRowHeight="14.4" x14ac:dyDescent="0.3"/>
  <cols>
    <col min="1" max="1" width="34.44140625" customWidth="1"/>
    <col min="2" max="4" width="9" bestFit="1" customWidth="1"/>
    <col min="5" max="10" width="9.88671875" bestFit="1" customWidth="1"/>
    <col min="11" max="13" width="9" bestFit="1" customWidth="1"/>
    <col min="14" max="15" width="9.88671875" bestFit="1" customWidth="1"/>
  </cols>
  <sheetData>
    <row r="2" spans="1:17" x14ac:dyDescent="0.3">
      <c r="A2" s="5"/>
      <c r="B2" s="5">
        <f>B5*B6</f>
        <v>0</v>
      </c>
      <c r="C2" s="5">
        <f t="shared" ref="C2:O2" si="0">C5*C6</f>
        <v>66</v>
      </c>
      <c r="D2" s="5">
        <f t="shared" si="0"/>
        <v>328</v>
      </c>
      <c r="E2" s="5">
        <f t="shared" si="0"/>
        <v>732</v>
      </c>
      <c r="F2" s="5">
        <f t="shared" si="0"/>
        <v>1824</v>
      </c>
      <c r="G2" s="5">
        <f t="shared" si="0"/>
        <v>3000</v>
      </c>
      <c r="H2" s="5">
        <f t="shared" si="0"/>
        <v>4031</v>
      </c>
      <c r="I2" s="5">
        <f t="shared" si="0"/>
        <v>5372</v>
      </c>
      <c r="J2" s="5">
        <f t="shared" si="0"/>
        <v>7938</v>
      </c>
      <c r="K2" s="5">
        <f t="shared" si="0"/>
        <v>10080</v>
      </c>
      <c r="L2" s="5">
        <f t="shared" si="0"/>
        <v>12084</v>
      </c>
      <c r="M2" s="5">
        <f t="shared" si="0"/>
        <v>16380</v>
      </c>
      <c r="N2" s="5">
        <f t="shared" si="0"/>
        <v>21316</v>
      </c>
      <c r="O2" s="5">
        <f t="shared" si="0"/>
        <v>24960</v>
      </c>
    </row>
    <row r="3" spans="1:17" x14ac:dyDescent="0.3">
      <c r="A3" s="5"/>
      <c r="B3" s="5">
        <f>B6^2</f>
        <v>0</v>
      </c>
      <c r="C3" s="5">
        <f t="shared" ref="C3:O3" si="1">C6^2</f>
        <v>9</v>
      </c>
      <c r="D3" s="5">
        <f t="shared" si="1"/>
        <v>64</v>
      </c>
      <c r="E3" s="5">
        <f t="shared" si="1"/>
        <v>144</v>
      </c>
      <c r="F3" s="5">
        <f t="shared" si="1"/>
        <v>361</v>
      </c>
      <c r="G3" s="5">
        <f t="shared" si="1"/>
        <v>625</v>
      </c>
      <c r="H3" s="5">
        <f t="shared" si="1"/>
        <v>841</v>
      </c>
      <c r="I3" s="5">
        <f t="shared" si="1"/>
        <v>1156</v>
      </c>
      <c r="J3" s="5">
        <f t="shared" si="1"/>
        <v>1764</v>
      </c>
      <c r="K3" s="5">
        <f t="shared" si="1"/>
        <v>2304</v>
      </c>
      <c r="L3" s="5">
        <f t="shared" si="1"/>
        <v>2809</v>
      </c>
      <c r="M3" s="5">
        <f t="shared" si="1"/>
        <v>3969</v>
      </c>
      <c r="N3" s="5">
        <f t="shared" si="1"/>
        <v>5329</v>
      </c>
      <c r="O3" s="5">
        <f t="shared" si="1"/>
        <v>6400</v>
      </c>
    </row>
    <row r="5" spans="1:17" x14ac:dyDescent="0.3">
      <c r="A5" s="1" t="s">
        <v>3</v>
      </c>
      <c r="B5" s="1">
        <v>0</v>
      </c>
      <c r="C5" s="1">
        <v>22</v>
      </c>
      <c r="D5" s="1">
        <v>41</v>
      </c>
      <c r="E5" s="1">
        <v>61</v>
      </c>
      <c r="F5" s="1">
        <v>96</v>
      </c>
      <c r="G5" s="1">
        <v>120</v>
      </c>
      <c r="H5" s="1">
        <v>139</v>
      </c>
      <c r="I5" s="1">
        <v>158</v>
      </c>
      <c r="J5" s="1">
        <v>189</v>
      </c>
      <c r="K5" s="1">
        <v>210</v>
      </c>
      <c r="L5" s="1">
        <v>228</v>
      </c>
      <c r="M5" s="1">
        <v>260</v>
      </c>
      <c r="N5" s="1">
        <v>292</v>
      </c>
      <c r="O5" s="1">
        <v>312</v>
      </c>
    </row>
    <row r="6" spans="1:17" x14ac:dyDescent="0.3">
      <c r="A6" s="1" t="s">
        <v>0</v>
      </c>
      <c r="B6" s="1">
        <v>0</v>
      </c>
      <c r="C6" s="1">
        <v>3</v>
      </c>
      <c r="D6" s="1">
        <v>8</v>
      </c>
      <c r="E6" s="1">
        <v>12</v>
      </c>
      <c r="F6" s="1">
        <v>19</v>
      </c>
      <c r="G6" s="1">
        <v>25</v>
      </c>
      <c r="H6" s="1">
        <v>29</v>
      </c>
      <c r="I6" s="1">
        <v>34</v>
      </c>
      <c r="J6" s="1">
        <v>42</v>
      </c>
      <c r="K6" s="1">
        <v>48</v>
      </c>
      <c r="L6" s="1">
        <v>53</v>
      </c>
      <c r="M6" s="1">
        <v>63</v>
      </c>
      <c r="N6" s="1">
        <v>73</v>
      </c>
      <c r="O6" s="1">
        <v>80</v>
      </c>
    </row>
    <row r="8" spans="1:17" x14ac:dyDescent="0.3">
      <c r="I8" t="s">
        <v>11</v>
      </c>
    </row>
    <row r="10" spans="1:17" x14ac:dyDescent="0.3">
      <c r="B10" t="s">
        <v>1</v>
      </c>
      <c r="C10" s="6">
        <f>SUM(B2:O2)/SUM(B3:O3)</f>
        <v>4.1944131910766247</v>
      </c>
    </row>
    <row r="14" spans="1:17" x14ac:dyDescent="0.3">
      <c r="A14" s="1" t="s">
        <v>4</v>
      </c>
      <c r="B14" s="1">
        <v>0</v>
      </c>
      <c r="C14" s="1">
        <v>22</v>
      </c>
      <c r="D14" s="1">
        <v>41</v>
      </c>
      <c r="E14" s="1">
        <v>61</v>
      </c>
      <c r="F14" s="1">
        <v>96</v>
      </c>
      <c r="G14" s="1">
        <v>120</v>
      </c>
      <c r="H14" s="1">
        <v>139</v>
      </c>
      <c r="I14" s="1">
        <v>158</v>
      </c>
      <c r="J14" s="1">
        <v>189</v>
      </c>
      <c r="K14" s="1">
        <v>210</v>
      </c>
      <c r="L14" s="1">
        <v>228</v>
      </c>
      <c r="M14" s="1">
        <v>260</v>
      </c>
      <c r="N14" s="1">
        <v>292</v>
      </c>
      <c r="O14" s="1">
        <v>312</v>
      </c>
      <c r="P14" s="4" t="s">
        <v>6</v>
      </c>
      <c r="Q14" s="4"/>
    </row>
    <row r="15" spans="1:17" x14ac:dyDescent="0.3">
      <c r="A15" s="1" t="s">
        <v>5</v>
      </c>
      <c r="B15" s="1">
        <f>4.19441*B16</f>
        <v>0</v>
      </c>
      <c r="C15" s="7">
        <f t="shared" ref="C15:Q15" si="2">4.19441*C16</f>
        <v>12.58323</v>
      </c>
      <c r="D15" s="7">
        <f t="shared" si="2"/>
        <v>33.555280000000003</v>
      </c>
      <c r="E15" s="7">
        <f t="shared" si="2"/>
        <v>50.332920000000001</v>
      </c>
      <c r="F15" s="7">
        <f t="shared" si="2"/>
        <v>79.693790000000007</v>
      </c>
      <c r="G15" s="7">
        <f t="shared" si="2"/>
        <v>104.86025000000001</v>
      </c>
      <c r="H15" s="7">
        <f t="shared" si="2"/>
        <v>121.63789000000001</v>
      </c>
      <c r="I15" s="7">
        <f t="shared" si="2"/>
        <v>142.60994000000002</v>
      </c>
      <c r="J15" s="7">
        <f t="shared" si="2"/>
        <v>176.16522000000001</v>
      </c>
      <c r="K15" s="7">
        <f t="shared" si="2"/>
        <v>201.33168000000001</v>
      </c>
      <c r="L15" s="7">
        <f t="shared" si="2"/>
        <v>222.30373000000003</v>
      </c>
      <c r="M15" s="7">
        <f t="shared" si="2"/>
        <v>264.24783000000002</v>
      </c>
      <c r="N15" s="7">
        <f t="shared" si="2"/>
        <v>306.19193000000001</v>
      </c>
      <c r="O15" s="7">
        <f t="shared" si="2"/>
        <v>335.55280000000005</v>
      </c>
      <c r="P15" s="8">
        <f t="shared" si="2"/>
        <v>377.49690000000004</v>
      </c>
      <c r="Q15" s="8">
        <f t="shared" si="2"/>
        <v>419.44100000000003</v>
      </c>
    </row>
    <row r="16" spans="1:17" x14ac:dyDescent="0.3">
      <c r="A16" s="1" t="s">
        <v>2</v>
      </c>
      <c r="B16" s="1">
        <v>0</v>
      </c>
      <c r="C16" s="1">
        <v>3</v>
      </c>
      <c r="D16" s="1">
        <v>8</v>
      </c>
      <c r="E16" s="1">
        <v>12</v>
      </c>
      <c r="F16" s="1">
        <v>19</v>
      </c>
      <c r="G16" s="1">
        <v>25</v>
      </c>
      <c r="H16" s="1">
        <v>29</v>
      </c>
      <c r="I16" s="1">
        <v>34</v>
      </c>
      <c r="J16" s="1">
        <v>42</v>
      </c>
      <c r="K16" s="1">
        <v>48</v>
      </c>
      <c r="L16" s="1">
        <v>53</v>
      </c>
      <c r="M16" s="1">
        <v>63</v>
      </c>
      <c r="N16" s="1">
        <v>73</v>
      </c>
      <c r="O16" s="1">
        <v>80</v>
      </c>
      <c r="P16" s="3">
        <v>90</v>
      </c>
      <c r="Q16" s="3">
        <v>100</v>
      </c>
    </row>
    <row r="17" spans="1:1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33" spans="1:15" x14ac:dyDescent="0.3">
      <c r="A33" t="s">
        <v>9</v>
      </c>
      <c r="B33">
        <f>SUM(B37:O37)/14</f>
        <v>11.494187857142856</v>
      </c>
    </row>
    <row r="34" spans="1:15" x14ac:dyDescent="0.3">
      <c r="A34" t="s">
        <v>10</v>
      </c>
      <c r="B34">
        <f>SUM(B35:Q35)/14</f>
        <v>166.98539284125005</v>
      </c>
    </row>
    <row r="35" spans="1:15" x14ac:dyDescent="0.3">
      <c r="A35" s="1"/>
      <c r="B35" s="1">
        <f>(B39-B40)^2</f>
        <v>0</v>
      </c>
      <c r="C35" s="7">
        <f t="shared" ref="C35:O35" si="3">(C39-C40)^2</f>
        <v>88.67555723289999</v>
      </c>
      <c r="D35" s="7">
        <f t="shared" si="3"/>
        <v>55.423855878399948</v>
      </c>
      <c r="E35" s="7">
        <f t="shared" si="3"/>
        <v>113.78659572639997</v>
      </c>
      <c r="F35" s="7">
        <f t="shared" si="3"/>
        <v>265.89248456409979</v>
      </c>
      <c r="G35" s="7">
        <f t="shared" si="3"/>
        <v>229.21203006249976</v>
      </c>
      <c r="H35" s="7">
        <f t="shared" si="3"/>
        <v>301.44286365209956</v>
      </c>
      <c r="I35" s="7">
        <f t="shared" si="3"/>
        <v>236.85394680359929</v>
      </c>
      <c r="J35" s="7">
        <f t="shared" si="3"/>
        <v>164.73157764839988</v>
      </c>
      <c r="K35" s="7">
        <f t="shared" si="3"/>
        <v>75.139771622399905</v>
      </c>
      <c r="L35" s="7">
        <f t="shared" si="3"/>
        <v>32.447491912899658</v>
      </c>
      <c r="M35" s="7">
        <f t="shared" si="3"/>
        <v>18.044059708900186</v>
      </c>
      <c r="N35" s="7">
        <f t="shared" si="3"/>
        <v>201.4108771249004</v>
      </c>
      <c r="O35" s="7">
        <f t="shared" si="3"/>
        <v>554.73438784000223</v>
      </c>
    </row>
    <row r="36" spans="1:1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1"/>
      <c r="B37" s="10">
        <f>ABS(B39-B40)</f>
        <v>0</v>
      </c>
      <c r="C37" s="7">
        <f t="shared" ref="C37:O37" si="4">ABS(C39-C40)</f>
        <v>9.4167699999999996</v>
      </c>
      <c r="D37" s="7">
        <f t="shared" si="4"/>
        <v>7.4447199999999967</v>
      </c>
      <c r="E37" s="7">
        <f t="shared" si="4"/>
        <v>10.667079999999999</v>
      </c>
      <c r="F37" s="7">
        <f t="shared" si="4"/>
        <v>16.306209999999993</v>
      </c>
      <c r="G37" s="7">
        <f t="shared" si="4"/>
        <v>15.139749999999992</v>
      </c>
      <c r="H37" s="7">
        <f t="shared" si="4"/>
        <v>17.362109999999987</v>
      </c>
      <c r="I37" s="7">
        <f t="shared" si="4"/>
        <v>15.390059999999977</v>
      </c>
      <c r="J37" s="7">
        <f t="shared" si="4"/>
        <v>12.834779999999995</v>
      </c>
      <c r="K37" s="7">
        <f t="shared" si="4"/>
        <v>8.6683199999999943</v>
      </c>
      <c r="L37" s="7">
        <f t="shared" si="4"/>
        <v>5.69626999999997</v>
      </c>
      <c r="M37" s="7">
        <f t="shared" si="4"/>
        <v>4.2478300000000218</v>
      </c>
      <c r="N37" s="7">
        <f t="shared" si="4"/>
        <v>14.191930000000013</v>
      </c>
      <c r="O37" s="7">
        <f t="shared" si="4"/>
        <v>23.552800000000047</v>
      </c>
    </row>
    <row r="39" spans="1:15" x14ac:dyDescent="0.3">
      <c r="A39" t="s">
        <v>4</v>
      </c>
      <c r="B39">
        <v>0</v>
      </c>
      <c r="C39">
        <v>22</v>
      </c>
      <c r="D39">
        <v>41</v>
      </c>
      <c r="E39">
        <v>61</v>
      </c>
      <c r="F39">
        <v>96</v>
      </c>
      <c r="G39">
        <v>120</v>
      </c>
      <c r="H39">
        <v>139</v>
      </c>
      <c r="I39">
        <v>158</v>
      </c>
      <c r="J39">
        <v>189</v>
      </c>
      <c r="K39">
        <v>210</v>
      </c>
      <c r="L39">
        <v>228</v>
      </c>
      <c r="M39">
        <v>260</v>
      </c>
      <c r="N39">
        <v>292</v>
      </c>
      <c r="O39">
        <v>312</v>
      </c>
    </row>
    <row r="40" spans="1:15" x14ac:dyDescent="0.3">
      <c r="A40" t="s">
        <v>5</v>
      </c>
      <c r="B40">
        <v>0</v>
      </c>
      <c r="C40" s="9">
        <v>12.58323</v>
      </c>
      <c r="D40" s="9">
        <v>33.555280000000003</v>
      </c>
      <c r="E40" s="9">
        <v>50.332920000000001</v>
      </c>
      <c r="F40" s="9">
        <v>79.693790000000007</v>
      </c>
      <c r="G40" s="9">
        <v>104.86025000000001</v>
      </c>
      <c r="H40" s="9">
        <v>121.63789000000001</v>
      </c>
      <c r="I40" s="9">
        <v>142.60994000000002</v>
      </c>
      <c r="J40" s="9">
        <v>176.16522000000001</v>
      </c>
      <c r="K40" s="9">
        <v>201.33168000000001</v>
      </c>
      <c r="L40" s="9">
        <v>222.30373000000003</v>
      </c>
      <c r="M40" s="9">
        <v>264.24783000000002</v>
      </c>
      <c r="N40" s="9">
        <v>306.19193000000001</v>
      </c>
      <c r="O40" s="9">
        <v>335.55280000000005</v>
      </c>
    </row>
    <row r="43" spans="1:15" x14ac:dyDescent="0.3">
      <c r="A43" t="s">
        <v>8</v>
      </c>
      <c r="B43">
        <f>AVERAGE(B39:O39)</f>
        <v>152</v>
      </c>
    </row>
    <row r="44" spans="1:15" x14ac:dyDescent="0.3">
      <c r="A44" s="5"/>
      <c r="B44" s="1">
        <f>(C39-152)^2</f>
        <v>16900</v>
      </c>
      <c r="C44" s="1">
        <f t="shared" ref="C44:O44" si="5">(D39-152)^2</f>
        <v>12321</v>
      </c>
      <c r="D44" s="1">
        <f t="shared" si="5"/>
        <v>8281</v>
      </c>
      <c r="E44" s="1">
        <f t="shared" si="5"/>
        <v>3136</v>
      </c>
      <c r="F44" s="1">
        <f t="shared" si="5"/>
        <v>1024</v>
      </c>
      <c r="G44" s="1">
        <f t="shared" si="5"/>
        <v>169</v>
      </c>
      <c r="H44" s="1">
        <f t="shared" si="5"/>
        <v>36</v>
      </c>
      <c r="I44" s="1">
        <f t="shared" si="5"/>
        <v>1369</v>
      </c>
      <c r="J44" s="1">
        <f t="shared" si="5"/>
        <v>3364</v>
      </c>
      <c r="K44" s="1">
        <f t="shared" si="5"/>
        <v>5776</v>
      </c>
      <c r="L44" s="1">
        <f t="shared" si="5"/>
        <v>11664</v>
      </c>
      <c r="M44" s="1">
        <f t="shared" si="5"/>
        <v>19600</v>
      </c>
      <c r="N44" s="1">
        <f t="shared" si="5"/>
        <v>25600</v>
      </c>
      <c r="O44" s="1">
        <f t="shared" si="5"/>
        <v>23104</v>
      </c>
    </row>
    <row r="45" spans="1:15" x14ac:dyDescent="0.3">
      <c r="A45" t="s">
        <v>7</v>
      </c>
      <c r="B45">
        <f>1-(SUM(B35:O35)/SUM(B44:O44))</f>
        <v>0.98233546288628504</v>
      </c>
    </row>
    <row r="48" spans="1:15" x14ac:dyDescent="0.3">
      <c r="B48">
        <f>SUM(B44:O44)</f>
        <v>132344</v>
      </c>
    </row>
    <row r="50" spans="2:4" x14ac:dyDescent="0.3">
      <c r="B50" s="9">
        <f>SUM(B35:O35)</f>
        <v>2337.7954997775005</v>
      </c>
    </row>
    <row r="52" spans="2:4" x14ac:dyDescent="0.3">
      <c r="D52">
        <f>1-B50/B48</f>
        <v>0.98233546288628504</v>
      </c>
    </row>
  </sheetData>
  <mergeCells count="1">
    <mergeCell ref="P14:Q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 kato</dc:creator>
  <cp:lastModifiedBy>Ya kato</cp:lastModifiedBy>
  <dcterms:created xsi:type="dcterms:W3CDTF">2024-11-18T04:42:12Z</dcterms:created>
  <dcterms:modified xsi:type="dcterms:W3CDTF">2024-11-18T10:11:30Z</dcterms:modified>
</cp:coreProperties>
</file>