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ris HURTEL\Desktop\Mettre après\"/>
    </mc:Choice>
  </mc:AlternateContent>
  <xr:revisionPtr revIDLastSave="0" documentId="13_ncr:1_{E21F32F8-8599-48B8-B07E-7428A9E25D9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mptage" sheetId="1" r:id="rId1"/>
    <sheet name="Semaine 1" sheetId="2" r:id="rId2"/>
    <sheet name="Semaine 2" sheetId="3" r:id="rId3"/>
    <sheet name="Semaine 3" sheetId="4" r:id="rId4"/>
    <sheet name="Semaine 4" sheetId="5" r:id="rId5"/>
    <sheet name="Semaine 5" sheetId="6" r:id="rId6"/>
    <sheet name="Semaine 6" sheetId="7" r:id="rId7"/>
    <sheet name="Semaine 7" sheetId="8" r:id="rId8"/>
    <sheet name="Semaine 8" sheetId="9" r:id="rId9"/>
    <sheet name="Semaine 9" sheetId="10" r:id="rId10"/>
    <sheet name="Semaine 10" sheetId="11" r:id="rId11"/>
    <sheet name="Semaine 11" sheetId="12" r:id="rId12"/>
    <sheet name="Semaine 12" sheetId="13" r:id="rId13"/>
    <sheet name="Semaine 13" sheetId="14" r:id="rId14"/>
    <sheet name="Semaine 14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9" roundtripDataChecksum="0nOHaSdr485+Lb983ZSm72bs9eCfnslzw69bMoaoLQI="/>
    </ext>
  </extLst>
</workbook>
</file>

<file path=xl/calcChain.xml><?xml version="1.0" encoding="utf-8"?>
<calcChain xmlns="http://schemas.openxmlformats.org/spreadsheetml/2006/main">
  <c r="L18" i="15" l="1"/>
  <c r="L16" i="15"/>
  <c r="L14" i="15"/>
  <c r="L12" i="15"/>
  <c r="L10" i="15"/>
  <c r="L8" i="15"/>
  <c r="L6" i="15"/>
  <c r="K4" i="15"/>
  <c r="I3" i="15"/>
  <c r="I4" i="15" s="1"/>
  <c r="H3" i="15"/>
  <c r="H4" i="15" s="1"/>
  <c r="G3" i="15"/>
  <c r="G4" i="15" s="1"/>
  <c r="F3" i="15"/>
  <c r="F4" i="15" s="1"/>
  <c r="E3" i="15"/>
  <c r="E4" i="15" s="1"/>
  <c r="D3" i="15"/>
  <c r="D4" i="15" s="1"/>
  <c r="C3" i="15"/>
  <c r="C4" i="15" s="1"/>
  <c r="L18" i="14"/>
  <c r="L16" i="14"/>
  <c r="L14" i="14"/>
  <c r="L12" i="14"/>
  <c r="L10" i="14"/>
  <c r="L8" i="14"/>
  <c r="L6" i="14"/>
  <c r="K4" i="14"/>
  <c r="F4" i="14"/>
  <c r="I3" i="14"/>
  <c r="I4" i="14" s="1"/>
  <c r="H3" i="14"/>
  <c r="H4" i="14" s="1"/>
  <c r="G3" i="14"/>
  <c r="G4" i="14" s="1"/>
  <c r="F3" i="14"/>
  <c r="E3" i="14"/>
  <c r="E4" i="14" s="1"/>
  <c r="D3" i="14"/>
  <c r="D4" i="14" s="1"/>
  <c r="C3" i="14"/>
  <c r="C4" i="14" s="1"/>
  <c r="L18" i="13"/>
  <c r="L16" i="13"/>
  <c r="L14" i="13"/>
  <c r="L12" i="13"/>
  <c r="L10" i="13"/>
  <c r="L8" i="13"/>
  <c r="L6" i="13"/>
  <c r="K4" i="13"/>
  <c r="H4" i="13"/>
  <c r="F4" i="13"/>
  <c r="D4" i="13"/>
  <c r="I3" i="13"/>
  <c r="I4" i="13" s="1"/>
  <c r="H3" i="13"/>
  <c r="G3" i="13"/>
  <c r="G4" i="13" s="1"/>
  <c r="F3" i="13"/>
  <c r="E3" i="13"/>
  <c r="E4" i="13" s="1"/>
  <c r="D3" i="13"/>
  <c r="C3" i="13"/>
  <c r="C4" i="13" s="1"/>
  <c r="L18" i="12"/>
  <c r="L16" i="12"/>
  <c r="L14" i="12"/>
  <c r="L12" i="12"/>
  <c r="L10" i="12"/>
  <c r="L8" i="12"/>
  <c r="L6" i="12"/>
  <c r="K4" i="12"/>
  <c r="H4" i="12"/>
  <c r="F4" i="12"/>
  <c r="D4" i="12"/>
  <c r="I3" i="12"/>
  <c r="I4" i="12" s="1"/>
  <c r="H3" i="12"/>
  <c r="G3" i="12"/>
  <c r="G4" i="12" s="1"/>
  <c r="F3" i="12"/>
  <c r="E3" i="12"/>
  <c r="E4" i="12" s="1"/>
  <c r="D3" i="12"/>
  <c r="C3" i="12"/>
  <c r="C4" i="12" s="1"/>
  <c r="L16" i="11"/>
  <c r="L14" i="11"/>
  <c r="L12" i="11"/>
  <c r="L10" i="11"/>
  <c r="L8" i="11"/>
  <c r="L6" i="11"/>
  <c r="K4" i="11"/>
  <c r="I4" i="11"/>
  <c r="G4" i="11"/>
  <c r="E4" i="11"/>
  <c r="C4" i="11"/>
  <c r="I3" i="11"/>
  <c r="H3" i="11"/>
  <c r="H4" i="11" s="1"/>
  <c r="G3" i="11"/>
  <c r="F3" i="11"/>
  <c r="F4" i="11" s="1"/>
  <c r="E3" i="11"/>
  <c r="D3" i="11"/>
  <c r="D4" i="11" s="1"/>
  <c r="C3" i="11"/>
  <c r="L16" i="10"/>
  <c r="L14" i="10"/>
  <c r="L12" i="10"/>
  <c r="L10" i="10"/>
  <c r="L8" i="10"/>
  <c r="L6" i="10"/>
  <c r="K4" i="10"/>
  <c r="H4" i="10"/>
  <c r="F4" i="10"/>
  <c r="D4" i="10"/>
  <c r="I3" i="10"/>
  <c r="I4" i="10" s="1"/>
  <c r="H3" i="10"/>
  <c r="G3" i="10"/>
  <c r="G4" i="10" s="1"/>
  <c r="F3" i="10"/>
  <c r="E3" i="10"/>
  <c r="E4" i="10" s="1"/>
  <c r="D3" i="10"/>
  <c r="C3" i="10"/>
  <c r="C4" i="10" s="1"/>
  <c r="L16" i="9"/>
  <c r="L14" i="9"/>
  <c r="L12" i="9"/>
  <c r="L10" i="9"/>
  <c r="L8" i="9"/>
  <c r="L6" i="9"/>
  <c r="K4" i="9"/>
  <c r="I4" i="9"/>
  <c r="G4" i="9"/>
  <c r="E4" i="9"/>
  <c r="C4" i="9"/>
  <c r="I3" i="9"/>
  <c r="H3" i="9"/>
  <c r="H4" i="9" s="1"/>
  <c r="G3" i="9"/>
  <c r="F3" i="9"/>
  <c r="F4" i="9" s="1"/>
  <c r="E3" i="9"/>
  <c r="D3" i="9"/>
  <c r="D4" i="9" s="1"/>
  <c r="C3" i="9"/>
  <c r="L16" i="8"/>
  <c r="L14" i="8"/>
  <c r="L12" i="8"/>
  <c r="L10" i="8"/>
  <c r="L8" i="8"/>
  <c r="L6" i="8"/>
  <c r="K4" i="8"/>
  <c r="H4" i="8"/>
  <c r="F4" i="8"/>
  <c r="D4" i="8"/>
  <c r="I3" i="8"/>
  <c r="I4" i="8" s="1"/>
  <c r="H3" i="8"/>
  <c r="G3" i="8"/>
  <c r="G4" i="8" s="1"/>
  <c r="F3" i="8"/>
  <c r="E3" i="8"/>
  <c r="E4" i="8" s="1"/>
  <c r="D3" i="8"/>
  <c r="C3" i="8"/>
  <c r="C4" i="8" s="1"/>
  <c r="L14" i="7"/>
  <c r="L12" i="7"/>
  <c r="L10" i="7"/>
  <c r="L8" i="7"/>
  <c r="L6" i="7"/>
  <c r="K4" i="7"/>
  <c r="H4" i="7"/>
  <c r="F4" i="7"/>
  <c r="D4" i="7"/>
  <c r="I3" i="7"/>
  <c r="I4" i="7" s="1"/>
  <c r="H3" i="7"/>
  <c r="G3" i="7"/>
  <c r="G4" i="7" s="1"/>
  <c r="F3" i="7"/>
  <c r="E3" i="7"/>
  <c r="E4" i="7" s="1"/>
  <c r="D3" i="7"/>
  <c r="C3" i="7"/>
  <c r="C4" i="7" s="1"/>
  <c r="L16" i="6"/>
  <c r="L14" i="6"/>
  <c r="L12" i="6"/>
  <c r="L10" i="6"/>
  <c r="L8" i="6"/>
  <c r="L6" i="6"/>
  <c r="K4" i="6"/>
  <c r="I4" i="6"/>
  <c r="G4" i="6"/>
  <c r="E4" i="6"/>
  <c r="C4" i="6"/>
  <c r="I3" i="6"/>
  <c r="H3" i="6"/>
  <c r="H4" i="6" s="1"/>
  <c r="G3" i="6"/>
  <c r="F3" i="6"/>
  <c r="F4" i="6" s="1"/>
  <c r="E3" i="6"/>
  <c r="D3" i="6"/>
  <c r="D4" i="6" s="1"/>
  <c r="C3" i="6"/>
  <c r="L20" i="5"/>
  <c r="L18" i="5"/>
  <c r="L16" i="5"/>
  <c r="L14" i="5"/>
  <c r="L12" i="5"/>
  <c r="L10" i="5"/>
  <c r="L8" i="5"/>
  <c r="L6" i="5"/>
  <c r="K4" i="5"/>
  <c r="H4" i="5"/>
  <c r="F4" i="5"/>
  <c r="D4" i="5"/>
  <c r="I3" i="5"/>
  <c r="I4" i="5" s="1"/>
  <c r="H3" i="5"/>
  <c r="G3" i="5"/>
  <c r="G4" i="5" s="1"/>
  <c r="F3" i="5"/>
  <c r="E3" i="5"/>
  <c r="E4" i="5" s="1"/>
  <c r="D3" i="5"/>
  <c r="C3" i="5"/>
  <c r="C4" i="5" s="1"/>
  <c r="L22" i="4"/>
  <c r="L20" i="4"/>
  <c r="L18" i="4"/>
  <c r="L16" i="4"/>
  <c r="L14" i="4"/>
  <c r="L12" i="4"/>
  <c r="L10" i="4"/>
  <c r="L8" i="4"/>
  <c r="L6" i="4"/>
  <c r="K4" i="4"/>
  <c r="H4" i="4"/>
  <c r="F4" i="4"/>
  <c r="D4" i="4"/>
  <c r="I3" i="4"/>
  <c r="I4" i="4" s="1"/>
  <c r="H3" i="4"/>
  <c r="G3" i="4"/>
  <c r="G4" i="4" s="1"/>
  <c r="F3" i="4"/>
  <c r="E3" i="4"/>
  <c r="E4" i="4" s="1"/>
  <c r="D3" i="4"/>
  <c r="C3" i="4"/>
  <c r="C4" i="4" s="1"/>
  <c r="L12" i="3"/>
  <c r="L10" i="3"/>
  <c r="L8" i="3"/>
  <c r="L6" i="3"/>
  <c r="K4" i="3"/>
  <c r="I4" i="3"/>
  <c r="G4" i="3"/>
  <c r="E4" i="3"/>
  <c r="C4" i="3"/>
  <c r="I3" i="3"/>
  <c r="H3" i="3"/>
  <c r="H4" i="3" s="1"/>
  <c r="G3" i="3"/>
  <c r="F3" i="3"/>
  <c r="F4" i="3" s="1"/>
  <c r="E3" i="3"/>
  <c r="D3" i="3"/>
  <c r="D4" i="3" s="1"/>
  <c r="C3" i="3"/>
  <c r="L18" i="2"/>
  <c r="L16" i="2"/>
  <c r="L14" i="2"/>
  <c r="L12" i="2"/>
  <c r="L10" i="2"/>
  <c r="L8" i="2"/>
  <c r="L6" i="2"/>
  <c r="K4" i="2"/>
  <c r="I4" i="2"/>
  <c r="G4" i="2"/>
  <c r="E4" i="2"/>
  <c r="C4" i="2"/>
  <c r="I3" i="2"/>
  <c r="H3" i="2"/>
  <c r="H4" i="2" s="1"/>
  <c r="G3" i="2"/>
  <c r="F3" i="2"/>
  <c r="F4" i="2" s="1"/>
  <c r="E3" i="2"/>
  <c r="D3" i="2"/>
  <c r="D4" i="2" s="1"/>
  <c r="C3" i="2"/>
</calcChain>
</file>

<file path=xl/sharedStrings.xml><?xml version="1.0" encoding="utf-8"?>
<sst xmlns="http://schemas.openxmlformats.org/spreadsheetml/2006/main" count="175" uniqueCount="65">
  <si>
    <t>MAQUETTAGE (11H)</t>
  </si>
  <si>
    <t>ANALYSE (48H)</t>
  </si>
  <si>
    <t>CORRECTION (17H30MIN)</t>
  </si>
  <si>
    <t>ETUDE COMPARATIVE (28H30MIN)</t>
  </si>
  <si>
    <t>PROGRAMMATION (48H)</t>
  </si>
  <si>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</si>
  <si>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</si>
  <si>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</si>
  <si>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</si>
  <si>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</si>
  <si>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</si>
  <si>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</si>
  <si>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</si>
  <si>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</si>
  <si>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</si>
  <si>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</si>
  <si>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</si>
  <si>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</si>
  <si>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</si>
  <si>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</si>
  <si>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</si>
  <si>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</si>
  <si>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</si>
  <si>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</si>
  <si>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</si>
  <si>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</si>
  <si>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</si>
  <si>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</si>
  <si>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</si>
  <si>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</si>
  <si>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</si>
  <si>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</si>
  <si>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</si>
  <si>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</si>
  <si>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</si>
  <si>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</si>
  <si>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</si>
  <si>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</si>
  <si>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</si>
  <si>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</si>
  <si>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</si>
  <si>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</si>
  <si>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</si>
  <si>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58h</t>
  </si>
  <si>
    <t>Rectification des documents</t>
  </si>
  <si>
    <t>Rectification de la mise en page</t>
  </si>
  <si>
    <t>Correction des fautes d'orhtographe</t>
  </si>
  <si>
    <t>Nombre total d'heures = 4h</t>
  </si>
  <si>
    <t>Nombre total d'heures depuis le début du projet = 62h</t>
  </si>
  <si>
    <t>Etude comparative</t>
  </si>
  <si>
    <t>Nombre total d'heures = 10h</t>
  </si>
  <si>
    <t>Nombre total d'heures depuis le début du projet = 72h</t>
  </si>
  <si>
    <t>Nombre total d'heures depuis le début du projet = 82h30min</t>
  </si>
  <si>
    <t>Nombre total d'heures = 2h</t>
  </si>
  <si>
    <t>Nombre total d'heures depuis le début du projet = 84h30min</t>
  </si>
  <si>
    <t>Nombre total d'heures = 14h30min</t>
  </si>
  <si>
    <t>Nombre total d'heures depuis le début du projet = 99h</t>
  </si>
  <si>
    <t>Programmation</t>
  </si>
  <si>
    <t>Nombre total d'heures = 7h</t>
  </si>
  <si>
    <t>Nombre total d'heures depuis le début du projet = 106h</t>
  </si>
  <si>
    <t>Nombre total d'heures = 21h30min</t>
  </si>
  <si>
    <t>Nombre total d'heures depuis le début du projet = 137h30min</t>
  </si>
  <si>
    <t>Maquettage</t>
  </si>
  <si>
    <t>Nombre total d'heures = 25h00min</t>
  </si>
  <si>
    <t>Nombre total d'heures depuis le début du projet = 162h30min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</si>
</sst>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color theme="1"/>
      <name val="Roboto"/>
    </font>
    <font>
      <b/>
      <sz val="12"/>
      <color rgb="FF0F9D58"/>
      <name val="Roboto"/>
    </font>
    <font>
      <sz val="11"/>
      <color theme="1"/>
      <name val="Arial"/>
    </font>
    <font>
      <b/>
      <sz val="10"/>
      <color rgb="FF434343"/>
      <name val="Roboto"/>
    </font>
    <font>
      <sz val="10"/>
      <color theme="1"/>
      <name val="Arial"/>
    </font>
    <font>
      <sz val="11"/>
      <color rgb="FF434343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44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F3F3F3"/>
      </top>
      <bottom style="thin">
        <color rgb="FFF3F3F3"/>
      </bottom>
      <diagonal/>
    </border>
    <border>
      <left style="thin">
        <color rgb="FFD9D9D9"/>
      </left>
      <right/>
      <top/>
      <bottom style="thin">
        <color rgb="FFF3F3F3"/>
      </bottom>
      <diagonal/>
    </border>
    <border>
      <left style="thin">
        <color rgb="FFD9D9D9"/>
      </left>
      <right style="thin">
        <color rgb="FFD9D9D9"/>
      </right>
      <top style="thin">
        <color theme="0"/>
      </top>
      <bottom style="thin">
        <color rgb="FFF3F3F3"/>
      </bottom>
      <diagonal/>
    </border>
    <border>
      <left style="thin">
        <color rgb="FFD9D9D9"/>
      </left>
      <right style="thin">
        <color theme="0"/>
      </right>
      <top style="thin">
        <color rgb="FFF3F3F3"/>
      </top>
      <bottom/>
      <diagonal/>
    </border>
    <border>
      <left style="thin">
        <color rgb="FFD9D9D9"/>
      </left>
      <right style="thin">
        <color theme="0"/>
      </right>
      <top/>
      <bottom/>
      <diagonal/>
    </border>
    <border>
      <left style="thin">
        <color rgb="FFD9D9D9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F3F3F3"/>
      </top>
      <bottom style="thin">
        <color rgb="FFF3F3F3"/>
      </bottom>
      <diagonal/>
    </border>
    <border>
      <left/>
      <right style="thin">
        <color theme="0"/>
      </right>
      <top/>
      <bottom style="thin">
        <color rgb="FFF3F3F3"/>
      </bottom>
      <diagonal/>
    </border>
    <border>
      <left/>
      <right style="thin">
        <color theme="0"/>
      </right>
      <top style="thin">
        <color rgb="FFD9D9D9"/>
      </top>
      <bottom style="thin">
        <color rgb="FFF3F3F3"/>
      </bottom>
      <diagonal/>
    </border>
    <border>
      <left/>
      <right style="thin">
        <color theme="0"/>
      </right>
      <top style="thin">
        <color rgb="FFF3F3F3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theme="0"/>
      </right>
      <top/>
      <bottom style="thin">
        <color rgb="FFF3F3F3"/>
      </bottom>
      <diagonal/>
    </border>
    <border>
      <left style="thin">
        <color rgb="FFD9D9D9"/>
      </left>
      <right style="thin">
        <color theme="0"/>
      </right>
      <top style="thin">
        <color rgb="FFD9D9D9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6" fillId="2" borderId="7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164" fontId="7" fillId="2" borderId="6" xfId="0" applyNumberFormat="1" applyFont="1" applyFill="1" applyBorder="1" applyAlignment="1">
      <alignment horizontal="left" vertical="top"/>
    </xf>
    <xf numFmtId="165" fontId="6" fillId="2" borderId="6" xfId="0" applyNumberFormat="1" applyFont="1" applyFill="1" applyBorder="1" applyAlignment="1">
      <alignment horizontal="left" vertical="top"/>
    </xf>
    <xf numFmtId="165" fontId="8" fillId="0" borderId="0" xfId="0" applyNumberFormat="1" applyFont="1"/>
    <xf numFmtId="166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11" xfId="0" applyFont="1" applyBorder="1"/>
    <xf numFmtId="166" fontId="10" fillId="0" borderId="11" xfId="0" applyNumberFormat="1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1" fillId="0" borderId="12" xfId="0" applyFont="1" applyBorder="1" applyAlignment="1">
      <alignment vertical="center"/>
    </xf>
    <xf numFmtId="167" fontId="9" fillId="3" borderId="13" xfId="0" applyNumberFormat="1" applyFont="1" applyFill="1" applyBorder="1" applyAlignment="1">
      <alignment horizontal="right" vertical="center" wrapText="1"/>
    </xf>
    <xf numFmtId="0" fontId="12" fillId="3" borderId="13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3" fillId="3" borderId="14" xfId="0" applyFont="1" applyFill="1" applyBorder="1" applyAlignment="1">
      <alignment vertical="center" wrapText="1"/>
    </xf>
    <xf numFmtId="167" fontId="9" fillId="0" borderId="15" xfId="0" applyNumberFormat="1" applyFont="1" applyBorder="1" applyAlignment="1">
      <alignment horizontal="right" vertical="center" wrapText="1"/>
    </xf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2" fillId="11" borderId="1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/>
    <xf numFmtId="0" fontId="16" fillId="0" borderId="0" xfId="0" applyFont="1"/>
    <xf numFmtId="0" fontId="9" fillId="0" borderId="0" xfId="0" applyFont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17" fillId="12" borderId="6" xfId="0" applyFont="1" applyFill="1" applyBorder="1" applyAlignment="1">
      <alignment horizontal="left"/>
    </xf>
    <xf numFmtId="0" fontId="11" fillId="0" borderId="16" xfId="0" applyFont="1" applyBorder="1" applyAlignment="1">
      <alignment horizontal="left" wrapText="1"/>
    </xf>
    <xf numFmtId="0" fontId="11" fillId="0" borderId="0" xfId="0" applyFont="1" applyAlignment="1">
      <alignment vertical="center"/>
    </xf>
    <xf numFmtId="168" fontId="12" fillId="0" borderId="17" xfId="0" applyNumberFormat="1" applyFont="1" applyBorder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13" borderId="13" xfId="0" applyFont="1" applyFill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9" fillId="3" borderId="18" xfId="0" applyFont="1" applyFill="1" applyBorder="1"/>
    <xf numFmtId="0" fontId="12" fillId="14" borderId="14" xfId="0" applyFont="1" applyFill="1" applyBorder="1" applyAlignment="1">
      <alignment vertical="center" wrapText="1"/>
    </xf>
    <xf numFmtId="0" fontId="19" fillId="11" borderId="19" xfId="0" applyFont="1" applyFill="1" applyBorder="1"/>
    <xf numFmtId="0" fontId="17" fillId="0" borderId="16" xfId="0" applyFont="1" applyBorder="1" applyAlignment="1">
      <alignment horizontal="left"/>
    </xf>
    <xf numFmtId="0" fontId="12" fillId="15" borderId="6" xfId="0" applyFont="1" applyFill="1" applyBorder="1" applyAlignment="1">
      <alignment vertical="center" wrapText="1"/>
    </xf>
    <xf numFmtId="0" fontId="12" fillId="15" borderId="13" xfId="0" applyFont="1" applyFill="1" applyBorder="1" applyAlignment="1">
      <alignment vertical="center" wrapText="1"/>
    </xf>
    <xf numFmtId="0" fontId="19" fillId="6" borderId="18" xfId="0" applyFont="1" applyFill="1" applyBorder="1"/>
    <xf numFmtId="0" fontId="19" fillId="6" borderId="19" xfId="0" applyFont="1" applyFill="1" applyBorder="1"/>
    <xf numFmtId="0" fontId="19" fillId="9" borderId="22" xfId="0" applyFont="1" applyFill="1" applyBorder="1"/>
    <xf numFmtId="0" fontId="19" fillId="9" borderId="23" xfId="0" applyFont="1" applyFill="1" applyBorder="1"/>
    <xf numFmtId="164" fontId="7" fillId="2" borderId="6" xfId="0" applyNumberFormat="1" applyFont="1" applyFill="1" applyBorder="1" applyAlignment="1">
      <alignment horizontal="left" vertical="top"/>
    </xf>
    <xf numFmtId="0" fontId="12" fillId="0" borderId="10" xfId="0" applyFont="1" applyBorder="1" applyAlignment="1">
      <alignment vertical="center" wrapText="1"/>
    </xf>
    <xf numFmtId="0" fontId="12" fillId="3" borderId="10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vertical="center" wrapText="1"/>
    </xf>
    <xf numFmtId="0" fontId="12" fillId="15" borderId="10" xfId="0" applyFont="1" applyFill="1" applyBorder="1" applyAlignment="1">
      <alignment vertical="center" wrapText="1"/>
    </xf>
    <xf numFmtId="0" fontId="12" fillId="3" borderId="24" xfId="0" applyFont="1" applyFill="1" applyBorder="1" applyAlignment="1">
      <alignment vertical="center" wrapText="1"/>
    </xf>
    <xf numFmtId="0" fontId="12" fillId="15" borderId="25" xfId="0" applyFont="1" applyFill="1" applyBorder="1" applyAlignment="1">
      <alignment vertical="center" wrapText="1"/>
    </xf>
    <xf numFmtId="0" fontId="12" fillId="15" borderId="26" xfId="0" applyFont="1" applyFill="1" applyBorder="1" applyAlignment="1">
      <alignment vertical="center" wrapText="1"/>
    </xf>
    <xf numFmtId="0" fontId="12" fillId="15" borderId="27" xfId="0" applyFont="1" applyFill="1" applyBorder="1" applyAlignment="1">
      <alignment vertical="center" wrapText="1"/>
    </xf>
    <xf numFmtId="0" fontId="12" fillId="15" borderId="28" xfId="0" applyFont="1" applyFill="1" applyBorder="1" applyAlignment="1">
      <alignment vertical="center" wrapText="1"/>
    </xf>
    <xf numFmtId="167" fontId="9" fillId="0" borderId="14" xfId="0" applyNumberFormat="1" applyFont="1" applyBorder="1" applyAlignment="1">
      <alignment horizontal="right" vertical="center" wrapText="1"/>
    </xf>
    <xf numFmtId="167" fontId="9" fillId="3" borderId="14" xfId="0" applyNumberFormat="1" applyFont="1" applyFill="1" applyBorder="1" applyAlignment="1">
      <alignment horizontal="right" vertical="center" wrapText="1"/>
    </xf>
    <xf numFmtId="0" fontId="12" fillId="15" borderId="30" xfId="0" applyFont="1" applyFill="1" applyBorder="1" applyAlignment="1">
      <alignment vertical="center" wrapText="1"/>
    </xf>
    <xf numFmtId="0" fontId="12" fillId="15" borderId="31" xfId="0" applyFont="1" applyFill="1" applyBorder="1" applyAlignment="1">
      <alignment vertical="center" wrapText="1"/>
    </xf>
    <xf numFmtId="0" fontId="12" fillId="15" borderId="32" xfId="0" applyFont="1" applyFill="1" applyBorder="1" applyAlignment="1">
      <alignment vertical="center" wrapText="1"/>
    </xf>
    <xf numFmtId="0" fontId="12" fillId="15" borderId="33" xfId="0" applyFont="1" applyFill="1" applyBorder="1" applyAlignment="1">
      <alignment vertical="center" wrapText="1"/>
    </xf>
    <xf numFmtId="0" fontId="12" fillId="15" borderId="34" xfId="0" applyFont="1" applyFill="1" applyBorder="1" applyAlignment="1">
      <alignment vertical="center" wrapText="1"/>
    </xf>
    <xf numFmtId="0" fontId="12" fillId="15" borderId="29" xfId="0" applyFont="1" applyFill="1" applyBorder="1" applyAlignment="1">
      <alignment vertical="center" wrapText="1"/>
    </xf>
    <xf numFmtId="0" fontId="12" fillId="15" borderId="35" xfId="0" applyFont="1" applyFill="1" applyBorder="1" applyAlignment="1">
      <alignment vertical="center" wrapText="1"/>
    </xf>
    <xf numFmtId="0" fontId="12" fillId="9" borderId="36" xfId="0" applyFont="1" applyFill="1" applyBorder="1" applyAlignment="1">
      <alignment vertical="center" wrapText="1"/>
    </xf>
    <xf numFmtId="0" fontId="12" fillId="9" borderId="37" xfId="0" applyFont="1" applyFill="1" applyBorder="1" applyAlignment="1">
      <alignment vertical="center" wrapText="1"/>
    </xf>
    <xf numFmtId="0" fontId="12" fillId="7" borderId="38" xfId="0" applyFont="1" applyFill="1" applyBorder="1" applyAlignment="1">
      <alignment vertical="center" wrapText="1"/>
    </xf>
    <xf numFmtId="0" fontId="12" fillId="7" borderId="37" xfId="0" applyFont="1" applyFill="1" applyBorder="1" applyAlignment="1">
      <alignment vertical="center" wrapText="1"/>
    </xf>
    <xf numFmtId="0" fontId="12" fillId="15" borderId="39" xfId="0" applyFont="1" applyFill="1" applyBorder="1" applyAlignment="1">
      <alignment vertical="center" wrapText="1"/>
    </xf>
    <xf numFmtId="0" fontId="12" fillId="9" borderId="40" xfId="0" applyFont="1" applyFill="1" applyBorder="1" applyAlignment="1">
      <alignment vertical="center" wrapText="1"/>
    </xf>
    <xf numFmtId="0" fontId="12" fillId="9" borderId="41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3" borderId="42" xfId="0" applyFont="1" applyFill="1" applyBorder="1" applyAlignment="1">
      <alignment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9" borderId="38" xfId="0" applyFont="1" applyFill="1" applyBorder="1" applyAlignment="1">
      <alignment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10" borderId="37" xfId="0" applyFont="1" applyFill="1" applyBorder="1" applyAlignment="1">
      <alignment vertical="center" wrapText="1"/>
    </xf>
    <xf numFmtId="0" fontId="12" fillId="10" borderId="38" xfId="0" applyFont="1" applyFill="1" applyBorder="1" applyAlignment="1">
      <alignment vertical="center" wrapText="1"/>
    </xf>
    <xf numFmtId="0" fontId="12" fillId="5" borderId="41" xfId="0" applyFont="1" applyFill="1" applyBorder="1" applyAlignment="1">
      <alignment vertical="center" wrapText="1"/>
    </xf>
    <xf numFmtId="0" fontId="12" fillId="10" borderId="15" xfId="0" applyFont="1" applyFill="1" applyBorder="1" applyAlignment="1">
      <alignment vertical="center" wrapText="1"/>
    </xf>
    <xf numFmtId="0" fontId="19" fillId="9" borderId="43" xfId="0" applyFont="1" applyFill="1" applyBorder="1"/>
    <xf numFmtId="0" fontId="19" fillId="9" borderId="14" xfId="0" applyFont="1" applyFill="1" applyBorder="1"/>
    <xf numFmtId="0" fontId="12" fillId="4" borderId="41" xfId="0" applyFont="1" applyFill="1" applyBorder="1" applyAlignment="1">
      <alignment vertical="center" wrapText="1"/>
    </xf>
    <xf numFmtId="0" fontId="12" fillId="6" borderId="40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left" wrapText="1"/>
    </xf>
    <xf numFmtId="0" fontId="4" fillId="0" borderId="16" xfId="0" applyFont="1" applyBorder="1"/>
    <xf numFmtId="0" fontId="3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5" fillId="2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17" fillId="0" borderId="11" xfId="0" applyFont="1" applyBorder="1" applyAlignment="1">
      <alignment horizontal="left" wrapText="1"/>
    </xf>
    <xf numFmtId="0" fontId="4" fillId="0" borderId="11" xfId="0" applyFont="1" applyBorder="1"/>
    <xf numFmtId="0" fontId="18" fillId="0" borderId="11" xfId="0" applyFont="1" applyBorder="1" applyAlignment="1">
      <alignment horizontal="left" wrapText="1"/>
    </xf>
    <xf numFmtId="0" fontId="17" fillId="0" borderId="16" xfId="0" applyFont="1" applyBorder="1" applyAlignment="1">
      <alignment horizontal="left" wrapText="1"/>
    </xf>
    <xf numFmtId="0" fontId="17" fillId="0" borderId="16" xfId="0" applyFont="1" applyBorder="1" applyAlignment="1">
      <alignment horizontal="left" vertical="center" wrapText="1"/>
    </xf>
    <xf numFmtId="0" fontId="17" fillId="12" borderId="20" xfId="0" applyFont="1" applyFill="1" applyBorder="1" applyAlignment="1">
      <alignment horizontal="left" wrapText="1"/>
    </xf>
    <xf numFmtId="0" fontId="4" fillId="0" borderId="21" xfId="0" applyFont="1" applyBorder="1"/>
    <xf numFmtId="0" fontId="20" fillId="0" borderId="11" xfId="0" applyFont="1" applyBorder="1" applyAlignment="1">
      <alignment horizontal="left" wrapText="1"/>
    </xf>
    <xf numFmtId="0" fontId="20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Comptage horaire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D8E-4B99-95A8-9C1F3A478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FB-4A18-AC47-EF3129F1AA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FB-4A18-AC47-EF3129F1AA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FB-4A18-AC47-EF3129F1AA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FB-4A18-AC47-EF3129F1AA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Comptage!$A$2:$E$2</c:f>
              <c:strCache>
                <c:ptCount val="5"/>
                <c:pt idx="0">
                  <c:v>ANALYSE (48H)</c:v>
                </c:pt>
                <c:pt idx="1">
                  <c:v>CORRECTION (17H30MIN)</c:v>
                </c:pt>
                <c:pt idx="2">
                  <c:v>ETUDE COMPARATIVE (28H30MIN)</c:v>
                </c:pt>
                <c:pt idx="3">
                  <c:v>PROGRAMMATION (48H)</c:v>
                </c:pt>
                <c:pt idx="4">
                  <c:v>MAQUETTAGE (11H)</c:v>
                </c:pt>
              </c:strCache>
            </c:strRef>
          </c:cat>
          <c:val>
            <c:numRef>
              <c:f>Comptage!$A$3:$E$3</c:f>
              <c:numCache>
                <c:formatCode>General</c:formatCode>
                <c:ptCount val="5"/>
                <c:pt idx="0">
                  <c:v>48</c:v>
                </c:pt>
                <c:pt idx="1">
                  <c:v>17.5</c:v>
                </c:pt>
                <c:pt idx="2">
                  <c:v>28.5</c:v>
                </c:pt>
                <c:pt idx="3">
                  <c:v>48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B99-95A8-9C1F3A4783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127138</xdr:colOff>
      <xdr:row>3</xdr:row>
      <xdr:rowOff>105558</xdr:rowOff>
    </xdr:from>
    <xdr:ext cx="7136710" cy="4037876"/>
    <xdr:graphicFrame macro="">
      <xdr:nvGraphicFramePr>
        <xdr:cNvPr id="1640244916" name="Chart 1" title="Graphique">
          <a:extLst>
            <a:ext uri="{FF2B5EF4-FFF2-40B4-BE49-F238E27FC236}">
              <a16:creationId xmlns:a16="http://schemas.microsoft.com/office/drawing/2014/main" id="{00000000-0008-0000-0000-0000B426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1000"/>
  <sheetViews>
    <sheetView tabSelected="1" topLeftCell="A4" zoomScale="172" zoomScaleNormal="172" workbookViewId="0">
      <selection activeCell="G23" sqref="G23"/>
    </sheetView>
  </sheetViews>
  <sheetFormatPr baseColWidth="10" defaultColWidth="12.5703125" defaultRowHeight="15" customHeight="1" x14ac:dyDescent="0.2"/>
  <cols>
    <col min="1" max="1" width="17" customWidth="1"/>
    <col min="2" max="2" width="14.7109375" customWidth="1"/>
    <col min="3" max="3" width="21.7109375" customWidth="1"/>
    <col min="4" max="4" width="32" customWidth="1"/>
    <col min="5" max="5" width="28.28515625" customWidth="1"/>
    <col min="6" max="6" width="19.42578125" bestFit="1" customWidth="1"/>
    <col min="7" max="26" width="10.5703125" customWidth="1"/>
  </cols>
  <sheetData>
    <row r="1" spans="1:5" ht="12.75" customHeight="1" x14ac:dyDescent="0.2"/>
    <row r="2" spans="1:5" ht="12.75" customHeight="1" x14ac:dyDescent="0.2">
      <c r="A2" s="1" t="s">
        <v>1</v>
      </c>
      <c r="B2" s="1" t="s">
        <v>2</v>
      </c>
      <c r="C2" s="2" t="s">
        <v>3</v>
      </c>
      <c r="D2" s="1" t="s">
        <v>4</v>
      </c>
      <c r="E2" s="1" t="s">
        <v>0</v>
      </c>
    </row>
    <row r="3" spans="1:5" ht="12.75" customHeight="1" x14ac:dyDescent="0.2">
      <c r="A3" s="1">
        <v>48</v>
      </c>
      <c r="B3" s="1">
        <v>17.5</v>
      </c>
      <c r="C3" s="2">
        <v>28.5</v>
      </c>
      <c r="D3" s="1">
        <v>48</v>
      </c>
      <c r="E3" s="1">
        <v>11</v>
      </c>
    </row>
    <row r="4" spans="1:5" ht="12.75" customHeight="1" x14ac:dyDescent="0.2"/>
    <row r="5" spans="1:5" ht="12.75" customHeight="1" x14ac:dyDescent="0.2"/>
    <row r="6" spans="1:5" ht="12.75" customHeight="1" x14ac:dyDescent="0.2"/>
    <row r="7" spans="1:5" ht="12.75" customHeight="1" x14ac:dyDescent="0.2"/>
    <row r="8" spans="1:5" ht="12.75" customHeight="1" x14ac:dyDescent="0.2"/>
    <row r="9" spans="1:5" ht="12.75" customHeight="1" x14ac:dyDescent="0.2"/>
    <row r="10" spans="1:5" ht="12.75" customHeight="1" x14ac:dyDescent="0.2"/>
    <row r="11" spans="1:5" ht="12.75" customHeight="1" x14ac:dyDescent="0.2"/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45376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45376</v>
      </c>
      <c r="D3" s="12">
        <f>C2+1</f>
        <v>45377</v>
      </c>
      <c r="E3" s="12">
        <f>C2+2</f>
        <v>45378</v>
      </c>
      <c r="F3" s="12">
        <f>C2+3</f>
        <v>45379</v>
      </c>
      <c r="G3" s="12">
        <f>C2+4</f>
        <v>45380</v>
      </c>
      <c r="H3" s="12">
        <f>C2+5</f>
        <v>45381</v>
      </c>
      <c r="I3" s="12">
        <f>C2+6</f>
        <v>45382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29"/>
      <c r="G5" s="2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9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9"/>
      <c r="E7" s="28"/>
      <c r="F7" s="29"/>
      <c r="G7" s="2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9"/>
      <c r="E8" s="25"/>
      <c r="F8" s="29"/>
      <c r="G8" s="29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9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9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26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24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29"/>
      <c r="G21" s="51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26"/>
      <c r="G22" s="53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9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94"/>
      <c r="D24" s="26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52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0.2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outlinePr summaryBelow="0" summaryRight="0"/>
  </sheetPr>
  <dimension ref="A1:L1000"/>
  <sheetViews>
    <sheetView showGridLines="0" topLeftCell="A4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45383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45383</v>
      </c>
      <c r="D3" s="12">
        <f>C2+1</f>
        <v>45384</v>
      </c>
      <c r="E3" s="12">
        <f>C2+2</f>
        <v>45385</v>
      </c>
      <c r="F3" s="12">
        <f>C2+3</f>
        <v>45386</v>
      </c>
      <c r="G3" s="12">
        <f>C2+4</f>
        <v>45387</v>
      </c>
      <c r="H3" s="12">
        <f>C2+5</f>
        <v>45388</v>
      </c>
      <c r="I3" s="12">
        <f>C2+6</f>
        <v>45389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5"/>
      <c r="G6" s="2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8"/>
      <c r="G7" s="28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5"/>
      <c r="G8" s="25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8"/>
      <c r="G9" s="2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4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1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2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7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29"/>
      <c r="E21" s="19"/>
      <c r="F21" s="19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29"/>
      <c r="E22" s="24"/>
      <c r="F22" s="24"/>
      <c r="G22" s="2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4"/>
      <c r="D24" s="26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54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outlinePr summaryBelow="0" summaryRight="0"/>
  </sheetPr>
  <dimension ref="A1:L1000"/>
  <sheetViews>
    <sheetView showGridLines="0" topLeftCell="A1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45390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45390</v>
      </c>
      <c r="D3" s="12">
        <f>C2+1</f>
        <v>45391</v>
      </c>
      <c r="E3" s="12">
        <f>C2+2</f>
        <v>45392</v>
      </c>
      <c r="F3" s="12">
        <f>C2+3</f>
        <v>45393</v>
      </c>
      <c r="G3" s="12">
        <f>C2+4</f>
        <v>45394</v>
      </c>
      <c r="H3" s="12">
        <f>C2+5</f>
        <v>45395</v>
      </c>
      <c r="I3" s="12">
        <f>C2+6</f>
        <v>45396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34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85"/>
      <c r="G6" s="9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86"/>
      <c r="G7" s="95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34"/>
      <c r="E8" s="25"/>
      <c r="F8" s="86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34"/>
      <c r="E9" s="28"/>
      <c r="F9" s="86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34"/>
      <c r="E10" s="24"/>
      <c r="F10" s="86"/>
      <c r="G10" s="96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34"/>
      <c r="E11" s="19"/>
      <c r="F11" s="98"/>
      <c r="G11" s="97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6"/>
      <c r="E12" s="24"/>
      <c r="F12" s="94"/>
      <c r="G12" s="97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UPPER("Repas (non compté)")</f>
        <v>REPAS (NON COMPTÉ)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60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5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4"/>
      <c r="D20" s="37"/>
      <c r="E20" s="37"/>
      <c r="F20" s="37"/>
      <c r="G20" s="59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34"/>
      <c r="D21" s="19"/>
      <c r="E21" s="19"/>
      <c r="F21" s="19"/>
      <c r="G21" s="5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4"/>
      <c r="D22" s="24"/>
      <c r="E22" s="24"/>
      <c r="F22" s="24"/>
      <c r="G22" s="26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26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4"/>
      <c r="D24" s="24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55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56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" customHeight="1" x14ac:dyDescent="0.2">
      <c r="G33" s="54" t="s">
        <v>49</v>
      </c>
      <c r="H33" s="42"/>
      <c r="I33" s="42"/>
      <c r="J33" s="42"/>
      <c r="K33" s="42"/>
      <c r="L33" s="42"/>
    </row>
    <row r="34" spans="7:12" ht="21" customHeight="1" x14ac:dyDescent="0.2">
      <c r="G34" s="54" t="s">
        <v>57</v>
      </c>
      <c r="H34" s="42"/>
      <c r="I34" s="42"/>
      <c r="J34" s="42"/>
      <c r="K34" s="42"/>
      <c r="L34" s="42"/>
    </row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45425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45425</v>
      </c>
      <c r="D3" s="12">
        <f>C2+1</f>
        <v>45426</v>
      </c>
      <c r="E3" s="12">
        <f>C2+2</f>
        <v>45427</v>
      </c>
      <c r="F3" s="12">
        <f>C2+3</f>
        <v>45428</v>
      </c>
      <c r="G3" s="12">
        <f>C2+4</f>
        <v>45429</v>
      </c>
      <c r="H3" s="12">
        <f>C2+5</f>
        <v>45430</v>
      </c>
      <c r="I3" s="12">
        <f>C2+6</f>
        <v>45431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4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25"/>
      <c r="E6" s="25"/>
      <c r="F6" s="25"/>
      <c r="G6" s="3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28"/>
      <c r="D7" s="28"/>
      <c r="E7" s="28"/>
      <c r="F7" s="28"/>
      <c r="G7" s="34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5"/>
      <c r="D8" s="25"/>
      <c r="E8" s="25"/>
      <c r="F8" s="25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28"/>
      <c r="D9" s="28"/>
      <c r="E9" s="28"/>
      <c r="F9" s="28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3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34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3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4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4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34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19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24"/>
      <c r="E22" s="24"/>
      <c r="F22" s="24"/>
      <c r="G22" s="3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58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59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45432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45432</v>
      </c>
      <c r="D3" s="12">
        <f>C2+1</f>
        <v>45433</v>
      </c>
      <c r="E3" s="12">
        <f>C2+2</f>
        <v>45434</v>
      </c>
      <c r="F3" s="12">
        <f>C2+3</f>
        <v>45435</v>
      </c>
      <c r="G3" s="12">
        <f>C2+4</f>
        <v>45436</v>
      </c>
      <c r="H3" s="12">
        <f>C2+5</f>
        <v>45437</v>
      </c>
      <c r="I3" s="12">
        <f>C2+6</f>
        <v>45438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88"/>
      <c r="E5" s="93"/>
      <c r="F5" s="90"/>
      <c r="G5" s="34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89"/>
      <c r="E6" s="92"/>
      <c r="F6" s="81"/>
      <c r="G6" s="3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28"/>
      <c r="D7" s="86"/>
      <c r="E7" s="92"/>
      <c r="F7" s="81"/>
      <c r="G7" s="34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5"/>
      <c r="D8" s="86"/>
      <c r="E8" s="92"/>
      <c r="F8" s="81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28"/>
      <c r="D9" s="86"/>
      <c r="E9" s="81"/>
      <c r="F9" s="91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86"/>
      <c r="E10" s="81"/>
      <c r="F10" s="92"/>
      <c r="G10" s="3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86"/>
      <c r="E11" s="81"/>
      <c r="F11" s="81"/>
      <c r="G11" s="34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86"/>
      <c r="E12" s="81"/>
      <c r="F12" s="81"/>
      <c r="G12" s="3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UPPER("Maquettage")</f>
        <v>MAQUETTAGE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85"/>
      <c r="G17" s="34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86"/>
      <c r="G18" s="34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86"/>
      <c r="G19" s="34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86"/>
      <c r="G20" s="3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34"/>
      <c r="E21" s="19"/>
      <c r="F21" s="94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34"/>
      <c r="E22" s="24"/>
      <c r="F22" s="87"/>
      <c r="G22" s="26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34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60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61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8" customHeight="1" x14ac:dyDescent="0.2">
      <c r="G35" s="54" t="s">
        <v>62</v>
      </c>
      <c r="H35" s="42"/>
      <c r="I35" s="42"/>
      <c r="J35" s="42"/>
      <c r="K35" s="42"/>
      <c r="L35" s="42"/>
    </row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outlinePr summaryBelow="0" summaryRight="0"/>
  </sheetPr>
  <dimension ref="A1:L1000"/>
  <sheetViews>
    <sheetView showGridLines="0" topLeftCell="A6" zoomScale="130" zoomScaleNormal="130" workbookViewId="0">
      <selection activeCell="E9" sqref="E9"/>
    </sheetView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45439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45439</v>
      </c>
      <c r="D3" s="12">
        <f>C2+1</f>
        <v>45440</v>
      </c>
      <c r="E3" s="12">
        <f>C2+2</f>
        <v>45441</v>
      </c>
      <c r="F3" s="12">
        <f>C2+3</f>
        <v>45442</v>
      </c>
      <c r="G3" s="12">
        <f>C2+4</f>
        <v>45443</v>
      </c>
      <c r="H3" s="12">
        <f>C2+5</f>
        <v>45444</v>
      </c>
      <c r="I3" s="12">
        <f>C2+6</f>
        <v>45445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88"/>
      <c r="E5" s="82"/>
      <c r="F5" s="34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89"/>
      <c r="E6" s="83"/>
      <c r="F6" s="34"/>
      <c r="G6" s="2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85"/>
      <c r="D7" s="80"/>
      <c r="E7" s="83"/>
      <c r="F7" s="34"/>
      <c r="G7" s="28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86"/>
      <c r="D8" s="81"/>
      <c r="E8" s="83"/>
      <c r="F8" s="34"/>
      <c r="G8" s="25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86"/>
      <c r="D9" s="81"/>
      <c r="E9" s="84"/>
      <c r="F9" s="34"/>
      <c r="G9" s="2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86"/>
      <c r="D10" s="81"/>
      <c r="E10" s="79"/>
      <c r="F10" s="34"/>
      <c r="G10" s="2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86"/>
      <c r="D11" s="81"/>
      <c r="E11" s="75"/>
      <c r="F11" s="34"/>
      <c r="G11" s="19"/>
      <c r="H11" s="19"/>
      <c r="I11" s="19"/>
      <c r="J11" s="21"/>
      <c r="K11" s="63"/>
      <c r="L11" s="19"/>
    </row>
    <row r="12" spans="1:12" ht="22.5" customHeight="1" x14ac:dyDescent="0.2">
      <c r="A12" s="17"/>
      <c r="B12" s="23">
        <v>0.47916666666666669</v>
      </c>
      <c r="C12" s="87"/>
      <c r="D12" s="81"/>
      <c r="E12" s="74"/>
      <c r="F12" s="34"/>
      <c r="G12" s="24"/>
      <c r="H12" s="24"/>
      <c r="I12" s="24"/>
      <c r="J12" s="62"/>
      <c r="K12" s="64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1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66"/>
      <c r="F15" s="19"/>
      <c r="G15" s="19"/>
      <c r="H15" s="19"/>
      <c r="I15" s="19"/>
      <c r="J15" s="21"/>
      <c r="K15" s="63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62"/>
      <c r="K16" s="65"/>
      <c r="L16" s="27" t="str">
        <f>UPPER("Maquettage")</f>
        <v>MAQUETTAGE</v>
      </c>
    </row>
    <row r="17" spans="1:12" ht="22.5" customHeight="1" x14ac:dyDescent="0.2">
      <c r="A17" s="17"/>
      <c r="B17" s="18">
        <v>0.58333333333333337</v>
      </c>
      <c r="C17" s="67"/>
      <c r="D17" s="65"/>
      <c r="E17" s="19"/>
      <c r="F17" s="20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71">
        <v>0.60416666666666663</v>
      </c>
      <c r="C18" s="73"/>
      <c r="D18" s="74"/>
      <c r="E18" s="37"/>
      <c r="F18" s="26"/>
      <c r="G18" s="37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72">
        <v>0.625</v>
      </c>
      <c r="C19" s="78"/>
      <c r="D19" s="79"/>
      <c r="E19" s="19"/>
      <c r="F19" s="34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71">
        <v>0.64583333333333337</v>
      </c>
      <c r="C20" s="76"/>
      <c r="D20" s="77"/>
      <c r="E20" s="37"/>
      <c r="F20" s="34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72">
        <v>0.66666666666666663</v>
      </c>
      <c r="C21" s="76"/>
      <c r="D21" s="77"/>
      <c r="E21" s="19"/>
      <c r="F21" s="34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71">
        <v>0.6875</v>
      </c>
      <c r="C22" s="76"/>
      <c r="D22" s="77"/>
      <c r="E22" s="24"/>
      <c r="F22" s="24"/>
      <c r="G22" s="2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69"/>
      <c r="D23" s="70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69"/>
      <c r="D24" s="70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68"/>
      <c r="D25" s="55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63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64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8" customHeight="1" x14ac:dyDescent="0.2">
      <c r="G35" s="54" t="s">
        <v>62</v>
      </c>
      <c r="H35" s="42"/>
      <c r="I35" s="42"/>
      <c r="J35" s="42"/>
      <c r="K35" s="42"/>
      <c r="L35" s="42"/>
    </row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45306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0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9"/>
      <c r="G7" s="20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9"/>
      <c r="G8" s="20"/>
      <c r="H8" s="24"/>
      <c r="I8" s="24"/>
      <c r="J8" s="21"/>
      <c r="K8" s="29"/>
      <c r="L8" s="27" t="str">
        <f>UPPER("Problème neige (non compté)")</f>
        <v>PROBLÈME NEIGE (NON COMPTÉ)</v>
      </c>
    </row>
    <row r="9" spans="1:12" ht="22.5" customHeight="1" x14ac:dyDescent="0.2">
      <c r="A9" s="17"/>
      <c r="B9" s="18">
        <v>0.41666666666666669</v>
      </c>
      <c r="C9" s="19"/>
      <c r="D9" s="31"/>
      <c r="E9" s="28"/>
      <c r="F9" s="29"/>
      <c r="G9" s="32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31"/>
      <c r="E10" s="24"/>
      <c r="F10" s="33"/>
      <c r="G10" s="32"/>
      <c r="H10" s="24"/>
      <c r="I10" s="24"/>
      <c r="J10" s="21"/>
      <c r="K10" s="34"/>
      <c r="L10" s="27" t="str">
        <f>UPPER("Diagramme de déploiement")</f>
        <v>DIAGRAMME DE DÉPLOIEMENT</v>
      </c>
    </row>
    <row r="11" spans="1:12" ht="22.5" customHeight="1" x14ac:dyDescent="0.2">
      <c r="A11" s="17"/>
      <c r="B11" s="18">
        <v>0.45833333333333331</v>
      </c>
      <c r="C11" s="19"/>
      <c r="D11" s="31"/>
      <c r="E11" s="19"/>
      <c r="F11" s="29"/>
      <c r="G11" s="34"/>
      <c r="H11" s="19"/>
      <c r="I11" s="19"/>
      <c r="J11" s="21"/>
      <c r="K11" s="30"/>
      <c r="L11" s="19"/>
    </row>
    <row r="12" spans="1:12" ht="15.75" customHeight="1" x14ac:dyDescent="0.2">
      <c r="A12" s="17"/>
      <c r="B12" s="23">
        <v>0.47916666666666669</v>
      </c>
      <c r="C12" s="24"/>
      <c r="D12" s="35"/>
      <c r="E12" s="24"/>
      <c r="F12" s="29"/>
      <c r="G12" s="34"/>
      <c r="H12" s="24"/>
      <c r="I12" s="24"/>
      <c r="J12" s="21"/>
      <c r="K12" s="32"/>
      <c r="L12" s="27" t="str">
        <f>UPPER("Diagramme des cas d'utilisation simplifié")</f>
        <v>DIAGRAMME DES CAS D'UTILISATION SIMPLIFIÉ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1"/>
      <c r="L14" s="27" t="str">
        <f>UPPER("compréhension du sujet")</f>
        <v>COMPRÉHENSION DU SUJET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6"/>
      <c r="L16" s="27" t="str">
        <f>UPPER("Création du livrable 1")</f>
        <v>CRÉATION DU LIVRABLE 1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2"/>
      <c r="H17" s="19"/>
      <c r="I17" s="19"/>
      <c r="J17" s="21"/>
      <c r="K17" s="30"/>
      <c r="L17" s="19"/>
    </row>
    <row r="18" spans="1:12" ht="15.75" customHeight="1" x14ac:dyDescent="0.2">
      <c r="A18" s="17"/>
      <c r="B18" s="23">
        <v>0.60416666666666663</v>
      </c>
      <c r="C18" s="37"/>
      <c r="D18" s="37"/>
      <c r="E18" s="37"/>
      <c r="F18" s="37"/>
      <c r="G18" s="34"/>
      <c r="H18" s="37"/>
      <c r="I18" s="37"/>
      <c r="J18" s="21"/>
      <c r="K18" s="20"/>
      <c r="L18" s="27" t="str">
        <f>UPPER("Création / Gestion du github / trello / drive")</f>
        <v>CRÉATION / GESTION DU GITHUB / TRELLO / DRIVE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32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2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19"/>
      <c r="G21" s="3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24"/>
      <c r="E22" s="24"/>
      <c r="F22" s="24"/>
      <c r="G22" s="35"/>
      <c r="H22" s="24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5">
      <c r="A27" s="39"/>
      <c r="B27" s="40" t="s">
        <v>8</v>
      </c>
      <c r="C27" s="39"/>
      <c r="D27" s="39"/>
      <c r="E27" s="39"/>
      <c r="F27" s="39"/>
      <c r="G27" s="40" t="s">
        <v>9</v>
      </c>
      <c r="H27" s="39"/>
      <c r="I27" s="39"/>
      <c r="J27" s="39"/>
      <c r="K27" s="39"/>
      <c r="L27" s="39"/>
    </row>
    <row r="28" spans="1:12" ht="22.5" customHeight="1" x14ac:dyDescent="0.2">
      <c r="A28" s="41"/>
      <c r="B28" s="108" t="s">
        <v>10</v>
      </c>
      <c r="C28" s="109"/>
      <c r="D28" s="109"/>
      <c r="E28" s="109"/>
      <c r="F28" s="41"/>
      <c r="G28" s="110" t="s">
        <v>11</v>
      </c>
      <c r="H28" s="109"/>
      <c r="I28" s="109"/>
      <c r="J28" s="41"/>
      <c r="K28" s="41"/>
      <c r="L28" s="41"/>
    </row>
    <row r="29" spans="1:12" ht="27" customHeight="1" x14ac:dyDescent="0.2">
      <c r="A29" s="41"/>
      <c r="B29" s="111" t="s">
        <v>12</v>
      </c>
      <c r="C29" s="101"/>
      <c r="D29" s="101"/>
      <c r="E29" s="101"/>
      <c r="F29" s="41"/>
      <c r="G29" s="111" t="s">
        <v>13</v>
      </c>
      <c r="H29" s="101"/>
      <c r="I29" s="101"/>
      <c r="J29" s="41"/>
      <c r="K29" s="41"/>
      <c r="L29" s="41"/>
    </row>
    <row r="30" spans="1:12" ht="22.5" customHeight="1" x14ac:dyDescent="0.2">
      <c r="A30" s="41"/>
      <c r="B30" s="100"/>
      <c r="C30" s="101"/>
      <c r="D30" s="101"/>
      <c r="E30" s="101"/>
      <c r="F30" s="41"/>
      <c r="G30" s="43" t="s">
        <v>14</v>
      </c>
      <c r="H30" s="44"/>
      <c r="I30" s="44"/>
      <c r="J30" s="41"/>
      <c r="K30" s="41"/>
      <c r="L30" s="41"/>
    </row>
    <row r="31" spans="1:12" ht="22.5" customHeight="1" x14ac:dyDescent="0.2">
      <c r="A31" s="41"/>
      <c r="B31" s="100"/>
      <c r="C31" s="101"/>
      <c r="D31" s="101"/>
      <c r="E31" s="101"/>
      <c r="F31" s="41"/>
      <c r="G31" s="43" t="s">
        <v>15</v>
      </c>
      <c r="H31" s="44"/>
      <c r="I31" s="44"/>
      <c r="J31" s="41"/>
      <c r="K31" s="41"/>
      <c r="L31" s="41"/>
    </row>
    <row r="32" spans="1:12" ht="22.5" customHeight="1" x14ac:dyDescent="0.2">
      <c r="A32" s="41"/>
      <c r="B32" s="100"/>
      <c r="C32" s="101"/>
      <c r="D32" s="101"/>
      <c r="E32" s="101"/>
      <c r="F32" s="41"/>
      <c r="G32" s="43" t="s">
        <v>16</v>
      </c>
      <c r="H32" s="44"/>
      <c r="I32" s="44"/>
      <c r="J32" s="41"/>
      <c r="K32" s="41"/>
      <c r="L32" s="41"/>
    </row>
    <row r="33" spans="1:12" ht="22.5" customHeight="1" x14ac:dyDescent="0.2">
      <c r="A33" s="41"/>
      <c r="B33" s="100"/>
      <c r="C33" s="101"/>
      <c r="D33" s="101"/>
      <c r="E33" s="101"/>
      <c r="F33" s="41"/>
      <c r="G33" s="43" t="s">
        <v>17</v>
      </c>
      <c r="H33" s="44"/>
      <c r="I33" s="44"/>
      <c r="J33" s="42"/>
      <c r="K33" s="41"/>
      <c r="L33" s="41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31:E31"/>
    <mergeCell ref="B32:E32"/>
    <mergeCell ref="B33:E33"/>
    <mergeCell ref="B1:D1"/>
    <mergeCell ref="E2:K2"/>
    <mergeCell ref="B28:E28"/>
    <mergeCell ref="G28:I28"/>
    <mergeCell ref="B29:E29"/>
    <mergeCell ref="G29:I29"/>
    <mergeCell ref="B30:E30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7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45313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2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9"/>
      <c r="E7" s="28"/>
      <c r="F7" s="28"/>
      <c r="G7" s="29"/>
      <c r="H7" s="19"/>
      <c r="I7" s="19"/>
      <c r="J7" s="21"/>
      <c r="K7" s="30"/>
      <c r="L7" s="19"/>
    </row>
    <row r="8" spans="1:12" ht="15.75" customHeight="1" x14ac:dyDescent="0.2">
      <c r="A8" s="17"/>
      <c r="B8" s="23">
        <v>0.39583333333333331</v>
      </c>
      <c r="C8" s="24"/>
      <c r="D8" s="29"/>
      <c r="E8" s="25"/>
      <c r="F8" s="25"/>
      <c r="G8" s="29"/>
      <c r="H8" s="24"/>
      <c r="I8" s="24"/>
      <c r="J8" s="21"/>
      <c r="K8" s="29"/>
      <c r="L8" s="27" t="str">
        <f>UPPER("Coupure réseaux (non comptée)")</f>
        <v>COUPURE RÉSEAUX (NON COMPTÉE)</v>
      </c>
    </row>
    <row r="9" spans="1:12" ht="22.5" customHeight="1" x14ac:dyDescent="0.2">
      <c r="A9" s="17"/>
      <c r="B9" s="18">
        <v>0.41666666666666669</v>
      </c>
      <c r="C9" s="19"/>
      <c r="D9" s="29"/>
      <c r="E9" s="28"/>
      <c r="F9" s="28"/>
      <c r="G9" s="29"/>
      <c r="H9" s="19"/>
      <c r="I9" s="19"/>
      <c r="J9" s="21"/>
      <c r="K9" s="30"/>
      <c r="L9" s="19"/>
    </row>
    <row r="10" spans="1:12" ht="15.75" customHeight="1" x14ac:dyDescent="0.2">
      <c r="A10" s="17"/>
      <c r="B10" s="23">
        <v>0.4375</v>
      </c>
      <c r="C10" s="24"/>
      <c r="D10" s="29"/>
      <c r="E10" s="24"/>
      <c r="F10" s="24"/>
      <c r="G10" s="33"/>
      <c r="H10" s="24"/>
      <c r="I10" s="24"/>
      <c r="J10" s="21"/>
      <c r="K10" s="32"/>
      <c r="L10" s="27" t="str">
        <f>UPPER("Scénario d'un cas d'utilisation")</f>
        <v>SCÉNARIO D'UN CAS D'UTILISATION</v>
      </c>
    </row>
    <row r="11" spans="1:12" ht="22.5" customHeight="1" x14ac:dyDescent="0.2">
      <c r="A11" s="17"/>
      <c r="B11" s="18">
        <v>0.45833333333333331</v>
      </c>
      <c r="C11" s="19"/>
      <c r="D11" s="29"/>
      <c r="E11" s="19"/>
      <c r="F11" s="32"/>
      <c r="G11" s="32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33"/>
      <c r="E12" s="24"/>
      <c r="F12" s="32"/>
      <c r="G12" s="31"/>
      <c r="H12" s="24"/>
      <c r="I12" s="24"/>
      <c r="J12" s="21"/>
      <c r="K12" s="31"/>
      <c r="L12" s="27" t="str">
        <f>UPPER("Diagramme des exigences")</f>
        <v>DIAGRAMME DES EXIGENCES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8"/>
      <c r="L14" s="21"/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8"/>
      <c r="L16" s="21"/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1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1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9"/>
      <c r="D19" s="19"/>
      <c r="E19" s="19"/>
      <c r="F19" s="32"/>
      <c r="G19" s="31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29"/>
      <c r="D20" s="37"/>
      <c r="E20" s="37"/>
      <c r="F20" s="32"/>
      <c r="G20" s="31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29"/>
      <c r="D21" s="29"/>
      <c r="E21" s="19"/>
      <c r="F21" s="32"/>
      <c r="G21" s="31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9"/>
      <c r="D22" s="29"/>
      <c r="E22" s="24"/>
      <c r="F22" s="26"/>
      <c r="G22" s="35"/>
      <c r="H22" s="24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2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9"/>
      <c r="D24" s="29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18</v>
      </c>
      <c r="C29" s="109"/>
      <c r="D29" s="109"/>
      <c r="E29" s="109"/>
      <c r="F29" s="41"/>
      <c r="G29" s="110" t="s">
        <v>19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20</v>
      </c>
      <c r="C30" s="101"/>
      <c r="D30" s="101"/>
      <c r="E30" s="101"/>
      <c r="F30" s="41"/>
      <c r="G30" s="43" t="s">
        <v>21</v>
      </c>
      <c r="H30" s="42"/>
      <c r="I30" s="42"/>
      <c r="J30" s="41"/>
      <c r="K30" s="41"/>
      <c r="L30" s="41"/>
    </row>
    <row r="31" spans="1:12" ht="22.5" customHeight="1" x14ac:dyDescent="0.2">
      <c r="A31" s="41"/>
      <c r="B31" s="100"/>
      <c r="C31" s="101"/>
      <c r="D31" s="101"/>
      <c r="E31" s="101"/>
      <c r="F31" s="41"/>
      <c r="G31" s="43" t="s">
        <v>22</v>
      </c>
      <c r="H31" s="42"/>
      <c r="I31" s="42"/>
      <c r="J31" s="41"/>
      <c r="K31" s="41"/>
      <c r="L31" s="41"/>
    </row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31:E31"/>
    <mergeCell ref="B1:D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45320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4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4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32"/>
      <c r="G7" s="4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32"/>
      <c r="G8" s="49"/>
      <c r="H8" s="24"/>
      <c r="I8" s="24"/>
      <c r="J8" s="21"/>
      <c r="K8" s="29"/>
      <c r="L8" s="27" t="str">
        <f>UPPER("Elaboration du livrable 3")</f>
        <v>ELABORATION DU LIVRABLE 3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31"/>
      <c r="G9" s="36"/>
      <c r="H9" s="19"/>
      <c r="I9" s="19"/>
      <c r="J9" s="21"/>
      <c r="K9" s="30"/>
      <c r="L9" s="19"/>
    </row>
    <row r="10" spans="1:12" ht="15.75" customHeight="1" x14ac:dyDescent="0.2">
      <c r="A10" s="17"/>
      <c r="B10" s="23">
        <v>0.4375</v>
      </c>
      <c r="C10" s="24"/>
      <c r="D10" s="50"/>
      <c r="E10" s="24"/>
      <c r="F10" s="49"/>
      <c r="G10" s="36"/>
      <c r="H10" s="24"/>
      <c r="I10" s="24"/>
      <c r="J10" s="21"/>
      <c r="K10" s="34"/>
      <c r="L10" s="27" t="str">
        <f>UPPER("élaboration du diagramme de séquence")</f>
        <v>ÉLABORATION DU DIAGRAMME DE SÉQUENCE</v>
      </c>
    </row>
    <row r="11" spans="1:12" ht="22.5" customHeight="1" x14ac:dyDescent="0.2">
      <c r="A11" s="17"/>
      <c r="B11" s="18">
        <v>0.45833333333333331</v>
      </c>
      <c r="C11" s="19"/>
      <c r="D11" s="50"/>
      <c r="E11" s="19"/>
      <c r="F11" s="51"/>
      <c r="G11" s="36"/>
      <c r="H11" s="19"/>
      <c r="I11" s="19"/>
      <c r="J11" s="21"/>
      <c r="K11" s="30"/>
      <c r="L11" s="19"/>
    </row>
    <row r="12" spans="1:12" ht="15.75" customHeight="1" x14ac:dyDescent="0.2">
      <c r="A12" s="17"/>
      <c r="B12" s="23">
        <v>0.47916666666666669</v>
      </c>
      <c r="C12" s="24"/>
      <c r="D12" s="52"/>
      <c r="E12" s="24"/>
      <c r="F12" s="53"/>
      <c r="G12" s="36"/>
      <c r="H12" s="24"/>
      <c r="I12" s="24"/>
      <c r="J12" s="21"/>
      <c r="K12" s="52"/>
      <c r="L12" s="27" t="str">
        <f>UPPER("compréhension du diagramme de séquence")</f>
        <v>COMPRÉHENSION DU DIAGRAMME DE SÉQUENCE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2"/>
      <c r="L14" s="27" t="str">
        <f>UPPER("mcd")</f>
        <v>MCD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1"/>
      <c r="L16" s="27" t="str">
        <f>UPPER("compréhension du sujet")</f>
        <v>COMPRÉHENSION DU SUJET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6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20"/>
      <c r="H18" s="37"/>
      <c r="I18" s="37"/>
      <c r="J18" s="21"/>
      <c r="K18" s="49"/>
      <c r="L18" s="27" t="str">
        <f>UPPER("Rectification du livrable 1")</f>
        <v>RECTIFICATION DU LIVRABLE 1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0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29"/>
      <c r="H20" s="37"/>
      <c r="I20" s="37"/>
      <c r="J20" s="21"/>
      <c r="K20" s="36"/>
      <c r="L20" s="27" t="str">
        <f>UPPER("Rectification du livrable 2")</f>
        <v>RECTIFICATION DU LIVRABLE 2</v>
      </c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20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26"/>
      <c r="H22" s="24"/>
      <c r="I22" s="37"/>
      <c r="J22" s="21"/>
      <c r="K22" s="20"/>
      <c r="L22" s="27" t="str">
        <f>UPPER("Gestion du github / trello / drive")</f>
        <v>GESTION DU GITHUB / TRELLO / DRIVE</v>
      </c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23</v>
      </c>
      <c r="C29" s="109"/>
      <c r="D29" s="109"/>
      <c r="E29" s="109"/>
      <c r="F29" s="41"/>
      <c r="G29" s="110" t="s">
        <v>24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25</v>
      </c>
      <c r="C30" s="101"/>
      <c r="D30" s="101"/>
      <c r="E30" s="101"/>
      <c r="F30" s="41"/>
      <c r="G30" s="43" t="s">
        <v>26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27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28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D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45327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2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31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0"/>
      <c r="G7" s="36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6"/>
      <c r="G8" s="36"/>
      <c r="H8" s="24"/>
      <c r="I8" s="24"/>
      <c r="J8" s="21"/>
      <c r="K8" s="29"/>
      <c r="L8" s="27" t="str">
        <f>UPPER("Planning prévisionnel sur 200h")</f>
        <v>PLANNING PRÉVISIONNEL SUR 200H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32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32"/>
      <c r="G10" s="29"/>
      <c r="H10" s="24"/>
      <c r="I10" s="24"/>
      <c r="J10" s="21"/>
      <c r="K10" s="34"/>
      <c r="L10" s="27" t="str">
        <f>UPPER("Dossier de tests")</f>
        <v>DOSSIER DE TESTS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0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9"/>
      <c r="G12" s="55"/>
      <c r="H12" s="24"/>
      <c r="I12" s="24"/>
      <c r="J12" s="21"/>
      <c r="K12" s="32"/>
      <c r="L12" s="27" t="str">
        <f>UPPER("Elaboration du livrable 4")</f>
        <v>ELABORATION DU LIVRABLE 4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1"/>
      <c r="L14" s="27" t="str">
        <f>UPPER("compréhension du sujet")</f>
        <v>COMPRÉHENSION DU SUJET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20"/>
      <c r="L16" s="27" t="str">
        <f>UPPER("Gestion du github / trello / drive")</f>
        <v>GESTION DU GITHUB / TRELLO / DRIVE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2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29"/>
      <c r="H18" s="37"/>
      <c r="I18" s="37"/>
      <c r="J18" s="21"/>
      <c r="K18" s="55"/>
      <c r="L18" s="27" t="str">
        <f>UPPER("Alarme incendie (non comptée)")</f>
        <v>ALARME INCENDIE (NON COMPTÉE)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4"/>
      <c r="H20" s="37"/>
      <c r="I20" s="37"/>
      <c r="J20" s="21"/>
      <c r="K20" s="36"/>
      <c r="L20" s="27" t="str">
        <f>UPPER("Rectification du livrable 2")</f>
        <v>RECTIFICATION DU LIVRABLE 2</v>
      </c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34"/>
      <c r="H22" s="24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29</v>
      </c>
      <c r="C29" s="109"/>
      <c r="D29" s="109"/>
      <c r="E29" s="109"/>
      <c r="F29" s="41"/>
      <c r="G29" s="110" t="s">
        <v>30</v>
      </c>
      <c r="H29" s="109"/>
      <c r="I29" s="109"/>
      <c r="J29" s="41"/>
      <c r="K29" s="41"/>
      <c r="L29" s="41"/>
    </row>
    <row r="30" spans="1:12" ht="46.5" customHeight="1" x14ac:dyDescent="0.2">
      <c r="A30" s="41"/>
      <c r="B30" s="112" t="s">
        <v>31</v>
      </c>
      <c r="C30" s="101"/>
      <c r="D30" s="101"/>
      <c r="E30" s="101"/>
      <c r="F30" s="41"/>
      <c r="G30" s="113" t="s">
        <v>32</v>
      </c>
      <c r="H30" s="101"/>
      <c r="I30" s="101"/>
      <c r="J30" s="101"/>
      <c r="K30" s="101"/>
      <c r="L30" s="114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33</v>
      </c>
      <c r="H31" s="44"/>
      <c r="I31" s="44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43" t="s">
        <v>34</v>
      </c>
      <c r="H32" s="44"/>
      <c r="I32" s="44"/>
      <c r="J32" s="42"/>
      <c r="K32" s="42"/>
      <c r="L32" s="42"/>
    </row>
    <row r="33" spans="1:12" ht="22.5" customHeight="1" x14ac:dyDescent="0.2">
      <c r="A33" s="41"/>
      <c r="B33" s="100"/>
      <c r="C33" s="101"/>
      <c r="D33" s="101"/>
      <c r="E33" s="101"/>
      <c r="F33" s="41"/>
      <c r="G33" s="111" t="s">
        <v>35</v>
      </c>
      <c r="H33" s="101"/>
      <c r="I33" s="101"/>
      <c r="J33" s="42"/>
      <c r="K33" s="42"/>
      <c r="L33" s="42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32:E32"/>
    <mergeCell ref="B33:E33"/>
    <mergeCell ref="G33:I33"/>
    <mergeCell ref="B1:D1"/>
    <mergeCell ref="E2:K2"/>
    <mergeCell ref="B29:E29"/>
    <mergeCell ref="G29:I29"/>
    <mergeCell ref="B30:E30"/>
    <mergeCell ref="G30:L30"/>
    <mergeCell ref="B31:E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45334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0"/>
      <c r="E7" s="28"/>
      <c r="F7" s="31"/>
      <c r="G7" s="31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9"/>
      <c r="E8" s="25"/>
      <c r="F8" s="29"/>
      <c r="G8" s="29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29"/>
      <c r="E9" s="28"/>
      <c r="F9" s="29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9"/>
      <c r="E10" s="24"/>
      <c r="F10" s="29"/>
      <c r="G10" s="29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29"/>
      <c r="E11" s="19"/>
      <c r="F11" s="19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6"/>
      <c r="E12" s="24"/>
      <c r="F12" s="25"/>
      <c r="G12" s="25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UPPER("Bon de commande")</f>
        <v>BON DE COMMANDE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29"/>
      <c r="G17" s="2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6"/>
      <c r="G18" s="29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56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5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5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36</v>
      </c>
      <c r="C29" s="109"/>
      <c r="D29" s="109"/>
      <c r="E29" s="109"/>
      <c r="F29" s="41"/>
      <c r="G29" s="110" t="s">
        <v>37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38</v>
      </c>
      <c r="C30" s="101"/>
      <c r="D30" s="101"/>
      <c r="E30" s="101"/>
      <c r="F30" s="41"/>
      <c r="G30" s="43" t="s">
        <v>39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40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41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45341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56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56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19"/>
      <c r="G7" s="56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4"/>
      <c r="G8" s="56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19"/>
      <c r="G9" s="56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56"/>
      <c r="H10" s="24"/>
      <c r="I10" s="24"/>
      <c r="J10" s="21"/>
      <c r="K10" s="31"/>
      <c r="L10" s="27" t="str">
        <f>UPPER("compréhension du sujet")</f>
        <v>COMPRÉHENSION DU SUJET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56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56"/>
      <c r="H12" s="24"/>
      <c r="I12" s="24"/>
      <c r="J12" s="21"/>
      <c r="K12" s="20"/>
      <c r="L12" s="27" t="str">
        <f>UPPER("Gestion du github / trello / drive")</f>
        <v>GESTION DU GITHUB / TRELLO / DRIVE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55"/>
      <c r="L14" s="27" t="str">
        <f>UPPER("Correction des livrables")</f>
        <v>CORRECTION DES LIVRABLES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8"/>
      <c r="L16" s="21"/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6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56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9"/>
      <c r="D19" s="19"/>
      <c r="E19" s="19"/>
      <c r="F19" s="19"/>
      <c r="G19" s="5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29"/>
      <c r="D20" s="37"/>
      <c r="E20" s="37"/>
      <c r="F20" s="37"/>
      <c r="G20" s="56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29"/>
      <c r="D21" s="19"/>
      <c r="E21" s="19"/>
      <c r="F21" s="51"/>
      <c r="G21" s="5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6"/>
      <c r="D22" s="37"/>
      <c r="E22" s="24"/>
      <c r="F22" s="53"/>
      <c r="G22" s="2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10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43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45362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45362</v>
      </c>
      <c r="D3" s="12">
        <f>C2+1</f>
        <v>45363</v>
      </c>
      <c r="E3" s="12">
        <f>C2+2</f>
        <v>45364</v>
      </c>
      <c r="F3" s="12">
        <f>C2+3</f>
        <v>45365</v>
      </c>
      <c r="G3" s="12">
        <f>C2+4</f>
        <v>45366</v>
      </c>
      <c r="H3" s="12">
        <f>C2+5</f>
        <v>45367</v>
      </c>
      <c r="I3" s="12">
        <f>C2+6</f>
        <v>45368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19"/>
      <c r="G7" s="1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4"/>
      <c r="G8" s="2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19"/>
      <c r="G9" s="1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4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9"/>
      <c r="G11" s="1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6"/>
      <c r="G12" s="2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24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6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56"/>
      <c r="D20" s="37"/>
      <c r="E20" s="37"/>
      <c r="F20" s="37"/>
      <c r="G20" s="2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56"/>
      <c r="D21" s="19"/>
      <c r="E21" s="19"/>
      <c r="F21" s="51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56"/>
      <c r="D22" s="37"/>
      <c r="E22" s="24"/>
      <c r="F22" s="53"/>
      <c r="G22" s="24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56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56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47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48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2.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45369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45369</v>
      </c>
      <c r="D3" s="12">
        <f>C2+1</f>
        <v>45370</v>
      </c>
      <c r="E3" s="12">
        <f>C2+2</f>
        <v>45371</v>
      </c>
      <c r="F3" s="12">
        <f>C2+3</f>
        <v>45372</v>
      </c>
      <c r="G3" s="12">
        <f>C2+4</f>
        <v>45373</v>
      </c>
      <c r="H3" s="12">
        <f>C2+5</f>
        <v>45374</v>
      </c>
      <c r="I3" s="12">
        <f>C2+6</f>
        <v>45375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9"/>
      <c r="G7" s="57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9"/>
      <c r="G8" s="57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9"/>
      <c r="G9" s="5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9"/>
      <c r="G10" s="58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9"/>
      <c r="G11" s="58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6"/>
      <c r="G12" s="58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7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57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58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58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58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2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51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19.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Comptage</vt:lpstr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  <vt:lpstr>Semaine 9</vt:lpstr>
      <vt:lpstr>Semaine 10</vt:lpstr>
      <vt:lpstr>Semaine 11</vt:lpstr>
      <vt:lpstr>Semaine 12</vt:lpstr>
      <vt:lpstr>Semaine 13</vt:lpstr>
      <vt:lpstr>Semaine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Douzzy Abozo</cp:lastModifiedBy>
  <dcterms:modified xsi:type="dcterms:W3CDTF">2024-05-30T15:35:22Z</dcterms:modified>
</cp:coreProperties>
</file>