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"/>
    </mc:Choice>
  </mc:AlternateContent>
  <xr:revisionPtr revIDLastSave="0" documentId="13_ncr:1_{AA179E05-0F00-4004-AFA3-C3ECF9FFD18B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Semaine 1" sheetId="1" r:id="rId1"/>
    <sheet name="Semaine 2" sheetId="2" r:id="rId2"/>
    <sheet name="Semaine 3" sheetId="3" r:id="rId3"/>
    <sheet name="Semaine 4" sheetId="4" r:id="rId4"/>
    <sheet name="Semaine 5" sheetId="5" r:id="rId5"/>
    <sheet name="Semaine 6" sheetId="6" r:id="rId6"/>
    <sheet name="Semaine 7" sheetId="7" r:id="rId7"/>
    <sheet name="Semaine 8" sheetId="8" r:id="rId8"/>
    <sheet name="Semaine 9" sheetId="9" r:id="rId9"/>
    <sheet name="Semaine 10" sheetId="10" r:id="rId10"/>
    <sheet name="Semaine 11" sheetId="11" r:id="rId11"/>
    <sheet name="Semaine 12" sheetId="12" r:id="rId12"/>
    <sheet name="Semaine 13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4" l="1"/>
  <c r="L18" i="14"/>
  <c r="L14" i="14"/>
  <c r="L12" i="14"/>
  <c r="L10" i="14"/>
  <c r="L8" i="14"/>
  <c r="L6" i="14"/>
  <c r="K4" i="14"/>
  <c r="I3" i="14"/>
  <c r="I4" i="14" s="1"/>
  <c r="H3" i="14"/>
  <c r="H4" i="14" s="1"/>
  <c r="G3" i="14"/>
  <c r="G4" i="14" s="1"/>
  <c r="F3" i="14"/>
  <c r="F4" i="14" s="1"/>
  <c r="E3" i="14"/>
  <c r="E4" i="14" s="1"/>
  <c r="D3" i="14"/>
  <c r="D4" i="14" s="1"/>
  <c r="C3" i="14"/>
  <c r="C4" i="14" s="1"/>
  <c r="L8" i="2"/>
  <c r="L18" i="4"/>
  <c r="L8" i="1"/>
  <c r="L14" i="11"/>
  <c r="L8" i="7"/>
  <c r="I4" i="12"/>
  <c r="H4" i="12"/>
  <c r="G4" i="12"/>
  <c r="F4" i="12"/>
  <c r="E4" i="12"/>
  <c r="D4" i="12"/>
  <c r="C4" i="12"/>
  <c r="I4" i="11"/>
  <c r="H4" i="11"/>
  <c r="G4" i="11"/>
  <c r="F4" i="11"/>
  <c r="E4" i="11"/>
  <c r="D4" i="11"/>
  <c r="C4" i="11"/>
  <c r="I4" i="10"/>
  <c r="H4" i="10"/>
  <c r="G4" i="10"/>
  <c r="F4" i="10"/>
  <c r="E4" i="10"/>
  <c r="D4" i="10"/>
  <c r="C4" i="10"/>
  <c r="I4" i="9"/>
  <c r="H4" i="9"/>
  <c r="G4" i="9"/>
  <c r="F4" i="9"/>
  <c r="E4" i="9"/>
  <c r="D4" i="9"/>
  <c r="C4" i="9"/>
  <c r="I4" i="8"/>
  <c r="H4" i="8"/>
  <c r="G4" i="8"/>
  <c r="F4" i="8"/>
  <c r="E4" i="8"/>
  <c r="D4" i="8"/>
  <c r="C4" i="8"/>
  <c r="I4" i="7"/>
  <c r="H4" i="7"/>
  <c r="G4" i="7"/>
  <c r="F4" i="7"/>
  <c r="E4" i="7"/>
  <c r="D4" i="7"/>
  <c r="C4" i="7"/>
  <c r="I4" i="6"/>
  <c r="H4" i="6"/>
  <c r="G4" i="6"/>
  <c r="F4" i="6"/>
  <c r="E4" i="6"/>
  <c r="D4" i="6"/>
  <c r="C4" i="6"/>
  <c r="I4" i="5"/>
  <c r="H4" i="5"/>
  <c r="G4" i="5"/>
  <c r="F4" i="5"/>
  <c r="E4" i="5"/>
  <c r="D4" i="5"/>
  <c r="C4" i="5"/>
  <c r="I4" i="4"/>
  <c r="H4" i="4"/>
  <c r="G4" i="4"/>
  <c r="F4" i="4"/>
  <c r="E4" i="4"/>
  <c r="D4" i="4"/>
  <c r="C4" i="4"/>
  <c r="I4" i="3"/>
  <c r="H4" i="3"/>
  <c r="G4" i="3"/>
  <c r="F4" i="3"/>
  <c r="E4" i="3"/>
  <c r="D4" i="3"/>
  <c r="C4" i="3"/>
  <c r="I4" i="2"/>
  <c r="H4" i="2"/>
  <c r="G4" i="2"/>
  <c r="F4" i="2"/>
  <c r="E4" i="2"/>
  <c r="D4" i="2"/>
  <c r="C4" i="2"/>
  <c r="D4" i="1"/>
  <c r="E4" i="1"/>
  <c r="F4" i="1"/>
  <c r="G4" i="1"/>
  <c r="H4" i="1"/>
  <c r="I4" i="1"/>
  <c r="C4" i="1"/>
  <c r="L18" i="12"/>
  <c r="L16" i="12"/>
  <c r="L14" i="12"/>
  <c r="L12" i="12"/>
  <c r="L10" i="12"/>
  <c r="L8" i="12"/>
  <c r="L6" i="12"/>
  <c r="K4" i="12"/>
  <c r="I3" i="12"/>
  <c r="H3" i="12"/>
  <c r="G3" i="12"/>
  <c r="F3" i="12"/>
  <c r="E3" i="12"/>
  <c r="D3" i="12"/>
  <c r="C3" i="12"/>
  <c r="L18" i="11"/>
  <c r="L16" i="11"/>
  <c r="L12" i="11"/>
  <c r="L10" i="11"/>
  <c r="L8" i="11"/>
  <c r="L6" i="11"/>
  <c r="K4" i="11"/>
  <c r="I3" i="11"/>
  <c r="H3" i="11"/>
  <c r="G3" i="11"/>
  <c r="F3" i="11"/>
  <c r="E3" i="11"/>
  <c r="D3" i="11"/>
  <c r="C3" i="11"/>
  <c r="L16" i="10"/>
  <c r="L14" i="10"/>
  <c r="L12" i="10"/>
  <c r="L10" i="10"/>
  <c r="L8" i="10"/>
  <c r="L6" i="10"/>
  <c r="K4" i="10"/>
  <c r="I3" i="10"/>
  <c r="H3" i="10"/>
  <c r="G3" i="10"/>
  <c r="F3" i="10"/>
  <c r="E3" i="10"/>
  <c r="D3" i="10"/>
  <c r="C3" i="10"/>
  <c r="L16" i="9"/>
  <c r="L14" i="9"/>
  <c r="L12" i="9"/>
  <c r="L10" i="9"/>
  <c r="L8" i="9"/>
  <c r="L6" i="9"/>
  <c r="K4" i="9"/>
  <c r="I3" i="9"/>
  <c r="H3" i="9"/>
  <c r="G3" i="9"/>
  <c r="F3" i="9"/>
  <c r="E3" i="9"/>
  <c r="D3" i="9"/>
  <c r="C3" i="9"/>
  <c r="L16" i="8"/>
  <c r="L14" i="8"/>
  <c r="L12" i="8"/>
  <c r="L10" i="8"/>
  <c r="L8" i="8"/>
  <c r="L6" i="8"/>
  <c r="K4" i="8"/>
  <c r="I3" i="8"/>
  <c r="H3" i="8"/>
  <c r="G3" i="8"/>
  <c r="F3" i="8"/>
  <c r="E3" i="8"/>
  <c r="D3" i="8"/>
  <c r="C3" i="8"/>
  <c r="L16" i="7"/>
  <c r="L14" i="7"/>
  <c r="L12" i="7"/>
  <c r="L10" i="7"/>
  <c r="L6" i="7"/>
  <c r="K4" i="7"/>
  <c r="I3" i="7"/>
  <c r="H3" i="7"/>
  <c r="G3" i="7"/>
  <c r="F3" i="7"/>
  <c r="E3" i="7"/>
  <c r="D3" i="7"/>
  <c r="C3" i="7"/>
  <c r="L14" i="6"/>
  <c r="L12" i="6"/>
  <c r="L10" i="6"/>
  <c r="L8" i="6"/>
  <c r="L6" i="6"/>
  <c r="K4" i="6"/>
  <c r="I3" i="6"/>
  <c r="H3" i="6"/>
  <c r="G3" i="6"/>
  <c r="F3" i="6"/>
  <c r="E3" i="6"/>
  <c r="D3" i="6"/>
  <c r="C3" i="6"/>
  <c r="L16" i="5"/>
  <c r="L14" i="5"/>
  <c r="L12" i="5"/>
  <c r="L10" i="5"/>
  <c r="L8" i="5"/>
  <c r="L6" i="5"/>
  <c r="K4" i="5"/>
  <c r="I3" i="5"/>
  <c r="H3" i="5"/>
  <c r="G3" i="5"/>
  <c r="F3" i="5"/>
  <c r="E3" i="5"/>
  <c r="D3" i="5"/>
  <c r="C3" i="5"/>
  <c r="L16" i="4"/>
  <c r="L14" i="4"/>
  <c r="L12" i="4"/>
  <c r="L10" i="4"/>
  <c r="L8" i="4"/>
  <c r="L6" i="4"/>
  <c r="K4" i="4"/>
  <c r="I3" i="4"/>
  <c r="H3" i="4"/>
  <c r="G3" i="4"/>
  <c r="F3" i="4"/>
  <c r="E3" i="4"/>
  <c r="D3" i="4"/>
  <c r="C3" i="4"/>
  <c r="L22" i="3"/>
  <c r="L20" i="3"/>
  <c r="L18" i="3"/>
  <c r="L16" i="3"/>
  <c r="L14" i="3"/>
  <c r="L12" i="3"/>
  <c r="L10" i="3"/>
  <c r="L8" i="3"/>
  <c r="L6" i="3"/>
  <c r="K4" i="3"/>
  <c r="I3" i="3"/>
  <c r="H3" i="3"/>
  <c r="G3" i="3"/>
  <c r="F3" i="3"/>
  <c r="E3" i="3"/>
  <c r="D3" i="3"/>
  <c r="C3" i="3"/>
  <c r="L12" i="2"/>
  <c r="L10" i="2"/>
  <c r="L6" i="2"/>
  <c r="K4" i="2"/>
  <c r="I3" i="2"/>
  <c r="H3" i="2"/>
  <c r="G3" i="2"/>
  <c r="F3" i="2"/>
  <c r="E3" i="2"/>
  <c r="D3" i="2"/>
  <c r="C3" i="2"/>
  <c r="L18" i="1"/>
  <c r="L16" i="1"/>
  <c r="L14" i="1"/>
  <c r="L12" i="1"/>
  <c r="L10" i="1"/>
  <c r="L6" i="1"/>
  <c r="K4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<sst xmlns="http://schemas.openxmlformats.org/spreadsheetml/2006/main" count="156" uniqueCount="56">
  <si>
    <t xml:space="preserve">
EMPLOI DU TEMPS</t>
  </si>
  <si>
    <t xml:space="preserve">Semaine du :
</t>
  </si>
  <si>
    <t>Définissez la date de début dans la cellule C2. Les dates et jours appropriés seront automatiquement renseignés sur les lignes 3 et 4.</t>
  </si>
  <si>
    <t>REMARQUES</t>
  </si>
  <si>
    <t>TÂCHES À EFFECTUER</t>
  </si>
  <si>
    <t>Nombre total d'heures = 9h</t>
  </si>
  <si>
    <t>Livrable 1 :</t>
  </si>
  <si>
    <t>Nombre total d'heures depuis le début du projet = 9h</t>
  </si>
  <si>
    <t>Présentation succincte du contexte du projet  ; (conseillé : 30 minutes)</t>
  </si>
  <si>
    <t>Diagramme synoptique du système ; (conseillé : 2h30)</t>
  </si>
  <si>
    <t>Diagramme de déploiement ; (conseillé : 4h)</t>
  </si>
  <si>
    <t>Diagramme des cas d'utilisation simplifié (conseillé : 3h)</t>
  </si>
  <si>
    <t>Si nécessaire : Diagramme des cas d'utilisation détaillé (conseillé : 2h)</t>
  </si>
  <si>
    <t>Nombre total d'heures = 7h30min</t>
  </si>
  <si>
    <t>Livrable 2 :</t>
  </si>
  <si>
    <t>Nombre total d'heures depuis le début du projet = 16h30min</t>
  </si>
  <si>
    <t>Diagramme des exigences (conseillé : 8h)</t>
  </si>
  <si>
    <t>Un scénario d'un cas d'utilisation (conseillé : 2h)</t>
  </si>
  <si>
    <t>Nombre total d'heures = 10h30min</t>
  </si>
  <si>
    <t>Livrable 3 :</t>
  </si>
  <si>
    <t>Nombre total d'heures depuis le début du projet = 27h</t>
  </si>
  <si>
    <t>Modèle Conceptuel de Données (MCD) (conseillé : 4h)</t>
  </si>
  <si>
    <t>Un ou plusieurs diagramme de classe (1 par langage de programmation au minimum) (conseillé : 4h)</t>
  </si>
  <si>
    <t>Un diagramme de séquence système d'un cas d'utilisation (conseillé : 3h)</t>
  </si>
  <si>
    <t>Nombre total d'heures = 9h30min</t>
  </si>
  <si>
    <t>Livrable 4 :</t>
  </si>
  <si>
    <t>Nombre total d'heures depuis le début du projet = 36h30min</t>
  </si>
  <si>
    <t>Planning prévisionnel sur 200h avec indication des tâches par étudiant ; (conseillé 4h)
 - Analyse des risques (risque de prise de retard, problème matériel, etc...).
 - Planifier les ressources nécessaires (budget matériel, humain). Quand ? Pourquoi ?</t>
  </si>
  <si>
    <t>Compte Rendu d'Activité (CRA) par étudiant : (conseillé : 1h)</t>
  </si>
  <si>
    <t>Mise en place des outils organisationnels (conseillé : 1h)
 - Trello ;
 - Github partagé ;
 - Google Drive ;</t>
  </si>
  <si>
    <t>Dossier de Test et de Validation. (conseillé : 7h)</t>
  </si>
  <si>
    <t>Nombre total d'heures = 12h30min</t>
  </si>
  <si>
    <t>Livrable 5 :</t>
  </si>
  <si>
    <t>Nombre total d'heures depuis le début du projet = 49h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</si>
  <si>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</si>
  <si>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</si>
  <si>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</si>
  <si>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Correction des livrables 1,2,3,4 et 5 :</t>
  </si>
  <si>
    <t>Nombre total d'heures depuis le début du projet = 58h</t>
  </si>
  <si>
    <t>Rectification des documents</t>
  </si>
  <si>
    <t>Rectification de la mise en page</t>
  </si>
  <si>
    <t>Correction des fautes d'orhtographe</t>
  </si>
  <si>
    <t>Nombre total d'heures = 4h</t>
  </si>
  <si>
    <t>Nombre total d'heures depuis le début du projet = 62h</t>
  </si>
  <si>
    <t>Nombre total d'heures = 10h</t>
  </si>
  <si>
    <t>Nombre total d'heures depuis le début du projet = 72h</t>
  </si>
  <si>
    <t>Nombre total d'heures depuis le début du projet = 82h30min</t>
  </si>
  <si>
    <t>Nombre total d'heures depuis le début du projet = 84h30min</t>
  </si>
  <si>
    <t>Nombre total d'heures = 0h00min</t>
  </si>
  <si>
    <t>Etude comparative</t>
  </si>
  <si>
    <t>Programmation</t>
  </si>
  <si>
    <t>Nombre total d'heures = 2h</t>
  </si>
  <si>
    <t>Nombre total d'heures = 14h30min</t>
  </si>
  <si>
    <t>Nombre total d'heures depuis le début du projet = 99h</t>
  </si>
  <si>
    <t>Nombre total d'heures = 0h</t>
  </si>
  <si>
    <t>Maquettage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</si>
</sst>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</numFmts>
  <fonts count="23" x14ac:knownFonts="1">
    <font>
      <sz val="10"/>
      <color rgb="FF000000"/>
      <name val="Arial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0"/>
      <color rgb="FFFF0000"/>
      <name val="Roboto"/>
    </font>
    <font>
      <b/>
      <sz val="11"/>
      <color rgb="FF000000"/>
      <name val="Roboto"/>
    </font>
    <font>
      <sz val="12"/>
      <name val="Roboto"/>
    </font>
    <font>
      <b/>
      <sz val="12"/>
      <color rgb="FF0F9D58"/>
      <name val="Roboto"/>
    </font>
    <font>
      <sz val="10"/>
      <color rgb="FF434343"/>
      <name val="Roboto"/>
    </font>
    <font>
      <b/>
      <sz val="10"/>
      <color rgb="FF434343"/>
      <name val="Roboto"/>
    </font>
    <font>
      <sz val="10"/>
      <name val="Arial"/>
    </font>
    <font>
      <sz val="11"/>
      <color rgb="FF434343"/>
      <name val="Roboto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Roboto"/>
    </font>
  </fonts>
  <fills count="1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</fills>
  <borders count="14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F3F3F3"/>
      </top>
      <bottom style="thin">
        <color rgb="FFF3F3F3"/>
      </bottom>
      <diagonal/>
    </border>
    <border>
      <left style="thin">
        <color rgb="FFD9D9D9"/>
      </left>
      <right style="thin">
        <color rgb="FFD9D9D9"/>
      </right>
      <top/>
      <bottom style="thin">
        <color rgb="FFF3F3F3"/>
      </bottom>
      <diagonal/>
    </border>
    <border>
      <left style="thin">
        <color rgb="FFD9D9D9"/>
      </left>
      <right/>
      <top style="thin">
        <color rgb="FFF3F3F3"/>
      </top>
      <bottom style="thin">
        <color rgb="FFF3F3F3"/>
      </bottom>
      <diagonal/>
    </border>
    <border>
      <left style="thin">
        <color rgb="FFD9D9D9"/>
      </left>
      <right/>
      <top/>
      <bottom style="thin">
        <color rgb="FFF3F3F3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5" fillId="2" borderId="3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165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5" fontId="7" fillId="0" borderId="0" xfId="0" applyNumberFormat="1" applyFont="1" applyAlignment="1"/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4" xfId="0" applyFont="1" applyBorder="1" applyAlignment="1"/>
    <xf numFmtId="0" fontId="9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vertical="center"/>
    </xf>
    <xf numFmtId="167" fontId="8" fillId="3" borderId="6" xfId="0" applyNumberFormat="1" applyFont="1" applyFill="1" applyBorder="1" applyAlignment="1">
      <alignment horizontal="right" vertical="center" wrapText="1"/>
    </xf>
    <xf numFmtId="0" fontId="11" fillId="3" borderId="6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167" fontId="8" fillId="0" borderId="6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6" borderId="6" xfId="0" applyFont="1" applyFill="1" applyBorder="1" applyAlignment="1">
      <alignment horizontal="left" vertical="center" wrapText="1"/>
    </xf>
    <xf numFmtId="0" fontId="11" fillId="9" borderId="7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11" fillId="10" borderId="6" xfId="0" applyFont="1" applyFill="1" applyBorder="1" applyAlignment="1">
      <alignment vertical="center" wrapText="1"/>
    </xf>
    <xf numFmtId="0" fontId="11" fillId="11" borderId="6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/>
    <xf numFmtId="0" fontId="15" fillId="0" borderId="0" xfId="0" applyFont="1" applyAlignment="1"/>
    <xf numFmtId="0" fontId="8" fillId="0" borderId="0" xfId="0" applyFont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0" fillId="0" borderId="0" xfId="0" applyFont="1" applyAlignment="1">
      <alignment vertical="center"/>
    </xf>
    <xf numFmtId="168" fontId="11" fillId="0" borderId="9" xfId="0" applyNumberFormat="1" applyFont="1" applyBorder="1" applyAlignment="1">
      <alignment horizontal="right" vertical="center"/>
    </xf>
    <xf numFmtId="0" fontId="11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13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0" fontId="18" fillId="3" borderId="10" xfId="0" applyFont="1" applyFill="1" applyBorder="1"/>
    <xf numFmtId="0" fontId="11" fillId="14" borderId="7" xfId="0" applyFont="1" applyFill="1" applyBorder="1" applyAlignment="1">
      <alignment vertical="center" wrapText="1"/>
    </xf>
    <xf numFmtId="0" fontId="18" fillId="11" borderId="11" xfId="0" applyFont="1" applyFill="1" applyBorder="1"/>
    <xf numFmtId="0" fontId="11" fillId="15" borderId="0" xfId="0" applyFont="1" applyFill="1" applyAlignment="1">
      <alignment vertical="center" wrapText="1"/>
    </xf>
    <xf numFmtId="0" fontId="11" fillId="15" borderId="6" xfId="0" applyFont="1" applyFill="1" applyBorder="1" applyAlignment="1">
      <alignment vertical="center" wrapText="1"/>
    </xf>
    <xf numFmtId="0" fontId="18" fillId="6" borderId="10" xfId="0" applyFont="1" applyFill="1" applyBorder="1"/>
    <xf numFmtId="0" fontId="18" fillId="6" borderId="11" xfId="0" applyFont="1" applyFill="1" applyBorder="1"/>
    <xf numFmtId="0" fontId="18" fillId="6" borderId="11" xfId="0" applyFont="1" applyFill="1" applyBorder="1"/>
    <xf numFmtId="0" fontId="18" fillId="9" borderId="12" xfId="0" applyFont="1" applyFill="1" applyBorder="1"/>
    <xf numFmtId="0" fontId="18" fillId="9" borderId="13" xfId="0" applyFont="1" applyFill="1" applyBorder="1"/>
    <xf numFmtId="0" fontId="16" fillId="0" borderId="8" xfId="0" applyFont="1" applyBorder="1" applyAlignment="1">
      <alignment horizontal="left" wrapText="1"/>
    </xf>
    <xf numFmtId="0" fontId="3" fillId="0" borderId="8" xfId="0" applyFont="1" applyBorder="1"/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3" fillId="0" borderId="4" xfId="0" applyFont="1" applyBorder="1"/>
    <xf numFmtId="0" fontId="17" fillId="0" borderId="4" xfId="0" applyFont="1" applyBorder="1" applyAlignment="1">
      <alignment horizontal="left" wrapText="1"/>
    </xf>
    <xf numFmtId="0" fontId="19" fillId="0" borderId="4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166" fontId="9" fillId="0" borderId="4" xfId="0" applyNumberFormat="1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21" fillId="12" borderId="0" xfId="0" applyFont="1" applyFill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4" xfId="0" applyFont="1" applyBorder="1" applyAlignment="1">
      <alignment horizontal="left" wrapText="1"/>
    </xf>
    <xf numFmtId="0" fontId="21" fillId="0" borderId="4" xfId="0" applyFont="1" applyBorder="1"/>
    <xf numFmtId="0" fontId="21" fillId="0" borderId="8" xfId="0" applyFont="1" applyBorder="1" applyAlignment="1">
      <alignment horizontal="left" wrapText="1"/>
    </xf>
    <xf numFmtId="0" fontId="21" fillId="0" borderId="8" xfId="0" applyFont="1" applyBorder="1"/>
    <xf numFmtId="0" fontId="22" fillId="0" borderId="8" xfId="0" applyFont="1" applyBorder="1" applyAlignment="1">
      <alignment horizontal="left" wrapText="1"/>
    </xf>
    <xf numFmtId="0" fontId="20" fillId="0" borderId="8" xfId="0" applyFont="1" applyBorder="1"/>
    <xf numFmtId="0" fontId="21" fillId="12" borderId="8" xfId="0" applyFont="1" applyFill="1" applyBorder="1" applyAlignment="1">
      <alignment horizontal="left" wrapText="1"/>
    </xf>
    <xf numFmtId="0" fontId="21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vertical="center"/>
    </xf>
    <xf numFmtId="0" fontId="2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outlinePr summaryBelow="0" summaryRight="0"/>
  </sheetPr>
  <dimension ref="A1:L33"/>
  <sheetViews>
    <sheetView showGridLines="0" topLeftCell="A7" workbookViewId="0">
      <selection activeCell="G19" sqref="G19:G2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3.7109375" customWidth="1"/>
  </cols>
  <sheetData>
    <row r="1" spans="1:12" ht="27" x14ac:dyDescent="0.4">
      <c r="A1" s="1"/>
      <c r="B1" s="62" t="s">
        <v>0</v>
      </c>
      <c r="C1" s="63"/>
      <c r="D1" s="63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45306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45306</v>
      </c>
      <c r="D3" s="12">
        <f>C2+1</f>
        <v>45307</v>
      </c>
      <c r="E3" s="12">
        <f>C2+2</f>
        <v>45308</v>
      </c>
      <c r="F3" s="12">
        <f>C2+3</f>
        <v>45309</v>
      </c>
      <c r="G3" s="12">
        <f>C2+4</f>
        <v>45310</v>
      </c>
      <c r="H3" s="12">
        <f>C2+5</f>
        <v>45311</v>
      </c>
      <c r="I3" s="12">
        <f>C2+6</f>
        <v>45312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2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0"/>
      <c r="G7" s="20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0"/>
      <c r="G8" s="20"/>
      <c r="H8" s="26"/>
      <c r="I8" s="26"/>
      <c r="J8" s="21"/>
      <c r="K8" s="30"/>
      <c r="L8" s="28" t="str">
        <f>UPPER("Problème neige (non compté)")</f>
        <v>PROBLÈME NEIGE (NON COMPTÉ)</v>
      </c>
    </row>
    <row r="9" spans="1:12" ht="22.5" customHeight="1" x14ac:dyDescent="0.2">
      <c r="A9" s="16"/>
      <c r="B9" s="17">
        <v>0.41666666666666669</v>
      </c>
      <c r="C9" s="18"/>
      <c r="D9" s="32"/>
      <c r="E9" s="29"/>
      <c r="F9" s="30"/>
      <c r="G9" s="33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2"/>
      <c r="E10" s="26"/>
      <c r="F10" s="34"/>
      <c r="G10" s="33"/>
      <c r="H10" s="26"/>
      <c r="I10" s="26"/>
      <c r="J10" s="21"/>
      <c r="K10" s="35"/>
      <c r="L10" s="28" t="str">
        <f>UPPER("Diagramme de déploiement")</f>
        <v>DIAGRAMME DE DÉPLOIEMENT</v>
      </c>
    </row>
    <row r="11" spans="1:12" ht="22.5" customHeight="1" x14ac:dyDescent="0.2">
      <c r="A11" s="16"/>
      <c r="B11" s="17">
        <v>0.45833333333333331</v>
      </c>
      <c r="C11" s="18"/>
      <c r="D11" s="32"/>
      <c r="E11" s="19"/>
      <c r="F11" s="30"/>
      <c r="G11" s="35"/>
      <c r="H11" s="19"/>
      <c r="I11" s="19"/>
      <c r="J11" s="21"/>
      <c r="K11" s="31"/>
      <c r="L11" s="19"/>
    </row>
    <row r="12" spans="1:12" ht="30" x14ac:dyDescent="0.2">
      <c r="A12" s="16"/>
      <c r="B12" s="23">
        <v>0.47916666666666669</v>
      </c>
      <c r="C12" s="24"/>
      <c r="D12" s="36"/>
      <c r="E12" s="26"/>
      <c r="F12" s="30"/>
      <c r="G12" s="35"/>
      <c r="H12" s="26"/>
      <c r="I12" s="26"/>
      <c r="J12" s="21"/>
      <c r="K12" s="33"/>
      <c r="L12" s="28" t="str">
        <f>UPPER("Diagramme des cas d'utilisation simplifié")</f>
        <v>DIAGRAMME DES CAS D'UTILISATION SIMPLIFIÉ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2"/>
      <c r="L14" s="28" t="str">
        <f>UPPER("compréhension du sujet")</f>
        <v>COMPRÉHENSION DU SUJET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7"/>
      <c r="L16" s="28" t="str">
        <f>UPPER("Création du livrable 1")</f>
        <v>CRÉATION DU LIVRABLE 1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3"/>
      <c r="H17" s="19"/>
      <c r="I17" s="19"/>
      <c r="J17" s="21"/>
      <c r="K17" s="31"/>
      <c r="L17" s="19"/>
    </row>
    <row r="18" spans="1:12" ht="30" x14ac:dyDescent="0.2">
      <c r="A18" s="16"/>
      <c r="B18" s="23">
        <v>0.60416666666666663</v>
      </c>
      <c r="C18" s="38"/>
      <c r="D18" s="38"/>
      <c r="E18" s="38"/>
      <c r="F18" s="38"/>
      <c r="G18" s="35"/>
      <c r="H18" s="38"/>
      <c r="I18" s="38"/>
      <c r="J18" s="21"/>
      <c r="K18" s="20"/>
      <c r="L18" s="28" t="str">
        <f>UPPER("Création / Gestion du github / trello / drive")</f>
        <v>CRÉATION / GESTION DU GITHUB / TRELLO / DRIVE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33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3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37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36"/>
      <c r="H22" s="26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5">
      <c r="A27" s="40"/>
      <c r="B27" s="41" t="s">
        <v>3</v>
      </c>
      <c r="C27" s="40"/>
      <c r="D27" s="40"/>
      <c r="E27" s="40"/>
      <c r="F27" s="40"/>
      <c r="G27" s="41" t="s">
        <v>4</v>
      </c>
      <c r="H27" s="40"/>
      <c r="I27" s="40"/>
      <c r="J27" s="40"/>
      <c r="K27" s="40"/>
      <c r="L27" s="40"/>
    </row>
    <row r="28" spans="1:12" ht="22.5" customHeight="1" x14ac:dyDescent="0.2">
      <c r="A28" s="42"/>
      <c r="B28" s="72" t="s">
        <v>5</v>
      </c>
      <c r="C28" s="73"/>
      <c r="D28" s="73"/>
      <c r="E28" s="73"/>
      <c r="F28" s="42"/>
      <c r="G28" s="65" t="s">
        <v>6</v>
      </c>
      <c r="H28" s="64"/>
      <c r="I28" s="64"/>
      <c r="J28" s="42"/>
      <c r="K28" s="42"/>
      <c r="L28" s="42"/>
    </row>
    <row r="29" spans="1:12" ht="27" customHeight="1" x14ac:dyDescent="0.2">
      <c r="A29" s="42"/>
      <c r="B29" s="74" t="s">
        <v>7</v>
      </c>
      <c r="C29" s="75"/>
      <c r="D29" s="75"/>
      <c r="E29" s="75"/>
      <c r="F29" s="42"/>
      <c r="G29" s="74" t="s">
        <v>8</v>
      </c>
      <c r="H29" s="75"/>
      <c r="I29" s="75"/>
      <c r="J29" s="42"/>
      <c r="K29" s="42"/>
      <c r="L29" s="42"/>
    </row>
    <row r="30" spans="1:12" ht="22.5" customHeight="1" x14ac:dyDescent="0.2">
      <c r="A30" s="42"/>
      <c r="B30" s="60"/>
      <c r="C30" s="61"/>
      <c r="D30" s="61"/>
      <c r="E30" s="61"/>
      <c r="F30" s="42"/>
      <c r="G30" s="70" t="s">
        <v>9</v>
      </c>
      <c r="H30" s="76"/>
      <c r="I30" s="76"/>
      <c r="J30" s="42"/>
      <c r="K30" s="42"/>
      <c r="L30" s="42"/>
    </row>
    <row r="31" spans="1:12" ht="22.5" customHeight="1" x14ac:dyDescent="0.2">
      <c r="A31" s="42"/>
      <c r="B31" s="60"/>
      <c r="C31" s="61"/>
      <c r="D31" s="61"/>
      <c r="E31" s="61"/>
      <c r="F31" s="42"/>
      <c r="G31" s="70" t="s">
        <v>10</v>
      </c>
      <c r="H31" s="76"/>
      <c r="I31" s="76"/>
      <c r="J31" s="42"/>
      <c r="K31" s="42"/>
      <c r="L31" s="42"/>
    </row>
    <row r="32" spans="1:12" ht="22.5" customHeight="1" x14ac:dyDescent="0.2">
      <c r="A32" s="42"/>
      <c r="B32" s="60"/>
      <c r="C32" s="61"/>
      <c r="D32" s="61"/>
      <c r="E32" s="61"/>
      <c r="F32" s="42"/>
      <c r="G32" s="70" t="s">
        <v>11</v>
      </c>
      <c r="H32" s="76"/>
      <c r="I32" s="76"/>
      <c r="J32" s="42"/>
      <c r="K32" s="42"/>
      <c r="L32" s="42"/>
    </row>
    <row r="33" spans="1:12" ht="22.5" customHeight="1" x14ac:dyDescent="0.2">
      <c r="A33" s="42"/>
      <c r="B33" s="60"/>
      <c r="C33" s="61"/>
      <c r="D33" s="61"/>
      <c r="E33" s="61"/>
      <c r="F33" s="42"/>
      <c r="G33" s="70" t="s">
        <v>12</v>
      </c>
      <c r="H33" s="76"/>
      <c r="I33" s="76"/>
      <c r="J33" s="43"/>
      <c r="K33" s="42"/>
      <c r="L33" s="42"/>
    </row>
  </sheetData>
  <mergeCells count="10">
    <mergeCell ref="B31:E31"/>
    <mergeCell ref="B32:E32"/>
    <mergeCell ref="B33:E33"/>
    <mergeCell ref="B1:D1"/>
    <mergeCell ref="B28:E28"/>
    <mergeCell ref="G28:I28"/>
    <mergeCell ref="B29:E29"/>
    <mergeCell ref="G29:I29"/>
    <mergeCell ref="B30:E30"/>
    <mergeCell ref="E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  <outlinePr summaryBelow="0" summaryRight="0"/>
  </sheetPr>
  <dimension ref="A1:L33"/>
  <sheetViews>
    <sheetView showGridLines="0" topLeftCell="A10" workbookViewId="0">
      <selection activeCell="F25" sqref="F25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63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45383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45383</v>
      </c>
      <c r="D3" s="12">
        <f>C2+1</f>
        <v>45384</v>
      </c>
      <c r="E3" s="12">
        <f>C2+2</f>
        <v>45385</v>
      </c>
      <c r="F3" s="12">
        <f>C2+3</f>
        <v>45386</v>
      </c>
      <c r="G3" s="12">
        <f>C2+4</f>
        <v>45387</v>
      </c>
      <c r="H3" s="12">
        <f>C2+5</f>
        <v>45388</v>
      </c>
      <c r="I3" s="12">
        <f>C2+6</f>
        <v>45389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5"/>
      <c r="G6" s="25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29"/>
      <c r="G7" s="2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5"/>
      <c r="G8" s="2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29"/>
      <c r="G9" s="29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6"/>
      <c r="G10" s="26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19"/>
      <c r="G11" s="1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6"/>
      <c r="G12" s="26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8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30"/>
      <c r="E21" s="19"/>
      <c r="F21" s="19"/>
      <c r="G21" s="19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0"/>
      <c r="E22" s="26"/>
      <c r="F22" s="26"/>
      <c r="G22" s="26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8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4"/>
      <c r="D24" s="27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51</v>
      </c>
      <c r="C29" s="81"/>
      <c r="D29" s="81"/>
      <c r="E29" s="81"/>
      <c r="F29" s="42"/>
      <c r="G29" s="65" t="s">
        <v>37</v>
      </c>
      <c r="H29" s="64"/>
      <c r="I29" s="64"/>
      <c r="J29" s="42"/>
      <c r="K29" s="42"/>
      <c r="L29" s="42"/>
    </row>
    <row r="30" spans="1:12" ht="22.5" customHeight="1" x14ac:dyDescent="0.2">
      <c r="A30" s="42"/>
      <c r="B30" s="74" t="s">
        <v>47</v>
      </c>
      <c r="C30" s="77"/>
      <c r="D30" s="77"/>
      <c r="E30" s="77"/>
      <c r="F30" s="42"/>
      <c r="G30" s="70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41</v>
      </c>
      <c r="H32" s="43"/>
      <c r="I32" s="43"/>
      <c r="J32" s="43"/>
      <c r="K32" s="43"/>
      <c r="L32" s="43"/>
    </row>
    <row r="33" spans="7:12" ht="21.75" customHeight="1" x14ac:dyDescent="0.2">
      <c r="G33" s="71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  <outlinePr summaryBelow="0" summaryRight="0"/>
  </sheetPr>
  <dimension ref="A1:L35"/>
  <sheetViews>
    <sheetView showGridLines="0" topLeftCell="A16" workbookViewId="0">
      <selection activeCell="G30" sqref="G30:L34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63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45390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45390</v>
      </c>
      <c r="D3" s="12">
        <f>C2+1</f>
        <v>45391</v>
      </c>
      <c r="E3" s="12">
        <f>C2+2</f>
        <v>45392</v>
      </c>
      <c r="F3" s="12">
        <f>C2+3</f>
        <v>45393</v>
      </c>
      <c r="G3" s="12">
        <f>C2+4</f>
        <v>45394</v>
      </c>
      <c r="H3" s="12">
        <f>C2+5</f>
        <v>45395</v>
      </c>
      <c r="I3" s="12">
        <f>C2+6</f>
        <v>45396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35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35"/>
      <c r="G6" s="37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5"/>
      <c r="G7" s="37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5"/>
      <c r="E8" s="25"/>
      <c r="F8" s="35"/>
      <c r="G8" s="3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35"/>
      <c r="E9" s="29"/>
      <c r="F9" s="35"/>
      <c r="G9" s="35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5"/>
      <c r="E10" s="26"/>
      <c r="F10" s="35"/>
      <c r="G10" s="58"/>
      <c r="H10" s="26"/>
      <c r="I10" s="26"/>
      <c r="J10" s="21"/>
      <c r="K10" s="35"/>
      <c r="L10" s="28" t="str">
        <f>UPPER("Programmation")</f>
        <v>PROGRAMMATION</v>
      </c>
    </row>
    <row r="11" spans="1:12" ht="22.5" customHeight="1" x14ac:dyDescent="0.2">
      <c r="A11" s="16"/>
      <c r="B11" s="17">
        <v>0.45833333333333331</v>
      </c>
      <c r="C11" s="18"/>
      <c r="D11" s="35"/>
      <c r="E11" s="19"/>
      <c r="F11" s="20"/>
      <c r="G11" s="5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7"/>
      <c r="E12" s="26"/>
      <c r="F12" s="27"/>
      <c r="G12" s="59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UPPER("Repas (non compté)")</f>
        <v>REPAS (NON COMPTÉ)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58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59"/>
      <c r="H18" s="38"/>
      <c r="I18" s="38"/>
      <c r="J18" s="21"/>
      <c r="K18" s="37"/>
      <c r="L18" s="28" t="str">
        <f>UPPER("Bon de commande")</f>
        <v>BON DE COMMANDE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58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5"/>
      <c r="D20" s="38"/>
      <c r="E20" s="38"/>
      <c r="F20" s="38"/>
      <c r="G20" s="5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5"/>
      <c r="D21" s="19"/>
      <c r="E21" s="19"/>
      <c r="F21" s="19"/>
      <c r="G21" s="58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5"/>
      <c r="D22" s="26"/>
      <c r="E22" s="26"/>
      <c r="F22" s="26"/>
      <c r="G22" s="27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27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4"/>
      <c r="D24" s="24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52</v>
      </c>
      <c r="C29" s="81"/>
      <c r="D29" s="81"/>
      <c r="E29" s="81"/>
      <c r="F29" s="42"/>
      <c r="G29" s="65" t="s">
        <v>37</v>
      </c>
      <c r="H29" s="64"/>
      <c r="I29" s="64"/>
      <c r="J29" s="42"/>
      <c r="K29" s="42"/>
      <c r="L29" s="42"/>
    </row>
    <row r="30" spans="1:12" ht="22.5" customHeight="1" x14ac:dyDescent="0.2">
      <c r="A30" s="42"/>
      <c r="B30" s="74" t="s">
        <v>53</v>
      </c>
      <c r="C30" s="77"/>
      <c r="D30" s="77"/>
      <c r="E30" s="77"/>
      <c r="F30" s="42"/>
      <c r="G30" s="70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41</v>
      </c>
      <c r="H32" s="43"/>
      <c r="I32" s="43"/>
      <c r="J32" s="43"/>
      <c r="K32" s="43"/>
      <c r="L32" s="43"/>
    </row>
    <row r="33" spans="7:12" ht="21" customHeight="1" x14ac:dyDescent="0.2">
      <c r="G33" s="71" t="s">
        <v>49</v>
      </c>
      <c r="H33" s="43"/>
      <c r="I33" s="43"/>
      <c r="J33" s="43"/>
      <c r="K33" s="43"/>
      <c r="L33" s="43"/>
    </row>
    <row r="34" spans="7:12" ht="21" customHeight="1" x14ac:dyDescent="0.2">
      <c r="G34" s="71" t="s">
        <v>50</v>
      </c>
      <c r="H34" s="43"/>
      <c r="I34" s="43"/>
      <c r="J34" s="43"/>
      <c r="K34" s="43"/>
      <c r="L34" s="43"/>
    </row>
    <row r="35" spans="7:12" ht="12.75" x14ac:dyDescent="0.2"/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  <outlinePr summaryBelow="0" summaryRight="0"/>
  </sheetPr>
  <dimension ref="A1:L35"/>
  <sheetViews>
    <sheetView showGridLines="0" workbookViewId="0">
      <selection activeCell="I57" sqref="I57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63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45397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45397</v>
      </c>
      <c r="D3" s="12">
        <f>C2+1</f>
        <v>45398</v>
      </c>
      <c r="E3" s="12">
        <f>C2+2</f>
        <v>45399</v>
      </c>
      <c r="F3" s="12">
        <f>C2+3</f>
        <v>45400</v>
      </c>
      <c r="G3" s="12">
        <f>C2+4</f>
        <v>45401</v>
      </c>
      <c r="H3" s="12">
        <f>C2+5</f>
        <v>45402</v>
      </c>
      <c r="I3" s="12">
        <f>C2+6</f>
        <v>45403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5"/>
      <c r="D6" s="25"/>
      <c r="E6" s="25"/>
      <c r="F6" s="25"/>
      <c r="G6" s="25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29"/>
      <c r="D7" s="29"/>
      <c r="E7" s="29"/>
      <c r="F7" s="29"/>
      <c r="G7" s="2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5"/>
      <c r="D8" s="25"/>
      <c r="E8" s="25"/>
      <c r="F8" s="25"/>
      <c r="G8" s="2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29"/>
      <c r="D9" s="29"/>
      <c r="E9" s="29"/>
      <c r="F9" s="29"/>
      <c r="G9" s="29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6"/>
      <c r="D10" s="26"/>
      <c r="E10" s="26"/>
      <c r="F10" s="26"/>
      <c r="G10" s="26"/>
      <c r="H10" s="26"/>
      <c r="I10" s="26"/>
      <c r="J10" s="21"/>
      <c r="K10" s="35"/>
      <c r="L10" s="28" t="str">
        <f>UPPER("Programmation")</f>
        <v>PROGRAMMATION</v>
      </c>
    </row>
    <row r="11" spans="1:12" ht="22.5" customHeight="1" x14ac:dyDescent="0.2">
      <c r="A11" s="16"/>
      <c r="B11" s="17">
        <v>0.45833333333333331</v>
      </c>
      <c r="C11" s="19"/>
      <c r="D11" s="19"/>
      <c r="E11" s="19"/>
      <c r="F11" s="19"/>
      <c r="G11" s="1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6"/>
      <c r="D12" s="26"/>
      <c r="E12" s="26"/>
      <c r="F12" s="26"/>
      <c r="G12" s="26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9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6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9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8"/>
      <c r="H18" s="38"/>
      <c r="I18" s="38"/>
      <c r="J18" s="21"/>
      <c r="K18" s="37"/>
      <c r="L18" s="28" t="str">
        <f>UPPER("Bon de commande")</f>
        <v>BON DE COMMANDE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19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26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5">
      <c r="A29" s="42"/>
      <c r="B29" s="66" t="s">
        <v>54</v>
      </c>
      <c r="C29" s="64"/>
      <c r="D29" s="64"/>
      <c r="E29" s="64"/>
      <c r="F29" s="42"/>
      <c r="G29" s="65" t="s">
        <v>37</v>
      </c>
      <c r="H29" s="64"/>
      <c r="I29" s="64"/>
      <c r="J29" s="42"/>
      <c r="K29" s="42"/>
      <c r="L29" s="42"/>
    </row>
    <row r="30" spans="1:12" ht="22.5" customHeight="1" x14ac:dyDescent="0.25">
      <c r="A30" s="42"/>
      <c r="B30" s="67" t="s">
        <v>53</v>
      </c>
      <c r="C30" s="61"/>
      <c r="D30" s="61"/>
      <c r="E30" s="61"/>
      <c r="F30" s="42"/>
      <c r="G30" s="70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41</v>
      </c>
      <c r="H32" s="43"/>
      <c r="I32" s="43"/>
      <c r="J32" s="43"/>
      <c r="K32" s="43"/>
      <c r="L32" s="43"/>
    </row>
    <row r="33" spans="7:12" ht="21.75" customHeight="1" x14ac:dyDescent="0.2">
      <c r="G33" s="71" t="s">
        <v>49</v>
      </c>
      <c r="H33" s="43"/>
      <c r="I33" s="43"/>
      <c r="J33" s="43"/>
      <c r="K33" s="43"/>
      <c r="L33" s="43"/>
    </row>
    <row r="34" spans="7:12" ht="21.75" customHeight="1" x14ac:dyDescent="0.2">
      <c r="G34" s="71" t="s">
        <v>50</v>
      </c>
      <c r="H34" s="43"/>
      <c r="I34" s="43"/>
      <c r="J34" s="43"/>
      <c r="K34" s="43"/>
      <c r="L34" s="43"/>
    </row>
    <row r="35" spans="7:12" ht="12.75" x14ac:dyDescent="0.2"/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507A-C520-4346-B50F-230A66DB9B59}">
  <sheetPr>
    <tabColor rgb="FF00B050"/>
    <outlinePr summaryBelow="0" summaryRight="0"/>
  </sheetPr>
  <dimension ref="A1:L35"/>
  <sheetViews>
    <sheetView showGridLines="0" tabSelected="1" workbookViewId="0">
      <selection activeCell="F18" sqref="F18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63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9" t="s">
        <v>1</v>
      </c>
      <c r="C2" s="7">
        <v>45418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2">
        <f>C2</f>
        <v>45418</v>
      </c>
      <c r="D3" s="12">
        <f>C2+1</f>
        <v>45419</v>
      </c>
      <c r="E3" s="12">
        <f>C2+2</f>
        <v>45420</v>
      </c>
      <c r="F3" s="12">
        <f>C2+3</f>
        <v>45421</v>
      </c>
      <c r="G3" s="12">
        <f>C2+4</f>
        <v>45422</v>
      </c>
      <c r="H3" s="12">
        <f>C2+5</f>
        <v>45423</v>
      </c>
      <c r="I3" s="12">
        <f>C2+6</f>
        <v>45424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5"/>
      <c r="D6" s="25"/>
      <c r="E6" s="25"/>
      <c r="F6" s="25"/>
      <c r="G6" s="25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29"/>
      <c r="D7" s="29"/>
      <c r="E7" s="29"/>
      <c r="F7" s="29"/>
      <c r="G7" s="2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5"/>
      <c r="D8" s="25"/>
      <c r="E8" s="25"/>
      <c r="F8" s="25"/>
      <c r="G8" s="2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29"/>
      <c r="D9" s="29"/>
      <c r="E9" s="29"/>
      <c r="F9" s="29"/>
      <c r="G9" s="29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6"/>
      <c r="D10" s="26"/>
      <c r="E10" s="26"/>
      <c r="F10" s="26"/>
      <c r="G10" s="26"/>
      <c r="H10" s="26"/>
      <c r="I10" s="26"/>
      <c r="J10" s="21"/>
      <c r="K10" s="35"/>
      <c r="L10" s="28" t="str">
        <f>UPPER("Programmation")</f>
        <v>PROGRAMMATION</v>
      </c>
    </row>
    <row r="11" spans="1:12" ht="22.5" customHeight="1" x14ac:dyDescent="0.2">
      <c r="A11" s="16"/>
      <c r="B11" s="17">
        <v>0.45833333333333331</v>
      </c>
      <c r="C11" s="19"/>
      <c r="D11" s="19"/>
      <c r="E11" s="19"/>
      <c r="F11" s="19"/>
      <c r="G11" s="1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6"/>
      <c r="D12" s="26"/>
      <c r="E12" s="26"/>
      <c r="F12" s="26"/>
      <c r="G12" s="26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9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6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9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UPPER("Maquettage")</f>
        <v>MAQUETTAGE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8"/>
      <c r="H18" s="38"/>
      <c r="I18" s="38"/>
      <c r="J18" s="21"/>
      <c r="K18" s="37"/>
      <c r="L18" s="28" t="str">
        <f>UPPER("Bon de commande")</f>
        <v>BON DE COMMANDE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19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26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5">
      <c r="A29" s="42"/>
      <c r="B29" s="66" t="s">
        <v>48</v>
      </c>
      <c r="C29" s="64"/>
      <c r="D29" s="64"/>
      <c r="E29" s="64"/>
      <c r="F29" s="42"/>
      <c r="G29" s="65" t="s">
        <v>37</v>
      </c>
      <c r="H29" s="64"/>
      <c r="I29" s="64"/>
      <c r="J29" s="42"/>
      <c r="K29" s="42"/>
      <c r="L29" s="42"/>
    </row>
    <row r="30" spans="1:12" ht="22.5" customHeight="1" x14ac:dyDescent="0.25">
      <c r="A30" s="42"/>
      <c r="B30" s="67" t="s">
        <v>53</v>
      </c>
      <c r="C30" s="61"/>
      <c r="D30" s="61"/>
      <c r="E30" s="61"/>
      <c r="F30" s="42"/>
      <c r="G30" s="70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41</v>
      </c>
      <c r="H32" s="43"/>
      <c r="I32" s="43"/>
      <c r="J32" s="43"/>
      <c r="K32" s="43"/>
      <c r="L32" s="43"/>
    </row>
    <row r="33" spans="7:12" ht="21.75" customHeight="1" x14ac:dyDescent="0.2">
      <c r="G33" s="71" t="s">
        <v>49</v>
      </c>
      <c r="H33" s="43"/>
      <c r="I33" s="43"/>
      <c r="J33" s="43"/>
      <c r="K33" s="43"/>
      <c r="L33" s="43"/>
    </row>
    <row r="34" spans="7:12" ht="21.75" customHeight="1" x14ac:dyDescent="0.2">
      <c r="G34" s="71" t="s">
        <v>50</v>
      </c>
      <c r="H34" s="43"/>
      <c r="I34" s="43"/>
      <c r="J34" s="43"/>
      <c r="K34" s="43"/>
      <c r="L34" s="43"/>
    </row>
    <row r="35" spans="7:12" ht="18" customHeight="1" x14ac:dyDescent="0.2">
      <c r="G35" s="71" t="s">
        <v>55</v>
      </c>
      <c r="H35" s="43"/>
      <c r="I35" s="43"/>
      <c r="J35" s="43"/>
      <c r="K35" s="43"/>
      <c r="L35" s="43"/>
    </row>
  </sheetData>
  <mergeCells count="7">
    <mergeCell ref="B32:E32"/>
    <mergeCell ref="B1:E1"/>
    <mergeCell ref="E2:K2"/>
    <mergeCell ref="B29:E29"/>
    <mergeCell ref="G29:I29"/>
    <mergeCell ref="B30:E30"/>
    <mergeCell ref="B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L31"/>
  <sheetViews>
    <sheetView showGridLines="0" topLeftCell="A13" workbookViewId="0">
      <selection activeCell="G21" sqref="G21:G2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37.7109375" customWidth="1"/>
  </cols>
  <sheetData>
    <row r="1" spans="1:12" ht="27" x14ac:dyDescent="0.4">
      <c r="A1" s="1"/>
      <c r="B1" s="62" t="s">
        <v>0</v>
      </c>
      <c r="C1" s="63"/>
      <c r="D1" s="63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45313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45313</v>
      </c>
      <c r="D3" s="12">
        <f>C2+1</f>
        <v>45314</v>
      </c>
      <c r="E3" s="12">
        <f>C2+2</f>
        <v>45315</v>
      </c>
      <c r="F3" s="12">
        <f>C2+3</f>
        <v>45316</v>
      </c>
      <c r="G3" s="12">
        <f>C2+4</f>
        <v>45317</v>
      </c>
      <c r="H3" s="12">
        <f>C2+5</f>
        <v>45318</v>
      </c>
      <c r="I3" s="12">
        <f>C2+6</f>
        <v>45319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3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30"/>
      <c r="E7" s="29"/>
      <c r="F7" s="29"/>
      <c r="G7" s="30"/>
      <c r="H7" s="19"/>
      <c r="I7" s="19"/>
      <c r="J7" s="21"/>
      <c r="K7" s="31"/>
      <c r="L7" s="19"/>
    </row>
    <row r="8" spans="1:12" ht="30" x14ac:dyDescent="0.2">
      <c r="A8" s="16"/>
      <c r="B8" s="23">
        <v>0.39583333333333331</v>
      </c>
      <c r="C8" s="24"/>
      <c r="D8" s="30"/>
      <c r="E8" s="25"/>
      <c r="F8" s="25"/>
      <c r="G8" s="30"/>
      <c r="H8" s="26"/>
      <c r="I8" s="26"/>
      <c r="J8" s="21"/>
      <c r="K8" s="30"/>
      <c r="L8" s="28" t="str">
        <f>UPPER("Coupure réseaux (non comptée)")</f>
        <v>COUPURE RÉSEAUX (NON COMPTÉE)</v>
      </c>
    </row>
    <row r="9" spans="1:12" ht="22.5" customHeight="1" x14ac:dyDescent="0.2">
      <c r="A9" s="16"/>
      <c r="B9" s="17">
        <v>0.41666666666666669</v>
      </c>
      <c r="C9" s="18"/>
      <c r="D9" s="30"/>
      <c r="E9" s="29"/>
      <c r="F9" s="29"/>
      <c r="G9" s="30"/>
      <c r="H9" s="19"/>
      <c r="I9" s="19"/>
      <c r="J9" s="21"/>
      <c r="K9" s="31"/>
      <c r="L9" s="19"/>
    </row>
    <row r="10" spans="1:12" ht="30" x14ac:dyDescent="0.2">
      <c r="A10" s="16"/>
      <c r="B10" s="23">
        <v>0.4375</v>
      </c>
      <c r="C10" s="24"/>
      <c r="D10" s="30"/>
      <c r="E10" s="26"/>
      <c r="F10" s="26"/>
      <c r="G10" s="34"/>
      <c r="H10" s="26"/>
      <c r="I10" s="26"/>
      <c r="J10" s="21"/>
      <c r="K10" s="33"/>
      <c r="L10" s="28" t="str">
        <f>UPPER("Scénario d'un cas d'utilisation")</f>
        <v>SCÉNARIO D'UN CAS D'UTILISATION</v>
      </c>
    </row>
    <row r="11" spans="1:12" ht="22.5" customHeight="1" x14ac:dyDescent="0.2">
      <c r="A11" s="16"/>
      <c r="B11" s="17">
        <v>0.45833333333333331</v>
      </c>
      <c r="C11" s="18"/>
      <c r="D11" s="30"/>
      <c r="E11" s="19"/>
      <c r="F11" s="33"/>
      <c r="G11" s="33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34"/>
      <c r="E12" s="26"/>
      <c r="F12" s="33"/>
      <c r="G12" s="32"/>
      <c r="H12" s="26"/>
      <c r="I12" s="26"/>
      <c r="J12" s="21"/>
      <c r="K12" s="32"/>
      <c r="L12" s="28" t="str">
        <f>UPPER("Diagramme des exigences")</f>
        <v>DIAGRAMME DES EXIGENCES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9"/>
      <c r="L14" s="21"/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9"/>
      <c r="L16" s="21"/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2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2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30"/>
      <c r="D19" s="19"/>
      <c r="E19" s="19"/>
      <c r="F19" s="33"/>
      <c r="G19" s="32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0"/>
      <c r="D20" s="38"/>
      <c r="E20" s="38"/>
      <c r="F20" s="33"/>
      <c r="G20" s="32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0"/>
      <c r="D21" s="30"/>
      <c r="E21" s="19"/>
      <c r="F21" s="33"/>
      <c r="G21" s="32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0"/>
      <c r="D22" s="30"/>
      <c r="E22" s="26"/>
      <c r="F22" s="27"/>
      <c r="G22" s="36"/>
      <c r="H22" s="26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30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0"/>
      <c r="D24" s="30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13</v>
      </c>
      <c r="C29" s="73"/>
      <c r="D29" s="73"/>
      <c r="E29" s="73"/>
      <c r="F29" s="42"/>
      <c r="G29" s="65" t="s">
        <v>14</v>
      </c>
      <c r="H29" s="64"/>
      <c r="I29" s="64"/>
      <c r="J29" s="42"/>
      <c r="K29" s="42"/>
      <c r="L29" s="42"/>
    </row>
    <row r="30" spans="1:12" ht="22.5" customHeight="1" x14ac:dyDescent="0.2">
      <c r="A30" s="42"/>
      <c r="B30" s="74" t="s">
        <v>15</v>
      </c>
      <c r="C30" s="75"/>
      <c r="D30" s="75"/>
      <c r="E30" s="75"/>
      <c r="F30" s="42"/>
      <c r="G30" s="70" t="s">
        <v>16</v>
      </c>
      <c r="H30" s="43"/>
      <c r="I30" s="43"/>
      <c r="J30" s="42"/>
      <c r="K30" s="42"/>
      <c r="L30" s="42"/>
    </row>
    <row r="31" spans="1:12" ht="22.5" customHeight="1" x14ac:dyDescent="0.2">
      <c r="A31" s="42"/>
      <c r="B31" s="60"/>
      <c r="C31" s="61"/>
      <c r="D31" s="61"/>
      <c r="E31" s="61"/>
      <c r="F31" s="42"/>
      <c r="G31" s="70" t="s">
        <v>17</v>
      </c>
      <c r="H31" s="43"/>
      <c r="I31" s="43"/>
      <c r="J31" s="42"/>
      <c r="K31" s="42"/>
      <c r="L31" s="42"/>
    </row>
  </sheetData>
  <mergeCells count="6">
    <mergeCell ref="B31:E31"/>
    <mergeCell ref="E2:K2"/>
    <mergeCell ref="B1:D1"/>
    <mergeCell ref="B29:E29"/>
    <mergeCell ref="G29:I29"/>
    <mergeCell ref="B30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outlinePr summaryBelow="0" summaryRight="0"/>
  </sheetPr>
  <dimension ref="A1:L32"/>
  <sheetViews>
    <sheetView showGridLines="0" topLeftCell="A10" workbookViewId="0">
      <selection activeCell="G21" sqref="G21:G2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45320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45320</v>
      </c>
      <c r="D3" s="12">
        <f>C2+1</f>
        <v>45321</v>
      </c>
      <c r="E3" s="12">
        <f>C2+2</f>
        <v>45322</v>
      </c>
      <c r="F3" s="12">
        <f>C2+3</f>
        <v>45323</v>
      </c>
      <c r="G3" s="12">
        <f>C2+4</f>
        <v>45324</v>
      </c>
      <c r="H3" s="12">
        <f>C2+5</f>
        <v>45325</v>
      </c>
      <c r="I3" s="12">
        <f>C2+6</f>
        <v>45326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48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48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3"/>
      <c r="G7" s="48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3"/>
      <c r="G8" s="48"/>
      <c r="H8" s="26"/>
      <c r="I8" s="26"/>
      <c r="J8" s="21"/>
      <c r="K8" s="30"/>
      <c r="L8" s="28" t="str">
        <f>UPPER("Elaboration du livrable 3")</f>
        <v>ELABORATION DU LIVRABLE 3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2"/>
      <c r="G9" s="37"/>
      <c r="H9" s="19"/>
      <c r="I9" s="19"/>
      <c r="J9" s="21"/>
      <c r="K9" s="31"/>
      <c r="L9" s="19"/>
    </row>
    <row r="10" spans="1:12" ht="30" x14ac:dyDescent="0.2">
      <c r="A10" s="16"/>
      <c r="B10" s="23">
        <v>0.4375</v>
      </c>
      <c r="C10" s="24"/>
      <c r="D10" s="49"/>
      <c r="E10" s="26"/>
      <c r="F10" s="48"/>
      <c r="G10" s="37"/>
      <c r="H10" s="26"/>
      <c r="I10" s="26"/>
      <c r="J10" s="21"/>
      <c r="K10" s="35"/>
      <c r="L10" s="28" t="str">
        <f>UPPER("élaboration du diagramme de séquence")</f>
        <v>ÉLABORATION DU DIAGRAMME DE SÉQUENCE</v>
      </c>
    </row>
    <row r="11" spans="1:12" ht="22.5" customHeight="1" x14ac:dyDescent="0.2">
      <c r="A11" s="16"/>
      <c r="B11" s="17">
        <v>0.45833333333333331</v>
      </c>
      <c r="C11" s="18"/>
      <c r="D11" s="49"/>
      <c r="E11" s="19"/>
      <c r="F11" s="50"/>
      <c r="G11" s="37"/>
      <c r="H11" s="19"/>
      <c r="I11" s="19"/>
      <c r="J11" s="21"/>
      <c r="K11" s="31"/>
      <c r="L11" s="19"/>
    </row>
    <row r="12" spans="1:12" ht="30" x14ac:dyDescent="0.2">
      <c r="A12" s="16"/>
      <c r="B12" s="23">
        <v>0.47916666666666669</v>
      </c>
      <c r="C12" s="24"/>
      <c r="D12" s="51"/>
      <c r="E12" s="26"/>
      <c r="F12" s="52"/>
      <c r="G12" s="37"/>
      <c r="H12" s="26"/>
      <c r="I12" s="26"/>
      <c r="J12" s="21"/>
      <c r="K12" s="51"/>
      <c r="L12" s="28" t="str">
        <f>UPPER("compréhension du diagramme de séquence")</f>
        <v>COMPRÉHENSION DU DIAGRAMME DE SÉQUENCE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3"/>
      <c r="L14" s="28" t="str">
        <f>UPPER("mcd")</f>
        <v>MCD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2"/>
      <c r="L16" s="28" t="str">
        <f>UPPER("compréhension du sujet")</f>
        <v>COMPRÉHENSION DU SUJET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7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20"/>
      <c r="H18" s="38"/>
      <c r="I18" s="38"/>
      <c r="J18" s="21"/>
      <c r="K18" s="48"/>
      <c r="L18" s="28" t="str">
        <f>UPPER("Rectification du livrable 1")</f>
        <v>RECTIFICATION DU LIVRABLE 1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0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0"/>
      <c r="H20" s="38"/>
      <c r="I20" s="38"/>
      <c r="J20" s="21"/>
      <c r="K20" s="37"/>
      <c r="L20" s="28" t="str">
        <f>UPPER("Rectification du livrable 2")</f>
        <v>RECTIFICATION DU LIVRABLE 2</v>
      </c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20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27"/>
      <c r="H22" s="26"/>
      <c r="I22" s="38"/>
      <c r="J22" s="21"/>
      <c r="K22" s="20"/>
      <c r="L22" s="28" t="str">
        <f>UPPER("Gestion du github / trello / drive")</f>
        <v>GESTION DU GITHUB / TRELLO / DRIVE</v>
      </c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18</v>
      </c>
      <c r="C29" s="73"/>
      <c r="D29" s="73"/>
      <c r="E29" s="73"/>
      <c r="F29" s="42"/>
      <c r="G29" s="65" t="s">
        <v>19</v>
      </c>
      <c r="H29" s="64"/>
      <c r="I29" s="64"/>
      <c r="J29" s="42"/>
      <c r="K29" s="42"/>
      <c r="L29" s="42"/>
    </row>
    <row r="30" spans="1:12" ht="22.5" customHeight="1" x14ac:dyDescent="0.2">
      <c r="A30" s="42"/>
      <c r="B30" s="74" t="s">
        <v>20</v>
      </c>
      <c r="C30" s="75"/>
      <c r="D30" s="75"/>
      <c r="E30" s="75"/>
      <c r="F30" s="42"/>
      <c r="G30" s="70" t="s">
        <v>21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22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23</v>
      </c>
      <c r="H32" s="43"/>
      <c r="I32" s="43"/>
      <c r="J32" s="43"/>
      <c r="K32" s="43"/>
      <c r="L32" s="43"/>
    </row>
  </sheetData>
  <mergeCells count="7">
    <mergeCell ref="B31:E31"/>
    <mergeCell ref="B32:E32"/>
    <mergeCell ref="E2:K2"/>
    <mergeCell ref="B1:D1"/>
    <mergeCell ref="B29:E29"/>
    <mergeCell ref="G29:I29"/>
    <mergeCell ref="B30:E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  <outlinePr summaryBelow="0" summaryRight="0"/>
  </sheetPr>
  <dimension ref="A1:L33"/>
  <sheetViews>
    <sheetView showGridLines="0" topLeftCell="B7" workbookViewId="0">
      <selection activeCell="G17" sqref="G17:G2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45327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45327</v>
      </c>
      <c r="D3" s="12">
        <f>C2+1</f>
        <v>45328</v>
      </c>
      <c r="E3" s="12">
        <f>C2+2</f>
        <v>45329</v>
      </c>
      <c r="F3" s="12">
        <f>C2+3</f>
        <v>45330</v>
      </c>
      <c r="G3" s="12">
        <f>C2+4</f>
        <v>45331</v>
      </c>
      <c r="H3" s="12">
        <f>C2+5</f>
        <v>45332</v>
      </c>
      <c r="I3" s="12">
        <f>C2+6</f>
        <v>45333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3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2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20"/>
      <c r="G7" s="37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7"/>
      <c r="G8" s="37"/>
      <c r="H8" s="26"/>
      <c r="I8" s="26"/>
      <c r="J8" s="21"/>
      <c r="K8" s="30"/>
      <c r="L8" s="28" t="str">
        <f>UPPER("Planning prévisionnel sur 200h")</f>
        <v>PLANNING PRÉVISIONNEL SUR 200H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3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33"/>
      <c r="G10" s="30"/>
      <c r="H10" s="26"/>
      <c r="I10" s="26"/>
      <c r="J10" s="21"/>
      <c r="K10" s="35"/>
      <c r="L10" s="28" t="str">
        <f>UPPER("Dossier de tests")</f>
        <v>DOSSIER DE TESTS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20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6"/>
      <c r="E12" s="26"/>
      <c r="F12" s="30"/>
      <c r="G12" s="53"/>
      <c r="H12" s="26"/>
      <c r="I12" s="26"/>
      <c r="J12" s="21"/>
      <c r="K12" s="33"/>
      <c r="L12" s="28" t="str">
        <f>UPPER("Elaboration du livrable 4")</f>
        <v>ELABORATION DU LIVRABLE 4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2"/>
      <c r="L14" s="28" t="str">
        <f>UPPER("compréhension du sujet")</f>
        <v>COMPRÉHENSION DU SUJET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20"/>
      <c r="L16" s="28" t="str">
        <f>UPPER("Gestion du github / trello / drive")</f>
        <v>GESTION DU GITHUB / TRELLO / DRIVE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0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0"/>
      <c r="H18" s="38"/>
      <c r="I18" s="38"/>
      <c r="J18" s="21"/>
      <c r="K18" s="53"/>
      <c r="L18" s="28" t="str">
        <f>UPPER("Alarme incendie (non comptée)")</f>
        <v>ALARME INCENDIE (NON COMPTÉE)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5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35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35"/>
      <c r="H22" s="26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24</v>
      </c>
      <c r="C29" s="73"/>
      <c r="D29" s="73"/>
      <c r="E29" s="73"/>
      <c r="F29" s="42"/>
      <c r="G29" s="65" t="s">
        <v>25</v>
      </c>
      <c r="H29" s="64"/>
      <c r="I29" s="64"/>
      <c r="J29" s="42"/>
      <c r="K29" s="42"/>
      <c r="L29" s="42"/>
    </row>
    <row r="30" spans="1:12" ht="46.5" customHeight="1" x14ac:dyDescent="0.2">
      <c r="A30" s="42"/>
      <c r="B30" s="79" t="s">
        <v>26</v>
      </c>
      <c r="C30" s="80"/>
      <c r="D30" s="80"/>
      <c r="E30" s="80"/>
      <c r="F30" s="42"/>
      <c r="G30" s="78" t="s">
        <v>27</v>
      </c>
      <c r="H30" s="78"/>
      <c r="I30" s="78"/>
      <c r="J30" s="78"/>
      <c r="K30" s="78"/>
      <c r="L30" s="78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28</v>
      </c>
      <c r="H31" s="76"/>
      <c r="I31" s="76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0" t="s">
        <v>29</v>
      </c>
      <c r="H32" s="76"/>
      <c r="I32" s="76"/>
      <c r="J32" s="43"/>
      <c r="K32" s="43"/>
      <c r="L32" s="43"/>
    </row>
    <row r="33" spans="1:12" ht="22.5" customHeight="1" x14ac:dyDescent="0.2">
      <c r="A33" s="42"/>
      <c r="B33" s="60"/>
      <c r="C33" s="61"/>
      <c r="D33" s="61"/>
      <c r="E33" s="61"/>
      <c r="F33" s="42"/>
      <c r="G33" s="74" t="s">
        <v>30</v>
      </c>
      <c r="H33" s="77"/>
      <c r="I33" s="77"/>
      <c r="J33" s="43"/>
      <c r="K33" s="43"/>
      <c r="L33" s="43"/>
    </row>
  </sheetData>
  <mergeCells count="10">
    <mergeCell ref="B33:E33"/>
    <mergeCell ref="G33:I33"/>
    <mergeCell ref="B1:D1"/>
    <mergeCell ref="B29:E29"/>
    <mergeCell ref="G29:I29"/>
    <mergeCell ref="B30:E30"/>
    <mergeCell ref="B31:E31"/>
    <mergeCell ref="B32:E32"/>
    <mergeCell ref="E2:K2"/>
    <mergeCell ref="G30:L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outlinePr summaryBelow="0" summaryRight="0"/>
  </sheetPr>
  <dimension ref="A1:L32"/>
  <sheetViews>
    <sheetView showGridLines="0" topLeftCell="A13" workbookViewId="0">
      <selection activeCell="F25" sqref="F25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63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45334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45334</v>
      </c>
      <c r="D3" s="12">
        <f>C2+1</f>
        <v>45335</v>
      </c>
      <c r="E3" s="12">
        <f>C2+2</f>
        <v>45336</v>
      </c>
      <c r="F3" s="12">
        <f>C2+3</f>
        <v>45337</v>
      </c>
      <c r="G3" s="12">
        <f>C2+4</f>
        <v>45338</v>
      </c>
      <c r="H3" s="12">
        <f>C2+5</f>
        <v>45339</v>
      </c>
      <c r="I3" s="12">
        <f>C2+6</f>
        <v>45340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20"/>
      <c r="E7" s="29"/>
      <c r="F7" s="32"/>
      <c r="G7" s="32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0"/>
      <c r="E8" s="25"/>
      <c r="F8" s="30"/>
      <c r="G8" s="30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30"/>
      <c r="E9" s="29"/>
      <c r="F9" s="30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0"/>
      <c r="E10" s="26"/>
      <c r="F10" s="30"/>
      <c r="G10" s="30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30"/>
      <c r="E11" s="19"/>
      <c r="F11" s="19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7"/>
      <c r="E12" s="26"/>
      <c r="F12" s="25"/>
      <c r="G12" s="25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UPPER("Bon de commande")</f>
        <v>BON DE COMMANDE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30"/>
      <c r="G17" s="30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7"/>
      <c r="G18" s="30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54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54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54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31</v>
      </c>
      <c r="C29" s="81"/>
      <c r="D29" s="81"/>
      <c r="E29" s="81"/>
      <c r="F29" s="42"/>
      <c r="G29" s="65" t="s">
        <v>32</v>
      </c>
      <c r="H29" s="64"/>
      <c r="I29" s="64"/>
      <c r="J29" s="42"/>
      <c r="K29" s="42"/>
      <c r="L29" s="42"/>
    </row>
    <row r="30" spans="1:12" ht="22.5" customHeight="1" x14ac:dyDescent="0.2">
      <c r="A30" s="42"/>
      <c r="B30" s="74" t="s">
        <v>33</v>
      </c>
      <c r="C30" s="77"/>
      <c r="D30" s="77"/>
      <c r="E30" s="77"/>
      <c r="F30" s="42"/>
      <c r="G30" s="70" t="s">
        <v>34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35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36</v>
      </c>
      <c r="H32" s="43"/>
      <c r="I32" s="43"/>
      <c r="J32" s="43"/>
      <c r="K32" s="43"/>
      <c r="L32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outlinePr summaryBelow="0" summaryRight="0"/>
  </sheetPr>
  <dimension ref="A1:L32"/>
  <sheetViews>
    <sheetView showGridLines="0" topLeftCell="A4" workbookViewId="0">
      <selection activeCell="G17" sqref="G17:G2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63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45341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45341</v>
      </c>
      <c r="D3" s="12">
        <f>C2+1</f>
        <v>45342</v>
      </c>
      <c r="E3" s="12">
        <f>C2+2</f>
        <v>45343</v>
      </c>
      <c r="F3" s="12">
        <f>C2+3</f>
        <v>45344</v>
      </c>
      <c r="G3" s="12">
        <f>C2+4</f>
        <v>45345</v>
      </c>
      <c r="H3" s="12">
        <f>C2+5</f>
        <v>45346</v>
      </c>
      <c r="I3" s="12">
        <f>C2+6</f>
        <v>45347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54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54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18"/>
      <c r="G7" s="54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4"/>
      <c r="G8" s="54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18"/>
      <c r="G9" s="54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4"/>
      <c r="G10" s="54"/>
      <c r="H10" s="26"/>
      <c r="I10" s="26"/>
      <c r="J10" s="21"/>
      <c r="K10" s="32"/>
      <c r="L10" s="28" t="str">
        <f>UPPER("compréhension du sujet")</f>
        <v>COMPRÉHENSION DU SUJET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18"/>
      <c r="G11" s="54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4"/>
      <c r="G12" s="54"/>
      <c r="H12" s="26"/>
      <c r="I12" s="26"/>
      <c r="J12" s="21"/>
      <c r="K12" s="20"/>
      <c r="L12" s="28" t="str">
        <f>UPPER("Gestion du github / trello / drive")</f>
        <v>GESTION DU GITHUB / TRELLO / DRIVE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53"/>
      <c r="L14" s="28" t="str">
        <f>UPPER("Correction des livrables")</f>
        <v>CORRECTION DES LIVRABLES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9"/>
      <c r="L16" s="21"/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54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54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30"/>
      <c r="D19" s="19"/>
      <c r="E19" s="19"/>
      <c r="F19" s="19"/>
      <c r="G19" s="54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0"/>
      <c r="D20" s="38"/>
      <c r="E20" s="38"/>
      <c r="F20" s="38"/>
      <c r="G20" s="54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0"/>
      <c r="D21" s="19"/>
      <c r="E21" s="19"/>
      <c r="F21" s="50"/>
      <c r="G21" s="54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7"/>
      <c r="D22" s="38"/>
      <c r="E22" s="26"/>
      <c r="F22" s="52"/>
      <c r="G22" s="27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5</v>
      </c>
      <c r="C29" s="81"/>
      <c r="D29" s="81"/>
      <c r="E29" s="81"/>
      <c r="F29" s="42"/>
      <c r="G29" s="65" t="s">
        <v>37</v>
      </c>
      <c r="H29" s="64"/>
      <c r="I29" s="64"/>
      <c r="J29" s="42"/>
      <c r="K29" s="42"/>
      <c r="L29" s="42"/>
    </row>
    <row r="30" spans="1:12" ht="22.5" customHeight="1" x14ac:dyDescent="0.2">
      <c r="A30" s="42"/>
      <c r="B30" s="74" t="s">
        <v>38</v>
      </c>
      <c r="C30" s="77"/>
      <c r="D30" s="77"/>
      <c r="E30" s="77"/>
      <c r="F30" s="42"/>
      <c r="G30" s="70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41</v>
      </c>
      <c r="H32" s="43"/>
      <c r="I32" s="43"/>
      <c r="J32" s="43"/>
      <c r="K32" s="43"/>
      <c r="L32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outlinePr summaryBelow="0" summaryRight="0"/>
  </sheetPr>
  <dimension ref="A1:L33"/>
  <sheetViews>
    <sheetView showGridLines="0" topLeftCell="A19" workbookViewId="0">
      <selection activeCell="C19" sqref="C19:C24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63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45362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45362</v>
      </c>
      <c r="D3" s="12">
        <f>C2+1</f>
        <v>45363</v>
      </c>
      <c r="E3" s="12">
        <f>C2+2</f>
        <v>45364</v>
      </c>
      <c r="F3" s="12">
        <f>C2+3</f>
        <v>45365</v>
      </c>
      <c r="G3" s="12">
        <f>C2+4</f>
        <v>45366</v>
      </c>
      <c r="H3" s="12">
        <f>C2+5</f>
        <v>45367</v>
      </c>
      <c r="I3" s="12">
        <f>C2+6</f>
        <v>45368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26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18"/>
      <c r="G7" s="18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4"/>
      <c r="G8" s="24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18"/>
      <c r="G9" s="18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4"/>
      <c r="G10" s="24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30"/>
      <c r="G11" s="18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7"/>
      <c r="G12" s="24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26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27"/>
      <c r="D19" s="19"/>
      <c r="E19" s="19"/>
      <c r="F19" s="19"/>
      <c r="G19" s="18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54"/>
      <c r="D20" s="38"/>
      <c r="E20" s="38"/>
      <c r="F20" s="38"/>
      <c r="G20" s="24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54"/>
      <c r="D21" s="19"/>
      <c r="E21" s="19"/>
      <c r="F21" s="50"/>
      <c r="G21" s="18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54"/>
      <c r="D22" s="38"/>
      <c r="E22" s="26"/>
      <c r="F22" s="52"/>
      <c r="G22" s="24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54"/>
      <c r="D23" s="19"/>
      <c r="E23" s="19"/>
      <c r="F23" s="19"/>
      <c r="G23" s="18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54"/>
      <c r="D24" s="38"/>
      <c r="E24" s="21"/>
      <c r="F24" s="21"/>
      <c r="G24" s="24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42</v>
      </c>
      <c r="C29" s="81"/>
      <c r="D29" s="81"/>
      <c r="E29" s="81"/>
      <c r="F29" s="42"/>
      <c r="G29" s="65" t="s">
        <v>37</v>
      </c>
      <c r="H29" s="64"/>
      <c r="I29" s="64"/>
      <c r="J29" s="42"/>
      <c r="K29" s="42"/>
      <c r="L29" s="42"/>
    </row>
    <row r="30" spans="1:12" ht="22.5" customHeight="1" x14ac:dyDescent="0.2">
      <c r="A30" s="42"/>
      <c r="B30" s="74" t="s">
        <v>43</v>
      </c>
      <c r="C30" s="77"/>
      <c r="D30" s="77"/>
      <c r="E30" s="77"/>
      <c r="F30" s="42"/>
      <c r="G30" s="70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41</v>
      </c>
      <c r="H32" s="43"/>
      <c r="I32" s="43"/>
      <c r="J32" s="43"/>
      <c r="K32" s="43"/>
      <c r="L32" s="43"/>
    </row>
    <row r="33" spans="7:12" ht="22.5" customHeight="1" x14ac:dyDescent="0.2">
      <c r="G33" s="71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outlinePr summaryBelow="0" summaryRight="0"/>
  </sheetPr>
  <dimension ref="A1:L33"/>
  <sheetViews>
    <sheetView showGridLines="0" topLeftCell="A16" workbookViewId="0">
      <selection activeCell="F20" sqref="F20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63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45369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45369</v>
      </c>
      <c r="D3" s="12">
        <f>C2+1</f>
        <v>45370</v>
      </c>
      <c r="E3" s="12">
        <f>C2+2</f>
        <v>45371</v>
      </c>
      <c r="F3" s="12">
        <f>C2+3</f>
        <v>45372</v>
      </c>
      <c r="G3" s="12">
        <f>C2+4</f>
        <v>45373</v>
      </c>
      <c r="H3" s="12">
        <f>C2+5</f>
        <v>45374</v>
      </c>
      <c r="I3" s="12">
        <f>C2+6</f>
        <v>45375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0"/>
      <c r="G7" s="55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0"/>
      <c r="G8" s="5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0"/>
      <c r="G9" s="56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30"/>
      <c r="G10" s="57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30"/>
      <c r="G11" s="57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7"/>
      <c r="G12" s="57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55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55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5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57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57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27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4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44</v>
      </c>
      <c r="C29" s="81"/>
      <c r="D29" s="81"/>
      <c r="E29" s="81"/>
      <c r="F29" s="42"/>
      <c r="G29" s="65" t="s">
        <v>37</v>
      </c>
      <c r="H29" s="64"/>
      <c r="I29" s="64"/>
      <c r="J29" s="42"/>
      <c r="K29" s="42"/>
      <c r="L29" s="42"/>
    </row>
    <row r="30" spans="1:12" ht="22.5" customHeight="1" x14ac:dyDescent="0.2">
      <c r="A30" s="42"/>
      <c r="B30" s="74" t="s">
        <v>45</v>
      </c>
      <c r="C30" s="77"/>
      <c r="D30" s="77"/>
      <c r="E30" s="77"/>
      <c r="F30" s="42"/>
      <c r="G30" s="70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41</v>
      </c>
      <c r="H32" s="43"/>
      <c r="I32" s="43"/>
      <c r="J32" s="43"/>
      <c r="K32" s="43"/>
      <c r="L32" s="43"/>
    </row>
    <row r="33" spans="7:12" ht="19.5" customHeight="1" x14ac:dyDescent="0.2">
      <c r="G33" s="71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  <outlinePr summaryBelow="0" summaryRight="0"/>
  </sheetPr>
  <dimension ref="A1:L33"/>
  <sheetViews>
    <sheetView showGridLines="0" topLeftCell="A10" workbookViewId="0">
      <selection activeCell="G5" sqref="G5:G1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2" t="s">
        <v>0</v>
      </c>
      <c r="C1" s="63"/>
      <c r="D1" s="63"/>
      <c r="E1" s="63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45376</v>
      </c>
      <c r="D2" s="8"/>
      <c r="E2" s="69" t="s">
        <v>2</v>
      </c>
      <c r="F2" s="69"/>
      <c r="G2" s="69"/>
      <c r="H2" s="69"/>
      <c r="I2" s="69"/>
      <c r="J2" s="69"/>
      <c r="K2" s="69"/>
      <c r="L2" s="9"/>
    </row>
    <row r="3" spans="1:12" ht="36" customHeight="1" x14ac:dyDescent="0.2">
      <c r="A3" s="10"/>
      <c r="B3" s="10"/>
      <c r="C3" s="11">
        <f>C2</f>
        <v>45376</v>
      </c>
      <c r="D3" s="12">
        <f>C2+1</f>
        <v>45377</v>
      </c>
      <c r="E3" s="12">
        <f>C2+2</f>
        <v>45378</v>
      </c>
      <c r="F3" s="12">
        <f>C2+3</f>
        <v>45379</v>
      </c>
      <c r="G3" s="12">
        <f>C2+4</f>
        <v>45380</v>
      </c>
      <c r="H3" s="12">
        <f>C2+5</f>
        <v>45381</v>
      </c>
      <c r="I3" s="12">
        <f>C2+6</f>
        <v>45382</v>
      </c>
      <c r="J3" s="10"/>
      <c r="K3" s="10"/>
      <c r="L3" s="10"/>
    </row>
    <row r="4" spans="1:12" ht="22.5" customHeight="1" x14ac:dyDescent="0.2">
      <c r="A4" s="13"/>
      <c r="B4" s="14"/>
      <c r="C4" s="68" t="str">
        <f>UPPER(TEXT(C3, "JJJJ"))</f>
        <v>LUNDI</v>
      </c>
      <c r="D4" s="68" t="str">
        <f t="shared" ref="D4:I4" si="0">UPPER(TEXT(D3, "JJJJ"))</f>
        <v>MARDI</v>
      </c>
      <c r="E4" s="68" t="str">
        <f t="shared" si="0"/>
        <v>MERCREDI</v>
      </c>
      <c r="F4" s="68" t="str">
        <f t="shared" si="0"/>
        <v>JEUDI</v>
      </c>
      <c r="G4" s="68" t="str">
        <f t="shared" si="0"/>
        <v>VENDREDI</v>
      </c>
      <c r="H4" s="68" t="str">
        <f t="shared" si="0"/>
        <v>SAMEDI</v>
      </c>
      <c r="I4" s="68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30"/>
      <c r="G5" s="3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30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30"/>
      <c r="E7" s="29"/>
      <c r="F7" s="30"/>
      <c r="G7" s="30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0"/>
      <c r="E8" s="25"/>
      <c r="F8" s="30"/>
      <c r="G8" s="30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0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6"/>
      <c r="G10" s="30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19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6"/>
      <c r="G12" s="27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26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30"/>
      <c r="G21" s="50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27"/>
      <c r="G22" s="52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30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7"/>
      <c r="D24" s="27"/>
      <c r="E24" s="21"/>
      <c r="F24" s="21"/>
      <c r="G24" s="24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72" t="s">
        <v>18</v>
      </c>
      <c r="C29" s="81"/>
      <c r="D29" s="81"/>
      <c r="E29" s="81"/>
      <c r="F29" s="42"/>
      <c r="G29" s="65" t="s">
        <v>37</v>
      </c>
      <c r="H29" s="64"/>
      <c r="I29" s="64"/>
      <c r="J29" s="42"/>
      <c r="K29" s="42"/>
      <c r="L29" s="42"/>
    </row>
    <row r="30" spans="1:12" ht="22.5" customHeight="1" x14ac:dyDescent="0.2">
      <c r="A30" s="42"/>
      <c r="B30" s="74" t="s">
        <v>46</v>
      </c>
      <c r="C30" s="77"/>
      <c r="D30" s="77"/>
      <c r="E30" s="77"/>
      <c r="F30" s="42"/>
      <c r="G30" s="70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0"/>
      <c r="C31" s="61"/>
      <c r="D31" s="61"/>
      <c r="E31" s="61"/>
      <c r="F31" s="42"/>
      <c r="G31" s="71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0"/>
      <c r="C32" s="61"/>
      <c r="D32" s="61"/>
      <c r="E32" s="61"/>
      <c r="F32" s="42"/>
      <c r="G32" s="71" t="s">
        <v>41</v>
      </c>
      <c r="H32" s="43"/>
      <c r="I32" s="43"/>
      <c r="J32" s="43"/>
      <c r="K32" s="43"/>
      <c r="L32" s="43"/>
    </row>
    <row r="33" spans="7:12" ht="20.25" customHeight="1" x14ac:dyDescent="0.2">
      <c r="G33" s="71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Semaine 1</vt:lpstr>
      <vt:lpstr>Semaine 2</vt:lpstr>
      <vt:lpstr>Semaine 3</vt:lpstr>
      <vt:lpstr>Semaine 4</vt:lpstr>
      <vt:lpstr>Semaine 5</vt:lpstr>
      <vt:lpstr>Semaine 6</vt:lpstr>
      <vt:lpstr>Semaine 7</vt:lpstr>
      <vt:lpstr>Semaine 8</vt:lpstr>
      <vt:lpstr>Semaine 9</vt:lpstr>
      <vt:lpstr>Semaine 10</vt:lpstr>
      <vt:lpstr>Semaine 11</vt:lpstr>
      <vt:lpstr>Semaine 12</vt:lpstr>
      <vt:lpstr>Semaine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Joris HURTEL</cp:lastModifiedBy>
  <dcterms:modified xsi:type="dcterms:W3CDTF">2024-04-18T15:01:25Z</dcterms:modified>
</cp:coreProperties>
</file>