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771"/>
  </bookViews>
  <sheets>
    <sheet name="MS EXCEL - ONLINE LESSONS" sheetId="23" r:id="rId1"/>
    <sheet name="Concatenate" sheetId="8" r:id="rId2"/>
    <sheet name="Left" sheetId="5" r:id="rId3"/>
    <sheet name="Right" sheetId="22" r:id="rId4"/>
    <sheet name="Mid" sheetId="6" r:id="rId5"/>
    <sheet name="Rept" sheetId="9" r:id="rId6"/>
    <sheet name="Trim" sheetId="11" r:id="rId7"/>
    <sheet name="Len" sheetId="16" r:id="rId8"/>
    <sheet name="Substitute" sheetId="17" r:id="rId9"/>
    <sheet name="Find" sheetId="21" r:id="rId10"/>
    <sheet name="Search" sheetId="18" r:id="rId11"/>
  </sheets>
  <definedNames>
    <definedName name="_xlnm._FilterDatabase" localSheetId="6" hidden="1">Trim!$A$1:$B$4</definedName>
  </definedNames>
  <calcPr calcId="162913"/>
</workbook>
</file>

<file path=xl/calcChain.xml><?xml version="1.0" encoding="utf-8"?>
<calcChain xmlns="http://schemas.openxmlformats.org/spreadsheetml/2006/main">
  <c r="F2" i="9" l="1"/>
  <c r="F3" i="9"/>
  <c r="F4" i="9"/>
  <c r="F5" i="9"/>
  <c r="C2" i="9"/>
  <c r="C3" i="9"/>
  <c r="C4" i="9"/>
  <c r="C5" i="9"/>
  <c r="B1" i="16"/>
  <c r="D10" i="21"/>
  <c r="D11" i="21"/>
  <c r="D9" i="21"/>
  <c r="E2" i="21"/>
  <c r="E3" i="21"/>
  <c r="E1" i="21"/>
  <c r="D2" i="21"/>
  <c r="D3" i="21"/>
  <c r="D1" i="21"/>
  <c r="E11" i="21"/>
  <c r="E10" i="21"/>
  <c r="E9" i="21"/>
  <c r="F4" i="6"/>
  <c r="E5" i="21"/>
  <c r="C5" i="21"/>
  <c r="F5" i="6"/>
  <c r="F6" i="6"/>
  <c r="F7" i="6"/>
  <c r="F8" i="6"/>
  <c r="B2" i="6"/>
  <c r="B2" i="22"/>
  <c r="B2" i="5"/>
  <c r="D1" i="8"/>
  <c r="D13" i="8"/>
  <c r="E19" i="8"/>
  <c r="D19" i="8"/>
  <c r="D15" i="8"/>
  <c r="D14" i="8"/>
  <c r="D2" i="8"/>
  <c r="D3" i="8"/>
  <c r="D8" i="8"/>
  <c r="D9" i="8"/>
  <c r="D7" i="8"/>
  <c r="C3" i="6" l="1"/>
  <c r="C4" i="6"/>
  <c r="C5" i="6"/>
  <c r="C6" i="6"/>
  <c r="C7" i="6"/>
  <c r="C8" i="6"/>
  <c r="C9" i="6"/>
  <c r="C2" i="6"/>
  <c r="C3" i="22"/>
  <c r="C4" i="22"/>
  <c r="C5" i="22"/>
  <c r="C6" i="22"/>
  <c r="C7" i="22"/>
  <c r="C8" i="22"/>
  <c r="C9" i="22"/>
  <c r="C2" i="22"/>
  <c r="B3" i="22" l="1"/>
  <c r="B4" i="22"/>
  <c r="B5" i="22"/>
  <c r="B6" i="22"/>
  <c r="B7" i="22"/>
  <c r="B8" i="22"/>
  <c r="B9" i="22"/>
  <c r="B3" i="5"/>
  <c r="B4" i="5"/>
  <c r="B5" i="5"/>
  <c r="B6" i="5"/>
  <c r="B7" i="5"/>
  <c r="B8" i="5"/>
  <c r="C8" i="18" l="1"/>
  <c r="C7" i="18"/>
  <c r="B5" i="16"/>
  <c r="C5" i="16" s="1"/>
  <c r="B6" i="16"/>
  <c r="C6" i="16" s="1"/>
  <c r="B7" i="16"/>
  <c r="C7" i="16" s="1"/>
  <c r="B9" i="17"/>
  <c r="B10" i="17"/>
  <c r="B8" i="17"/>
  <c r="G5" i="17"/>
  <c r="G2" i="17"/>
  <c r="C3" i="16"/>
  <c r="B3" i="6"/>
  <c r="B4" i="6"/>
  <c r="B5" i="6"/>
  <c r="B6" i="6"/>
  <c r="B7" i="6"/>
  <c r="B8" i="6"/>
  <c r="B9" i="6"/>
  <c r="G9" i="21" l="1"/>
  <c r="B2" i="11"/>
  <c r="B3" i="16" l="1"/>
  <c r="B2" i="16"/>
  <c r="E2" i="5" l="1"/>
  <c r="E6" i="16" l="1"/>
  <c r="E7" i="16"/>
  <c r="E5" i="16"/>
  <c r="G10" i="21" l="1"/>
  <c r="G11" i="21"/>
  <c r="B3" i="11"/>
  <c r="B4" i="11"/>
  <c r="B5" i="11"/>
  <c r="B5" i="18" l="1"/>
  <c r="B4" i="18"/>
  <c r="D2" i="18"/>
  <c r="D1" i="18"/>
  <c r="E3" i="5" l="1"/>
  <c r="E4" i="5"/>
  <c r="E5" i="5"/>
  <c r="E6" i="5"/>
  <c r="E7" i="5"/>
  <c r="E8" i="5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Հաշվում է նաև չերևացող սիմվոլները: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Հաշվում է նաև չերևացող սիմվոլները: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Հաշվեցինք ստորակետների քանակը, գումարեցինք մեկ:</t>
        </r>
      </text>
    </comment>
  </commentList>
</comments>
</file>

<file path=xl/sharedStrings.xml><?xml version="1.0" encoding="utf-8"?>
<sst xmlns="http://schemas.openxmlformats.org/spreadsheetml/2006/main" count="107" uniqueCount="104">
  <si>
    <t>Հեռախոսահամարներ</t>
  </si>
  <si>
    <t>095357489</t>
  </si>
  <si>
    <t>043658924</t>
  </si>
  <si>
    <t>043658925</t>
  </si>
  <si>
    <t>094658926</t>
  </si>
  <si>
    <t>096658930</t>
  </si>
  <si>
    <t>055658927</t>
  </si>
  <si>
    <t>Նշված տեքստի ձախ կողմից արտահանում է նշված թվով սիմվոլներ:</t>
  </si>
  <si>
    <t>Շտրիխ կոդեր որոնց միջի մի քանի թիվը նշանակում է ռեգիոն:</t>
  </si>
  <si>
    <t>Նշված տեքստի նշված դիրքից արտահանում է նշված թվով սիմվոլներ:</t>
  </si>
  <si>
    <t>Լուսինե</t>
  </si>
  <si>
    <t>Կապակցում է նշված հղումները և/կամ տեքստային հաստատունները:</t>
  </si>
  <si>
    <t>Անվանում</t>
  </si>
  <si>
    <t>Նշված տեքստը կրկնում է նշված անգամ:</t>
  </si>
  <si>
    <t>Ջնջում է տեքստի ավելորդ պրոբելները` թողնելով միայն մեկականները բառերի արանքում:</t>
  </si>
  <si>
    <t xml:space="preserve"> =LEN(A1)</t>
  </si>
  <si>
    <t>ջնջել, ջնջել ավելորդ պրոբելները, անպայման ջնջել:</t>
  </si>
  <si>
    <t>margaryan.mayis@!gmail.com</t>
  </si>
  <si>
    <t>lusinehovhannisyan@!gmail.com</t>
  </si>
  <si>
    <t>Նշված տեքստի աջ կողմից արտահանում է նշված թվով սիմվոլներ:</t>
  </si>
  <si>
    <t>096658929</t>
  </si>
  <si>
    <t>Արտահանված հարկային կոդ</t>
  </si>
  <si>
    <t>Մշակված կոդ</t>
  </si>
  <si>
    <t>MS EXCEL - ONLINE LESSONS FACEBOOK PAGE</t>
  </si>
  <si>
    <t>www.fb.com/excel.lessons</t>
  </si>
  <si>
    <t>"Excelist" club</t>
  </si>
  <si>
    <t>www.fb.com/groups/excelist</t>
  </si>
  <si>
    <t>MS EXCEL - ONLINE LESSONS YOUTUBE CHANNEL</t>
  </si>
  <si>
    <t>www.youtube.com/c/MsExcelOnlineLessons</t>
  </si>
  <si>
    <t>Հաշվում է տեքստի սիմվոլների քանակը` ներառյալ չերևացողները:</t>
  </si>
  <si>
    <t>Տեքստում նշված տեքստը փոխարինում է ուրիշ տրված տեքստով:</t>
  </si>
  <si>
    <t>բնաջնջե'լ</t>
  </si>
  <si>
    <t xml:space="preserve"> =SEARCH("գ",A5)</t>
  </si>
  <si>
    <t>Գրիգոր Գրիգորյան</t>
  </si>
  <si>
    <t>Գտնում է փնտրվող տեքստի դիրքը տեքստում` սկսած սկզբից: Զգայուն է մեծատառ/փոքրատառի նկատմամբ:</t>
  </si>
  <si>
    <t>Գտնում է փնտրվող տեքստի դիրքը տեքստում` սկսած սկզբից: Զգայուն չէ մեծատառ/փոքրատառի նկատմամբ:</t>
  </si>
  <si>
    <t xml:space="preserve"> =FIND("գ",A4)</t>
  </si>
  <si>
    <t xml:space="preserve"> =CONCATENATE(A1," բաժանորդի պարտքը կազմում է ",B1," ՀՀ դրամ:")</t>
  </si>
  <si>
    <t xml:space="preserve">  մահֆյկհ կյֆս  կլֆյսֆկյ                      </t>
  </si>
  <si>
    <t>Araqsya</t>
  </si>
  <si>
    <t>Արաքսյա</t>
  </si>
  <si>
    <t>Կոդ</t>
  </si>
  <si>
    <t>Տեսակ</t>
  </si>
  <si>
    <t>5873201</t>
  </si>
  <si>
    <t>6135001</t>
  </si>
  <si>
    <t>6363701</t>
  </si>
  <si>
    <t>01</t>
  </si>
  <si>
    <t>02</t>
  </si>
  <si>
    <t>Կանացի</t>
  </si>
  <si>
    <t>Տղամարդու</t>
  </si>
  <si>
    <t>պ-ն Մարգարյան</t>
  </si>
  <si>
    <t>պ-ն Լոքյան</t>
  </si>
  <si>
    <t>պ-ն Հարությունյան</t>
  </si>
  <si>
    <t>պ-ն Համբարձումյան</t>
  </si>
  <si>
    <t>Ազգանուններ</t>
  </si>
  <si>
    <t>Մեղավոր1</t>
  </si>
  <si>
    <t>Մեղավոր2</t>
  </si>
  <si>
    <t>Մեղավոր3</t>
  </si>
  <si>
    <t>Մեղավոր4</t>
  </si>
  <si>
    <t>Անուն</t>
  </si>
  <si>
    <t xml:space="preserve"> =TRIM(A5)</t>
  </si>
  <si>
    <t>Լուսինե  Ավետիսյան</t>
  </si>
  <si>
    <t xml:space="preserve">  Լուսինե Ավետիսյան         </t>
  </si>
  <si>
    <t>Հայկուհի Լալայան</t>
  </si>
  <si>
    <t xml:space="preserve"> Հայկուհի   Լալայան   </t>
  </si>
  <si>
    <t xml:space="preserve"> =SUBSTITUTE(A2,"ջնջել",A2)</t>
  </si>
  <si>
    <t>margaryan.mayis@gmail.com</t>
  </si>
  <si>
    <t>lusinehovhannisyan@yandex.ru</t>
  </si>
  <si>
    <t>Օրա՞նժ, թե՞ ոչ</t>
  </si>
  <si>
    <t xml:space="preserve"> =RIGHT(B2,2)</t>
  </si>
  <si>
    <t xml:space="preserve">յդկհ'ս    ակյֆ
հակֆհլ         </t>
  </si>
  <si>
    <t>Armen Marina Karen Lala</t>
  </si>
  <si>
    <t>1-ին դեպք</t>
  </si>
  <si>
    <t>Պրոբելների փոխարեն ", "</t>
  </si>
  <si>
    <t>"Excelist" LTD, Mayis Margaryan</t>
  </si>
  <si>
    <t>"Alfa-Pharm" CJSC, Miqael Macakyan</t>
  </si>
  <si>
    <t>"Otex" LTD, Karen Hayrapetyan</t>
  </si>
  <si>
    <t>Company</t>
  </si>
  <si>
    <t>Director</t>
  </si>
  <si>
    <t>Felix, Hasmik</t>
  </si>
  <si>
    <t>Taron, Davit, Robert</t>
  </si>
  <si>
    <t>info@excelist.am</t>
  </si>
  <si>
    <t xml:space="preserve"> =REPT("ա",B2)&amp;"՜խ"</t>
  </si>
  <si>
    <t>Դիրքեր</t>
  </si>
  <si>
    <t>Բանկ</t>
  </si>
  <si>
    <t>Մ/ճ</t>
  </si>
  <si>
    <t>Վարկառու</t>
  </si>
  <si>
    <t>Գումար</t>
  </si>
  <si>
    <t>Տոկոս</t>
  </si>
  <si>
    <t>Ժամկետ</t>
  </si>
  <si>
    <t>Գրավի հասցե</t>
  </si>
  <si>
    <t>Բաշինջաղյան 159/1.</t>
  </si>
  <si>
    <t>Մտրակի հարվածներ</t>
  </si>
  <si>
    <t>Ստորագրող</t>
  </si>
  <si>
    <t>Մայիս</t>
  </si>
  <si>
    <t>Գարիկ</t>
  </si>
  <si>
    <t>Ա. Ավոյան</t>
  </si>
  <si>
    <t xml:space="preserve">Mayis Davit  </t>
  </si>
  <si>
    <t>Gagik  Onik Yulia</t>
  </si>
  <si>
    <r>
      <t>587</t>
    </r>
    <r>
      <rPr>
        <sz val="11"/>
        <color rgb="FFFF0000"/>
        <rFont val="Calibri"/>
        <family val="2"/>
        <scheme val="minor"/>
      </rPr>
      <t>32</t>
    </r>
    <r>
      <rPr>
        <sz val="11"/>
        <color rgb="FFFF0000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scheme val="minor"/>
      </rPr>
      <t>58</t>
    </r>
  </si>
  <si>
    <t xml:space="preserve">Mayis, Aram, Anna, Karen                    </t>
  </si>
  <si>
    <t>Ամերիա</t>
  </si>
  <si>
    <t>Արաբկիր</t>
  </si>
  <si>
    <t>Գագիկ Շամշյան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</si>
</sst>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yy;@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0"/>
      <name val="Calibri"/>
      <family val="2"/>
      <charset val="204"/>
      <scheme val="minor"/>
    </font>
    <font>
      <u/>
      <sz val="13"/>
      <color theme="1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C404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/>
    <xf numFmtId="0" fontId="0" fillId="2" borderId="0" xfId="0" applyFill="1"/>
    <xf numFmtId="0" fontId="0" fillId="0" borderId="0" xfId="0" quotePrefix="1"/>
    <xf numFmtId="0" fontId="1" fillId="0" borderId="0" xfId="0" applyFont="1"/>
    <xf numFmtId="49" fontId="0" fillId="0" borderId="0" xfId="0" applyNumberFormat="1"/>
    <xf numFmtId="0" fontId="2" fillId="4" borderId="0" xfId="0" applyFont="1" applyFill="1"/>
    <xf numFmtId="0" fontId="0" fillId="0" borderId="0" xfId="0" quotePrefix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2" applyBorder="1" applyAlignment="1">
      <alignment horizontal="center" vertical="center"/>
    </xf>
    <xf numFmtId="0" fontId="7" fillId="5" borderId="0" xfId="3" applyFont="1" applyFill="1" applyBorder="1" applyAlignment="1">
      <alignment horizontal="left" vertical="center" wrapText="1"/>
    </xf>
    <xf numFmtId="0" fontId="5" fillId="0" borderId="0" xfId="2"/>
    <xf numFmtId="0" fontId="5" fillId="3" borderId="0" xfId="2" applyFill="1" applyBorder="1" applyAlignment="1">
      <alignment horizontal="center" vertical="center"/>
    </xf>
    <xf numFmtId="0" fontId="7" fillId="3" borderId="0" xfId="3" applyFont="1" applyFill="1" applyBorder="1" applyAlignment="1">
      <alignment horizontal="left" vertical="center" wrapText="1"/>
    </xf>
    <xf numFmtId="0" fontId="5" fillId="3" borderId="0" xfId="2" applyFill="1"/>
    <xf numFmtId="0" fontId="5" fillId="3" borderId="0" xfId="2" applyFill="1" applyAlignment="1">
      <alignment horizontal="center"/>
    </xf>
    <xf numFmtId="0" fontId="10" fillId="5" borderId="0" xfId="3" applyFont="1" applyFill="1" applyBorder="1" applyAlignment="1">
      <alignment horizontal="left" vertical="center" wrapText="1"/>
    </xf>
    <xf numFmtId="0" fontId="11" fillId="3" borderId="0" xfId="3" applyFont="1" applyFill="1" applyBorder="1" applyAlignment="1">
      <alignment horizontal="left" vertical="center" wrapText="1"/>
    </xf>
    <xf numFmtId="0" fontId="7" fillId="6" borderId="0" xfId="3" applyFont="1" applyFill="1" applyBorder="1" applyAlignment="1">
      <alignment horizontal="left" vertical="center" wrapText="1"/>
    </xf>
    <xf numFmtId="0" fontId="5" fillId="0" borderId="0" xfId="2" applyAlignment="1">
      <alignment horizontal="center" vertical="center"/>
    </xf>
    <xf numFmtId="17" fontId="5" fillId="0" borderId="0" xfId="2" applyNumberFormat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1" fillId="0" borderId="0" xfId="0" applyFont="1" applyAlignment="1"/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quotePrefix="1" applyNumberFormat="1"/>
    <xf numFmtId="0" fontId="0" fillId="2" borderId="2" xfId="0" applyFill="1" applyBorder="1"/>
    <xf numFmtId="0" fontId="0" fillId="8" borderId="0" xfId="0" applyFill="1"/>
    <xf numFmtId="0" fontId="0" fillId="2" borderId="0" xfId="0" applyNumberFormat="1" applyFill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2" borderId="0" xfId="4" applyNumberFormat="1" applyFont="1" applyFill="1"/>
    <xf numFmtId="9" fontId="0" fillId="0" borderId="0" xfId="5" applyFont="1"/>
    <xf numFmtId="0" fontId="8" fillId="0" borderId="0" xfId="3" applyFont="1" applyAlignment="1">
      <alignment horizontal="left" vertical="center"/>
    </xf>
    <xf numFmtId="0" fontId="9" fillId="0" borderId="0" xfId="2" applyFont="1" applyAlignment="1">
      <alignment horizontal="left" vertical="center"/>
    </xf>
  </cellXfs>
  <cellStyles count="6">
    <cellStyle name="Comma" xfId="4" builtinId="3"/>
    <cellStyle name="Hyperlink" xfId="1" builtinId="8"/>
    <cellStyle name="Hyperlink 2" xfId="3"/>
    <cellStyle name="Normal" xfId="0" builtinId="0"/>
    <cellStyle name="Normal 2 2" xfId="2"/>
    <cellStyle name="Percent" xfId="5" builtinId="5"/>
  </cellStyles>
  <dxfs count="0"/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571500</xdr:colOff>
      <xdr:row>3</xdr:row>
      <xdr:rowOff>571500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571500" cy="5715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</xdr:row>
      <xdr:rowOff>0</xdr:rowOff>
    </xdr:from>
    <xdr:ext cx="571500" cy="5715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2550"/>
          <a:ext cx="571500" cy="571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571500" cy="5715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265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youtube.com/c/MsExcelOnlineLesson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excelist.am" TargetMode="External"/><Relationship Id="rId2" Type="http://schemas.openxmlformats.org/officeDocument/2006/relationships/hyperlink" Target="mailto:lusinehovhannisyan@!yandex.ru" TargetMode="External"/><Relationship Id="rId1" Type="http://schemas.openxmlformats.org/officeDocument/2006/relationships/hyperlink" Target="mailto:margaryan.mayis@!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lusinehovhannisyan@!gmail.com" TargetMode="External"/><Relationship Id="rId1" Type="http://schemas.openxmlformats.org/officeDocument/2006/relationships/hyperlink" Target="mailto:margaryan.mayis@!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4:I11"/>
  <sheetViews>
    <sheetView showGridLines="0" tabSelected="1" zoomScale="130" zoomScaleNormal="130" workbookViewId="0"/>
  </sheetViews>
  <sheetFormatPr defaultColWidth="9.140625" defaultRowHeight="15" x14ac:dyDescent="0.25"/>
  <cols>
    <col min="1" max="1" width="11" style="19" customWidth="1"/>
    <col min="2" max="2" width="45" style="11" customWidth="1"/>
    <col min="3" max="3" width="3.140625" style="11" customWidth="1"/>
    <col min="4" max="16384" width="9.140625" style="11"/>
  </cols>
  <sheetData>
    <row r="4" spans="1:9" ht="46.9" customHeight="1" x14ac:dyDescent="0.25">
      <c r="A4" s="9"/>
      <c r="B4" s="10" t="s">
        <v>23</v>
      </c>
      <c r="D4" s="35" t="s">
        <v>24</v>
      </c>
      <c r="E4" s="36"/>
      <c r="F4" s="36"/>
      <c r="G4" s="36"/>
      <c r="H4" s="36"/>
      <c r="I4" s="36"/>
    </row>
    <row r="5" spans="1:9" s="14" customFormat="1" ht="15.6" customHeight="1" x14ac:dyDescent="0.25">
      <c r="A5" s="12"/>
      <c r="B5" s="13"/>
      <c r="D5" s="15"/>
      <c r="E5" s="15"/>
      <c r="F5" s="15"/>
      <c r="G5" s="15"/>
      <c r="H5" s="15"/>
      <c r="I5" s="15"/>
    </row>
    <row r="6" spans="1:9" ht="48.6" customHeight="1" x14ac:dyDescent="0.25">
      <c r="A6" s="9"/>
      <c r="B6" s="16" t="s">
        <v>25</v>
      </c>
      <c r="D6" s="35" t="s">
        <v>26</v>
      </c>
      <c r="E6" s="36"/>
      <c r="F6" s="36"/>
      <c r="G6" s="36"/>
      <c r="H6" s="36"/>
      <c r="I6" s="36"/>
    </row>
    <row r="7" spans="1:9" s="14" customFormat="1" ht="15.6" customHeight="1" x14ac:dyDescent="0.25">
      <c r="A7" s="12"/>
      <c r="B7" s="17"/>
      <c r="D7" s="15"/>
      <c r="E7" s="15"/>
      <c r="F7" s="15"/>
      <c r="G7" s="15"/>
      <c r="H7" s="15"/>
      <c r="I7" s="15"/>
    </row>
    <row r="8" spans="1:9" ht="48.6" customHeight="1" x14ac:dyDescent="0.25">
      <c r="A8" s="9"/>
      <c r="B8" s="18" t="s">
        <v>27</v>
      </c>
      <c r="D8" s="35" t="s">
        <v>28</v>
      </c>
      <c r="E8" s="36"/>
      <c r="F8" s="36"/>
      <c r="G8" s="36"/>
      <c r="H8" s="36"/>
      <c r="I8" s="36"/>
    </row>
    <row r="11" spans="1:9" x14ac:dyDescent="0.25">
      <c r="H11" s="20"/>
    </row>
  </sheetData>
  <mergeCells count="3">
    <mergeCell ref="D4:I4"/>
    <mergeCell ref="D6:I6"/>
    <mergeCell ref="D8:I8"/>
  </mergeCells>
  <hyperlinks>
    <hyperlink ref="B4" r:id="rId1" tooltip="Այցելե՛ք մեր ֆեյսբուքյան էջ:"/>
    <hyperlink ref="B6" r:id="rId2" tooltip="Միացե՛ք մասնագիտական ֆորումին:"/>
    <hyperlink ref="B8" r:id="rId3" tooltip="Բաժանորդագրվե՛ք յութուբյան մեր ալիքին:"/>
    <hyperlink ref="D4" r:id="rId4"/>
    <hyperlink ref="D6" r:id="rId5"/>
    <hyperlink ref="D8" r:id="rId6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50"/>
  </sheetPr>
  <dimension ref="A1:G13"/>
  <sheetViews>
    <sheetView zoomScale="160" zoomScaleNormal="160" workbookViewId="0">
      <selection activeCell="A10" sqref="A10"/>
    </sheetView>
  </sheetViews>
  <sheetFormatPr defaultRowHeight="15" x14ac:dyDescent="0.25"/>
  <cols>
    <col min="1" max="1" width="10.28515625" customWidth="1"/>
    <col min="2" max="2" width="19.140625" customWidth="1"/>
    <col min="4" max="4" width="17.7109375" customWidth="1"/>
    <col min="5" max="5" width="10.28515625" customWidth="1"/>
    <col min="6" max="6" width="9.7109375" customWidth="1"/>
    <col min="7" max="7" width="5.5703125" customWidth="1"/>
    <col min="9" max="9" width="11.140625" customWidth="1"/>
  </cols>
  <sheetData>
    <row r="1" spans="1:7" x14ac:dyDescent="0.25">
      <c r="A1" s="1" t="s">
        <v>66</v>
      </c>
      <c r="D1" s="22" t="str">
        <f>MID(A1,FIND("@",A1)+1,100)</f>
        <v>gmail.com</v>
      </c>
      <c r="E1" s="22" t="str">
        <f>LEFT(D1,FIND(".",D1)-1)</f>
        <v>gmail</v>
      </c>
    </row>
    <row r="2" spans="1:7" x14ac:dyDescent="0.25">
      <c r="A2" s="1" t="s">
        <v>67</v>
      </c>
      <c r="D2" s="22" t="str">
        <f>MID(A2,FIND("@",A2)+1,100)</f>
        <v>yandex.ru</v>
      </c>
      <c r="E2" s="22" t="str">
        <f t="shared" ref="E2:E3" si="0">LEFT(D2,FIND(".",D2)-1)</f>
        <v>yandex</v>
      </c>
    </row>
    <row r="3" spans="1:7" x14ac:dyDescent="0.25">
      <c r="A3" s="1" t="s">
        <v>81</v>
      </c>
      <c r="D3" s="22" t="str">
        <f>MID(A3,FIND("@",A3)+1,100)</f>
        <v>excelist.am</v>
      </c>
      <c r="E3" s="22" t="str">
        <f t="shared" si="0"/>
        <v>excelist</v>
      </c>
    </row>
    <row r="5" spans="1:7" x14ac:dyDescent="0.25">
      <c r="A5" t="s">
        <v>33</v>
      </c>
      <c r="C5" s="2">
        <f>FIND("գ",A5)</f>
        <v>4</v>
      </c>
      <c r="D5" t="s">
        <v>36</v>
      </c>
      <c r="E5" s="2">
        <f>FIND("գ",A5,C5+1)</f>
        <v>11</v>
      </c>
    </row>
    <row r="6" spans="1:7" x14ac:dyDescent="0.25">
      <c r="C6" s="6"/>
    </row>
    <row r="8" spans="1:7" x14ac:dyDescent="0.25">
      <c r="D8" s="28" t="s">
        <v>77</v>
      </c>
      <c r="E8" s="28" t="s">
        <v>78</v>
      </c>
      <c r="G8" t="s">
        <v>83</v>
      </c>
    </row>
    <row r="9" spans="1:7" x14ac:dyDescent="0.25">
      <c r="A9" t="s">
        <v>74</v>
      </c>
      <c r="D9" t="str">
        <f>LEFT(A9,FIND(",",A9)-1)</f>
        <v>"Excelist" LTD</v>
      </c>
      <c r="E9" t="str">
        <f>MID(A9,FIND(",",A9)+2,100000)</f>
        <v>Mayis Margaryan</v>
      </c>
      <c r="G9">
        <f>FIND(",",A9)</f>
        <v>15</v>
      </c>
    </row>
    <row r="10" spans="1:7" x14ac:dyDescent="0.25">
      <c r="A10" t="s">
        <v>75</v>
      </c>
      <c r="D10" t="str">
        <f t="shared" ref="D10:D11" si="1">LEFT(A10,FIND(",",A10)-1)</f>
        <v>"Alfa-Pharm" CJSC</v>
      </c>
      <c r="E10" t="str">
        <f t="shared" ref="E10:E11" si="2">MID(A10,FIND(",",A10)+2,100000)</f>
        <v>Miqael Macakyan</v>
      </c>
      <c r="G10">
        <f>FIND(",",A10)</f>
        <v>18</v>
      </c>
    </row>
    <row r="11" spans="1:7" x14ac:dyDescent="0.25">
      <c r="A11" t="s">
        <v>76</v>
      </c>
      <c r="D11" t="str">
        <f t="shared" si="1"/>
        <v>"Otex" LTD</v>
      </c>
      <c r="E11" t="str">
        <f>MID(A11,FIND(",",A11)+2,100000)</f>
        <v>Karen Hayrapetyan</v>
      </c>
      <c r="G11">
        <f>FIND(",",A11)</f>
        <v>11</v>
      </c>
    </row>
    <row r="13" spans="1:7" x14ac:dyDescent="0.25">
      <c r="A13" s="4" t="s">
        <v>34</v>
      </c>
    </row>
  </sheetData>
  <hyperlinks>
    <hyperlink ref="A1" r:id="rId1" display="margaryan.mayis@!gmail.com"/>
    <hyperlink ref="A2" r:id="rId2" display="lusinehovhannisyan@!yandex.ru"/>
    <hyperlink ref="A3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50"/>
  </sheetPr>
  <dimension ref="A1:D10"/>
  <sheetViews>
    <sheetView zoomScale="160" zoomScaleNormal="160" workbookViewId="0">
      <selection activeCell="A8" sqref="A8"/>
    </sheetView>
  </sheetViews>
  <sheetFormatPr defaultRowHeight="15" x14ac:dyDescent="0.25"/>
  <cols>
    <col min="1" max="1" width="11.7109375" customWidth="1"/>
    <col min="2" max="2" width="15.5703125" bestFit="1" customWidth="1"/>
  </cols>
  <sheetData>
    <row r="1" spans="1:4" x14ac:dyDescent="0.25">
      <c r="A1" s="1" t="s">
        <v>17</v>
      </c>
      <c r="D1" s="2">
        <f>SEARCH("@",A1)</f>
        <v>16</v>
      </c>
    </row>
    <row r="2" spans="1:4" x14ac:dyDescent="0.25">
      <c r="A2" s="1" t="s">
        <v>18</v>
      </c>
      <c r="D2" s="2">
        <f>SEARCH("@",A2)</f>
        <v>19</v>
      </c>
    </row>
    <row r="4" spans="1:4" x14ac:dyDescent="0.25">
      <c r="A4" t="s">
        <v>39</v>
      </c>
      <c r="B4" t="str">
        <f>IFERROR(SEARCH(LEFT(A4,1),"աբգդեզէըթժիլխծկհձղճմյնշոչպջռսվտրցուփքևօֆ"),"Սա հայերեն չէ:")</f>
        <v>Սա հայերեն չէ:</v>
      </c>
    </row>
    <row r="5" spans="1:4" x14ac:dyDescent="0.25">
      <c r="A5" t="s">
        <v>40</v>
      </c>
      <c r="B5">
        <f>IFERROR(SEARCH(LEFT(A5,1),"աբգդեզէըթժիլխծկհձղճմյնշոչպջռսվտրցուփքևօֆ"),"Սա հայերեն չէ:")</f>
        <v>1</v>
      </c>
    </row>
    <row r="7" spans="1:4" x14ac:dyDescent="0.25">
      <c r="A7" t="s">
        <v>33</v>
      </c>
      <c r="C7" s="2">
        <f>SEARCH("գ",A7)</f>
        <v>1</v>
      </c>
      <c r="D7" t="s">
        <v>32</v>
      </c>
    </row>
    <row r="8" spans="1:4" x14ac:dyDescent="0.25">
      <c r="C8" s="2">
        <f>SEARCH("գրիգ",A7,3)</f>
        <v>8</v>
      </c>
    </row>
    <row r="10" spans="1:4" x14ac:dyDescent="0.25">
      <c r="A10" s="4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E22"/>
  <sheetViews>
    <sheetView zoomScale="130" zoomScaleNormal="130" workbookViewId="0">
      <pane xSplit="2" topLeftCell="C1" activePane="topRight" state="frozen"/>
      <selection pane="topRight" activeCell="D2" sqref="D2"/>
    </sheetView>
  </sheetViews>
  <sheetFormatPr defaultRowHeight="15" x14ac:dyDescent="0.25"/>
  <cols>
    <col min="1" max="1" width="15.28515625" customWidth="1"/>
    <col min="2" max="2" width="21.140625" customWidth="1"/>
    <col min="3" max="3" width="12.28515625" customWidth="1"/>
    <col min="4" max="4" width="58.5703125" customWidth="1"/>
    <col min="5" max="5" width="58.85546875" customWidth="1"/>
    <col min="6" max="6" width="9.5703125" customWidth="1"/>
    <col min="7" max="7" width="2.140625" customWidth="1"/>
  </cols>
  <sheetData>
    <row r="1" spans="1:5" x14ac:dyDescent="0.25">
      <c r="A1" s="21" t="s">
        <v>95</v>
      </c>
      <c r="B1" s="21">
        <v>5600</v>
      </c>
      <c r="C1" s="34">
        <v>0.5</v>
      </c>
      <c r="D1" t="str">
        <f>CONCATENATE(A1," բաժանորդի պարտքը կազմում է ",B1," ՀՀ դրամ: Նրան կհատկացվի ",C1*100," տոկոս զեղչ:")</f>
        <v>Գարիկ բաժանորդի պարտքը կազմում է 5600 ՀՀ դրամ: Նրան կհատկացվի 50 տոկոս զեղչ:</v>
      </c>
    </row>
    <row r="2" spans="1:5" x14ac:dyDescent="0.25">
      <c r="A2" s="21" t="s">
        <v>10</v>
      </c>
      <c r="B2" s="21">
        <v>56000</v>
      </c>
      <c r="C2" s="34">
        <v>0.5</v>
      </c>
      <c r="D2" t="str">
        <f t="shared" ref="D2:D3" si="0">CONCATENATE(A2," բաժանորդի պարտքը կազմում է ",B2," ՀՀ դրամ: Նրան կհատկացվի ",C2*100," տոկոս զեղչ:")</f>
        <v>Լուսինե բաժանորդի պարտքը կազմում է 56000 ՀՀ դրամ: Նրան կհատկացվի 50 տոկոս զեղչ:</v>
      </c>
    </row>
    <row r="3" spans="1:5" x14ac:dyDescent="0.25">
      <c r="A3" s="21" t="s">
        <v>94</v>
      </c>
      <c r="B3" s="21">
        <v>89000</v>
      </c>
      <c r="C3" s="34">
        <v>0.2</v>
      </c>
      <c r="D3" t="str">
        <f t="shared" si="0"/>
        <v>Մայիս բաժանորդի պարտքը կազմում է 89000 ՀՀ դրամ: Նրան կհատկացվի 20 տոկոս զեղչ:</v>
      </c>
    </row>
    <row r="4" spans="1:5" x14ac:dyDescent="0.25">
      <c r="D4" t="s">
        <v>37</v>
      </c>
    </row>
    <row r="7" spans="1:5" x14ac:dyDescent="0.25">
      <c r="D7" t="str">
        <f>A1&amp;" բաժանորդի պարտքը կազմում է "&amp;B1&amp;" ՀՀ դրամ: Նրան կհատկացվի "&amp;C1*100&amp;" տոկոս զեղչ"</f>
        <v>Գարիկ բաժանորդի պարտքը կազմում է 5600 ՀՀ դրամ: Նրան կհատկացվի 50 տոկոս զեղչ</v>
      </c>
    </row>
    <row r="8" spans="1:5" x14ac:dyDescent="0.25">
      <c r="D8" t="str">
        <f t="shared" ref="D8:D9" si="1">A2&amp;" բաժանորդի պարտքը կազմում է "&amp;B2&amp;" ՀՀ դրամ: Նրան կհատկացվի "&amp;C2*100&amp;" տոկոս զեղչ"</f>
        <v>Լուսինե բաժանորդի պարտքը կազմում է 56000 ՀՀ դրամ: Նրան կհատկացվի 50 տոկոս զեղչ</v>
      </c>
    </row>
    <row r="9" spans="1:5" x14ac:dyDescent="0.25">
      <c r="D9" t="str">
        <f t="shared" si="1"/>
        <v>Մայիս բաժանորդի պարտքը կազմում է 89000 ՀՀ դրամ: Նրան կհատկացվի 20 տոկոս զեղչ</v>
      </c>
    </row>
    <row r="13" spans="1:5" x14ac:dyDescent="0.25">
      <c r="A13" s="29" t="s">
        <v>84</v>
      </c>
      <c r="B13" s="2" t="s">
        <v>101</v>
      </c>
      <c r="D13" s="22" t="str">
        <f>"Հիմնվելով համապատասխան իրավական ակտերի վրա` "&amp;B13&amp;"ի վարկային կոմիտեն որոշեց`"</f>
        <v>Հիմնվելով համապատասխան իրավական ակտերի վրա` Ամերիաի վարկային կոմիտեն որոշեց`</v>
      </c>
      <c r="E13" s="22"/>
    </row>
    <row r="14" spans="1:5" x14ac:dyDescent="0.25">
      <c r="A14" s="29" t="s">
        <v>85</v>
      </c>
      <c r="B14" s="2" t="s">
        <v>102</v>
      </c>
      <c r="D14" s="22" t="str">
        <f>B14&amp;" մասնաճյուղի հաճախորդ "&amp;B15&amp;"ին տրամադրել "&amp;B16&amp;" ՀՀ դրամ վարկ,"</f>
        <v>Արաբկիր մասնաճյուղի հաճախորդ Գագիկ Շամշյանին տրամադրել 6750000 ՀՀ դրամ վարկ,</v>
      </c>
      <c r="E14" s="22"/>
    </row>
    <row r="15" spans="1:5" x14ac:dyDescent="0.25">
      <c r="A15" s="29" t="s">
        <v>86</v>
      </c>
      <c r="B15" s="2" t="s">
        <v>103</v>
      </c>
      <c r="D15" s="22" t="str">
        <f>B17&amp;" տոկոս տարեկան տոկոսադրույքով, "&amp;B18&amp;" ամիս մարման ժամկետով, "&amp;B19&amp;" հասցեով գույքի գրավադրմամբ:"</f>
        <v>24 տոկոս տարեկան տոկոսադրույքով, 18 ամիս մարման ժամկետով, Բաշինջաղյան 159/1. հասցեով գույքի գրավադրմամբ:</v>
      </c>
      <c r="E15" s="22"/>
    </row>
    <row r="16" spans="1:5" x14ac:dyDescent="0.25">
      <c r="A16" s="29" t="s">
        <v>87</v>
      </c>
      <c r="B16" s="33">
        <v>6750000</v>
      </c>
    </row>
    <row r="17" spans="1:5" x14ac:dyDescent="0.25">
      <c r="A17" s="29" t="s">
        <v>88</v>
      </c>
      <c r="B17" s="30">
        <v>24</v>
      </c>
    </row>
    <row r="18" spans="1:5" x14ac:dyDescent="0.25">
      <c r="A18" s="29" t="s">
        <v>89</v>
      </c>
      <c r="B18" s="2">
        <v>18</v>
      </c>
    </row>
    <row r="19" spans="1:5" x14ac:dyDescent="0.25">
      <c r="A19" s="29" t="s">
        <v>90</v>
      </c>
      <c r="B19" s="2" t="s">
        <v>91</v>
      </c>
      <c r="D19" s="22" t="str">
        <f>"Ստորագրություն՝ __________ "&amp;B20</f>
        <v>Ստորագրություն՝ __________ Ա. Ավոյան</v>
      </c>
      <c r="E19" s="32">
        <f ca="1">TODAY()</f>
        <v>43553</v>
      </c>
    </row>
    <row r="20" spans="1:5" x14ac:dyDescent="0.25">
      <c r="A20" s="29" t="s">
        <v>93</v>
      </c>
      <c r="B20" s="2" t="s">
        <v>96</v>
      </c>
    </row>
    <row r="22" spans="1:5" x14ac:dyDescent="0.25">
      <c r="A22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E11"/>
  <sheetViews>
    <sheetView zoomScale="220" zoomScaleNormal="220" workbookViewId="0">
      <selection activeCell="B2" sqref="B2"/>
    </sheetView>
  </sheetViews>
  <sheetFormatPr defaultRowHeight="15" x14ac:dyDescent="0.25"/>
  <cols>
    <col min="1" max="1" width="12.85546875" customWidth="1"/>
    <col min="3" max="3" width="13.28515625" customWidth="1"/>
    <col min="4" max="4" width="3" customWidth="1"/>
    <col min="5" max="5" width="15" customWidth="1"/>
  </cols>
  <sheetData>
    <row r="1" spans="1:5" x14ac:dyDescent="0.25">
      <c r="A1" t="s">
        <v>0</v>
      </c>
      <c r="E1" t="s">
        <v>68</v>
      </c>
    </row>
    <row r="2" spans="1:5" x14ac:dyDescent="0.25">
      <c r="A2" s="27" t="s">
        <v>1</v>
      </c>
      <c r="B2" s="2" t="str">
        <f>LEFT(A2,3)</f>
        <v>095</v>
      </c>
      <c r="E2" s="22" t="str">
        <f>IF(OR(B2="095",B2="043",B2="055"),"Orange","")</f>
        <v>Orange</v>
      </c>
    </row>
    <row r="3" spans="1:5" x14ac:dyDescent="0.25">
      <c r="A3" s="3" t="s">
        <v>2</v>
      </c>
      <c r="B3" s="2" t="str">
        <f t="shared" ref="B3:B8" si="0">LEFT(A3,3)</f>
        <v>043</v>
      </c>
      <c r="E3" s="22" t="str">
        <f t="shared" ref="E3:E8" si="1">IF(OR(B3="095",B3="043",B3="055"),"Orange","")</f>
        <v>Orange</v>
      </c>
    </row>
    <row r="4" spans="1:5" x14ac:dyDescent="0.25">
      <c r="A4" s="3" t="s">
        <v>3</v>
      </c>
      <c r="B4" s="2" t="str">
        <f t="shared" si="0"/>
        <v>043</v>
      </c>
      <c r="E4" s="22" t="str">
        <f t="shared" si="1"/>
        <v>Orange</v>
      </c>
    </row>
    <row r="5" spans="1:5" x14ac:dyDescent="0.25">
      <c r="A5" s="3" t="s">
        <v>4</v>
      </c>
      <c r="B5" s="2" t="str">
        <f t="shared" si="0"/>
        <v>094</v>
      </c>
      <c r="E5" s="22" t="str">
        <f t="shared" si="1"/>
        <v/>
      </c>
    </row>
    <row r="6" spans="1:5" x14ac:dyDescent="0.25">
      <c r="A6" s="3" t="s">
        <v>6</v>
      </c>
      <c r="B6" s="2" t="str">
        <f t="shared" si="0"/>
        <v>055</v>
      </c>
      <c r="E6" s="22" t="str">
        <f t="shared" si="1"/>
        <v>Orange</v>
      </c>
    </row>
    <row r="7" spans="1:5" x14ac:dyDescent="0.25">
      <c r="A7" s="3" t="s">
        <v>20</v>
      </c>
      <c r="B7" s="2" t="str">
        <f t="shared" si="0"/>
        <v>096</v>
      </c>
      <c r="E7" s="22" t="str">
        <f t="shared" si="1"/>
        <v/>
      </c>
    </row>
    <row r="8" spans="1:5" x14ac:dyDescent="0.25">
      <c r="A8" s="3" t="s">
        <v>5</v>
      </c>
      <c r="B8" s="2" t="str">
        <f t="shared" si="0"/>
        <v>096</v>
      </c>
      <c r="E8" s="22" t="str">
        <f t="shared" si="1"/>
        <v/>
      </c>
    </row>
    <row r="11" spans="1:5" x14ac:dyDescent="0.25">
      <c r="A11" s="24" t="s">
        <v>7</v>
      </c>
      <c r="B11" s="24"/>
      <c r="C1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11"/>
  <sheetViews>
    <sheetView zoomScale="205" zoomScaleNormal="205" workbookViewId="0">
      <selection activeCell="B3" sqref="B3"/>
    </sheetView>
  </sheetViews>
  <sheetFormatPr defaultRowHeight="15" x14ac:dyDescent="0.25"/>
  <cols>
    <col min="1" max="1" width="10.28515625" customWidth="1"/>
    <col min="2" max="2" width="7.28515625" bestFit="1" customWidth="1"/>
    <col min="3" max="3" width="12.140625" customWidth="1"/>
    <col min="5" max="5" width="4.28515625" customWidth="1"/>
    <col min="7" max="7" width="12.5703125" bestFit="1" customWidth="1"/>
  </cols>
  <sheetData>
    <row r="1" spans="1:7" x14ac:dyDescent="0.25">
      <c r="A1" t="s">
        <v>41</v>
      </c>
      <c r="B1" t="s">
        <v>42</v>
      </c>
    </row>
    <row r="2" spans="1:7" x14ac:dyDescent="0.25">
      <c r="A2" s="25" t="s">
        <v>43</v>
      </c>
      <c r="B2" t="str">
        <f>RIGHT(A2,2)</f>
        <v>01</v>
      </c>
      <c r="C2" s="2" t="str">
        <f>IF(B2=F$2,G$2,G$3)</f>
        <v>Կանացի</v>
      </c>
      <c r="D2" t="s">
        <v>69</v>
      </c>
      <c r="F2" s="5" t="s">
        <v>46</v>
      </c>
      <c r="G2" t="s">
        <v>48</v>
      </c>
    </row>
    <row r="3" spans="1:7" x14ac:dyDescent="0.25">
      <c r="A3" s="25">
        <v>5921102</v>
      </c>
      <c r="B3" t="str">
        <f t="shared" ref="B3:B9" si="0">RIGHT(A3,2)</f>
        <v>02</v>
      </c>
      <c r="C3" s="2" t="str">
        <f t="shared" ref="C3:C9" si="1">IF(B3=F$2,G$2,G$3)</f>
        <v>Տղամարդու</v>
      </c>
      <c r="F3" s="5" t="s">
        <v>47</v>
      </c>
      <c r="G3" t="s">
        <v>49</v>
      </c>
    </row>
    <row r="4" spans="1:7" x14ac:dyDescent="0.25">
      <c r="A4" s="25" t="s">
        <v>44</v>
      </c>
      <c r="B4" t="str">
        <f t="shared" si="0"/>
        <v>01</v>
      </c>
      <c r="C4" s="2" t="str">
        <f t="shared" si="1"/>
        <v>Կանացի</v>
      </c>
      <c r="F4" s="5"/>
    </row>
    <row r="5" spans="1:7" x14ac:dyDescent="0.25">
      <c r="A5" s="25">
        <v>4831601</v>
      </c>
      <c r="B5" t="str">
        <f t="shared" si="0"/>
        <v>01</v>
      </c>
      <c r="C5" s="2" t="str">
        <f t="shared" si="1"/>
        <v>Կանացի</v>
      </c>
    </row>
    <row r="6" spans="1:7" x14ac:dyDescent="0.25">
      <c r="A6" s="25">
        <v>4774202</v>
      </c>
      <c r="B6" t="str">
        <f t="shared" si="0"/>
        <v>02</v>
      </c>
      <c r="C6" s="2" t="str">
        <f t="shared" si="1"/>
        <v>Տղամարդու</v>
      </c>
    </row>
    <row r="7" spans="1:7" x14ac:dyDescent="0.25">
      <c r="A7" s="25" t="s">
        <v>45</v>
      </c>
      <c r="B7" t="str">
        <f t="shared" si="0"/>
        <v>01</v>
      </c>
      <c r="C7" s="2" t="str">
        <f t="shared" si="1"/>
        <v>Կանացի</v>
      </c>
    </row>
    <row r="8" spans="1:7" x14ac:dyDescent="0.25">
      <c r="A8" s="25">
        <v>3411502</v>
      </c>
      <c r="B8" t="str">
        <f t="shared" si="0"/>
        <v>02</v>
      </c>
      <c r="C8" s="2" t="str">
        <f t="shared" si="1"/>
        <v>Տղամարդու</v>
      </c>
    </row>
    <row r="9" spans="1:7" x14ac:dyDescent="0.25">
      <c r="A9" s="25">
        <v>4646702</v>
      </c>
      <c r="B9" t="str">
        <f t="shared" si="0"/>
        <v>02</v>
      </c>
      <c r="C9" s="2" t="str">
        <f t="shared" si="1"/>
        <v>Տղամարդու</v>
      </c>
    </row>
    <row r="11" spans="1:7" x14ac:dyDescent="0.25">
      <c r="A11" s="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F11"/>
  <sheetViews>
    <sheetView zoomScale="190" zoomScaleNormal="190" workbookViewId="0">
      <selection activeCell="F5" sqref="F5"/>
    </sheetView>
  </sheetViews>
  <sheetFormatPr defaultRowHeight="15" x14ac:dyDescent="0.25"/>
  <cols>
    <col min="1" max="1" width="10.42578125" customWidth="1"/>
    <col min="5" max="5" width="20.5703125" bestFit="1" customWidth="1"/>
    <col min="6" max="6" width="16" bestFit="1" customWidth="1"/>
    <col min="7" max="7" width="14.5703125" customWidth="1"/>
  </cols>
  <sheetData>
    <row r="1" spans="1:6" x14ac:dyDescent="0.25">
      <c r="A1" t="s">
        <v>8</v>
      </c>
    </row>
    <row r="2" spans="1:6" x14ac:dyDescent="0.25">
      <c r="A2" s="5" t="s">
        <v>99</v>
      </c>
      <c r="B2" s="2" t="str">
        <f>MID(A2,4,3)</f>
        <v>328</v>
      </c>
      <c r="C2" t="str">
        <f>MID(A2,4,3)</f>
        <v>328</v>
      </c>
    </row>
    <row r="3" spans="1:6" x14ac:dyDescent="0.25">
      <c r="A3">
        <v>59211540</v>
      </c>
      <c r="B3" s="2" t="str">
        <f t="shared" ref="B3:B9" si="0">MID(A3,4,3)</f>
        <v>115</v>
      </c>
      <c r="C3" t="str">
        <f t="shared" ref="C3:C9" si="1">MID(A3,4,3)</f>
        <v>115</v>
      </c>
      <c r="F3" s="26" t="s">
        <v>54</v>
      </c>
    </row>
    <row r="4" spans="1:6" x14ac:dyDescent="0.25">
      <c r="A4">
        <v>61350661</v>
      </c>
      <c r="B4" s="2" t="str">
        <f t="shared" si="0"/>
        <v>506</v>
      </c>
      <c r="C4" t="str">
        <f t="shared" si="1"/>
        <v>506</v>
      </c>
      <c r="E4" t="s">
        <v>50</v>
      </c>
      <c r="F4" s="2" t="str">
        <f>MID(E4,5,10000)</f>
        <v>Մարգարյան</v>
      </c>
    </row>
    <row r="5" spans="1:6" x14ac:dyDescent="0.25">
      <c r="A5">
        <v>48311231</v>
      </c>
      <c r="B5" s="2" t="str">
        <f t="shared" si="0"/>
        <v>112</v>
      </c>
      <c r="C5" t="str">
        <f t="shared" si="1"/>
        <v>112</v>
      </c>
      <c r="E5" t="s">
        <v>51</v>
      </c>
      <c r="F5" s="2" t="str">
        <f t="shared" ref="F5:F8" si="2">MID(E5,5,10000)</f>
        <v>Լոքյան</v>
      </c>
    </row>
    <row r="6" spans="1:6" x14ac:dyDescent="0.25">
      <c r="A6">
        <v>47742336</v>
      </c>
      <c r="B6" s="2" t="str">
        <f t="shared" si="0"/>
        <v>423</v>
      </c>
      <c r="C6" t="str">
        <f t="shared" si="1"/>
        <v>423</v>
      </c>
      <c r="E6" t="s">
        <v>52</v>
      </c>
      <c r="F6" s="2" t="str">
        <f t="shared" si="2"/>
        <v>Հարությունյան</v>
      </c>
    </row>
    <row r="7" spans="1:6" x14ac:dyDescent="0.25">
      <c r="A7">
        <v>63637166</v>
      </c>
      <c r="B7" s="2" t="str">
        <f t="shared" si="0"/>
        <v>371</v>
      </c>
      <c r="C7" t="str">
        <f t="shared" si="1"/>
        <v>371</v>
      </c>
      <c r="E7" t="s">
        <v>50</v>
      </c>
      <c r="F7" s="2" t="str">
        <f t="shared" si="2"/>
        <v>Մարգարյան</v>
      </c>
    </row>
    <row r="8" spans="1:6" x14ac:dyDescent="0.25">
      <c r="A8">
        <v>34115636</v>
      </c>
      <c r="B8" s="2" t="str">
        <f t="shared" si="0"/>
        <v>156</v>
      </c>
      <c r="C8" t="str">
        <f t="shared" si="1"/>
        <v>156</v>
      </c>
      <c r="E8" t="s">
        <v>53</v>
      </c>
      <c r="F8" s="2" t="str">
        <f t="shared" si="2"/>
        <v>Համբարձումյան</v>
      </c>
    </row>
    <row r="9" spans="1:6" x14ac:dyDescent="0.25">
      <c r="A9">
        <v>46467242</v>
      </c>
      <c r="B9" s="2" t="str">
        <f t="shared" si="0"/>
        <v>672</v>
      </c>
      <c r="C9" t="str">
        <f t="shared" si="1"/>
        <v>672</v>
      </c>
    </row>
    <row r="11" spans="1:6" x14ac:dyDescent="0.25">
      <c r="A11" s="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F8"/>
  <sheetViews>
    <sheetView zoomScale="180" zoomScaleNormal="180" workbookViewId="0">
      <selection activeCell="E3" sqref="E3"/>
    </sheetView>
  </sheetViews>
  <sheetFormatPr defaultRowHeight="15" x14ac:dyDescent="0.25"/>
  <cols>
    <col min="1" max="1" width="11.5703125" customWidth="1"/>
    <col min="3" max="3" width="19.28515625" customWidth="1"/>
    <col min="4" max="4" width="5.5703125" customWidth="1"/>
    <col min="5" max="5" width="12" customWidth="1"/>
    <col min="6" max="6" width="17.140625" customWidth="1"/>
    <col min="9" max="10" width="10.7109375" customWidth="1"/>
  </cols>
  <sheetData>
    <row r="1" spans="1:6" ht="24.75" customHeight="1" x14ac:dyDescent="0.25">
      <c r="A1" t="s">
        <v>12</v>
      </c>
      <c r="B1" t="s">
        <v>92</v>
      </c>
      <c r="E1" s="8" t="s">
        <v>21</v>
      </c>
      <c r="F1" s="8" t="s">
        <v>22</v>
      </c>
    </row>
    <row r="2" spans="1:6" x14ac:dyDescent="0.25">
      <c r="A2" t="s">
        <v>55</v>
      </c>
      <c r="B2" s="31">
        <v>1</v>
      </c>
      <c r="C2" s="2" t="str">
        <f>REPT("ա",B2)&amp;"՜խ"</f>
        <v>ա՜խ</v>
      </c>
      <c r="E2" s="21">
        <v>56987</v>
      </c>
      <c r="F2" s="23" t="str">
        <f>REPT(0,8-LEN(E2))&amp;E2</f>
        <v>00056987</v>
      </c>
    </row>
    <row r="3" spans="1:6" x14ac:dyDescent="0.25">
      <c r="A3" t="s">
        <v>56</v>
      </c>
      <c r="B3" s="31">
        <v>9</v>
      </c>
      <c r="C3" s="2" t="str">
        <f t="shared" ref="C3:C5" si="0">REPT("ա",B3)&amp;"՜խ"</f>
        <v>աաաաաաաաա՜խ</v>
      </c>
      <c r="E3" s="21">
        <v>78561254</v>
      </c>
      <c r="F3" s="23" t="str">
        <f>REPT(0,8-LEN(E3))&amp;E3</f>
        <v>78561254</v>
      </c>
    </row>
    <row r="4" spans="1:6" x14ac:dyDescent="0.25">
      <c r="A4" t="s">
        <v>57</v>
      </c>
      <c r="B4" s="31">
        <v>5</v>
      </c>
      <c r="C4" s="2" t="str">
        <f t="shared" si="0"/>
        <v>աաաաա՜խ</v>
      </c>
      <c r="E4" s="21">
        <v>23658</v>
      </c>
      <c r="F4" s="23" t="str">
        <f t="shared" ref="F3:F5" si="1">REPT(0,8-LEN(E4))&amp;E4</f>
        <v>00023658</v>
      </c>
    </row>
    <row r="5" spans="1:6" x14ac:dyDescent="0.25">
      <c r="A5" t="s">
        <v>58</v>
      </c>
      <c r="B5" s="31">
        <v>2</v>
      </c>
      <c r="C5" s="2" t="str">
        <f t="shared" si="0"/>
        <v>աա՜խ</v>
      </c>
      <c r="E5" s="21">
        <v>543</v>
      </c>
      <c r="F5" s="23" t="str">
        <f t="shared" si="1"/>
        <v>00000543</v>
      </c>
    </row>
    <row r="6" spans="1:6" x14ac:dyDescent="0.25">
      <c r="C6" t="s">
        <v>82</v>
      </c>
    </row>
    <row r="8" spans="1:6" x14ac:dyDescent="0.25">
      <c r="A8" s="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B10"/>
  <sheetViews>
    <sheetView zoomScale="205" zoomScaleNormal="205" workbookViewId="0">
      <selection activeCell="C4" sqref="C4"/>
    </sheetView>
  </sheetViews>
  <sheetFormatPr defaultRowHeight="15" x14ac:dyDescent="0.25"/>
  <cols>
    <col min="1" max="1" width="28.7109375" customWidth="1"/>
    <col min="2" max="2" width="25.85546875" customWidth="1"/>
  </cols>
  <sheetData>
    <row r="1" spans="1:2" x14ac:dyDescent="0.25">
      <c r="A1" s="26" t="s">
        <v>59</v>
      </c>
      <c r="B1" s="26" t="s">
        <v>59</v>
      </c>
    </row>
    <row r="2" spans="1:2" x14ac:dyDescent="0.25">
      <c r="A2" t="s">
        <v>61</v>
      </c>
      <c r="B2" s="2" t="str">
        <f>TRIM(A2)</f>
        <v>Լուսինե Ավետիսյան</v>
      </c>
    </row>
    <row r="3" spans="1:2" x14ac:dyDescent="0.25">
      <c r="A3" t="s">
        <v>63</v>
      </c>
      <c r="B3" s="2" t="str">
        <f t="shared" ref="B3:B5" si="0">TRIM(A3)</f>
        <v>Հայկուհի Լալայան</v>
      </c>
    </row>
    <row r="4" spans="1:2" x14ac:dyDescent="0.25">
      <c r="A4" t="s">
        <v>64</v>
      </c>
      <c r="B4" s="2" t="str">
        <f t="shared" si="0"/>
        <v>Հայկուհի Լալայան</v>
      </c>
    </row>
    <row r="5" spans="1:2" x14ac:dyDescent="0.25">
      <c r="A5" t="s">
        <v>62</v>
      </c>
      <c r="B5" s="2" t="str">
        <f t="shared" si="0"/>
        <v>Լուսինե Ավետիսյան</v>
      </c>
    </row>
    <row r="7" spans="1:2" x14ac:dyDescent="0.25">
      <c r="B7" t="s">
        <v>60</v>
      </c>
    </row>
    <row r="10" spans="1:2" x14ac:dyDescent="0.25">
      <c r="A10" s="4" t="s">
        <v>14</v>
      </c>
    </row>
  </sheetData>
  <autoFilter ref="A1:B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E9"/>
  <sheetViews>
    <sheetView zoomScale="190" zoomScaleNormal="190" workbookViewId="0">
      <selection activeCell="B2" sqref="B2"/>
    </sheetView>
  </sheetViews>
  <sheetFormatPr defaultRowHeight="15" x14ac:dyDescent="0.25"/>
  <cols>
    <col min="1" max="1" width="25" customWidth="1"/>
    <col min="2" max="2" width="23.5703125" customWidth="1"/>
    <col min="4" max="4" width="10.28515625" customWidth="1"/>
    <col min="6" max="6" width="18.7109375" customWidth="1"/>
  </cols>
  <sheetData>
    <row r="1" spans="1:5" ht="30" x14ac:dyDescent="0.25">
      <c r="A1" s="7" t="s">
        <v>70</v>
      </c>
      <c r="B1" s="2">
        <f>LEN(A1)</f>
        <v>30</v>
      </c>
      <c r="C1" t="s">
        <v>15</v>
      </c>
    </row>
    <row r="2" spans="1:5" x14ac:dyDescent="0.25">
      <c r="A2">
        <v>54654321</v>
      </c>
      <c r="B2" s="2">
        <f>LEN(A2)</f>
        <v>8</v>
      </c>
    </row>
    <row r="3" spans="1:5" x14ac:dyDescent="0.25">
      <c r="A3" t="s">
        <v>38</v>
      </c>
      <c r="B3" s="2">
        <f>LEN(A3)</f>
        <v>46</v>
      </c>
      <c r="C3" s="22">
        <f>LEN(TRIM(A3))</f>
        <v>21</v>
      </c>
    </row>
    <row r="5" spans="1:5" x14ac:dyDescent="0.25">
      <c r="A5" t="s">
        <v>100</v>
      </c>
      <c r="B5" s="3" t="str">
        <f>SUBSTITUTE(A5,",","")</f>
        <v xml:space="preserve">Mayis Aram Anna Karen                    </v>
      </c>
      <c r="C5">
        <f>LEN(A5)-LEN(B5)+1</f>
        <v>4</v>
      </c>
      <c r="E5" s="22">
        <f>LEN(A5)-LEN(SUBSTITUTE(A5,",",""))+1</f>
        <v>4</v>
      </c>
    </row>
    <row r="6" spans="1:5" x14ac:dyDescent="0.25">
      <c r="A6" t="s">
        <v>79</v>
      </c>
      <c r="B6" s="3" t="str">
        <f t="shared" ref="B6:B7" si="0">SUBSTITUTE(A6,",","")</f>
        <v>Felix Hasmik</v>
      </c>
      <c r="C6">
        <f t="shared" ref="C6:C7" si="1">LEN(A6)-LEN(B6)+1</f>
        <v>2</v>
      </c>
      <c r="E6" s="22">
        <f t="shared" ref="E6:E7" si="2">LEN(A6)-LEN(SUBSTITUTE(A6,",",""))+1</f>
        <v>2</v>
      </c>
    </row>
    <row r="7" spans="1:5" x14ac:dyDescent="0.25">
      <c r="A7" t="s">
        <v>80</v>
      </c>
      <c r="B7" s="3" t="str">
        <f t="shared" si="0"/>
        <v>Taron Davit Robert</v>
      </c>
      <c r="C7">
        <f t="shared" si="1"/>
        <v>3</v>
      </c>
      <c r="E7" s="22">
        <f t="shared" si="2"/>
        <v>3</v>
      </c>
    </row>
    <row r="9" spans="1:5" x14ac:dyDescent="0.25">
      <c r="A9" s="4" t="s">
        <v>29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50"/>
  </sheetPr>
  <dimension ref="A2:G12"/>
  <sheetViews>
    <sheetView zoomScale="160" zoomScaleNormal="160" workbookViewId="0">
      <selection activeCell="H10" sqref="H10"/>
    </sheetView>
  </sheetViews>
  <sheetFormatPr defaultRowHeight="15" x14ac:dyDescent="0.25"/>
  <cols>
    <col min="1" max="1" width="35.42578125" customWidth="1"/>
    <col min="4" max="6" width="1.85546875" customWidth="1"/>
  </cols>
  <sheetData>
    <row r="2" spans="1:7" x14ac:dyDescent="0.25">
      <c r="A2" t="s">
        <v>16</v>
      </c>
      <c r="G2" s="2" t="str">
        <f>SUBSTITUTE(A2,"ջնջել",A3)</f>
        <v>բնաջնջե'լ, բնաջնջե'լ ավելորդ պրոբելները, անպայման բնաջնջե'լ:</v>
      </c>
    </row>
    <row r="3" spans="1:7" x14ac:dyDescent="0.25">
      <c r="A3" t="s">
        <v>31</v>
      </c>
      <c r="G3" t="s">
        <v>65</v>
      </c>
    </row>
    <row r="5" spans="1:7" x14ac:dyDescent="0.25">
      <c r="G5" s="22" t="str">
        <f>SUBSTITUTE(SUBSTITUTE(A2,"ջնջել",A3,1),"ջնջել",A3,2)</f>
        <v>բնաջնջե'լ, ջնջել ավելորդ պրոբելները, անպայման բնաջնջե'լ:</v>
      </c>
    </row>
    <row r="7" spans="1:7" x14ac:dyDescent="0.25">
      <c r="A7" s="28" t="s">
        <v>72</v>
      </c>
      <c r="B7" s="28" t="s">
        <v>73</v>
      </c>
      <c r="C7" s="28"/>
      <c r="D7" s="28"/>
      <c r="E7" s="28"/>
      <c r="F7" s="28"/>
      <c r="G7" s="28"/>
    </row>
    <row r="8" spans="1:7" x14ac:dyDescent="0.25">
      <c r="A8" t="s">
        <v>71</v>
      </c>
      <c r="B8" t="str">
        <f>SUBSTITUTE(TRIM(A8)," ",", ")</f>
        <v>Armen, Marina, Karen, Lala</v>
      </c>
    </row>
    <row r="9" spans="1:7" x14ac:dyDescent="0.25">
      <c r="A9" t="s">
        <v>97</v>
      </c>
      <c r="B9" t="str">
        <f t="shared" ref="B9:B10" si="0">SUBSTITUTE(TRIM(A9)," ",", ")</f>
        <v>Mayis, Davit</v>
      </c>
    </row>
    <row r="10" spans="1:7" x14ac:dyDescent="0.25">
      <c r="A10" t="s">
        <v>98</v>
      </c>
      <c r="B10" t="str">
        <f t="shared" si="0"/>
        <v>Gagik, Onik, Yulia</v>
      </c>
    </row>
    <row r="12" spans="1:7" x14ac:dyDescent="0.25">
      <c r="A12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 EXCEL - ONLINE LESSONS</vt:lpstr>
      <vt:lpstr>Concatenate</vt:lpstr>
      <vt:lpstr>Left</vt:lpstr>
      <vt:lpstr>Right</vt:lpstr>
      <vt:lpstr>Mid</vt:lpstr>
      <vt:lpstr>Rept</vt:lpstr>
      <vt:lpstr>Trim</vt:lpstr>
      <vt:lpstr>Len</vt:lpstr>
      <vt:lpstr>Substitute</vt:lpstr>
      <vt:lpstr>Find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2019-03-29T16:14:30Z</dcterms:modified>
</cp:coreProperties>
</file>