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hidePivotFieldList="1"/>
  <mc:AlternateContent xmlns:mc="http://schemas.openxmlformats.org/markup-compatibility/2006">
    <mc:Choice Requires="x15">
      <x15ac:absPath xmlns:x15ac="http://schemas.microsoft.com/office/spreadsheetml/2010/11/ac" url="C:\Users\Ben Gardiner\src\nmfta-telematics_security_requirements\"/>
    </mc:Choice>
  </mc:AlternateContent>
  <xr:revisionPtr revIDLastSave="0" documentId="13_ncr:1_{7C217F28-8A36-4D2E-9A3E-DFBEF470614E}" xr6:coauthVersionLast="45" xr6:coauthVersionMax="45" xr10:uidLastSave="{00000000-0000-0000-0000-000000000000}"/>
  <bookViews>
    <workbookView xWindow="-120" yWindow="-120" windowWidth="38640" windowHeight="21840" activeTab="1" xr2:uid="{00000000-000D-0000-FFFF-FFFF00000000}"/>
  </bookViews>
  <sheets>
    <sheet name="Matrix" sheetId="1" r:id="rId1"/>
    <sheet name="Printable Matrix" sheetId="2" r:id="rId2"/>
    <sheet name="Supplier Questionnaires" sheetId="15" r:id="rId3"/>
    <sheet name="Appendix I - CyberReq Short (2" sheetId="14" state="hidden" r:id="rId4"/>
  </sheets>
  <definedNames>
    <definedName name="_xlnm._FilterDatabase" localSheetId="3" hidden="1">'Appendix I - CyberReq Short (2'!$H$4:$H$62</definedName>
    <definedName name="_xlnm._FilterDatabase" localSheetId="0" hidden="1">Matrix!$A$1:$M$69</definedName>
    <definedName name="_xlnm.Print_Titles" localSheetId="3">'Appendix I - CyberReq Short (2'!$4:$5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29" i="15" l="1"/>
  <c r="C129" i="15"/>
  <c r="D129" i="15"/>
  <c r="B205" i="15"/>
  <c r="C205" i="15"/>
  <c r="D205" i="15"/>
  <c r="B274" i="15"/>
  <c r="C274" i="15"/>
  <c r="D274" i="15"/>
  <c r="B51" i="15"/>
  <c r="C51" i="15"/>
  <c r="D51" i="15"/>
  <c r="H120" i="2"/>
  <c r="A120" i="2" s="1" a="1"/>
  <c r="A120" i="2" s="1"/>
  <c r="H119" i="2"/>
  <c r="A119" i="2"/>
  <c r="H118" i="2"/>
  <c r="A118" i="2" s="1" a="1"/>
  <c r="A118" i="2" s="1"/>
  <c r="H117" i="2"/>
  <c r="A117" i="2"/>
  <c r="H116" i="2"/>
  <c r="A116" i="2" s="1" a="1"/>
  <c r="A116" i="2" s="1"/>
  <c r="H115" i="2"/>
  <c r="A115" i="2"/>
  <c r="H114" i="2"/>
  <c r="A114" i="2" s="1" a="1"/>
  <c r="A114" i="2" s="1"/>
  <c r="H113" i="2"/>
  <c r="A113" i="2"/>
  <c r="H112" i="2"/>
  <c r="G112" i="2" s="1" a="1"/>
  <c r="G112" i="2" s="1"/>
  <c r="G111" i="2"/>
  <c r="E111" i="2"/>
  <c r="C111" i="2"/>
  <c r="A111" i="2"/>
  <c r="I12" i="1"/>
  <c r="E112" i="2" l="1" a="1"/>
  <c r="E112" i="2" s="1"/>
  <c r="C112" i="2" a="1"/>
  <c r="C112" i="2" s="1"/>
  <c r="D237" i="15"/>
  <c r="D238" i="15"/>
  <c r="D275" i="15"/>
  <c r="D221" i="15"/>
  <c r="D239" i="15"/>
  <c r="D240" i="15"/>
  <c r="D241" i="15"/>
  <c r="D276" i="15"/>
  <c r="D277" i="15"/>
  <c r="D278" i="15"/>
  <c r="D279" i="15"/>
  <c r="D242" i="15"/>
  <c r="D280" i="15"/>
  <c r="D281" i="15"/>
  <c r="D222" i="15"/>
  <c r="D223" i="15"/>
  <c r="D243" i="15"/>
  <c r="D282" i="15"/>
  <c r="D244" i="15"/>
  <c r="D224" i="15"/>
  <c r="D245" i="15"/>
  <c r="D225" i="15"/>
  <c r="D246" i="15"/>
  <c r="D247" i="15"/>
  <c r="D226" i="15"/>
  <c r="D248" i="15"/>
  <c r="D249" i="15"/>
  <c r="D250" i="15"/>
  <c r="D227" i="15"/>
  <c r="D228" i="15"/>
  <c r="D251" i="15"/>
  <c r="D229" i="15"/>
  <c r="D252" i="15"/>
  <c r="D230" i="15"/>
  <c r="D253" i="15"/>
  <c r="D254" i="15"/>
  <c r="D231" i="15"/>
  <c r="D283" i="15"/>
  <c r="D232" i="15"/>
  <c r="D255" i="15"/>
  <c r="D284" i="15"/>
  <c r="D233" i="15"/>
  <c r="D256" i="15"/>
  <c r="D257" i="15"/>
  <c r="D234" i="15"/>
  <c r="D258" i="15"/>
  <c r="D259" i="15"/>
  <c r="D260" i="15"/>
  <c r="D285" i="15"/>
  <c r="D286" i="15"/>
  <c r="D287" i="15"/>
  <c r="D235" i="15"/>
  <c r="D261" i="15"/>
  <c r="D262" i="15"/>
  <c r="D271" i="15"/>
  <c r="D263" i="15"/>
  <c r="D236" i="15"/>
  <c r="D264" i="15"/>
  <c r="D272" i="15"/>
  <c r="D265" i="15"/>
  <c r="D266" i="15"/>
  <c r="D267" i="15"/>
  <c r="D268" i="15"/>
  <c r="D269" i="15"/>
  <c r="D270" i="15"/>
  <c r="D288" i="15"/>
  <c r="D273" i="15"/>
  <c r="C237" i="15"/>
  <c r="C238" i="15"/>
  <c r="C275" i="15"/>
  <c r="C221" i="15"/>
  <c r="C239" i="15"/>
  <c r="C240" i="15"/>
  <c r="C241" i="15"/>
  <c r="C276" i="15"/>
  <c r="C277" i="15"/>
  <c r="C278" i="15"/>
  <c r="C279" i="15"/>
  <c r="C242" i="15"/>
  <c r="C280" i="15"/>
  <c r="C281" i="15"/>
  <c r="C222" i="15"/>
  <c r="C223" i="15"/>
  <c r="C243" i="15"/>
  <c r="C282" i="15"/>
  <c r="C244" i="15"/>
  <c r="C224" i="15"/>
  <c r="C245" i="15"/>
  <c r="C225" i="15"/>
  <c r="C246" i="15"/>
  <c r="C247" i="15"/>
  <c r="C226" i="15"/>
  <c r="C248" i="15"/>
  <c r="C249" i="15"/>
  <c r="C250" i="15"/>
  <c r="C227" i="15"/>
  <c r="C228" i="15"/>
  <c r="C251" i="15"/>
  <c r="C229" i="15"/>
  <c r="C252" i="15"/>
  <c r="C230" i="15"/>
  <c r="C253" i="15"/>
  <c r="C254" i="15"/>
  <c r="C231" i="15"/>
  <c r="C283" i="15"/>
  <c r="C232" i="15"/>
  <c r="C255" i="15"/>
  <c r="C284" i="15"/>
  <c r="C233" i="15"/>
  <c r="C256" i="15"/>
  <c r="C257" i="15"/>
  <c r="C234" i="15"/>
  <c r="C258" i="15"/>
  <c r="C259" i="15"/>
  <c r="C260" i="15"/>
  <c r="C285" i="15"/>
  <c r="C286" i="15"/>
  <c r="C287" i="15"/>
  <c r="C235" i="15"/>
  <c r="C261" i="15"/>
  <c r="C262" i="15"/>
  <c r="C271" i="15"/>
  <c r="C263" i="15"/>
  <c r="C236" i="15"/>
  <c r="C264" i="15"/>
  <c r="C272" i="15"/>
  <c r="C265" i="15"/>
  <c r="C266" i="15"/>
  <c r="C267" i="15"/>
  <c r="C268" i="15"/>
  <c r="C269" i="15"/>
  <c r="C270" i="15"/>
  <c r="C288" i="15"/>
  <c r="C273" i="15"/>
  <c r="B237" i="15"/>
  <c r="B238" i="15"/>
  <c r="B275" i="15"/>
  <c r="B221" i="15"/>
  <c r="B239" i="15"/>
  <c r="B240" i="15"/>
  <c r="B241" i="15"/>
  <c r="B276" i="15"/>
  <c r="B277" i="15"/>
  <c r="B278" i="15"/>
  <c r="B279" i="15"/>
  <c r="B242" i="15"/>
  <c r="B280" i="15"/>
  <c r="B281" i="15"/>
  <c r="B222" i="15"/>
  <c r="B223" i="15"/>
  <c r="B243" i="15"/>
  <c r="B282" i="15"/>
  <c r="B244" i="15"/>
  <c r="B224" i="15"/>
  <c r="B245" i="15"/>
  <c r="B225" i="15"/>
  <c r="B246" i="15"/>
  <c r="B247" i="15"/>
  <c r="B226" i="15"/>
  <c r="B248" i="15"/>
  <c r="B249" i="15"/>
  <c r="B250" i="15"/>
  <c r="B227" i="15"/>
  <c r="B228" i="15"/>
  <c r="B251" i="15"/>
  <c r="B229" i="15"/>
  <c r="B252" i="15"/>
  <c r="B230" i="15"/>
  <c r="B253" i="15"/>
  <c r="B254" i="15"/>
  <c r="B231" i="15"/>
  <c r="B283" i="15"/>
  <c r="B232" i="15"/>
  <c r="B255" i="15"/>
  <c r="B284" i="15"/>
  <c r="B233" i="15"/>
  <c r="B256" i="15"/>
  <c r="B257" i="15"/>
  <c r="B234" i="15"/>
  <c r="B258" i="15"/>
  <c r="B259" i="15"/>
  <c r="B260" i="15"/>
  <c r="B285" i="15"/>
  <c r="B286" i="15"/>
  <c r="B287" i="15"/>
  <c r="B235" i="15"/>
  <c r="B261" i="15"/>
  <c r="B262" i="15"/>
  <c r="B271" i="15"/>
  <c r="B263" i="15"/>
  <c r="B236" i="15"/>
  <c r="B264" i="15"/>
  <c r="B272" i="15"/>
  <c r="B265" i="15"/>
  <c r="B266" i="15"/>
  <c r="B267" i="15"/>
  <c r="B268" i="15"/>
  <c r="B269" i="15"/>
  <c r="B270" i="15"/>
  <c r="B288" i="15"/>
  <c r="B273" i="15"/>
  <c r="D206" i="15"/>
  <c r="D163" i="15"/>
  <c r="D149" i="15"/>
  <c r="D150" i="15"/>
  <c r="D164" i="15"/>
  <c r="D165" i="15"/>
  <c r="D166" i="15"/>
  <c r="D167" i="15"/>
  <c r="D169" i="15"/>
  <c r="D170" i="15"/>
  <c r="D207" i="15"/>
  <c r="D171" i="15"/>
  <c r="D172" i="15"/>
  <c r="D151" i="15"/>
  <c r="D152" i="15"/>
  <c r="D173" i="15"/>
  <c r="D174" i="15"/>
  <c r="D175" i="15"/>
  <c r="D153" i="15"/>
  <c r="D176" i="15"/>
  <c r="D208" i="15"/>
  <c r="D209" i="15"/>
  <c r="D210" i="15"/>
  <c r="D211" i="15"/>
  <c r="D177" i="15"/>
  <c r="D178" i="15"/>
  <c r="D179" i="15"/>
  <c r="D154" i="15"/>
  <c r="D155" i="15"/>
  <c r="D180" i="15"/>
  <c r="D156" i="15"/>
  <c r="D181" i="15"/>
  <c r="D157" i="15"/>
  <c r="D182" i="15"/>
  <c r="D183" i="15"/>
  <c r="D212" i="15"/>
  <c r="D158" i="15"/>
  <c r="D159" i="15"/>
  <c r="D184" i="15"/>
  <c r="D213" i="15"/>
  <c r="D214" i="15"/>
  <c r="D185" i="15"/>
  <c r="D186" i="15"/>
  <c r="D160" i="15"/>
  <c r="D187" i="15"/>
  <c r="D188" i="15"/>
  <c r="D189" i="15"/>
  <c r="D190" i="15"/>
  <c r="D161" i="15"/>
  <c r="D201" i="15"/>
  <c r="D162" i="15"/>
  <c r="D191" i="15"/>
  <c r="D192" i="15"/>
  <c r="D202" i="15"/>
  <c r="D193" i="15"/>
  <c r="D215" i="15"/>
  <c r="D194" i="15"/>
  <c r="D203" i="15"/>
  <c r="D195" i="15"/>
  <c r="D196" i="15"/>
  <c r="D197" i="15"/>
  <c r="D198" i="15"/>
  <c r="D199" i="15"/>
  <c r="D200" i="15"/>
  <c r="D216" i="15"/>
  <c r="D204" i="15"/>
  <c r="C206" i="15"/>
  <c r="C163" i="15"/>
  <c r="C149" i="15"/>
  <c r="C150" i="15"/>
  <c r="C164" i="15"/>
  <c r="C165" i="15"/>
  <c r="C166" i="15"/>
  <c r="C167" i="15"/>
  <c r="C168" i="15"/>
  <c r="C169" i="15"/>
  <c r="C170" i="15"/>
  <c r="C207" i="15"/>
  <c r="C171" i="15"/>
  <c r="C172" i="15"/>
  <c r="C151" i="15"/>
  <c r="C152" i="15"/>
  <c r="C173" i="15"/>
  <c r="C174" i="15"/>
  <c r="C175" i="15"/>
  <c r="C153" i="15"/>
  <c r="C176" i="15"/>
  <c r="C208" i="15"/>
  <c r="C209" i="15"/>
  <c r="C210" i="15"/>
  <c r="C211" i="15"/>
  <c r="C177" i="15"/>
  <c r="C178" i="15"/>
  <c r="C179" i="15"/>
  <c r="C154" i="15"/>
  <c r="C155" i="15"/>
  <c r="C180" i="15"/>
  <c r="C156" i="15"/>
  <c r="C181" i="15"/>
  <c r="C157" i="15"/>
  <c r="C182" i="15"/>
  <c r="C183" i="15"/>
  <c r="C212" i="15"/>
  <c r="C158" i="15"/>
  <c r="C159" i="15"/>
  <c r="C184" i="15"/>
  <c r="C213" i="15"/>
  <c r="C214" i="15"/>
  <c r="C185" i="15"/>
  <c r="C186" i="15"/>
  <c r="C160" i="15"/>
  <c r="C187" i="15"/>
  <c r="C188" i="15"/>
  <c r="C189" i="15"/>
  <c r="C190" i="15"/>
  <c r="C161" i="15"/>
  <c r="C201" i="15"/>
  <c r="C162" i="15"/>
  <c r="C191" i="15"/>
  <c r="C192" i="15"/>
  <c r="C202" i="15"/>
  <c r="C193" i="15"/>
  <c r="C215" i="15"/>
  <c r="C194" i="15"/>
  <c r="C203" i="15"/>
  <c r="C195" i="15"/>
  <c r="C196" i="15"/>
  <c r="C197" i="15"/>
  <c r="C198" i="15"/>
  <c r="C199" i="15"/>
  <c r="C200" i="15"/>
  <c r="C216" i="15"/>
  <c r="C204" i="15"/>
  <c r="B206" i="15"/>
  <c r="B163" i="15"/>
  <c r="B149" i="15"/>
  <c r="B150" i="15"/>
  <c r="B164" i="15"/>
  <c r="B165" i="15"/>
  <c r="B166" i="15"/>
  <c r="B167" i="15"/>
  <c r="B168" i="15"/>
  <c r="B169" i="15"/>
  <c r="B170" i="15"/>
  <c r="B207" i="15"/>
  <c r="B171" i="15"/>
  <c r="B172" i="15"/>
  <c r="B151" i="15"/>
  <c r="B152" i="15"/>
  <c r="B173" i="15"/>
  <c r="B174" i="15"/>
  <c r="B175" i="15"/>
  <c r="B153" i="15"/>
  <c r="B176" i="15"/>
  <c r="B208" i="15"/>
  <c r="B209" i="15"/>
  <c r="B210" i="15"/>
  <c r="B211" i="15"/>
  <c r="B177" i="15"/>
  <c r="B178" i="15"/>
  <c r="B179" i="15"/>
  <c r="B154" i="15"/>
  <c r="B155" i="15"/>
  <c r="B180" i="15"/>
  <c r="B156" i="15"/>
  <c r="B181" i="15"/>
  <c r="B157" i="15"/>
  <c r="B182" i="15"/>
  <c r="B183" i="15"/>
  <c r="B212" i="15"/>
  <c r="B158" i="15"/>
  <c r="B159" i="15"/>
  <c r="B184" i="15"/>
  <c r="B213" i="15"/>
  <c r="B214" i="15"/>
  <c r="B185" i="15"/>
  <c r="B186" i="15"/>
  <c r="B160" i="15"/>
  <c r="B187" i="15"/>
  <c r="B188" i="15"/>
  <c r="B189" i="15"/>
  <c r="B190" i="15"/>
  <c r="B161" i="15"/>
  <c r="B201" i="15"/>
  <c r="B162" i="15"/>
  <c r="B191" i="15"/>
  <c r="B192" i="15"/>
  <c r="B202" i="15"/>
  <c r="B193" i="15"/>
  <c r="B215" i="15"/>
  <c r="B194" i="15"/>
  <c r="B203" i="15"/>
  <c r="B195" i="15"/>
  <c r="B196" i="15"/>
  <c r="B197" i="15"/>
  <c r="B198" i="15"/>
  <c r="B199" i="15"/>
  <c r="B200" i="15"/>
  <c r="B216" i="15"/>
  <c r="B204" i="15"/>
  <c r="D130" i="15"/>
  <c r="D90" i="15"/>
  <c r="D77" i="15"/>
  <c r="D78" i="15"/>
  <c r="D91" i="15"/>
  <c r="D92" i="15"/>
  <c r="D93" i="15"/>
  <c r="D94" i="15"/>
  <c r="D96" i="15"/>
  <c r="D97" i="15"/>
  <c r="D131" i="15"/>
  <c r="D98" i="15"/>
  <c r="D99" i="15"/>
  <c r="D79" i="15"/>
  <c r="D80" i="15"/>
  <c r="D100" i="15"/>
  <c r="D101" i="15"/>
  <c r="D102" i="15"/>
  <c r="D81" i="15"/>
  <c r="D103" i="15"/>
  <c r="D132" i="15"/>
  <c r="D133" i="15"/>
  <c r="D134" i="15"/>
  <c r="D135" i="15"/>
  <c r="D104" i="15"/>
  <c r="D105" i="15"/>
  <c r="D106" i="15"/>
  <c r="D82" i="15"/>
  <c r="D83" i="15"/>
  <c r="D107" i="15"/>
  <c r="D84" i="15"/>
  <c r="D108" i="15"/>
  <c r="D85" i="15"/>
  <c r="D109" i="15"/>
  <c r="D110" i="15"/>
  <c r="D136" i="15"/>
  <c r="D86" i="15"/>
  <c r="D137" i="15"/>
  <c r="D138" i="15"/>
  <c r="D111" i="15"/>
  <c r="D139" i="15"/>
  <c r="D140" i="15"/>
  <c r="D141" i="15"/>
  <c r="D87" i="15"/>
  <c r="D112" i="15"/>
  <c r="D113" i="15"/>
  <c r="D114" i="15"/>
  <c r="D115" i="15"/>
  <c r="D88" i="15"/>
  <c r="D125" i="15"/>
  <c r="D89" i="15"/>
  <c r="D116" i="15"/>
  <c r="D117" i="15"/>
  <c r="D126" i="15"/>
  <c r="D118" i="15"/>
  <c r="D142" i="15"/>
  <c r="D143" i="15"/>
  <c r="D127" i="15"/>
  <c r="D119" i="15"/>
  <c r="D120" i="15"/>
  <c r="D121" i="15"/>
  <c r="D122" i="15"/>
  <c r="D123" i="15"/>
  <c r="D124" i="15"/>
  <c r="D144" i="15"/>
  <c r="D128" i="15"/>
  <c r="C130" i="15"/>
  <c r="C90" i="15"/>
  <c r="C77" i="15"/>
  <c r="C78" i="15"/>
  <c r="C91" i="15"/>
  <c r="C92" i="15"/>
  <c r="C93" i="15"/>
  <c r="C94" i="15"/>
  <c r="C95" i="15"/>
  <c r="C96" i="15"/>
  <c r="C97" i="15"/>
  <c r="C131" i="15"/>
  <c r="C98" i="15"/>
  <c r="C99" i="15"/>
  <c r="C79" i="15"/>
  <c r="C80" i="15"/>
  <c r="C100" i="15"/>
  <c r="C101" i="15"/>
  <c r="C102" i="15"/>
  <c r="C81" i="15"/>
  <c r="C103" i="15"/>
  <c r="C132" i="15"/>
  <c r="C133" i="15"/>
  <c r="C134" i="15"/>
  <c r="C135" i="15"/>
  <c r="C104" i="15"/>
  <c r="C105" i="15"/>
  <c r="C106" i="15"/>
  <c r="C82" i="15"/>
  <c r="C83" i="15"/>
  <c r="C107" i="15"/>
  <c r="C84" i="15"/>
  <c r="C108" i="15"/>
  <c r="C85" i="15"/>
  <c r="C109" i="15"/>
  <c r="C110" i="15"/>
  <c r="C136" i="15"/>
  <c r="C86" i="15"/>
  <c r="C137" i="15"/>
  <c r="C138" i="15"/>
  <c r="C111" i="15"/>
  <c r="C139" i="15"/>
  <c r="C140" i="15"/>
  <c r="C141" i="15"/>
  <c r="C87" i="15"/>
  <c r="C112" i="15"/>
  <c r="C113" i="15"/>
  <c r="C114" i="15"/>
  <c r="C115" i="15"/>
  <c r="C88" i="15"/>
  <c r="C125" i="15"/>
  <c r="C89" i="15"/>
  <c r="C116" i="15"/>
  <c r="C117" i="15"/>
  <c r="C126" i="15"/>
  <c r="C118" i="15"/>
  <c r="C142" i="15"/>
  <c r="C143" i="15"/>
  <c r="C127" i="15"/>
  <c r="C119" i="15"/>
  <c r="C120" i="15"/>
  <c r="C121" i="15"/>
  <c r="C122" i="15"/>
  <c r="C123" i="15"/>
  <c r="C124" i="15"/>
  <c r="C144" i="15"/>
  <c r="C128" i="15"/>
  <c r="B130" i="15"/>
  <c r="B90" i="15"/>
  <c r="B77" i="15"/>
  <c r="B78" i="15"/>
  <c r="B91" i="15"/>
  <c r="B92" i="15"/>
  <c r="B93" i="15"/>
  <c r="B94" i="15"/>
  <c r="B95" i="15"/>
  <c r="B96" i="15"/>
  <c r="B97" i="15"/>
  <c r="B131" i="15"/>
  <c r="B98" i="15"/>
  <c r="B99" i="15"/>
  <c r="B79" i="15"/>
  <c r="B80" i="15"/>
  <c r="B100" i="15"/>
  <c r="B101" i="15"/>
  <c r="B102" i="15"/>
  <c r="B81" i="15"/>
  <c r="B103" i="15"/>
  <c r="B132" i="15"/>
  <c r="B133" i="15"/>
  <c r="B134" i="15"/>
  <c r="B135" i="15"/>
  <c r="B104" i="15"/>
  <c r="B105" i="15"/>
  <c r="B106" i="15"/>
  <c r="B82" i="15"/>
  <c r="B83" i="15"/>
  <c r="B107" i="15"/>
  <c r="B84" i="15"/>
  <c r="B108" i="15"/>
  <c r="B85" i="15"/>
  <c r="B109" i="15"/>
  <c r="B110" i="15"/>
  <c r="B136" i="15"/>
  <c r="B86" i="15"/>
  <c r="B137" i="15"/>
  <c r="B138" i="15"/>
  <c r="B111" i="15"/>
  <c r="B139" i="15"/>
  <c r="B140" i="15"/>
  <c r="B141" i="15"/>
  <c r="B87" i="15"/>
  <c r="B112" i="15"/>
  <c r="B113" i="15"/>
  <c r="B114" i="15"/>
  <c r="B115" i="15"/>
  <c r="B88" i="15"/>
  <c r="B125" i="15"/>
  <c r="B89" i="15"/>
  <c r="B116" i="15"/>
  <c r="B117" i="15"/>
  <c r="B126" i="15"/>
  <c r="B118" i="15"/>
  <c r="B142" i="15"/>
  <c r="B143" i="15"/>
  <c r="B127" i="15"/>
  <c r="B119" i="15"/>
  <c r="B120" i="15"/>
  <c r="B121" i="15"/>
  <c r="B122" i="15"/>
  <c r="B123" i="15"/>
  <c r="B124" i="15"/>
  <c r="B144" i="15"/>
  <c r="B128" i="15"/>
  <c r="D52" i="15"/>
  <c r="D16" i="15"/>
  <c r="D53" i="15"/>
  <c r="D5" i="15"/>
  <c r="D17" i="15"/>
  <c r="D18" i="15"/>
  <c r="D19" i="15"/>
  <c r="D54" i="15"/>
  <c r="D55" i="15"/>
  <c r="D56" i="15"/>
  <c r="D57" i="15"/>
  <c r="D58" i="15"/>
  <c r="D20" i="15"/>
  <c r="D59" i="15"/>
  <c r="D6" i="15"/>
  <c r="D7" i="15"/>
  <c r="D21" i="15"/>
  <c r="D60" i="15"/>
  <c r="D22" i="15"/>
  <c r="D8" i="15"/>
  <c r="D23" i="15"/>
  <c r="D61" i="15"/>
  <c r="D62" i="15"/>
  <c r="D63" i="15"/>
  <c r="D64" i="15"/>
  <c r="D24" i="15"/>
  <c r="D25" i="15"/>
  <c r="D26" i="15"/>
  <c r="D9" i="15"/>
  <c r="D10" i="15"/>
  <c r="D27" i="15"/>
  <c r="D11" i="15"/>
  <c r="D28" i="15"/>
  <c r="D12" i="15"/>
  <c r="D29" i="15"/>
  <c r="D30" i="15"/>
  <c r="D65" i="15"/>
  <c r="D66" i="15"/>
  <c r="D13" i="15"/>
  <c r="D31" i="15"/>
  <c r="D67" i="15"/>
  <c r="D68" i="15"/>
  <c r="D32" i="15"/>
  <c r="D33" i="15"/>
  <c r="D14" i="15"/>
  <c r="D34" i="15"/>
  <c r="D35" i="15"/>
  <c r="D36" i="15"/>
  <c r="D37" i="15"/>
  <c r="D69" i="15"/>
  <c r="D70" i="15"/>
  <c r="D15" i="15"/>
  <c r="D38" i="15"/>
  <c r="D39" i="15"/>
  <c r="D47" i="15"/>
  <c r="D40" i="15"/>
  <c r="D71" i="15"/>
  <c r="D72" i="15"/>
  <c r="D48" i="15"/>
  <c r="D41" i="15"/>
  <c r="D42" i="15"/>
  <c r="D43" i="15"/>
  <c r="D44" i="15"/>
  <c r="D45" i="15"/>
  <c r="D46" i="15"/>
  <c r="D49" i="15"/>
  <c r="D50" i="15"/>
  <c r="C52" i="15"/>
  <c r="C16" i="15"/>
  <c r="C53" i="15"/>
  <c r="C5" i="15"/>
  <c r="C17" i="15"/>
  <c r="C18" i="15"/>
  <c r="C19" i="15"/>
  <c r="C54" i="15"/>
  <c r="C55" i="15"/>
  <c r="C56" i="15"/>
  <c r="C57" i="15"/>
  <c r="C58" i="15"/>
  <c r="C20" i="15"/>
  <c r="C59" i="15"/>
  <c r="C6" i="15"/>
  <c r="C7" i="15"/>
  <c r="C21" i="15"/>
  <c r="C60" i="15"/>
  <c r="C22" i="15"/>
  <c r="C8" i="15"/>
  <c r="C23" i="15"/>
  <c r="C61" i="15"/>
  <c r="C62" i="15"/>
  <c r="C63" i="15"/>
  <c r="C64" i="15"/>
  <c r="C24" i="15"/>
  <c r="C25" i="15"/>
  <c r="C26" i="15"/>
  <c r="C9" i="15"/>
  <c r="C10" i="15"/>
  <c r="C27" i="15"/>
  <c r="C11" i="15"/>
  <c r="C28" i="15"/>
  <c r="C12" i="15"/>
  <c r="C29" i="15"/>
  <c r="C30" i="15"/>
  <c r="C65" i="15"/>
  <c r="C66" i="15"/>
  <c r="C13" i="15"/>
  <c r="C31" i="15"/>
  <c r="C67" i="15"/>
  <c r="C68" i="15"/>
  <c r="C32" i="15"/>
  <c r="C33" i="15"/>
  <c r="C14" i="15"/>
  <c r="C34" i="15"/>
  <c r="C35" i="15"/>
  <c r="C36" i="15"/>
  <c r="C37" i="15"/>
  <c r="C69" i="15"/>
  <c r="C70" i="15"/>
  <c r="C15" i="15"/>
  <c r="C38" i="15"/>
  <c r="C39" i="15"/>
  <c r="C47" i="15"/>
  <c r="C40" i="15"/>
  <c r="C71" i="15"/>
  <c r="C72" i="15"/>
  <c r="C48" i="15"/>
  <c r="C41" i="15"/>
  <c r="C42" i="15"/>
  <c r="C43" i="15"/>
  <c r="C44" i="15"/>
  <c r="C45" i="15"/>
  <c r="C46" i="15"/>
  <c r="C49" i="15"/>
  <c r="C50" i="15"/>
  <c r="B52" i="15"/>
  <c r="B16" i="15"/>
  <c r="B53" i="15"/>
  <c r="B5" i="15"/>
  <c r="B17" i="15"/>
  <c r="B18" i="15"/>
  <c r="B19" i="15"/>
  <c r="B54" i="15"/>
  <c r="B55" i="15"/>
  <c r="B56" i="15"/>
  <c r="B57" i="15"/>
  <c r="B58" i="15"/>
  <c r="B20" i="15"/>
  <c r="B59" i="15"/>
  <c r="B6" i="15"/>
  <c r="B7" i="15"/>
  <c r="B21" i="15"/>
  <c r="B60" i="15"/>
  <c r="B22" i="15"/>
  <c r="B8" i="15"/>
  <c r="B23" i="15"/>
  <c r="B61" i="15"/>
  <c r="B62" i="15"/>
  <c r="B63" i="15"/>
  <c r="B64" i="15"/>
  <c r="B24" i="15"/>
  <c r="B25" i="15"/>
  <c r="B26" i="15"/>
  <c r="B9" i="15"/>
  <c r="B10" i="15"/>
  <c r="B27" i="15"/>
  <c r="B11" i="15"/>
  <c r="B28" i="15"/>
  <c r="B12" i="15"/>
  <c r="B29" i="15"/>
  <c r="B30" i="15"/>
  <c r="B65" i="15"/>
  <c r="B66" i="15"/>
  <c r="B13" i="15"/>
  <c r="B31" i="15"/>
  <c r="B67" i="15"/>
  <c r="B68" i="15"/>
  <c r="B32" i="15"/>
  <c r="B33" i="15"/>
  <c r="B14" i="15"/>
  <c r="B34" i="15"/>
  <c r="B35" i="15"/>
  <c r="B36" i="15"/>
  <c r="B37" i="15"/>
  <c r="B69" i="15"/>
  <c r="B70" i="15"/>
  <c r="B15" i="15"/>
  <c r="B38" i="15"/>
  <c r="B39" i="15"/>
  <c r="B47" i="15"/>
  <c r="B40" i="15"/>
  <c r="B71" i="15"/>
  <c r="B72" i="15"/>
  <c r="B48" i="15"/>
  <c r="B41" i="15"/>
  <c r="B42" i="15"/>
  <c r="B43" i="15"/>
  <c r="B44" i="15"/>
  <c r="B45" i="15"/>
  <c r="B46" i="15"/>
  <c r="B49" i="15"/>
  <c r="B50" i="15"/>
  <c r="H439" i="2"/>
  <c r="A439" i="2" s="1" a="1"/>
  <c r="A439" i="2" s="1"/>
  <c r="H438" i="2"/>
  <c r="A438" i="2"/>
  <c r="H437" i="2"/>
  <c r="A437" i="2" s="1" a="1"/>
  <c r="A437" i="2" s="1"/>
  <c r="H436" i="2"/>
  <c r="A436" i="2"/>
  <c r="H435" i="2"/>
  <c r="A435" i="2" s="1" a="1"/>
  <c r="A435" i="2" s="1"/>
  <c r="H434" i="2"/>
  <c r="A434" i="2"/>
  <c r="H433" i="2"/>
  <c r="A433" i="2" s="1" a="1"/>
  <c r="A433" i="2" s="1"/>
  <c r="H432" i="2"/>
  <c r="A432" i="2"/>
  <c r="H431" i="2"/>
  <c r="C431" i="2" s="1" a="1"/>
  <c r="C431" i="2" s="1"/>
  <c r="G430" i="2"/>
  <c r="E430" i="2"/>
  <c r="C430" i="2"/>
  <c r="A430" i="2"/>
  <c r="I41" i="1"/>
  <c r="H109" i="2"/>
  <c r="A109" i="2" s="1" a="1"/>
  <c r="A109" i="2" s="1"/>
  <c r="H108" i="2"/>
  <c r="A108" i="2"/>
  <c r="H107" i="2"/>
  <c r="A107" i="2" s="1" a="1"/>
  <c r="A107" i="2" s="1"/>
  <c r="H106" i="2"/>
  <c r="A106" i="2"/>
  <c r="H105" i="2"/>
  <c r="A105" i="2" s="1" a="1"/>
  <c r="A105" i="2" s="1"/>
  <c r="H104" i="2"/>
  <c r="A104" i="2"/>
  <c r="H103" i="2"/>
  <c r="A103" i="2" s="1" a="1"/>
  <c r="A103" i="2" s="1"/>
  <c r="H102" i="2"/>
  <c r="A102" i="2"/>
  <c r="H101" i="2"/>
  <c r="E101" i="2" s="1" a="1"/>
  <c r="E101" i="2" s="1"/>
  <c r="G100" i="2"/>
  <c r="E100" i="2"/>
  <c r="C100" i="2"/>
  <c r="A100" i="2"/>
  <c r="I11" i="1"/>
  <c r="H98" i="2"/>
  <c r="A98" i="2" s="1" a="1"/>
  <c r="A98" i="2" s="1"/>
  <c r="H97" i="2"/>
  <c r="A97" i="2"/>
  <c r="H96" i="2"/>
  <c r="A96" i="2" s="1" a="1"/>
  <c r="A96" i="2" s="1"/>
  <c r="H95" i="2"/>
  <c r="A95" i="2"/>
  <c r="H94" i="2"/>
  <c r="A94" i="2" s="1" a="1"/>
  <c r="A94" i="2" s="1"/>
  <c r="H93" i="2"/>
  <c r="A93" i="2"/>
  <c r="H92" i="2"/>
  <c r="A92" i="2" s="1" a="1"/>
  <c r="A92" i="2" s="1"/>
  <c r="H91" i="2"/>
  <c r="A91" i="2"/>
  <c r="H90" i="2"/>
  <c r="C90" i="2" s="1" a="1"/>
  <c r="C90" i="2" s="1"/>
  <c r="G89" i="2"/>
  <c r="E89" i="2"/>
  <c r="C89" i="2"/>
  <c r="A89" i="2"/>
  <c r="I10" i="1"/>
  <c r="D168" i="15" s="1"/>
  <c r="H505" i="2"/>
  <c r="A505" i="2" s="1" a="1"/>
  <c r="A505" i="2" s="1"/>
  <c r="H504" i="2"/>
  <c r="A504" i="2"/>
  <c r="H503" i="2"/>
  <c r="A503" i="2" s="1" a="1"/>
  <c r="A503" i="2" s="1"/>
  <c r="H502" i="2"/>
  <c r="A502" i="2"/>
  <c r="H501" i="2"/>
  <c r="A501" i="2" s="1" a="1"/>
  <c r="A501" i="2" s="1"/>
  <c r="H500" i="2"/>
  <c r="A500" i="2"/>
  <c r="H499" i="2"/>
  <c r="A499" i="2" s="1" a="1"/>
  <c r="A499" i="2" s="1"/>
  <c r="H498" i="2"/>
  <c r="A498" i="2"/>
  <c r="H497" i="2"/>
  <c r="C497" i="2" s="1" a="1"/>
  <c r="C497" i="2" s="1"/>
  <c r="G496" i="2"/>
  <c r="E496" i="2"/>
  <c r="C496" i="2"/>
  <c r="A496" i="2"/>
  <c r="I47" i="1"/>
  <c r="H582" i="2"/>
  <c r="A582" i="2" s="1" a="1"/>
  <c r="A582" i="2" s="1"/>
  <c r="H581" i="2"/>
  <c r="A581" i="2"/>
  <c r="H580" i="2"/>
  <c r="A580" i="2" s="1" a="1"/>
  <c r="A580" i="2" s="1"/>
  <c r="H579" i="2"/>
  <c r="A579" i="2"/>
  <c r="H578" i="2"/>
  <c r="A578" i="2" s="1" a="1"/>
  <c r="A578" i="2" s="1"/>
  <c r="H577" i="2"/>
  <c r="A577" i="2"/>
  <c r="H576" i="2"/>
  <c r="A576" i="2" s="1" a="1"/>
  <c r="A576" i="2" s="1"/>
  <c r="H575" i="2"/>
  <c r="A575" i="2"/>
  <c r="H574" i="2"/>
  <c r="G574" i="2" s="1" a="1"/>
  <c r="G574" i="2" s="1"/>
  <c r="G573" i="2"/>
  <c r="E573" i="2"/>
  <c r="C573" i="2"/>
  <c r="A573" i="2"/>
  <c r="I54" i="1"/>
  <c r="H483" i="2"/>
  <c r="A483" i="2" s="1" a="1"/>
  <c r="A483" i="2" s="1"/>
  <c r="H482" i="2"/>
  <c r="A482" i="2"/>
  <c r="H481" i="2"/>
  <c r="A481" i="2" s="1" a="1"/>
  <c r="A481" i="2" s="1"/>
  <c r="H480" i="2"/>
  <c r="A480" i="2"/>
  <c r="H479" i="2"/>
  <c r="A479" i="2" s="1" a="1"/>
  <c r="A479" i="2" s="1"/>
  <c r="H478" i="2"/>
  <c r="A478" i="2"/>
  <c r="H477" i="2"/>
  <c r="A477" i="2" s="1" a="1"/>
  <c r="A477" i="2" s="1"/>
  <c r="H476" i="2"/>
  <c r="A476" i="2"/>
  <c r="H475" i="2"/>
  <c r="G475" i="2" s="1" a="1"/>
  <c r="G475" i="2" s="1"/>
  <c r="G474" i="2"/>
  <c r="E474" i="2"/>
  <c r="C474" i="2"/>
  <c r="A474" i="2"/>
  <c r="I45" i="1"/>
  <c r="H747" i="2"/>
  <c r="A747" i="2" s="1" a="1"/>
  <c r="A747" i="2" s="1"/>
  <c r="H746" i="2"/>
  <c r="H745" i="2"/>
  <c r="A745" i="2" s="1" a="1"/>
  <c r="A745" i="2" s="1"/>
  <c r="H744" i="2"/>
  <c r="H743" i="2"/>
  <c r="A743" i="2" s="1" a="1"/>
  <c r="A743" i="2" s="1"/>
  <c r="H742" i="2"/>
  <c r="H741" i="2"/>
  <c r="A741" i="2" s="1" a="1"/>
  <c r="A741" i="2" s="1"/>
  <c r="H740" i="2"/>
  <c r="H739" i="2"/>
  <c r="H736" i="2"/>
  <c r="A736" i="2" s="1" a="1"/>
  <c r="A736" i="2" s="1"/>
  <c r="H735" i="2"/>
  <c r="H734" i="2"/>
  <c r="A734" i="2" s="1" a="1"/>
  <c r="A734" i="2" s="1"/>
  <c r="H733" i="2"/>
  <c r="H732" i="2"/>
  <c r="A732" i="2" s="1" a="1"/>
  <c r="A732" i="2" s="1"/>
  <c r="H731" i="2"/>
  <c r="H730" i="2"/>
  <c r="A730" i="2" s="1" a="1"/>
  <c r="A730" i="2" s="1"/>
  <c r="H729" i="2"/>
  <c r="H728" i="2"/>
  <c r="E728" i="2" s="1" a="1"/>
  <c r="E728" i="2" s="1"/>
  <c r="H725" i="2"/>
  <c r="H724" i="2"/>
  <c r="H723" i="2"/>
  <c r="H722" i="2"/>
  <c r="H721" i="2"/>
  <c r="H720" i="2"/>
  <c r="H719" i="2"/>
  <c r="H718" i="2"/>
  <c r="H717" i="2"/>
  <c r="H714" i="2"/>
  <c r="H713" i="2"/>
  <c r="H712" i="2"/>
  <c r="H711" i="2"/>
  <c r="H710" i="2"/>
  <c r="H709" i="2"/>
  <c r="H708" i="2"/>
  <c r="H707" i="2"/>
  <c r="H706" i="2"/>
  <c r="H703" i="2"/>
  <c r="H702" i="2"/>
  <c r="H701" i="2"/>
  <c r="H700" i="2"/>
  <c r="H699" i="2"/>
  <c r="H698" i="2"/>
  <c r="H697" i="2"/>
  <c r="H696" i="2"/>
  <c r="H695" i="2"/>
  <c r="H692" i="2"/>
  <c r="H691" i="2"/>
  <c r="H690" i="2"/>
  <c r="H689" i="2"/>
  <c r="H688" i="2"/>
  <c r="H687" i="2"/>
  <c r="H686" i="2"/>
  <c r="H685" i="2"/>
  <c r="H684" i="2"/>
  <c r="H681" i="2"/>
  <c r="H680" i="2"/>
  <c r="H679" i="2"/>
  <c r="H678" i="2"/>
  <c r="H677" i="2"/>
  <c r="H676" i="2"/>
  <c r="H675" i="2"/>
  <c r="H674" i="2"/>
  <c r="H673" i="2"/>
  <c r="H670" i="2"/>
  <c r="H669" i="2"/>
  <c r="H668" i="2"/>
  <c r="H667" i="2"/>
  <c r="H666" i="2"/>
  <c r="H665" i="2"/>
  <c r="H664" i="2"/>
  <c r="H663" i="2"/>
  <c r="H662" i="2"/>
  <c r="H659" i="2"/>
  <c r="H658" i="2"/>
  <c r="H657" i="2"/>
  <c r="H656" i="2"/>
  <c r="H655" i="2"/>
  <c r="H654" i="2"/>
  <c r="H653" i="2"/>
  <c r="H652" i="2"/>
  <c r="H651" i="2"/>
  <c r="H648" i="2"/>
  <c r="H647" i="2"/>
  <c r="H646" i="2"/>
  <c r="H645" i="2"/>
  <c r="H644" i="2"/>
  <c r="H643" i="2"/>
  <c r="H642" i="2"/>
  <c r="H641" i="2"/>
  <c r="H640" i="2"/>
  <c r="H637" i="2"/>
  <c r="H636" i="2"/>
  <c r="H635" i="2"/>
  <c r="H634" i="2"/>
  <c r="H633" i="2"/>
  <c r="H632" i="2"/>
  <c r="H631" i="2"/>
  <c r="H630" i="2"/>
  <c r="H629" i="2"/>
  <c r="H626" i="2"/>
  <c r="H625" i="2"/>
  <c r="H624" i="2"/>
  <c r="H623" i="2"/>
  <c r="H622" i="2"/>
  <c r="H621" i="2"/>
  <c r="H620" i="2"/>
  <c r="H619" i="2"/>
  <c r="H618" i="2"/>
  <c r="H615" i="2"/>
  <c r="H614" i="2"/>
  <c r="H613" i="2"/>
  <c r="H612" i="2"/>
  <c r="H611" i="2"/>
  <c r="H610" i="2"/>
  <c r="H609" i="2"/>
  <c r="H608" i="2"/>
  <c r="H607" i="2"/>
  <c r="H604" i="2"/>
  <c r="H603" i="2"/>
  <c r="H602" i="2"/>
  <c r="H601" i="2"/>
  <c r="H600" i="2"/>
  <c r="H599" i="2"/>
  <c r="H598" i="2"/>
  <c r="H597" i="2"/>
  <c r="H596" i="2"/>
  <c r="H593" i="2"/>
  <c r="H592" i="2"/>
  <c r="H591" i="2"/>
  <c r="H590" i="2"/>
  <c r="H589" i="2"/>
  <c r="H588" i="2"/>
  <c r="H587" i="2"/>
  <c r="H586" i="2"/>
  <c r="H585" i="2"/>
  <c r="H571" i="2"/>
  <c r="H570" i="2"/>
  <c r="H569" i="2"/>
  <c r="H568" i="2"/>
  <c r="H567" i="2"/>
  <c r="H566" i="2"/>
  <c r="H565" i="2"/>
  <c r="H564" i="2"/>
  <c r="H563" i="2"/>
  <c r="H560" i="2"/>
  <c r="H559" i="2"/>
  <c r="H558" i="2"/>
  <c r="H557" i="2"/>
  <c r="H556" i="2"/>
  <c r="H555" i="2"/>
  <c r="H554" i="2"/>
  <c r="H553" i="2"/>
  <c r="H552" i="2"/>
  <c r="H549" i="2"/>
  <c r="H548" i="2"/>
  <c r="H547" i="2"/>
  <c r="H546" i="2"/>
  <c r="H545" i="2"/>
  <c r="H544" i="2"/>
  <c r="H543" i="2"/>
  <c r="H542" i="2"/>
  <c r="H541" i="2"/>
  <c r="H538" i="2"/>
  <c r="H537" i="2"/>
  <c r="H536" i="2"/>
  <c r="H535" i="2"/>
  <c r="H534" i="2"/>
  <c r="H533" i="2"/>
  <c r="H532" i="2"/>
  <c r="H531" i="2"/>
  <c r="H530" i="2"/>
  <c r="H527" i="2"/>
  <c r="H526" i="2"/>
  <c r="H525" i="2"/>
  <c r="H524" i="2"/>
  <c r="H523" i="2"/>
  <c r="H522" i="2"/>
  <c r="H521" i="2"/>
  <c r="H520" i="2"/>
  <c r="H519" i="2"/>
  <c r="H516" i="2"/>
  <c r="H515" i="2"/>
  <c r="H514" i="2"/>
  <c r="H513" i="2"/>
  <c r="H512" i="2"/>
  <c r="H511" i="2"/>
  <c r="H510" i="2"/>
  <c r="H509" i="2"/>
  <c r="H508" i="2"/>
  <c r="H494" i="2"/>
  <c r="H493" i="2"/>
  <c r="H492" i="2"/>
  <c r="H491" i="2"/>
  <c r="H490" i="2"/>
  <c r="H489" i="2"/>
  <c r="H488" i="2"/>
  <c r="H487" i="2"/>
  <c r="H486" i="2"/>
  <c r="H472" i="2"/>
  <c r="H471" i="2"/>
  <c r="H470" i="2"/>
  <c r="H469" i="2"/>
  <c r="H468" i="2"/>
  <c r="H467" i="2"/>
  <c r="H466" i="2"/>
  <c r="H465" i="2"/>
  <c r="H464" i="2"/>
  <c r="H461" i="2"/>
  <c r="H460" i="2"/>
  <c r="H459" i="2"/>
  <c r="H458" i="2"/>
  <c r="H457" i="2"/>
  <c r="H456" i="2"/>
  <c r="H455" i="2"/>
  <c r="H454" i="2"/>
  <c r="H453" i="2"/>
  <c r="H450" i="2"/>
  <c r="H449" i="2"/>
  <c r="H448" i="2"/>
  <c r="H447" i="2"/>
  <c r="H446" i="2"/>
  <c r="H445" i="2"/>
  <c r="H444" i="2"/>
  <c r="H443" i="2"/>
  <c r="H442" i="2"/>
  <c r="H428" i="2"/>
  <c r="H427" i="2"/>
  <c r="H426" i="2"/>
  <c r="H425" i="2"/>
  <c r="H424" i="2"/>
  <c r="H423" i="2"/>
  <c r="H422" i="2"/>
  <c r="H421" i="2"/>
  <c r="H420" i="2"/>
  <c r="H417" i="2"/>
  <c r="H416" i="2"/>
  <c r="H415" i="2"/>
  <c r="H414" i="2"/>
  <c r="H413" i="2"/>
  <c r="H412" i="2"/>
  <c r="H411" i="2"/>
  <c r="H410" i="2"/>
  <c r="H409" i="2"/>
  <c r="H406" i="2"/>
  <c r="H405" i="2"/>
  <c r="H404" i="2"/>
  <c r="H403" i="2"/>
  <c r="H402" i="2"/>
  <c r="H401" i="2"/>
  <c r="H400" i="2"/>
  <c r="H399" i="2"/>
  <c r="H398" i="2"/>
  <c r="H395" i="2"/>
  <c r="H394" i="2"/>
  <c r="H393" i="2"/>
  <c r="H392" i="2"/>
  <c r="H391" i="2"/>
  <c r="H390" i="2"/>
  <c r="H389" i="2"/>
  <c r="H388" i="2"/>
  <c r="H387" i="2"/>
  <c r="H384" i="2"/>
  <c r="H383" i="2"/>
  <c r="H382" i="2"/>
  <c r="H381" i="2"/>
  <c r="H380" i="2"/>
  <c r="H379" i="2"/>
  <c r="H378" i="2"/>
  <c r="H377" i="2"/>
  <c r="H376" i="2"/>
  <c r="H373" i="2"/>
  <c r="H372" i="2"/>
  <c r="H371" i="2"/>
  <c r="H370" i="2"/>
  <c r="H369" i="2"/>
  <c r="H368" i="2"/>
  <c r="H367" i="2"/>
  <c r="H366" i="2"/>
  <c r="H365" i="2"/>
  <c r="H362" i="2"/>
  <c r="H361" i="2"/>
  <c r="H360" i="2"/>
  <c r="H359" i="2"/>
  <c r="H358" i="2"/>
  <c r="H357" i="2"/>
  <c r="H356" i="2"/>
  <c r="H355" i="2"/>
  <c r="H354" i="2"/>
  <c r="H351" i="2"/>
  <c r="H350" i="2"/>
  <c r="H349" i="2"/>
  <c r="H348" i="2"/>
  <c r="H347" i="2"/>
  <c r="H346" i="2"/>
  <c r="H345" i="2"/>
  <c r="H344" i="2"/>
  <c r="H343" i="2"/>
  <c r="H340" i="2"/>
  <c r="H339" i="2"/>
  <c r="H338" i="2"/>
  <c r="H337" i="2"/>
  <c r="H336" i="2"/>
  <c r="H335" i="2"/>
  <c r="H334" i="2"/>
  <c r="H333" i="2"/>
  <c r="H332" i="2"/>
  <c r="H329" i="2"/>
  <c r="H328" i="2"/>
  <c r="H327" i="2"/>
  <c r="H326" i="2"/>
  <c r="H325" i="2"/>
  <c r="H324" i="2"/>
  <c r="H323" i="2"/>
  <c r="H322" i="2"/>
  <c r="H321" i="2"/>
  <c r="H318" i="2"/>
  <c r="H317" i="2"/>
  <c r="H316" i="2"/>
  <c r="H315" i="2"/>
  <c r="H314" i="2"/>
  <c r="H313" i="2"/>
  <c r="H312" i="2"/>
  <c r="H311" i="2"/>
  <c r="H310" i="2"/>
  <c r="H307" i="2"/>
  <c r="H306" i="2"/>
  <c r="H305" i="2"/>
  <c r="H304" i="2"/>
  <c r="H303" i="2"/>
  <c r="H302" i="2"/>
  <c r="H301" i="2"/>
  <c r="H300" i="2"/>
  <c r="H299" i="2"/>
  <c r="H296" i="2"/>
  <c r="H295" i="2"/>
  <c r="H294" i="2"/>
  <c r="H293" i="2"/>
  <c r="H292" i="2"/>
  <c r="H291" i="2"/>
  <c r="H290" i="2"/>
  <c r="H289" i="2"/>
  <c r="H288" i="2"/>
  <c r="H285" i="2"/>
  <c r="H284" i="2"/>
  <c r="H283" i="2"/>
  <c r="H282" i="2"/>
  <c r="H281" i="2"/>
  <c r="H280" i="2"/>
  <c r="H279" i="2"/>
  <c r="H278" i="2"/>
  <c r="H277" i="2"/>
  <c r="H274" i="2"/>
  <c r="H273" i="2"/>
  <c r="H272" i="2"/>
  <c r="H271" i="2"/>
  <c r="H270" i="2"/>
  <c r="H269" i="2"/>
  <c r="H268" i="2"/>
  <c r="H267" i="2"/>
  <c r="H266" i="2"/>
  <c r="H263" i="2"/>
  <c r="H262" i="2"/>
  <c r="H261" i="2"/>
  <c r="H260" i="2"/>
  <c r="H259" i="2"/>
  <c r="H258" i="2"/>
  <c r="H257" i="2"/>
  <c r="H256" i="2"/>
  <c r="H255" i="2"/>
  <c r="H252" i="2"/>
  <c r="H251" i="2"/>
  <c r="H250" i="2"/>
  <c r="H249" i="2"/>
  <c r="H248" i="2"/>
  <c r="H247" i="2"/>
  <c r="H246" i="2"/>
  <c r="H245" i="2"/>
  <c r="H244" i="2"/>
  <c r="H241" i="2"/>
  <c r="H240" i="2"/>
  <c r="H239" i="2"/>
  <c r="H238" i="2"/>
  <c r="H237" i="2"/>
  <c r="H236" i="2"/>
  <c r="H235" i="2"/>
  <c r="H234" i="2"/>
  <c r="H233" i="2"/>
  <c r="H230" i="2"/>
  <c r="H229" i="2"/>
  <c r="H228" i="2"/>
  <c r="H227" i="2"/>
  <c r="H226" i="2"/>
  <c r="H225" i="2"/>
  <c r="H224" i="2"/>
  <c r="H223" i="2"/>
  <c r="H222" i="2"/>
  <c r="H219" i="2"/>
  <c r="H218" i="2"/>
  <c r="H217" i="2"/>
  <c r="H216" i="2"/>
  <c r="H215" i="2"/>
  <c r="H214" i="2"/>
  <c r="H213" i="2"/>
  <c r="H212" i="2"/>
  <c r="H211" i="2"/>
  <c r="H197" i="2"/>
  <c r="H196" i="2"/>
  <c r="H195" i="2"/>
  <c r="H194" i="2"/>
  <c r="H193" i="2"/>
  <c r="H192" i="2"/>
  <c r="H191" i="2"/>
  <c r="H190" i="2"/>
  <c r="H189" i="2"/>
  <c r="H208" i="2"/>
  <c r="H207" i="2"/>
  <c r="H206" i="2"/>
  <c r="H205" i="2"/>
  <c r="H204" i="2"/>
  <c r="H203" i="2"/>
  <c r="H202" i="2"/>
  <c r="H201" i="2"/>
  <c r="H200" i="2"/>
  <c r="H186" i="2"/>
  <c r="H185" i="2"/>
  <c r="H184" i="2"/>
  <c r="H183" i="2"/>
  <c r="H182" i="2"/>
  <c r="H181" i="2"/>
  <c r="H180" i="2"/>
  <c r="H179" i="2"/>
  <c r="H178" i="2"/>
  <c r="H175" i="2"/>
  <c r="H174" i="2"/>
  <c r="H173" i="2"/>
  <c r="H172" i="2"/>
  <c r="H171" i="2"/>
  <c r="H170" i="2"/>
  <c r="H169" i="2"/>
  <c r="H168" i="2"/>
  <c r="H167" i="2"/>
  <c r="H164" i="2"/>
  <c r="H163" i="2"/>
  <c r="H162" i="2"/>
  <c r="H161" i="2"/>
  <c r="H160" i="2"/>
  <c r="H159" i="2"/>
  <c r="H158" i="2"/>
  <c r="H157" i="2"/>
  <c r="H156" i="2"/>
  <c r="H153" i="2"/>
  <c r="H152" i="2"/>
  <c r="H151" i="2"/>
  <c r="H150" i="2"/>
  <c r="H149" i="2"/>
  <c r="H148" i="2"/>
  <c r="H147" i="2"/>
  <c r="H146" i="2"/>
  <c r="H145" i="2"/>
  <c r="H142" i="2"/>
  <c r="H141" i="2"/>
  <c r="H140" i="2"/>
  <c r="H139" i="2"/>
  <c r="H138" i="2"/>
  <c r="H137" i="2"/>
  <c r="H136" i="2"/>
  <c r="H135" i="2"/>
  <c r="H134" i="2"/>
  <c r="H131" i="2"/>
  <c r="H130" i="2"/>
  <c r="H129" i="2"/>
  <c r="H128" i="2"/>
  <c r="H127" i="2"/>
  <c r="H126" i="2"/>
  <c r="H125" i="2"/>
  <c r="H124" i="2"/>
  <c r="H123" i="2"/>
  <c r="H87" i="2"/>
  <c r="H86" i="2"/>
  <c r="H85" i="2"/>
  <c r="H84" i="2"/>
  <c r="H83" i="2"/>
  <c r="H82" i="2"/>
  <c r="H81" i="2"/>
  <c r="H80" i="2"/>
  <c r="H79" i="2"/>
  <c r="H76" i="2"/>
  <c r="H75" i="2"/>
  <c r="H74" i="2"/>
  <c r="H73" i="2"/>
  <c r="H72" i="2"/>
  <c r="H71" i="2"/>
  <c r="H70" i="2"/>
  <c r="H69" i="2"/>
  <c r="H68" i="2"/>
  <c r="H65" i="2"/>
  <c r="H64" i="2"/>
  <c r="H63" i="2"/>
  <c r="H62" i="2"/>
  <c r="H61" i="2"/>
  <c r="H60" i="2"/>
  <c r="H59" i="2"/>
  <c r="H58" i="2"/>
  <c r="H57" i="2"/>
  <c r="H54" i="2"/>
  <c r="H53" i="2"/>
  <c r="H52" i="2"/>
  <c r="H51" i="2"/>
  <c r="H50" i="2"/>
  <c r="H49" i="2"/>
  <c r="H48" i="2"/>
  <c r="H47" i="2"/>
  <c r="H46" i="2"/>
  <c r="H43" i="2"/>
  <c r="H42" i="2"/>
  <c r="H41" i="2"/>
  <c r="H40" i="2"/>
  <c r="H39" i="2"/>
  <c r="H38" i="2"/>
  <c r="H37" i="2"/>
  <c r="H36" i="2"/>
  <c r="H35" i="2"/>
  <c r="H32" i="2"/>
  <c r="H31" i="2"/>
  <c r="H30" i="2"/>
  <c r="H29" i="2"/>
  <c r="H28" i="2"/>
  <c r="H27" i="2"/>
  <c r="H26" i="2"/>
  <c r="H25" i="2"/>
  <c r="H24" i="2"/>
  <c r="H21" i="2"/>
  <c r="H20" i="2"/>
  <c r="H19" i="2"/>
  <c r="H18" i="2"/>
  <c r="H17" i="2"/>
  <c r="H16" i="2"/>
  <c r="H15" i="2"/>
  <c r="H14" i="2"/>
  <c r="H13" i="2"/>
  <c r="H10" i="2"/>
  <c r="H9" i="2"/>
  <c r="H8" i="2"/>
  <c r="H7" i="2"/>
  <c r="H6" i="2"/>
  <c r="H5" i="2"/>
  <c r="H4" i="2"/>
  <c r="H3" i="2"/>
  <c r="H2" i="2"/>
  <c r="A746" i="2"/>
  <c r="A744" i="2"/>
  <c r="A742" i="2"/>
  <c r="A740" i="2"/>
  <c r="G738" i="2"/>
  <c r="E738" i="2"/>
  <c r="C738" i="2"/>
  <c r="A738" i="2"/>
  <c r="I69" i="1"/>
  <c r="A735" i="2"/>
  <c r="A733" i="2"/>
  <c r="A731" i="2"/>
  <c r="A729" i="2"/>
  <c r="G727" i="2"/>
  <c r="E727" i="2"/>
  <c r="C727" i="2"/>
  <c r="A727" i="2"/>
  <c r="I68" i="1"/>
  <c r="E431" i="2" l="1" a="1"/>
  <c r="E431" i="2" s="1"/>
  <c r="G431" i="2" a="1"/>
  <c r="G431" i="2" s="1"/>
  <c r="D95" i="15"/>
  <c r="G101" i="2" a="1"/>
  <c r="G101" i="2" s="1"/>
  <c r="C101" i="2" a="1"/>
  <c r="C101" i="2" s="1"/>
  <c r="G90" i="2" a="1"/>
  <c r="G90" i="2" s="1"/>
  <c r="E90" i="2" a="1"/>
  <c r="E90" i="2" s="1"/>
  <c r="E497" i="2" a="1"/>
  <c r="E497" i="2" s="1"/>
  <c r="G497" i="2" a="1"/>
  <c r="G497" i="2" s="1"/>
  <c r="E574" i="2" a="1"/>
  <c r="E574" i="2" s="1"/>
  <c r="C574" i="2" a="1"/>
  <c r="C574" i="2" s="1"/>
  <c r="C728" i="2" a="1"/>
  <c r="C728" i="2" s="1"/>
  <c r="C475" i="2" a="1"/>
  <c r="C475" i="2" s="1"/>
  <c r="E475" i="2" a="1"/>
  <c r="E475" i="2" s="1"/>
  <c r="G728" i="2" a="1"/>
  <c r="G728" i="2" s="1"/>
  <c r="G508" i="2" l="1"/>
  <c r="A725" i="2" l="1" a="1"/>
  <c r="A725" i="2" s="1"/>
  <c r="A724" i="2"/>
  <c r="A723" i="2" a="1"/>
  <c r="A723" i="2" s="1"/>
  <c r="A722" i="2"/>
  <c r="A721" i="2" a="1"/>
  <c r="A721" i="2" s="1"/>
  <c r="A720" i="2"/>
  <c r="A719" i="2" a="1"/>
  <c r="A719" i="2" s="1"/>
  <c r="A718" i="2"/>
  <c r="G717" i="2" a="1"/>
  <c r="G717" i="2" s="1"/>
  <c r="E717" i="2" a="1"/>
  <c r="E717" i="2" s="1"/>
  <c r="C717" i="2" a="1"/>
  <c r="C717" i="2" s="1"/>
  <c r="G716" i="2"/>
  <c r="E716" i="2"/>
  <c r="C716" i="2"/>
  <c r="A716" i="2"/>
  <c r="A714" i="2" a="1"/>
  <c r="A714" i="2" s="1"/>
  <c r="A713" i="2"/>
  <c r="A712" i="2" a="1"/>
  <c r="A712" i="2" s="1"/>
  <c r="A711" i="2"/>
  <c r="A710" i="2" a="1"/>
  <c r="A710" i="2" s="1"/>
  <c r="A709" i="2"/>
  <c r="A708" i="2" a="1"/>
  <c r="A708" i="2" s="1"/>
  <c r="A707" i="2"/>
  <c r="G706" i="2" a="1"/>
  <c r="G706" i="2" s="1"/>
  <c r="E706" i="2" a="1"/>
  <c r="E706" i="2" s="1"/>
  <c r="C706" i="2" a="1"/>
  <c r="C706" i="2" s="1"/>
  <c r="G705" i="2"/>
  <c r="E705" i="2"/>
  <c r="C705" i="2"/>
  <c r="A705" i="2"/>
  <c r="A703" i="2" a="1"/>
  <c r="A703" i="2" s="1"/>
  <c r="A702" i="2"/>
  <c r="A701" i="2" a="1"/>
  <c r="A701" i="2" s="1"/>
  <c r="A700" i="2"/>
  <c r="A699" i="2" a="1"/>
  <c r="A699" i="2" s="1"/>
  <c r="A698" i="2"/>
  <c r="A697" i="2" a="1"/>
  <c r="A697" i="2" s="1"/>
  <c r="A696" i="2"/>
  <c r="G695" i="2" a="1"/>
  <c r="G695" i="2" s="1"/>
  <c r="E695" i="2" a="1"/>
  <c r="E695" i="2" s="1"/>
  <c r="C695" i="2" a="1"/>
  <c r="C695" i="2" s="1"/>
  <c r="G694" i="2"/>
  <c r="E694" i="2"/>
  <c r="C694" i="2"/>
  <c r="A694" i="2"/>
  <c r="A692" i="2" a="1"/>
  <c r="A692" i="2" s="1"/>
  <c r="A691" i="2"/>
  <c r="A690" i="2" a="1"/>
  <c r="A690" i="2" s="1"/>
  <c r="A689" i="2"/>
  <c r="A688" i="2" a="1"/>
  <c r="A688" i="2" s="1"/>
  <c r="A687" i="2"/>
  <c r="A686" i="2" a="1"/>
  <c r="A686" i="2" s="1"/>
  <c r="A685" i="2"/>
  <c r="G684" i="2" a="1"/>
  <c r="G684" i="2" s="1"/>
  <c r="E684" i="2" a="1"/>
  <c r="E684" i="2" s="1"/>
  <c r="C684" i="2" a="1"/>
  <c r="C684" i="2" s="1"/>
  <c r="G683" i="2"/>
  <c r="E683" i="2"/>
  <c r="C683" i="2"/>
  <c r="A683" i="2"/>
  <c r="A681" i="2" a="1"/>
  <c r="A681" i="2" s="1"/>
  <c r="A680" i="2"/>
  <c r="A679" i="2" a="1"/>
  <c r="A679" i="2" s="1"/>
  <c r="A678" i="2"/>
  <c r="A677" i="2" a="1"/>
  <c r="A677" i="2" s="1"/>
  <c r="A676" i="2"/>
  <c r="A675" i="2" a="1"/>
  <c r="A675" i="2" s="1"/>
  <c r="A674" i="2"/>
  <c r="G673" i="2" a="1"/>
  <c r="G673" i="2" s="1"/>
  <c r="E673" i="2" a="1"/>
  <c r="E673" i="2" s="1"/>
  <c r="C673" i="2" a="1"/>
  <c r="C673" i="2" s="1"/>
  <c r="G672" i="2"/>
  <c r="E672" i="2"/>
  <c r="C672" i="2"/>
  <c r="A672" i="2"/>
  <c r="A670" i="2" a="1"/>
  <c r="A670" i="2" s="1"/>
  <c r="A669" i="2"/>
  <c r="A668" i="2" a="1"/>
  <c r="A668" i="2" s="1"/>
  <c r="A667" i="2"/>
  <c r="A666" i="2" a="1"/>
  <c r="A666" i="2" s="1"/>
  <c r="A665" i="2"/>
  <c r="A664" i="2" a="1"/>
  <c r="A664" i="2" s="1"/>
  <c r="A663" i="2"/>
  <c r="G662" i="2" a="1"/>
  <c r="G662" i="2" s="1"/>
  <c r="E662" i="2" a="1"/>
  <c r="E662" i="2" s="1"/>
  <c r="C662" i="2" a="1"/>
  <c r="C662" i="2" s="1"/>
  <c r="G661" i="2"/>
  <c r="E661" i="2"/>
  <c r="C661" i="2"/>
  <c r="A661" i="2"/>
  <c r="A659" i="2" a="1"/>
  <c r="A659" i="2" s="1"/>
  <c r="A658" i="2"/>
  <c r="A657" i="2" a="1"/>
  <c r="A657" i="2" s="1"/>
  <c r="A656" i="2"/>
  <c r="A655" i="2" a="1"/>
  <c r="A655" i="2" s="1"/>
  <c r="A654" i="2"/>
  <c r="A653" i="2" a="1"/>
  <c r="A653" i="2" s="1"/>
  <c r="A652" i="2"/>
  <c r="G651" i="2" a="1"/>
  <c r="G651" i="2" s="1"/>
  <c r="E651" i="2" a="1"/>
  <c r="E651" i="2" s="1"/>
  <c r="C651" i="2" a="1"/>
  <c r="C651" i="2" s="1"/>
  <c r="G650" i="2"/>
  <c r="E650" i="2"/>
  <c r="C650" i="2"/>
  <c r="A650" i="2"/>
  <c r="A648" i="2" a="1"/>
  <c r="A648" i="2" s="1"/>
  <c r="A647" i="2"/>
  <c r="A646" i="2" a="1"/>
  <c r="A646" i="2" s="1"/>
  <c r="A645" i="2"/>
  <c r="A644" i="2" a="1"/>
  <c r="A644" i="2" s="1"/>
  <c r="A643" i="2"/>
  <c r="A642" i="2" a="1"/>
  <c r="A642" i="2" s="1"/>
  <c r="A641" i="2"/>
  <c r="G640" i="2" a="1"/>
  <c r="G640" i="2" s="1"/>
  <c r="E640" i="2" a="1"/>
  <c r="E640" i="2" s="1"/>
  <c r="C640" i="2" a="1"/>
  <c r="C640" i="2" s="1"/>
  <c r="G639" i="2"/>
  <c r="E639" i="2"/>
  <c r="C639" i="2"/>
  <c r="A639" i="2"/>
  <c r="A637" i="2" a="1"/>
  <c r="A637" i="2" s="1"/>
  <c r="A636" i="2"/>
  <c r="A635" i="2" a="1"/>
  <c r="A635" i="2" s="1"/>
  <c r="A634" i="2"/>
  <c r="A633" i="2" a="1"/>
  <c r="A633" i="2" s="1"/>
  <c r="A632" i="2"/>
  <c r="A631" i="2" a="1"/>
  <c r="A631" i="2" s="1"/>
  <c r="A630" i="2"/>
  <c r="G629" i="2" a="1"/>
  <c r="G629" i="2" s="1"/>
  <c r="E629" i="2" a="1"/>
  <c r="E629" i="2" s="1"/>
  <c r="C629" i="2" a="1"/>
  <c r="C629" i="2" s="1"/>
  <c r="G628" i="2"/>
  <c r="E628" i="2"/>
  <c r="C628" i="2"/>
  <c r="A628" i="2"/>
  <c r="A626" i="2" a="1"/>
  <c r="A626" i="2" s="1"/>
  <c r="A625" i="2"/>
  <c r="A624" i="2" a="1"/>
  <c r="A624" i="2" s="1"/>
  <c r="A623" i="2"/>
  <c r="A622" i="2" a="1"/>
  <c r="A622" i="2" s="1"/>
  <c r="A621" i="2"/>
  <c r="A620" i="2" a="1"/>
  <c r="A620" i="2" s="1"/>
  <c r="A619" i="2"/>
  <c r="G618" i="2" a="1"/>
  <c r="G618" i="2" s="1"/>
  <c r="E618" i="2" a="1"/>
  <c r="E618" i="2" s="1"/>
  <c r="C618" i="2" a="1"/>
  <c r="C618" i="2" s="1"/>
  <c r="G617" i="2"/>
  <c r="E617" i="2"/>
  <c r="C617" i="2"/>
  <c r="A617" i="2"/>
  <c r="A615" i="2" a="1"/>
  <c r="A615" i="2" s="1"/>
  <c r="A614" i="2"/>
  <c r="A613" i="2" a="1"/>
  <c r="A613" i="2" s="1"/>
  <c r="A612" i="2"/>
  <c r="A611" i="2" a="1"/>
  <c r="A611" i="2" s="1"/>
  <c r="A610" i="2"/>
  <c r="A609" i="2" a="1"/>
  <c r="A609" i="2" s="1"/>
  <c r="A608" i="2"/>
  <c r="G607" i="2" a="1"/>
  <c r="G607" i="2" s="1"/>
  <c r="E607" i="2" a="1"/>
  <c r="E607" i="2" s="1"/>
  <c r="C607" i="2" a="1"/>
  <c r="C607" i="2" s="1"/>
  <c r="G606" i="2"/>
  <c r="E606" i="2"/>
  <c r="C606" i="2"/>
  <c r="A606" i="2"/>
  <c r="A604" i="2" a="1"/>
  <c r="A604" i="2" s="1"/>
  <c r="A603" i="2"/>
  <c r="A602" i="2" a="1"/>
  <c r="A602" i="2" s="1"/>
  <c r="A601" i="2"/>
  <c r="A600" i="2" a="1"/>
  <c r="A600" i="2" s="1"/>
  <c r="A599" i="2"/>
  <c r="A598" i="2" a="1"/>
  <c r="A598" i="2" s="1"/>
  <c r="A597" i="2"/>
  <c r="G596" i="2" a="1"/>
  <c r="G596" i="2" s="1"/>
  <c r="E596" i="2" a="1"/>
  <c r="E596" i="2" s="1"/>
  <c r="C596" i="2" a="1"/>
  <c r="C596" i="2" s="1"/>
  <c r="G595" i="2"/>
  <c r="E595" i="2"/>
  <c r="C595" i="2"/>
  <c r="A595" i="2"/>
  <c r="A593" i="2" a="1"/>
  <c r="A593" i="2" s="1"/>
  <c r="A592" i="2"/>
  <c r="A591" i="2" a="1"/>
  <c r="A591" i="2" s="1"/>
  <c r="A590" i="2"/>
  <c r="A589" i="2" a="1"/>
  <c r="A589" i="2" s="1"/>
  <c r="A588" i="2"/>
  <c r="A587" i="2" a="1"/>
  <c r="A587" i="2" s="1"/>
  <c r="A586" i="2"/>
  <c r="G585" i="2" a="1"/>
  <c r="G585" i="2" s="1"/>
  <c r="E585" i="2" a="1"/>
  <c r="E585" i="2" s="1"/>
  <c r="C585" i="2" a="1"/>
  <c r="C585" i="2" s="1"/>
  <c r="G584" i="2"/>
  <c r="E584" i="2"/>
  <c r="C584" i="2"/>
  <c r="A584" i="2"/>
  <c r="A571" i="2" a="1"/>
  <c r="A571" i="2" s="1"/>
  <c r="A570" i="2"/>
  <c r="A569" i="2" a="1"/>
  <c r="A569" i="2" s="1"/>
  <c r="A568" i="2"/>
  <c r="A567" i="2" a="1"/>
  <c r="A567" i="2" s="1"/>
  <c r="A566" i="2"/>
  <c r="A565" i="2" a="1"/>
  <c r="A565" i="2" s="1"/>
  <c r="A564" i="2"/>
  <c r="G563" i="2" a="1"/>
  <c r="G563" i="2" s="1"/>
  <c r="E563" i="2" a="1"/>
  <c r="E563" i="2" s="1"/>
  <c r="C563" i="2" a="1"/>
  <c r="C563" i="2" s="1"/>
  <c r="G562" i="2"/>
  <c r="E562" i="2"/>
  <c r="C562" i="2"/>
  <c r="A562" i="2"/>
  <c r="A560" i="2" a="1"/>
  <c r="A560" i="2" s="1"/>
  <c r="A559" i="2"/>
  <c r="A558" i="2" a="1"/>
  <c r="A558" i="2" s="1"/>
  <c r="A557" i="2"/>
  <c r="A556" i="2" a="1"/>
  <c r="A556" i="2" s="1"/>
  <c r="A555" i="2"/>
  <c r="A554" i="2" a="1"/>
  <c r="A554" i="2" s="1"/>
  <c r="A553" i="2"/>
  <c r="G552" i="2" a="1"/>
  <c r="G552" i="2" s="1"/>
  <c r="E552" i="2" a="1"/>
  <c r="E552" i="2" s="1"/>
  <c r="C552" i="2" a="1"/>
  <c r="C552" i="2" s="1"/>
  <c r="G551" i="2"/>
  <c r="E551" i="2"/>
  <c r="C551" i="2"/>
  <c r="A551" i="2"/>
  <c r="A549" i="2" a="1"/>
  <c r="A549" i="2" s="1"/>
  <c r="A548" i="2"/>
  <c r="A547" i="2" a="1"/>
  <c r="A547" i="2" s="1"/>
  <c r="A546" i="2"/>
  <c r="A545" i="2" a="1"/>
  <c r="A545" i="2" s="1"/>
  <c r="A544" i="2"/>
  <c r="A543" i="2" a="1"/>
  <c r="A543" i="2" s="1"/>
  <c r="A542" i="2"/>
  <c r="G541" i="2" a="1"/>
  <c r="G541" i="2" s="1"/>
  <c r="E541" i="2" a="1"/>
  <c r="E541" i="2" s="1"/>
  <c r="C541" i="2" a="1"/>
  <c r="C541" i="2" s="1"/>
  <c r="G540" i="2"/>
  <c r="E540" i="2"/>
  <c r="C540" i="2"/>
  <c r="A540" i="2"/>
  <c r="A538" i="2" a="1"/>
  <c r="A538" i="2" s="1"/>
  <c r="A537" i="2"/>
  <c r="A536" i="2" a="1"/>
  <c r="A536" i="2" s="1"/>
  <c r="A535" i="2"/>
  <c r="A534" i="2" a="1"/>
  <c r="A534" i="2" s="1"/>
  <c r="A533" i="2"/>
  <c r="A532" i="2" a="1"/>
  <c r="A532" i="2" s="1"/>
  <c r="A531" i="2"/>
  <c r="G530" i="2" a="1"/>
  <c r="G530" i="2" s="1"/>
  <c r="E530" i="2" a="1"/>
  <c r="E530" i="2" s="1"/>
  <c r="C530" i="2" a="1"/>
  <c r="C530" i="2" s="1"/>
  <c r="G529" i="2"/>
  <c r="E529" i="2"/>
  <c r="C529" i="2"/>
  <c r="A529" i="2"/>
  <c r="A527" i="2" a="1"/>
  <c r="A527" i="2" s="1"/>
  <c r="A526" i="2"/>
  <c r="A525" i="2" a="1"/>
  <c r="A525" i="2" s="1"/>
  <c r="A524" i="2"/>
  <c r="A523" i="2" a="1"/>
  <c r="A523" i="2" s="1"/>
  <c r="A522" i="2"/>
  <c r="A521" i="2" a="1"/>
  <c r="A521" i="2" s="1"/>
  <c r="A520" i="2"/>
  <c r="G519" i="2" a="1"/>
  <c r="G519" i="2" s="1"/>
  <c r="E519" i="2" a="1"/>
  <c r="E519" i="2" s="1"/>
  <c r="C519" i="2" a="1"/>
  <c r="C519" i="2" s="1"/>
  <c r="G518" i="2"/>
  <c r="E518" i="2"/>
  <c r="C518" i="2"/>
  <c r="A518" i="2"/>
  <c r="A516" i="2" a="1"/>
  <c r="A516" i="2" s="1"/>
  <c r="A515" i="2"/>
  <c r="A514" i="2" a="1"/>
  <c r="A514" i="2" s="1"/>
  <c r="A513" i="2"/>
  <c r="A512" i="2" a="1"/>
  <c r="A512" i="2" s="1"/>
  <c r="A511" i="2"/>
  <c r="A510" i="2" a="1"/>
  <c r="A510" i="2" s="1"/>
  <c r="A509" i="2"/>
  <c r="E508" i="2" a="1"/>
  <c r="E508" i="2" s="1"/>
  <c r="C508" i="2" a="1"/>
  <c r="C508" i="2" s="1"/>
  <c r="G507" i="2"/>
  <c r="E507" i="2"/>
  <c r="C507" i="2"/>
  <c r="A507" i="2"/>
  <c r="A494" i="2" a="1"/>
  <c r="A494" i="2" s="1"/>
  <c r="A493" i="2"/>
  <c r="A492" i="2" a="1"/>
  <c r="A492" i="2" s="1"/>
  <c r="A491" i="2"/>
  <c r="A490" i="2" a="1"/>
  <c r="A490" i="2" s="1"/>
  <c r="A489" i="2"/>
  <c r="A488" i="2" a="1"/>
  <c r="A488" i="2" s="1"/>
  <c r="A487" i="2"/>
  <c r="G486" i="2" a="1"/>
  <c r="G486" i="2" s="1"/>
  <c r="E486" i="2" a="1"/>
  <c r="E486" i="2" s="1"/>
  <c r="C486" i="2" a="1"/>
  <c r="C486" i="2" s="1"/>
  <c r="G485" i="2"/>
  <c r="E485" i="2"/>
  <c r="C485" i="2"/>
  <c r="A485" i="2"/>
  <c r="A472" i="2" a="1"/>
  <c r="A472" i="2" s="1"/>
  <c r="A471" i="2"/>
  <c r="A470" i="2" a="1"/>
  <c r="A470" i="2" s="1"/>
  <c r="A469" i="2"/>
  <c r="A468" i="2" a="1"/>
  <c r="A468" i="2" s="1"/>
  <c r="A467" i="2"/>
  <c r="A466" i="2" a="1"/>
  <c r="A466" i="2" s="1"/>
  <c r="A465" i="2"/>
  <c r="G464" i="2" a="1"/>
  <c r="G464" i="2" s="1"/>
  <c r="E464" i="2" a="1"/>
  <c r="E464" i="2" s="1"/>
  <c r="C464" i="2" a="1"/>
  <c r="C464" i="2" s="1"/>
  <c r="G463" i="2"/>
  <c r="E463" i="2"/>
  <c r="C463" i="2"/>
  <c r="A463" i="2"/>
  <c r="A461" i="2" a="1"/>
  <c r="A461" i="2" s="1"/>
  <c r="A460" i="2"/>
  <c r="A459" i="2" a="1"/>
  <c r="A459" i="2" s="1"/>
  <c r="A458" i="2"/>
  <c r="A457" i="2" a="1"/>
  <c r="A457" i="2" s="1"/>
  <c r="A456" i="2"/>
  <c r="A455" i="2" a="1"/>
  <c r="A455" i="2" s="1"/>
  <c r="A454" i="2"/>
  <c r="G453" i="2" a="1"/>
  <c r="G453" i="2" s="1"/>
  <c r="E453" i="2" a="1"/>
  <c r="E453" i="2" s="1"/>
  <c r="C453" i="2" a="1"/>
  <c r="C453" i="2" s="1"/>
  <c r="G452" i="2"/>
  <c r="E452" i="2"/>
  <c r="C452" i="2"/>
  <c r="A452" i="2"/>
  <c r="A450" i="2" a="1"/>
  <c r="A450" i="2" s="1"/>
  <c r="A449" i="2"/>
  <c r="A448" i="2" a="1"/>
  <c r="A448" i="2" s="1"/>
  <c r="A447" i="2"/>
  <c r="A446" i="2" a="1"/>
  <c r="A446" i="2" s="1"/>
  <c r="A445" i="2"/>
  <c r="A444" i="2" a="1"/>
  <c r="A444" i="2" s="1"/>
  <c r="A443" i="2"/>
  <c r="G442" i="2" a="1"/>
  <c r="G442" i="2" s="1"/>
  <c r="E442" i="2" a="1"/>
  <c r="E442" i="2" s="1"/>
  <c r="C442" i="2" a="1"/>
  <c r="C442" i="2" s="1"/>
  <c r="G441" i="2"/>
  <c r="E441" i="2"/>
  <c r="C441" i="2"/>
  <c r="A441" i="2"/>
  <c r="A428" i="2" a="1"/>
  <c r="A428" i="2" s="1"/>
  <c r="A427" i="2"/>
  <c r="A426" i="2" a="1"/>
  <c r="A426" i="2" s="1"/>
  <c r="A425" i="2"/>
  <c r="A424" i="2" a="1"/>
  <c r="A424" i="2" s="1"/>
  <c r="A423" i="2"/>
  <c r="A422" i="2" a="1"/>
  <c r="A422" i="2" s="1"/>
  <c r="A421" i="2"/>
  <c r="G420" i="2" a="1"/>
  <c r="G420" i="2" s="1"/>
  <c r="E420" i="2" a="1"/>
  <c r="E420" i="2" s="1"/>
  <c r="C420" i="2" a="1"/>
  <c r="C420" i="2" s="1"/>
  <c r="G419" i="2"/>
  <c r="E419" i="2"/>
  <c r="C419" i="2"/>
  <c r="A419" i="2"/>
  <c r="A417" i="2" a="1"/>
  <c r="A417" i="2" s="1"/>
  <c r="A416" i="2"/>
  <c r="A415" i="2" a="1"/>
  <c r="A415" i="2" s="1"/>
  <c r="A414" i="2"/>
  <c r="A413" i="2" a="1"/>
  <c r="A413" i="2" s="1"/>
  <c r="A412" i="2"/>
  <c r="A411" i="2" a="1"/>
  <c r="A411" i="2" s="1"/>
  <c r="A410" i="2"/>
  <c r="G409" i="2" a="1"/>
  <c r="G409" i="2" s="1"/>
  <c r="E409" i="2" a="1"/>
  <c r="E409" i="2" s="1"/>
  <c r="C409" i="2" a="1"/>
  <c r="C409" i="2" s="1"/>
  <c r="G408" i="2"/>
  <c r="E408" i="2"/>
  <c r="C408" i="2"/>
  <c r="A408" i="2"/>
  <c r="A406" i="2" a="1"/>
  <c r="A406" i="2" s="1"/>
  <c r="A405" i="2"/>
  <c r="A404" i="2" a="1"/>
  <c r="A404" i="2" s="1"/>
  <c r="A403" i="2"/>
  <c r="A402" i="2" a="1"/>
  <c r="A402" i="2" s="1"/>
  <c r="A401" i="2"/>
  <c r="A400" i="2" a="1"/>
  <c r="A400" i="2" s="1"/>
  <c r="A399" i="2"/>
  <c r="G398" i="2" a="1"/>
  <c r="G398" i="2" s="1"/>
  <c r="E398" i="2" a="1"/>
  <c r="E398" i="2" s="1"/>
  <c r="C398" i="2" a="1"/>
  <c r="C398" i="2" s="1"/>
  <c r="G397" i="2"/>
  <c r="E397" i="2"/>
  <c r="C397" i="2"/>
  <c r="A397" i="2"/>
  <c r="A395" i="2" a="1"/>
  <c r="A395" i="2" s="1"/>
  <c r="A394" i="2"/>
  <c r="A393" i="2" a="1"/>
  <c r="A393" i="2" s="1"/>
  <c r="A392" i="2"/>
  <c r="A391" i="2" a="1"/>
  <c r="A391" i="2" s="1"/>
  <c r="A390" i="2"/>
  <c r="A389" i="2" a="1"/>
  <c r="A389" i="2" s="1"/>
  <c r="A388" i="2"/>
  <c r="G387" i="2" a="1"/>
  <c r="G387" i="2" s="1"/>
  <c r="E387" i="2" a="1"/>
  <c r="E387" i="2" s="1"/>
  <c r="C387" i="2" a="1"/>
  <c r="C387" i="2" s="1"/>
  <c r="G386" i="2"/>
  <c r="E386" i="2"/>
  <c r="C386" i="2"/>
  <c r="A386" i="2"/>
  <c r="G376" i="2" a="1"/>
  <c r="G376" i="2" s="1"/>
  <c r="A384" i="2" a="1"/>
  <c r="A384" i="2" s="1"/>
  <c r="A383" i="2"/>
  <c r="A382" i="2" a="1"/>
  <c r="A382" i="2" s="1"/>
  <c r="A381" i="2"/>
  <c r="A380" i="2" a="1"/>
  <c r="A380" i="2" s="1"/>
  <c r="A379" i="2"/>
  <c r="A378" i="2" a="1"/>
  <c r="A378" i="2" s="1"/>
  <c r="A377" i="2"/>
  <c r="E376" i="2" a="1"/>
  <c r="E376" i="2" s="1"/>
  <c r="C376" i="2" a="1"/>
  <c r="C376" i="2" s="1"/>
  <c r="G375" i="2"/>
  <c r="E375" i="2"/>
  <c r="C375" i="2"/>
  <c r="A375" i="2"/>
  <c r="A373" i="2" a="1"/>
  <c r="A373" i="2" s="1"/>
  <c r="A372" i="2"/>
  <c r="A371" i="2" a="1"/>
  <c r="A371" i="2" s="1"/>
  <c r="A370" i="2"/>
  <c r="A369" i="2" a="1"/>
  <c r="A369" i="2" s="1"/>
  <c r="A368" i="2"/>
  <c r="A367" i="2" a="1"/>
  <c r="A367" i="2" s="1"/>
  <c r="A366" i="2"/>
  <c r="G365" i="2" a="1"/>
  <c r="G365" i="2" s="1"/>
  <c r="E365" i="2" a="1"/>
  <c r="E365" i="2" s="1"/>
  <c r="C365" i="2" a="1"/>
  <c r="C365" i="2" s="1"/>
  <c r="G364" i="2"/>
  <c r="E364" i="2"/>
  <c r="C364" i="2"/>
  <c r="A364" i="2"/>
  <c r="A362" i="2" a="1"/>
  <c r="A362" i="2" s="1"/>
  <c r="A361" i="2"/>
  <c r="A360" i="2" a="1"/>
  <c r="A360" i="2" s="1"/>
  <c r="A359" i="2"/>
  <c r="A358" i="2" a="1"/>
  <c r="A358" i="2" s="1"/>
  <c r="A357" i="2"/>
  <c r="A356" i="2" a="1"/>
  <c r="A356" i="2" s="1"/>
  <c r="A355" i="2"/>
  <c r="G354" i="2" a="1"/>
  <c r="G354" i="2" s="1"/>
  <c r="E354" i="2" a="1"/>
  <c r="E354" i="2" s="1"/>
  <c r="C354" i="2" a="1"/>
  <c r="C354" i="2" s="1"/>
  <c r="G353" i="2"/>
  <c r="E353" i="2"/>
  <c r="C353" i="2"/>
  <c r="A353" i="2"/>
  <c r="A351" i="2" a="1"/>
  <c r="A351" i="2" s="1"/>
  <c r="A350" i="2"/>
  <c r="A349" i="2" a="1"/>
  <c r="A349" i="2" s="1"/>
  <c r="A348" i="2"/>
  <c r="A347" i="2" a="1"/>
  <c r="A347" i="2" s="1"/>
  <c r="A346" i="2"/>
  <c r="A345" i="2" a="1"/>
  <c r="A345" i="2" s="1"/>
  <c r="A344" i="2"/>
  <c r="G343" i="2" a="1"/>
  <c r="G343" i="2" s="1"/>
  <c r="E343" i="2" a="1"/>
  <c r="E343" i="2" s="1"/>
  <c r="C343" i="2" a="1"/>
  <c r="C343" i="2" s="1"/>
  <c r="G342" i="2"/>
  <c r="E342" i="2"/>
  <c r="C342" i="2"/>
  <c r="A342" i="2"/>
  <c r="A340" i="2" a="1"/>
  <c r="A340" i="2" s="1"/>
  <c r="A339" i="2"/>
  <c r="A338" i="2" a="1"/>
  <c r="A338" i="2" s="1"/>
  <c r="A337" i="2"/>
  <c r="A336" i="2" a="1"/>
  <c r="A336" i="2" s="1"/>
  <c r="A335" i="2"/>
  <c r="A334" i="2" a="1"/>
  <c r="A334" i="2" s="1"/>
  <c r="A333" i="2"/>
  <c r="G332" i="2" a="1"/>
  <c r="G332" i="2" s="1"/>
  <c r="E332" i="2" a="1"/>
  <c r="E332" i="2" s="1"/>
  <c r="C332" i="2" a="1"/>
  <c r="C332" i="2" s="1"/>
  <c r="G331" i="2"/>
  <c r="E331" i="2"/>
  <c r="C331" i="2"/>
  <c r="A331" i="2"/>
  <c r="A329" i="2" a="1"/>
  <c r="A329" i="2" s="1"/>
  <c r="A328" i="2"/>
  <c r="A327" i="2" a="1"/>
  <c r="A327" i="2" s="1"/>
  <c r="A326" i="2"/>
  <c r="A325" i="2" a="1"/>
  <c r="A325" i="2" s="1"/>
  <c r="A324" i="2"/>
  <c r="A323" i="2" a="1"/>
  <c r="A323" i="2" s="1"/>
  <c r="A322" i="2"/>
  <c r="G321" i="2" a="1"/>
  <c r="G321" i="2" s="1"/>
  <c r="E321" i="2" a="1"/>
  <c r="E321" i="2" s="1"/>
  <c r="C321" i="2" a="1"/>
  <c r="C321" i="2" s="1"/>
  <c r="G320" i="2"/>
  <c r="E320" i="2"/>
  <c r="C320" i="2"/>
  <c r="A320" i="2"/>
  <c r="A318" i="2" a="1"/>
  <c r="A318" i="2" s="1"/>
  <c r="A317" i="2"/>
  <c r="A316" i="2" a="1"/>
  <c r="A316" i="2" s="1"/>
  <c r="A315" i="2"/>
  <c r="A314" i="2" a="1"/>
  <c r="A314" i="2" s="1"/>
  <c r="A313" i="2"/>
  <c r="A312" i="2" a="1"/>
  <c r="A312" i="2" s="1"/>
  <c r="A311" i="2"/>
  <c r="G310" i="2" a="1"/>
  <c r="G310" i="2" s="1"/>
  <c r="E310" i="2" a="1"/>
  <c r="E310" i="2" s="1"/>
  <c r="C310" i="2" a="1"/>
  <c r="C310" i="2" s="1"/>
  <c r="G309" i="2"/>
  <c r="E309" i="2"/>
  <c r="C309" i="2"/>
  <c r="A309" i="2"/>
  <c r="A307" i="2" a="1"/>
  <c r="A307" i="2" s="1"/>
  <c r="A306" i="2"/>
  <c r="A305" i="2" a="1"/>
  <c r="A305" i="2" s="1"/>
  <c r="A304" i="2"/>
  <c r="A303" i="2" a="1"/>
  <c r="A303" i="2" s="1"/>
  <c r="A302" i="2"/>
  <c r="A301" i="2" a="1"/>
  <c r="A301" i="2" s="1"/>
  <c r="A300" i="2"/>
  <c r="G299" i="2" a="1"/>
  <c r="G299" i="2" s="1"/>
  <c r="E299" i="2" a="1"/>
  <c r="E299" i="2" s="1"/>
  <c r="C299" i="2" a="1"/>
  <c r="C299" i="2" s="1"/>
  <c r="G298" i="2"/>
  <c r="E298" i="2"/>
  <c r="C298" i="2"/>
  <c r="A298" i="2"/>
  <c r="A296" i="2" a="1"/>
  <c r="A296" i="2" s="1"/>
  <c r="A295" i="2"/>
  <c r="A294" i="2" a="1"/>
  <c r="A294" i="2" s="1"/>
  <c r="A293" i="2"/>
  <c r="A292" i="2" a="1"/>
  <c r="A292" i="2" s="1"/>
  <c r="A291" i="2"/>
  <c r="A290" i="2" a="1"/>
  <c r="A290" i="2" s="1"/>
  <c r="A289" i="2"/>
  <c r="G288" i="2" a="1"/>
  <c r="G288" i="2" s="1"/>
  <c r="E288" i="2" a="1"/>
  <c r="E288" i="2" s="1"/>
  <c r="C288" i="2" a="1"/>
  <c r="C288" i="2" s="1"/>
  <c r="G287" i="2"/>
  <c r="E287" i="2"/>
  <c r="C287" i="2"/>
  <c r="A287" i="2"/>
  <c r="A285" i="2" a="1"/>
  <c r="A285" i="2" s="1"/>
  <c r="A284" i="2"/>
  <c r="A283" i="2" a="1"/>
  <c r="A283" i="2" s="1"/>
  <c r="A282" i="2"/>
  <c r="A281" i="2" a="1"/>
  <c r="A281" i="2" s="1"/>
  <c r="A280" i="2"/>
  <c r="A279" i="2" a="1"/>
  <c r="A279" i="2" s="1"/>
  <c r="A278" i="2"/>
  <c r="G277" i="2" a="1"/>
  <c r="G277" i="2" s="1"/>
  <c r="E277" i="2" a="1"/>
  <c r="E277" i="2" s="1"/>
  <c r="C277" i="2" a="1"/>
  <c r="C277" i="2" s="1"/>
  <c r="G276" i="2"/>
  <c r="E276" i="2"/>
  <c r="C276" i="2"/>
  <c r="A276" i="2"/>
  <c r="A274" i="2" a="1"/>
  <c r="A274" i="2" s="1"/>
  <c r="A273" i="2"/>
  <c r="A272" i="2" a="1"/>
  <c r="A272" i="2" s="1"/>
  <c r="A271" i="2"/>
  <c r="A270" i="2" a="1"/>
  <c r="A270" i="2" s="1"/>
  <c r="A269" i="2"/>
  <c r="A268" i="2" a="1"/>
  <c r="A268" i="2" s="1"/>
  <c r="A267" i="2"/>
  <c r="G266" i="2" a="1"/>
  <c r="G266" i="2" s="1"/>
  <c r="E266" i="2" a="1"/>
  <c r="E266" i="2" s="1"/>
  <c r="C266" i="2" a="1"/>
  <c r="C266" i="2" s="1"/>
  <c r="G265" i="2"/>
  <c r="E265" i="2"/>
  <c r="C265" i="2"/>
  <c r="A265" i="2"/>
  <c r="A263" i="2" a="1"/>
  <c r="A263" i="2" s="1"/>
  <c r="A262" i="2"/>
  <c r="A261" i="2" a="1"/>
  <c r="A261" i="2" s="1"/>
  <c r="A260" i="2"/>
  <c r="A259" i="2" a="1"/>
  <c r="A259" i="2" s="1"/>
  <c r="A258" i="2"/>
  <c r="A257" i="2" a="1"/>
  <c r="A257" i="2" s="1"/>
  <c r="A256" i="2"/>
  <c r="G255" i="2" a="1"/>
  <c r="G255" i="2" s="1"/>
  <c r="E255" i="2" a="1"/>
  <c r="E255" i="2" s="1"/>
  <c r="C255" i="2" a="1"/>
  <c r="C255" i="2" s="1"/>
  <c r="G254" i="2"/>
  <c r="E254" i="2"/>
  <c r="C254" i="2"/>
  <c r="A254" i="2"/>
  <c r="A252" i="2" a="1"/>
  <c r="A252" i="2" s="1"/>
  <c r="A251" i="2"/>
  <c r="A250" i="2" a="1"/>
  <c r="A250" i="2" s="1"/>
  <c r="A249" i="2"/>
  <c r="A248" i="2" a="1"/>
  <c r="A248" i="2" s="1"/>
  <c r="A247" i="2"/>
  <c r="A246" i="2" a="1"/>
  <c r="A246" i="2" s="1"/>
  <c r="A245" i="2"/>
  <c r="G244" i="2" a="1"/>
  <c r="G244" i="2" s="1"/>
  <c r="E244" i="2" a="1"/>
  <c r="E244" i="2" s="1"/>
  <c r="C244" i="2" a="1"/>
  <c r="C244" i="2" s="1"/>
  <c r="G243" i="2"/>
  <c r="E243" i="2"/>
  <c r="C243" i="2"/>
  <c r="A243" i="2"/>
  <c r="A241" i="2" a="1"/>
  <c r="A241" i="2" s="1"/>
  <c r="A240" i="2"/>
  <c r="A239" i="2" a="1"/>
  <c r="A239" i="2" s="1"/>
  <c r="A238" i="2"/>
  <c r="A237" i="2" a="1"/>
  <c r="A237" i="2" s="1"/>
  <c r="A236" i="2"/>
  <c r="A235" i="2" a="1"/>
  <c r="A235" i="2" s="1"/>
  <c r="A234" i="2"/>
  <c r="G233" i="2" a="1"/>
  <c r="G233" i="2" s="1"/>
  <c r="E233" i="2" a="1"/>
  <c r="E233" i="2" s="1"/>
  <c r="C233" i="2" a="1"/>
  <c r="C233" i="2" s="1"/>
  <c r="G232" i="2"/>
  <c r="E232" i="2"/>
  <c r="C232" i="2"/>
  <c r="A232" i="2"/>
  <c r="A230" i="2" a="1"/>
  <c r="A230" i="2" s="1"/>
  <c r="A229" i="2"/>
  <c r="A228" i="2" a="1"/>
  <c r="A228" i="2" s="1"/>
  <c r="A227" i="2"/>
  <c r="A226" i="2" a="1"/>
  <c r="A226" i="2" s="1"/>
  <c r="A225" i="2"/>
  <c r="A224" i="2" a="1"/>
  <c r="A224" i="2" s="1"/>
  <c r="A223" i="2"/>
  <c r="G222" i="2" a="1"/>
  <c r="G222" i="2" s="1"/>
  <c r="E222" i="2" a="1"/>
  <c r="E222" i="2" s="1"/>
  <c r="C222" i="2" a="1"/>
  <c r="C222" i="2" s="1"/>
  <c r="G221" i="2"/>
  <c r="E221" i="2"/>
  <c r="C221" i="2"/>
  <c r="A221" i="2"/>
  <c r="A219" i="2" a="1"/>
  <c r="A219" i="2" s="1"/>
  <c r="A218" i="2"/>
  <c r="A217" i="2" a="1"/>
  <c r="A217" i="2" s="1"/>
  <c r="A216" i="2"/>
  <c r="A215" i="2" a="1"/>
  <c r="A215" i="2" s="1"/>
  <c r="A214" i="2"/>
  <c r="A213" i="2" a="1"/>
  <c r="A213" i="2" s="1"/>
  <c r="A212" i="2"/>
  <c r="G211" i="2" a="1"/>
  <c r="G211" i="2" s="1"/>
  <c r="E211" i="2" a="1"/>
  <c r="E211" i="2" s="1"/>
  <c r="C211" i="2" a="1"/>
  <c r="C211" i="2" s="1"/>
  <c r="G210" i="2"/>
  <c r="E210" i="2"/>
  <c r="C210" i="2"/>
  <c r="A210" i="2"/>
  <c r="A208" i="2" a="1"/>
  <c r="A208" i="2" s="1"/>
  <c r="A207" i="2"/>
  <c r="A206" i="2" a="1"/>
  <c r="A206" i="2" s="1"/>
  <c r="A205" i="2"/>
  <c r="A204" i="2" a="1"/>
  <c r="A204" i="2" s="1"/>
  <c r="A203" i="2"/>
  <c r="A202" i="2" a="1"/>
  <c r="A202" i="2" s="1"/>
  <c r="A201" i="2"/>
  <c r="G200" i="2" a="1"/>
  <c r="G200" i="2" s="1"/>
  <c r="E200" i="2" a="1"/>
  <c r="E200" i="2" s="1"/>
  <c r="C200" i="2" a="1"/>
  <c r="C200" i="2" s="1"/>
  <c r="G199" i="2"/>
  <c r="E199" i="2"/>
  <c r="C199" i="2"/>
  <c r="A199" i="2"/>
  <c r="A197" i="2" a="1"/>
  <c r="A197" i="2" s="1"/>
  <c r="A196" i="2"/>
  <c r="A195" i="2" a="1"/>
  <c r="A195" i="2" s="1"/>
  <c r="A194" i="2"/>
  <c r="A193" i="2" a="1"/>
  <c r="A193" i="2" s="1"/>
  <c r="A192" i="2"/>
  <c r="A191" i="2" a="1"/>
  <c r="A191" i="2" s="1"/>
  <c r="A190" i="2"/>
  <c r="G189" i="2" a="1"/>
  <c r="G189" i="2" s="1"/>
  <c r="E189" i="2" a="1"/>
  <c r="E189" i="2" s="1"/>
  <c r="C189" i="2" a="1"/>
  <c r="C189" i="2" s="1"/>
  <c r="G188" i="2"/>
  <c r="E188" i="2"/>
  <c r="C188" i="2"/>
  <c r="A188" i="2"/>
  <c r="A186" i="2" a="1"/>
  <c r="A186" i="2" s="1"/>
  <c r="A185" i="2"/>
  <c r="A184" i="2" a="1"/>
  <c r="A184" i="2" s="1"/>
  <c r="A183" i="2"/>
  <c r="A182" i="2" a="1"/>
  <c r="A182" i="2" s="1"/>
  <c r="A181" i="2"/>
  <c r="A180" i="2" a="1"/>
  <c r="A180" i="2" s="1"/>
  <c r="A179" i="2"/>
  <c r="G178" i="2" a="1"/>
  <c r="G178" i="2" s="1"/>
  <c r="E178" i="2" a="1"/>
  <c r="E178" i="2" s="1"/>
  <c r="C178" i="2" a="1"/>
  <c r="C178" i="2" s="1"/>
  <c r="G177" i="2"/>
  <c r="E177" i="2"/>
  <c r="C177" i="2"/>
  <c r="A177" i="2"/>
  <c r="A175" i="2" a="1"/>
  <c r="A175" i="2" s="1"/>
  <c r="A174" i="2"/>
  <c r="A173" i="2" a="1"/>
  <c r="A173" i="2" s="1"/>
  <c r="A172" i="2"/>
  <c r="A171" i="2" a="1"/>
  <c r="A171" i="2" s="1"/>
  <c r="A170" i="2"/>
  <c r="A169" i="2" a="1"/>
  <c r="A169" i="2" s="1"/>
  <c r="A168" i="2"/>
  <c r="G167" i="2" a="1"/>
  <c r="G167" i="2" s="1"/>
  <c r="E167" i="2" a="1"/>
  <c r="E167" i="2" s="1"/>
  <c r="C167" i="2" a="1"/>
  <c r="C167" i="2" s="1"/>
  <c r="G166" i="2"/>
  <c r="E166" i="2"/>
  <c r="C166" i="2"/>
  <c r="A166" i="2"/>
  <c r="A164" i="2" a="1"/>
  <c r="A164" i="2" s="1"/>
  <c r="A163" i="2"/>
  <c r="A162" i="2" a="1"/>
  <c r="A162" i="2" s="1"/>
  <c r="A161" i="2"/>
  <c r="A160" i="2" a="1"/>
  <c r="A160" i="2" s="1"/>
  <c r="A159" i="2"/>
  <c r="A158" i="2" a="1"/>
  <c r="A158" i="2" s="1"/>
  <c r="A157" i="2"/>
  <c r="G156" i="2" a="1"/>
  <c r="G156" i="2" s="1"/>
  <c r="E156" i="2" a="1"/>
  <c r="E156" i="2" s="1"/>
  <c r="C156" i="2" a="1"/>
  <c r="C156" i="2" s="1"/>
  <c r="G155" i="2"/>
  <c r="E155" i="2"/>
  <c r="C155" i="2"/>
  <c r="A155" i="2"/>
  <c r="A153" i="2" a="1"/>
  <c r="A153" i="2" s="1"/>
  <c r="A152" i="2"/>
  <c r="A151" i="2" a="1"/>
  <c r="A151" i="2" s="1"/>
  <c r="A150" i="2"/>
  <c r="A149" i="2" a="1"/>
  <c r="A149" i="2" s="1"/>
  <c r="A148" i="2"/>
  <c r="A147" i="2" a="1"/>
  <c r="A147" i="2" s="1"/>
  <c r="A146" i="2"/>
  <c r="G145" i="2" a="1"/>
  <c r="G145" i="2" s="1"/>
  <c r="E145" i="2" a="1"/>
  <c r="E145" i="2" s="1"/>
  <c r="C145" i="2" a="1"/>
  <c r="C145" i="2" s="1"/>
  <c r="G144" i="2"/>
  <c r="E144" i="2"/>
  <c r="C144" i="2"/>
  <c r="A144" i="2"/>
  <c r="A142" i="2" a="1"/>
  <c r="A142" i="2" s="1"/>
  <c r="A141" i="2"/>
  <c r="A140" i="2" a="1"/>
  <c r="A140" i="2" s="1"/>
  <c r="A139" i="2"/>
  <c r="A138" i="2" a="1"/>
  <c r="A138" i="2" s="1"/>
  <c r="A137" i="2"/>
  <c r="A136" i="2" a="1"/>
  <c r="A136" i="2" s="1"/>
  <c r="A135" i="2"/>
  <c r="G134" i="2" a="1"/>
  <c r="G134" i="2" s="1"/>
  <c r="E134" i="2" a="1"/>
  <c r="E134" i="2" s="1"/>
  <c r="C134" i="2" a="1"/>
  <c r="C134" i="2" s="1"/>
  <c r="G133" i="2"/>
  <c r="E133" i="2"/>
  <c r="C133" i="2"/>
  <c r="A133" i="2"/>
  <c r="A131" i="2" a="1"/>
  <c r="A131" i="2" s="1"/>
  <c r="A130" i="2"/>
  <c r="A129" i="2" a="1"/>
  <c r="A129" i="2" s="1"/>
  <c r="A128" i="2"/>
  <c r="A127" i="2" a="1"/>
  <c r="A127" i="2" s="1"/>
  <c r="A126" i="2"/>
  <c r="A125" i="2" a="1"/>
  <c r="A125" i="2" s="1"/>
  <c r="A124" i="2"/>
  <c r="G123" i="2" a="1"/>
  <c r="G123" i="2" s="1"/>
  <c r="E123" i="2" a="1"/>
  <c r="E123" i="2" s="1"/>
  <c r="C123" i="2" a="1"/>
  <c r="C123" i="2" s="1"/>
  <c r="G122" i="2"/>
  <c r="E122" i="2"/>
  <c r="C122" i="2"/>
  <c r="A122" i="2"/>
  <c r="A87" i="2" a="1"/>
  <c r="A87" i="2" s="1"/>
  <c r="A86" i="2"/>
  <c r="A85" i="2" a="1"/>
  <c r="A85" i="2" s="1"/>
  <c r="A84" i="2"/>
  <c r="A83" i="2" a="1"/>
  <c r="A83" i="2" s="1"/>
  <c r="A82" i="2"/>
  <c r="A81" i="2" a="1"/>
  <c r="A81" i="2" s="1"/>
  <c r="A80" i="2"/>
  <c r="G79" i="2" a="1"/>
  <c r="G79" i="2" s="1"/>
  <c r="E79" i="2" a="1"/>
  <c r="E79" i="2" s="1"/>
  <c r="C79" i="2" a="1"/>
  <c r="C79" i="2" s="1"/>
  <c r="G78" i="2"/>
  <c r="E78" i="2"/>
  <c r="C78" i="2"/>
  <c r="A78" i="2"/>
  <c r="A76" i="2" a="1"/>
  <c r="A76" i="2" s="1"/>
  <c r="A75" i="2"/>
  <c r="A74" i="2" a="1"/>
  <c r="A74" i="2" s="1"/>
  <c r="A73" i="2"/>
  <c r="A72" i="2" a="1"/>
  <c r="A72" i="2" s="1"/>
  <c r="A71" i="2"/>
  <c r="A70" i="2" a="1"/>
  <c r="A70" i="2" s="1"/>
  <c r="A69" i="2"/>
  <c r="G68" i="2" a="1"/>
  <c r="G68" i="2" s="1"/>
  <c r="E68" i="2" a="1"/>
  <c r="E68" i="2" s="1"/>
  <c r="C68" i="2" a="1"/>
  <c r="C68" i="2" s="1"/>
  <c r="G67" i="2"/>
  <c r="E67" i="2"/>
  <c r="C67" i="2"/>
  <c r="A67" i="2"/>
  <c r="A65" i="2" a="1"/>
  <c r="A65" i="2" s="1"/>
  <c r="A64" i="2"/>
  <c r="A63" i="2" a="1"/>
  <c r="A63" i="2" s="1"/>
  <c r="A62" i="2"/>
  <c r="A61" i="2" a="1"/>
  <c r="A61" i="2" s="1"/>
  <c r="A60" i="2"/>
  <c r="A59" i="2" a="1"/>
  <c r="A59" i="2" s="1"/>
  <c r="A58" i="2"/>
  <c r="G57" i="2" a="1"/>
  <c r="G57" i="2" s="1"/>
  <c r="E57" i="2" a="1"/>
  <c r="E57" i="2" s="1"/>
  <c r="C57" i="2" a="1"/>
  <c r="C57" i="2" s="1"/>
  <c r="G56" i="2"/>
  <c r="E56" i="2"/>
  <c r="C56" i="2"/>
  <c r="A56" i="2"/>
  <c r="A54" i="2" a="1"/>
  <c r="A54" i="2" s="1"/>
  <c r="A53" i="2"/>
  <c r="A52" i="2" a="1"/>
  <c r="A52" i="2" s="1"/>
  <c r="A51" i="2"/>
  <c r="A50" i="2" a="1"/>
  <c r="A50" i="2" s="1"/>
  <c r="A49" i="2"/>
  <c r="A48" i="2" a="1"/>
  <c r="A48" i="2" s="1"/>
  <c r="A47" i="2"/>
  <c r="G46" i="2" a="1"/>
  <c r="G46" i="2" s="1"/>
  <c r="E46" i="2" a="1"/>
  <c r="E46" i="2" s="1"/>
  <c r="C46" i="2" a="1"/>
  <c r="C46" i="2" s="1"/>
  <c r="G45" i="2"/>
  <c r="E45" i="2"/>
  <c r="C45" i="2"/>
  <c r="A45" i="2"/>
  <c r="A43" i="2" a="1"/>
  <c r="A43" i="2" s="1"/>
  <c r="A42" i="2"/>
  <c r="A41" i="2" a="1"/>
  <c r="A41" i="2" s="1"/>
  <c r="A40" i="2"/>
  <c r="A39" i="2" a="1"/>
  <c r="A39" i="2" s="1"/>
  <c r="A38" i="2"/>
  <c r="A37" i="2" a="1"/>
  <c r="A37" i="2" s="1"/>
  <c r="A36" i="2"/>
  <c r="G35" i="2" a="1"/>
  <c r="G35" i="2" s="1"/>
  <c r="E35" i="2" a="1"/>
  <c r="E35" i="2" s="1"/>
  <c r="C35" i="2" a="1"/>
  <c r="C35" i="2" s="1"/>
  <c r="G34" i="2"/>
  <c r="E34" i="2"/>
  <c r="C34" i="2"/>
  <c r="A34" i="2"/>
  <c r="A32" i="2" a="1"/>
  <c r="A32" i="2" s="1"/>
  <c r="A31" i="2"/>
  <c r="A30" i="2" a="1"/>
  <c r="A30" i="2" s="1"/>
  <c r="A29" i="2"/>
  <c r="A28" i="2" a="1"/>
  <c r="A28" i="2" s="1"/>
  <c r="A27" i="2"/>
  <c r="A26" i="2" a="1"/>
  <c r="A26" i="2" s="1"/>
  <c r="A25" i="2"/>
  <c r="G24" i="2" a="1"/>
  <c r="G24" i="2" s="1"/>
  <c r="E24" i="2" a="1"/>
  <c r="E24" i="2" s="1"/>
  <c r="C24" i="2" a="1"/>
  <c r="C24" i="2" s="1"/>
  <c r="G23" i="2"/>
  <c r="E23" i="2"/>
  <c r="C23" i="2"/>
  <c r="A23" i="2"/>
  <c r="A21" i="2" a="1"/>
  <c r="A21" i="2" s="1"/>
  <c r="A20" i="2"/>
  <c r="A19" i="2" a="1"/>
  <c r="A19" i="2" s="1"/>
  <c r="A18" i="2"/>
  <c r="A17" i="2" a="1"/>
  <c r="A17" i="2" s="1"/>
  <c r="A16" i="2"/>
  <c r="A15" i="2" a="1"/>
  <c r="A15" i="2" s="1"/>
  <c r="A14" i="2"/>
  <c r="G13" i="2" a="1"/>
  <c r="G13" i="2" s="1"/>
  <c r="E13" i="2" a="1"/>
  <c r="E13" i="2" s="1"/>
  <c r="C13" i="2" a="1"/>
  <c r="C13" i="2" s="1"/>
  <c r="G12" i="2"/>
  <c r="E12" i="2"/>
  <c r="C12" i="2"/>
  <c r="A12" i="2"/>
  <c r="A10" i="2" a="1"/>
  <c r="A10" i="2" s="1"/>
  <c r="A8" i="2" a="1"/>
  <c r="A8" i="2" s="1"/>
  <c r="A6" i="2" a="1"/>
  <c r="A6" i="2" s="1"/>
  <c r="A4" i="2" a="1"/>
  <c r="A4" i="2" s="1"/>
  <c r="G2" i="2" a="1"/>
  <c r="G2" i="2" s="1"/>
  <c r="E2" i="2" a="1"/>
  <c r="E2" i="2" s="1"/>
  <c r="C2" i="2" a="1"/>
  <c r="C2" i="2" s="1"/>
  <c r="A3" i="2"/>
  <c r="I44" i="1" l="1"/>
  <c r="I66" i="1"/>
  <c r="H251" i="14" l="1"/>
  <c r="A251" i="14"/>
  <c r="H250" i="14"/>
  <c r="A250" i="14"/>
  <c r="H249" i="14"/>
  <c r="A249" i="14"/>
  <c r="H248" i="14"/>
  <c r="A248" i="14"/>
  <c r="H247" i="14"/>
  <c r="A247" i="14"/>
  <c r="H246" i="14"/>
  <c r="A246" i="14"/>
  <c r="H245" i="14"/>
  <c r="A245" i="14"/>
  <c r="H244" i="14"/>
  <c r="A244" i="14"/>
  <c r="H243" i="14"/>
  <c r="A243" i="14"/>
  <c r="H242" i="14"/>
  <c r="A242" i="14"/>
  <c r="H241" i="14"/>
  <c r="A241" i="14"/>
  <c r="H240" i="14"/>
  <c r="A240" i="14"/>
  <c r="H239" i="14"/>
  <c r="A239" i="14"/>
  <c r="H238" i="14"/>
  <c r="A238" i="14"/>
  <c r="H237" i="14"/>
  <c r="A237" i="14"/>
  <c r="H236" i="14"/>
  <c r="A236" i="14"/>
  <c r="H235" i="14"/>
  <c r="A235" i="14"/>
  <c r="H234" i="14"/>
  <c r="A234" i="14"/>
  <c r="H233" i="14"/>
  <c r="A233" i="14"/>
  <c r="H232" i="14"/>
  <c r="A232" i="14"/>
  <c r="H231" i="14"/>
  <c r="B231" i="14"/>
  <c r="A231" i="14"/>
  <c r="H230" i="14"/>
  <c r="A230" i="14"/>
  <c r="H229" i="14"/>
  <c r="B229" i="14"/>
  <c r="A229" i="14"/>
  <c r="H228" i="14"/>
  <c r="A228" i="14"/>
  <c r="H227" i="14"/>
  <c r="A227" i="14"/>
  <c r="H226" i="14"/>
  <c r="A226" i="14"/>
  <c r="H225" i="14"/>
  <c r="A225" i="14"/>
  <c r="H224" i="14"/>
  <c r="A224" i="14"/>
  <c r="H223" i="14"/>
  <c r="A223" i="14"/>
  <c r="H222" i="14"/>
  <c r="A222" i="14"/>
  <c r="H221" i="14"/>
  <c r="A221" i="14"/>
  <c r="H220" i="14"/>
  <c r="A220" i="14"/>
  <c r="H219" i="14"/>
  <c r="A219" i="14"/>
  <c r="H218" i="14"/>
  <c r="A218" i="14"/>
  <c r="H217" i="14"/>
  <c r="A217" i="14"/>
  <c r="H216" i="14"/>
  <c r="A216" i="14"/>
  <c r="H215" i="14"/>
  <c r="A215" i="14"/>
  <c r="H214" i="14"/>
  <c r="A214" i="14"/>
  <c r="H213" i="14"/>
  <c r="A213" i="14"/>
  <c r="H212" i="14"/>
  <c r="A212" i="14"/>
  <c r="H211" i="14"/>
  <c r="A211" i="14"/>
  <c r="H210" i="14"/>
  <c r="A210" i="14"/>
  <c r="H209" i="14"/>
  <c r="B209" i="14"/>
  <c r="A209" i="14"/>
  <c r="H208" i="14"/>
  <c r="A208" i="14"/>
  <c r="H207" i="14"/>
  <c r="A207" i="14"/>
  <c r="H206" i="14"/>
  <c r="A206" i="14"/>
  <c r="H205" i="14"/>
  <c r="B205" i="14"/>
  <c r="A205" i="14"/>
  <c r="H204" i="14"/>
  <c r="B204" i="14"/>
  <c r="A204" i="14"/>
  <c r="H203" i="14"/>
  <c r="A203" i="14"/>
  <c r="H202" i="14"/>
  <c r="A202" i="14"/>
  <c r="H201" i="14"/>
  <c r="A201" i="14"/>
  <c r="H200" i="14"/>
  <c r="A200" i="14"/>
  <c r="H199" i="14"/>
  <c r="A199" i="14"/>
  <c r="H198" i="14"/>
  <c r="A198" i="14"/>
  <c r="H197" i="14"/>
  <c r="B197" i="14"/>
  <c r="A197" i="14"/>
  <c r="H196" i="14"/>
  <c r="A196" i="14"/>
  <c r="H195" i="14"/>
  <c r="A195" i="14"/>
  <c r="H188" i="14"/>
  <c r="A188" i="14"/>
  <c r="H187" i="14"/>
  <c r="A187" i="14"/>
  <c r="H186" i="14"/>
  <c r="A186" i="14"/>
  <c r="H185" i="14"/>
  <c r="A185" i="14"/>
  <c r="H184" i="14"/>
  <c r="A184" i="14"/>
  <c r="H183" i="14"/>
  <c r="A183" i="14"/>
  <c r="H182" i="14"/>
  <c r="A182" i="14"/>
  <c r="H181" i="14"/>
  <c r="A181" i="14"/>
  <c r="H180" i="14"/>
  <c r="A180" i="14"/>
  <c r="H179" i="14"/>
  <c r="A179" i="14"/>
  <c r="H178" i="14"/>
  <c r="A178" i="14"/>
  <c r="H177" i="14"/>
  <c r="A177" i="14"/>
  <c r="H176" i="14"/>
  <c r="A176" i="14"/>
  <c r="H175" i="14"/>
  <c r="A175" i="14"/>
  <c r="H174" i="14"/>
  <c r="A174" i="14"/>
  <c r="H173" i="14"/>
  <c r="A173" i="14"/>
  <c r="H172" i="14"/>
  <c r="A172" i="14"/>
  <c r="H171" i="14"/>
  <c r="A171" i="14"/>
  <c r="H170" i="14"/>
  <c r="A170" i="14"/>
  <c r="H169" i="14"/>
  <c r="A169" i="14"/>
  <c r="H168" i="14"/>
  <c r="B168" i="14"/>
  <c r="A168" i="14"/>
  <c r="H167" i="14"/>
  <c r="A167" i="14"/>
  <c r="H166" i="14"/>
  <c r="A166" i="14"/>
  <c r="H165" i="14"/>
  <c r="B165" i="14"/>
  <c r="A165" i="14"/>
  <c r="H164" i="14"/>
  <c r="A164" i="14"/>
  <c r="H163" i="14"/>
  <c r="A163" i="14"/>
  <c r="H162" i="14"/>
  <c r="A162" i="14"/>
  <c r="H161" i="14"/>
  <c r="A161" i="14"/>
  <c r="H160" i="14"/>
  <c r="A160" i="14"/>
  <c r="H159" i="14"/>
  <c r="A159" i="14"/>
  <c r="H158" i="14"/>
  <c r="A158" i="14"/>
  <c r="H157" i="14"/>
  <c r="A157" i="14"/>
  <c r="H156" i="14"/>
  <c r="A156" i="14"/>
  <c r="H155" i="14"/>
  <c r="A155" i="14"/>
  <c r="H154" i="14"/>
  <c r="A154" i="14"/>
  <c r="H153" i="14"/>
  <c r="A153" i="14"/>
  <c r="H152" i="14"/>
  <c r="B152" i="14"/>
  <c r="A152" i="14"/>
  <c r="H151" i="14"/>
  <c r="A151" i="14"/>
  <c r="H150" i="14"/>
  <c r="A150" i="14"/>
  <c r="H149" i="14"/>
  <c r="A149" i="14"/>
  <c r="H148" i="14"/>
  <c r="A148" i="14"/>
  <c r="H147" i="14"/>
  <c r="A147" i="14"/>
  <c r="H146" i="14"/>
  <c r="A146" i="14"/>
  <c r="H145" i="14"/>
  <c r="A145" i="14"/>
  <c r="H144" i="14"/>
  <c r="A144" i="14"/>
  <c r="H143" i="14"/>
  <c r="A143" i="14"/>
  <c r="H142" i="14"/>
  <c r="A142" i="14"/>
  <c r="H141" i="14"/>
  <c r="A141" i="14"/>
  <c r="H140" i="14"/>
  <c r="A140" i="14"/>
  <c r="H139" i="14"/>
  <c r="A139" i="14"/>
  <c r="H138" i="14"/>
  <c r="A138" i="14"/>
  <c r="H137" i="14"/>
  <c r="A137" i="14"/>
  <c r="H136" i="14"/>
  <c r="A136" i="14"/>
  <c r="H135" i="14"/>
  <c r="A135" i="14"/>
  <c r="H134" i="14"/>
  <c r="A134" i="14"/>
  <c r="H133" i="14"/>
  <c r="A133" i="14"/>
  <c r="H132" i="14"/>
  <c r="B132" i="14"/>
  <c r="A132" i="14"/>
  <c r="H125" i="14"/>
  <c r="A125" i="14"/>
  <c r="H124" i="14"/>
  <c r="A124" i="14"/>
  <c r="H123" i="14"/>
  <c r="A123" i="14"/>
  <c r="H122" i="14"/>
  <c r="A122" i="14"/>
  <c r="H121" i="14"/>
  <c r="A121" i="14"/>
  <c r="H120" i="14"/>
  <c r="A120" i="14"/>
  <c r="H119" i="14"/>
  <c r="A119" i="14"/>
  <c r="H118" i="14"/>
  <c r="B118" i="14"/>
  <c r="A118" i="14"/>
  <c r="H117" i="14"/>
  <c r="A117" i="14"/>
  <c r="H116" i="14"/>
  <c r="A116" i="14"/>
  <c r="H115" i="14"/>
  <c r="A115" i="14"/>
  <c r="H114" i="14"/>
  <c r="A114" i="14"/>
  <c r="H113" i="14"/>
  <c r="A113" i="14"/>
  <c r="H112" i="14"/>
  <c r="A112" i="14"/>
  <c r="H111" i="14"/>
  <c r="A111" i="14"/>
  <c r="H110" i="14"/>
  <c r="A110" i="14"/>
  <c r="H109" i="14"/>
  <c r="A109" i="14"/>
  <c r="H108" i="14"/>
  <c r="A108" i="14"/>
  <c r="H107" i="14"/>
  <c r="A107" i="14"/>
  <c r="H106" i="14"/>
  <c r="A106" i="14"/>
  <c r="H105" i="14"/>
  <c r="A105" i="14"/>
  <c r="H104" i="14"/>
  <c r="B104" i="14"/>
  <c r="A104" i="14"/>
  <c r="H103" i="14"/>
  <c r="A103" i="14"/>
  <c r="H102" i="14"/>
  <c r="B102" i="14"/>
  <c r="A102" i="14"/>
  <c r="H101" i="14"/>
  <c r="A101" i="14"/>
  <c r="H100" i="14"/>
  <c r="A100" i="14"/>
  <c r="H99" i="14"/>
  <c r="A99" i="14"/>
  <c r="H98" i="14"/>
  <c r="A98" i="14"/>
  <c r="H97" i="14"/>
  <c r="A97" i="14"/>
  <c r="H96" i="14"/>
  <c r="A96" i="14"/>
  <c r="H95" i="14"/>
  <c r="A95" i="14"/>
  <c r="H94" i="14"/>
  <c r="A94" i="14"/>
  <c r="H93" i="14"/>
  <c r="A93" i="14"/>
  <c r="H92" i="14"/>
  <c r="A92" i="14"/>
  <c r="H91" i="14"/>
  <c r="A91" i="14"/>
  <c r="H90" i="14"/>
  <c r="A90" i="14"/>
  <c r="H89" i="14"/>
  <c r="B89" i="14"/>
  <c r="A89" i="14"/>
  <c r="H88" i="14"/>
  <c r="A88" i="14"/>
  <c r="H87" i="14"/>
  <c r="B87" i="14"/>
  <c r="A87" i="14"/>
  <c r="H86" i="14"/>
  <c r="A86" i="14"/>
  <c r="H85" i="14"/>
  <c r="A85" i="14"/>
  <c r="H84" i="14"/>
  <c r="A84" i="14"/>
  <c r="H83" i="14"/>
  <c r="A83" i="14"/>
  <c r="H82" i="14"/>
  <c r="A82" i="14"/>
  <c r="H81" i="14"/>
  <c r="A81" i="14"/>
  <c r="H80" i="14"/>
  <c r="A80" i="14"/>
  <c r="H79" i="14"/>
  <c r="A79" i="14"/>
  <c r="H78" i="14"/>
  <c r="A78" i="14"/>
  <c r="H77" i="14"/>
  <c r="A77" i="14"/>
  <c r="H76" i="14"/>
  <c r="A76" i="14"/>
  <c r="H75" i="14"/>
  <c r="A75" i="14"/>
  <c r="H74" i="14"/>
  <c r="A74" i="14"/>
  <c r="H73" i="14"/>
  <c r="A73" i="14"/>
  <c r="H72" i="14"/>
  <c r="A72" i="14"/>
  <c r="H71" i="14"/>
  <c r="A71" i="14"/>
  <c r="H70" i="14"/>
  <c r="A70" i="14"/>
  <c r="H69" i="14"/>
  <c r="A69" i="14"/>
  <c r="H62" i="14"/>
  <c r="A62" i="14"/>
  <c r="H61" i="14"/>
  <c r="A61" i="14"/>
  <c r="H60" i="14"/>
  <c r="A60" i="14"/>
  <c r="H59" i="14"/>
  <c r="A59" i="14"/>
  <c r="H58" i="14"/>
  <c r="A58" i="14"/>
  <c r="H57" i="14"/>
  <c r="A57" i="14"/>
  <c r="H56" i="14"/>
  <c r="A56" i="14"/>
  <c r="H55" i="14"/>
  <c r="B55" i="14"/>
  <c r="A55" i="14"/>
  <c r="H54" i="14"/>
  <c r="A54" i="14"/>
  <c r="H53" i="14"/>
  <c r="A53" i="14"/>
  <c r="H52" i="14"/>
  <c r="A52" i="14"/>
  <c r="H51" i="14"/>
  <c r="A51" i="14"/>
  <c r="H50" i="14"/>
  <c r="A50" i="14"/>
  <c r="H49" i="14"/>
  <c r="A49" i="14"/>
  <c r="H48" i="14"/>
  <c r="A48" i="14"/>
  <c r="H47" i="14"/>
  <c r="A47" i="14"/>
  <c r="H46" i="14"/>
  <c r="A46" i="14"/>
  <c r="H45" i="14"/>
  <c r="A45" i="14"/>
  <c r="H44" i="14"/>
  <c r="A44" i="14"/>
  <c r="H43" i="14"/>
  <c r="A43" i="14"/>
  <c r="H42" i="14"/>
  <c r="B42" i="14"/>
  <c r="A42" i="14"/>
  <c r="H41" i="14"/>
  <c r="A41" i="14"/>
  <c r="H40" i="14"/>
  <c r="B40" i="14"/>
  <c r="A40" i="14"/>
  <c r="H39" i="14"/>
  <c r="B39" i="14"/>
  <c r="A39" i="14"/>
  <c r="H38" i="14"/>
  <c r="A38" i="14"/>
  <c r="H37" i="14"/>
  <c r="A37" i="14"/>
  <c r="H36" i="14"/>
  <c r="A36" i="14"/>
  <c r="H35" i="14"/>
  <c r="A35" i="14"/>
  <c r="H34" i="14"/>
  <c r="A34" i="14"/>
  <c r="H33" i="14"/>
  <c r="A33" i="14"/>
  <c r="H32" i="14"/>
  <c r="A32" i="14"/>
  <c r="H31" i="14"/>
  <c r="A31" i="14"/>
  <c r="H30" i="14"/>
  <c r="A30" i="14"/>
  <c r="H29" i="14"/>
  <c r="A29" i="14"/>
  <c r="H28" i="14"/>
  <c r="A28" i="14"/>
  <c r="H27" i="14"/>
  <c r="A27" i="14"/>
  <c r="H26" i="14"/>
  <c r="B26" i="14"/>
  <c r="A26" i="14"/>
  <c r="H25" i="14"/>
  <c r="A25" i="14"/>
  <c r="H24" i="14"/>
  <c r="A24" i="14"/>
  <c r="H23" i="14"/>
  <c r="A23" i="14"/>
  <c r="H22" i="14"/>
  <c r="A22" i="14"/>
  <c r="H21" i="14"/>
  <c r="A21" i="14"/>
  <c r="H20" i="14"/>
  <c r="B20" i="14"/>
  <c r="A20" i="14"/>
  <c r="H19" i="14"/>
  <c r="A19" i="14"/>
  <c r="H18" i="14"/>
  <c r="A18" i="14"/>
  <c r="H17" i="14"/>
  <c r="A17" i="14"/>
  <c r="H16" i="14"/>
  <c r="B16" i="14"/>
  <c r="A16" i="14"/>
  <c r="H15" i="14"/>
  <c r="A15" i="14"/>
  <c r="H14" i="14"/>
  <c r="A14" i="14"/>
  <c r="H13" i="14"/>
  <c r="B13" i="14"/>
  <c r="A13" i="14"/>
  <c r="H12" i="14"/>
  <c r="A12" i="14"/>
  <c r="H11" i="14"/>
  <c r="A11" i="14"/>
  <c r="H10" i="14"/>
  <c r="A10" i="14"/>
  <c r="H9" i="14"/>
  <c r="A9" i="14"/>
  <c r="H8" i="14"/>
  <c r="B8" i="14"/>
  <c r="A8" i="14"/>
  <c r="H7" i="14"/>
  <c r="A7" i="14"/>
  <c r="H6" i="14"/>
  <c r="A6" i="14"/>
  <c r="I49" i="1" l="1"/>
  <c r="I65" i="1"/>
  <c r="B250" i="14" l="1"/>
  <c r="B187" i="14"/>
  <c r="B124" i="14"/>
  <c r="B61" i="14"/>
  <c r="B235" i="14"/>
  <c r="B172" i="14"/>
  <c r="B109" i="14"/>
  <c r="B46" i="14"/>
  <c r="I3" i="1"/>
  <c r="I4" i="1"/>
  <c r="I5" i="1"/>
  <c r="I6" i="1"/>
  <c r="I7" i="1"/>
  <c r="I8" i="1"/>
  <c r="I9"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2" i="1"/>
  <c r="I43" i="1"/>
  <c r="I46" i="1"/>
  <c r="I48" i="1"/>
  <c r="I50" i="1"/>
  <c r="I51" i="1"/>
  <c r="I52" i="1"/>
  <c r="I53" i="1"/>
  <c r="I55" i="1"/>
  <c r="I56" i="1"/>
  <c r="I57" i="1"/>
  <c r="I58" i="1"/>
  <c r="I59" i="1"/>
  <c r="I60" i="1"/>
  <c r="I61" i="1"/>
  <c r="I62" i="1"/>
  <c r="I63" i="1"/>
  <c r="I64" i="1"/>
  <c r="I67" i="1"/>
  <c r="I2" i="1"/>
  <c r="B195" i="14" l="1"/>
  <c r="B244" i="14"/>
  <c r="B181" i="14"/>
  <c r="B146" i="14"/>
  <c r="B200" i="14"/>
  <c r="B137" i="14"/>
  <c r="B11" i="14"/>
  <c r="B215" i="14"/>
  <c r="B136" i="14"/>
  <c r="B206" i="14"/>
  <c r="B143" i="14"/>
  <c r="B17" i="14"/>
  <c r="B135" i="14"/>
  <c r="B142" i="14"/>
  <c r="B134" i="14"/>
  <c r="B76" i="14"/>
  <c r="B141" i="14"/>
  <c r="B15" i="14"/>
  <c r="B7" i="14"/>
  <c r="B196" i="14"/>
  <c r="B133" i="14"/>
  <c r="B14" i="14"/>
  <c r="B203" i="14"/>
  <c r="B140" i="14"/>
  <c r="B77" i="14"/>
  <c r="B218" i="14"/>
  <c r="B92" i="14"/>
  <c r="B29" i="14"/>
  <c r="B155" i="14"/>
  <c r="B116" i="14"/>
  <c r="B179" i="14"/>
  <c r="B242" i="14"/>
  <c r="B53" i="14"/>
  <c r="B44" i="14"/>
  <c r="B170" i="14"/>
  <c r="B107" i="14"/>
  <c r="B233" i="14"/>
  <c r="B36" i="14"/>
  <c r="B162" i="14"/>
  <c r="B225" i="14"/>
  <c r="B99" i="14"/>
  <c r="B28" i="14"/>
  <c r="B154" i="14"/>
  <c r="B91" i="14"/>
  <c r="B217" i="14"/>
  <c r="B83" i="14"/>
  <c r="B12" i="14"/>
  <c r="B138" i="14"/>
  <c r="B201" i="14"/>
  <c r="B75" i="14"/>
  <c r="B110" i="14"/>
  <c r="B47" i="14"/>
  <c r="B173" i="14"/>
  <c r="B236" i="14"/>
  <c r="B6" i="14"/>
  <c r="B69" i="14"/>
  <c r="B100" i="14"/>
  <c r="B226" i="14"/>
  <c r="B37" i="14"/>
  <c r="B163" i="14"/>
  <c r="B60" i="14"/>
  <c r="B186" i="14"/>
  <c r="B123" i="14"/>
  <c r="B249" i="14"/>
  <c r="B90" i="14"/>
  <c r="B216" i="14"/>
  <c r="B27" i="14"/>
  <c r="B153" i="14"/>
  <c r="B122" i="14"/>
  <c r="B59" i="14"/>
  <c r="B248" i="14"/>
  <c r="B185" i="14"/>
  <c r="B114" i="14"/>
  <c r="B240" i="14"/>
  <c r="B51" i="14"/>
  <c r="B177" i="14"/>
  <c r="B105" i="14"/>
  <c r="B160" i="14"/>
  <c r="B97" i="14"/>
  <c r="B34" i="14"/>
  <c r="B223" i="14"/>
  <c r="B144" i="14"/>
  <c r="B81" i="14"/>
  <c r="B18" i="14"/>
  <c r="B207" i="14"/>
  <c r="B10" i="14"/>
  <c r="B73" i="14"/>
  <c r="B199" i="14"/>
  <c r="B219" i="14"/>
  <c r="B30" i="14"/>
  <c r="B156" i="14"/>
  <c r="B93" i="14"/>
  <c r="B202" i="14"/>
  <c r="B139" i="14"/>
  <c r="B98" i="14"/>
  <c r="B224" i="14"/>
  <c r="B35" i="14"/>
  <c r="B161" i="14"/>
  <c r="B184" i="14"/>
  <c r="B121" i="14"/>
  <c r="B247" i="14"/>
  <c r="B58" i="14"/>
  <c r="B176" i="14"/>
  <c r="B50" i="14"/>
  <c r="B113" i="14"/>
  <c r="B239" i="14"/>
  <c r="B230" i="14"/>
  <c r="B41" i="14"/>
  <c r="B167" i="14"/>
  <c r="B222" i="14"/>
  <c r="B33" i="14"/>
  <c r="B159" i="14"/>
  <c r="B96" i="14"/>
  <c r="B214" i="14"/>
  <c r="B25" i="14"/>
  <c r="B151" i="14"/>
  <c r="B88" i="14"/>
  <c r="B80" i="14"/>
  <c r="B198" i="14"/>
  <c r="B9" i="14"/>
  <c r="B72" i="14"/>
  <c r="B227" i="14"/>
  <c r="B164" i="14"/>
  <c r="B38" i="14"/>
  <c r="B101" i="14"/>
  <c r="B243" i="14"/>
  <c r="B54" i="14"/>
  <c r="B180" i="14"/>
  <c r="B117" i="14"/>
  <c r="B84" i="14"/>
  <c r="B210" i="14"/>
  <c r="B21" i="14"/>
  <c r="B147" i="14"/>
  <c r="B52" i="14"/>
  <c r="B178" i="14"/>
  <c r="B241" i="14"/>
  <c r="B115" i="14"/>
  <c r="B82" i="14"/>
  <c r="B208" i="14"/>
  <c r="B19" i="14"/>
  <c r="B145" i="14"/>
  <c r="B246" i="14"/>
  <c r="B183" i="14"/>
  <c r="B120" i="14"/>
  <c r="B57" i="14"/>
  <c r="B238" i="14"/>
  <c r="B49" i="14"/>
  <c r="B175" i="14"/>
  <c r="B112" i="14"/>
  <c r="B103" i="14"/>
  <c r="B166" i="14"/>
  <c r="B221" i="14"/>
  <c r="B95" i="14"/>
  <c r="B32" i="14"/>
  <c r="B158" i="14"/>
  <c r="B213" i="14"/>
  <c r="B24" i="14"/>
  <c r="B150" i="14"/>
  <c r="B79" i="14"/>
  <c r="B71" i="14"/>
  <c r="B211" i="14"/>
  <c r="B22" i="14"/>
  <c r="B148" i="14"/>
  <c r="B85" i="14"/>
  <c r="B108" i="14"/>
  <c r="B234" i="14"/>
  <c r="B45" i="14"/>
  <c r="B171" i="14"/>
  <c r="B62" i="14"/>
  <c r="B125" i="14"/>
  <c r="B251" i="14"/>
  <c r="B188" i="14"/>
  <c r="B106" i="14"/>
  <c r="B232" i="14"/>
  <c r="B43" i="14"/>
  <c r="B169" i="14"/>
  <c r="B74" i="14"/>
  <c r="B119" i="14"/>
  <c r="B245" i="14"/>
  <c r="B182" i="14"/>
  <c r="B56" i="14"/>
  <c r="B111" i="14"/>
  <c r="B237" i="14"/>
  <c r="B48" i="14"/>
  <c r="B174" i="14"/>
  <c r="B228" i="14"/>
  <c r="B157" i="14"/>
  <c r="B94" i="14"/>
  <c r="B220" i="14"/>
  <c r="B31" i="14"/>
  <c r="B149" i="14"/>
  <c r="B86" i="14"/>
  <c r="B212" i="14"/>
  <c r="B23" i="14"/>
  <c r="B78" i="14"/>
  <c r="B70" i="14"/>
  <c r="G1" i="2" l="1"/>
  <c r="A9" i="2"/>
  <c r="A7" i="2"/>
  <c r="A5" i="2"/>
  <c r="E1" i="2"/>
  <c r="C1" i="2"/>
  <c r="A1" i="2"/>
  <c r="E739" i="2" l="1" a="1"/>
  <c r="E739" i="2" s="1"/>
  <c r="G739" i="2" a="1"/>
  <c r="G739" i="2" s="1"/>
  <c r="C739" i="2" l="1" a="1"/>
  <c r="C73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<sst xmlns="http://schemas.openxmlformats.org/spreadsheetml/2006/main" count="981" uniqueCount="372">
  <si>
    <t>AA-010</t>
  </si>
  <si>
    <t>Audit and Accountability</t>
  </si>
  <si>
    <t>The vendor's system shall record event and system logs</t>
  </si>
  <si>
    <t>Inspection of vendor-supplied documentation detailing locations where audit logs are stored and the types of events logged.</t>
  </si>
  <si>
    <t>Medium</t>
  </si>
  <si>
    <t>Ideally the logs are immutable,  backed up, and retained for a certain period of time</t>
  </si>
  <si>
    <t>AC-010</t>
  </si>
  <si>
    <t>Protecting Data on Devices</t>
  </si>
  <si>
    <t>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t>
  </si>
  <si>
    <t>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t>
  </si>
  <si>
    <t>e.g. a Linux system with MAC configured to deny access to the processes dealing with protected data and also denying debugger access to the memory space of those processes.</t>
  </si>
  <si>
    <t>AC-020</t>
  </si>
  <si>
    <t>Protecting Actions on Devices</t>
  </si>
  <si>
    <t>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t>
  </si>
  <si>
    <t>AC-030</t>
  </si>
  <si>
    <t>Access Control</t>
  </si>
  <si>
    <t>The vendor's system shall employ authentication to prevent unauthorized access to telematics systems and data.</t>
  </si>
  <si>
    <t>AC-040</t>
  </si>
  <si>
    <t>The vendor shall identify all instances where the telematics system includes actions that cannot support access authentication and/or execute with elevated privileges</t>
  </si>
  <si>
    <t>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t>
  </si>
  <si>
    <t>AC-041</t>
  </si>
  <si>
    <t>Identifying information about the connected devices will not be made available without authentication first.</t>
  </si>
  <si>
    <t>Inspection of vendor-supplied documentation listing system actions and interfaces that do not require authentication. Ensure that no information leaks are possible from these unauthenticated actions.</t>
  </si>
  <si>
    <t>AC-050</t>
  </si>
  <si>
    <t>All remote access methods and possible remote actions to/on telematics system shall be documented.</t>
  </si>
  <si>
    <t>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t>
  </si>
  <si>
    <t>AC-060</t>
  </si>
  <si>
    <t>Inspection of vendor-supplied documentation detailing what wireless communications hardware is present, which wireless communications methods can be disabled, and how wireless communications enablement or disablement is managed.</t>
  </si>
  <si>
    <t>e.g. Bluetooth, cellular, satellite, Wi-Fi hotspot, Wi-Fi client, infrared, NFC, RFID</t>
  </si>
  <si>
    <t>AC-070</t>
  </si>
  <si>
    <t>Identification and Authentication</t>
  </si>
  <si>
    <t>Authentication attempts to the vendor’s devices and backends shall be rate-limited to an industry accepted rate.</t>
  </si>
  <si>
    <t>Inspection of vendor-supplied documentation detailing the methods used to enforce rate limiting.</t>
  </si>
  <si>
    <t>AC-080</t>
  </si>
  <si>
    <t>Device-Local Authentication</t>
  </si>
  <si>
    <t>All authentication offered on device-local interfaces shall expect credentials which are unique to each device instance and uncorrelated to any and all public information about the device.</t>
  </si>
  <si>
    <t>Inspection of vendor-supplied documentation detailing the local authentication and how the unique credential is generated. Ensure that the generation of this credential cannot be guessed from public information.</t>
  </si>
  <si>
    <t>This requirement applies to many common facilities found on devices. e.g. local management portals, local Wi-Fi access points, Bluetooth pairing codes, local ssh servers, local serial console logins</t>
  </si>
  <si>
    <t>CM-010</t>
  </si>
  <si>
    <t>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t>
  </si>
  <si>
    <t>Inspection of vendor documentation asserting that unnecessary software or services are not present or disabled on the device.</t>
  </si>
  <si>
    <t>E.g. this is particularly true of unauthenticated or unencrypted transport services (which would not satisfy protected communication requirements above) such as File Transfer Protocol, telnet, Short Messaging Service, etc.</t>
  </si>
  <si>
    <t>CM-020</t>
  </si>
  <si>
    <t>Configuration Management</t>
  </si>
  <si>
    <t>The vendor’s devices shall have all services used for troubleshooting disabled or properly protected from unauthorized access and use.</t>
  </si>
  <si>
    <t>CM-030</t>
  </si>
  <si>
    <t>IA-010</t>
  </si>
  <si>
    <t>IA-020</t>
  </si>
  <si>
    <t>IA-030</t>
  </si>
  <si>
    <t>IR-010</t>
  </si>
  <si>
    <t>Incidence Response</t>
  </si>
  <si>
    <t>The vendor shall have a documented incident response plan (IRP) in place which provides the carriers with a point of contact for components used within their telematics system</t>
  </si>
  <si>
    <t>M-010</t>
  </si>
  <si>
    <t>Maintenance</t>
  </si>
  <si>
    <t>The vendor shall have procedures in place to ensure that components outside of the carrier’s direct control are not updated or modified without prior coordination and approval by an organization-defined individual or role</t>
  </si>
  <si>
    <t>M-020</t>
  </si>
  <si>
    <t>Inspection of vendor-supplied documentation detailing backup and restore procedures.</t>
  </si>
  <si>
    <t>P-010</t>
  </si>
  <si>
    <t>Planning</t>
  </si>
  <si>
    <t>The vendor shall have a System Security Plan (SSP) which details a clear and concise understanding of authorization boundaries of your telematics system;</t>
  </si>
  <si>
    <t>P-020</t>
  </si>
  <si>
    <t xml:space="preserve">The vendor shall have a documented Information Security Architecture (ISA) for the telematics system.  </t>
  </si>
  <si>
    <t>P-030</t>
  </si>
  <si>
    <t>CAIQ BCR-01.2 Do you provide tenants with infrastructure service failover capability to other providers?</t>
  </si>
  <si>
    <t>PS-010</t>
  </si>
  <si>
    <t>Personnel Security</t>
  </si>
  <si>
    <t>The vendor shall have personnel security policies &amp; procedures, position risk categorization, personnel screening, personnel termination, personnel transfer, access agreements &amp; third party personnel security.</t>
  </si>
  <si>
    <t>Inspection of vendor-supplied documents detailing their personal security policies &amp; procedures.</t>
  </si>
  <si>
    <t>RA-010</t>
  </si>
  <si>
    <t>Risk Assessment</t>
  </si>
  <si>
    <t>Inspection of vendor-supplied documentation stating their previous and planned risk assessment dates and detailing the documentation requirements of their risk assessments.</t>
  </si>
  <si>
    <t>RA-020</t>
  </si>
  <si>
    <t>The vendor shall use the results of risk assessments to influence systems development and processes.</t>
  </si>
  <si>
    <t>Inspection of vendor-supplied statement of the use of risk assessments in influencing the ongoing development of their products.</t>
  </si>
  <si>
    <t>SAA-010</t>
  </si>
  <si>
    <t>Security Management</t>
  </si>
  <si>
    <t>SAA-020</t>
  </si>
  <si>
    <t>Security Assessment and Authorization</t>
  </si>
  <si>
    <t>SAA-030</t>
  </si>
  <si>
    <t>System and Service Acquisition</t>
  </si>
  <si>
    <t>SCP-010</t>
  </si>
  <si>
    <t>Protecting Communications paths for systems</t>
  </si>
  <si>
    <t>Communication paths that traverse outside controlled boundaries must protect confidentiality and integrity of data</t>
  </si>
  <si>
    <t>SCP-011</t>
  </si>
  <si>
    <t>Protecting Communication paths for systems</t>
  </si>
  <si>
    <t>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t>
  </si>
  <si>
    <t>SCP-020</t>
  </si>
  <si>
    <t>SCP-030</t>
  </si>
  <si>
    <t>SCP-040</t>
  </si>
  <si>
    <t>SCP-050</t>
  </si>
  <si>
    <t>Protecting Data in the Backend</t>
  </si>
  <si>
    <t>All customer-related data logically segmented (e.g. encrypted with segmented keys) such that it is possible to produce all data related to one customer without inadvertently exposing any data of any others</t>
  </si>
  <si>
    <t>SCP-060</t>
  </si>
  <si>
    <t>Protecting Vehicle Network Escalation from Devices</t>
  </si>
  <si>
    <t>The vendor shall enforce controls integrated into the telematics device to limit the possible commands and data transmitted to the vehicle network.</t>
  </si>
  <si>
    <t>SCP-090</t>
  </si>
  <si>
    <t>System and Communication Protocols</t>
  </si>
  <si>
    <t>SCP-100</t>
  </si>
  <si>
    <t>The vendor's system shall separate execution domains and/or processes (i.e. process isolation within both the telematics device and back-end system and between the serial communications in the telematics device and the interface to the vehicle network)</t>
  </si>
  <si>
    <t>Inspection of vendor-supplied documentation detailing the software architecture.</t>
  </si>
  <si>
    <t>SCP-110</t>
  </si>
  <si>
    <t>CAIQ IPY-02.1 Is unstructured customer data available on request in an industry-standard format (e.g., .doc, .xls, or .pdf)?</t>
  </si>
  <si>
    <t>SII-010</t>
  </si>
  <si>
    <t>Protecting Firmware on Devices</t>
  </si>
  <si>
    <t>SII-020</t>
  </si>
  <si>
    <t>SII-030</t>
  </si>
  <si>
    <t>The vendor shall use digitally signed software on telematics devices and prohibit execution of unsigned or invalidly signed software.</t>
  </si>
  <si>
    <t>Inspection of vendor documentation demonstrating that only cryptographically signed software is allowed to be executed/run on telematics devices. Ensure that signature verification is performed before load/execute/run and not solely at time of installation.</t>
  </si>
  <si>
    <t>Note may just want to make this one vendor shall utilize digitally signed firmware</t>
  </si>
  <si>
    <t>SII-040</t>
  </si>
  <si>
    <t>SII-060</t>
  </si>
  <si>
    <t>The vendor shall provide a means (and document the process) for customers to verify the firmware in their devices.</t>
  </si>
  <si>
    <t>Inspection of vendor documentation detailing the process of verifying the firmware on a device. Ensure that these steps can be executed by your (carrier) staff to gain your own assurance of device firmware state.</t>
  </si>
  <si>
    <t>SII-070</t>
  </si>
  <si>
    <t>SII-080</t>
  </si>
  <si>
    <t>The vendor shall design security components that fail-secure to protect integrity of systems and data.</t>
  </si>
  <si>
    <t>Inspection of vendor documentation detailing how software components and the systems are designed to fail-secure.</t>
  </si>
  <si>
    <t>SII-081</t>
  </si>
  <si>
    <t>The vendor shall utilize protective mechanisms to protect components from unauthorized runtime/volatile modification of code.</t>
  </si>
  <si>
    <t>Inspection of vendor documentation detailing the operation of software protections for prevent the runtime modification of code.</t>
  </si>
  <si>
    <t>SII-090</t>
  </si>
  <si>
    <t>Vulnerability Management</t>
  </si>
  <si>
    <t>SII-100</t>
  </si>
  <si>
    <t>Incident Response</t>
  </si>
  <si>
    <t>The vendor must monitor information systems for attack and unauthorized access including employing automated analysis tools</t>
  </si>
  <si>
    <t>Inspection of vendor-supplied documentation which asserts the use and active monitoring of their systems for intrusion.</t>
  </si>
  <si>
    <t>SII-110</t>
  </si>
  <si>
    <t>Inspection of vendor-supplied documents stating the frequency, method, and scope of vulnerability scans.</t>
  </si>
  <si>
    <t>SII-120</t>
  </si>
  <si>
    <t>The vendor shall have a vulnerability management process that includes steps to triage any found vulnerabilities and plan remediation.</t>
  </si>
  <si>
    <t>Inspection of vendor-supplied documentation describing their triage process.</t>
  </si>
  <si>
    <t>SII-130</t>
  </si>
  <si>
    <t>SII-140</t>
  </si>
  <si>
    <t>The vendor shall implement ongoing monitoring and protection against malicious code in production using a well governed process that addresses all entry and exit points in the system.</t>
  </si>
  <si>
    <t>Inspection of vendor-supplied documentation detailing the methods used to protect systems and devices from malicious code.</t>
  </si>
  <si>
    <t>e.g. whitelisting, anti-malware scanning, cryptographic protections</t>
  </si>
  <si>
    <t>SII-150</t>
  </si>
  <si>
    <t>The vendor shall verify code according to best-practice coding standards</t>
  </si>
  <si>
    <t>SII-170</t>
  </si>
  <si>
    <t>System and Information Integrity</t>
  </si>
  <si>
    <t>The vendor shall actively monitor resources such as NIST Common Vulnerabilities and Exposures (CVE), Bugtraq, for security alerts and advisories related to the telematics system’s components</t>
  </si>
  <si>
    <t>SII-180</t>
  </si>
  <si>
    <t>Secure Software Development Lifecycle (SDLC)</t>
  </si>
  <si>
    <t>Ref #</t>
  </si>
  <si>
    <t>Security Controls</t>
  </si>
  <si>
    <t>Requirement</t>
  </si>
  <si>
    <t>Remarks</t>
  </si>
  <si>
    <t xml:space="preserve">Verification: Inspection, Demonstration, Test, or Analysis </t>
  </si>
  <si>
    <t xml:space="preserve">Public Requirements References/Descriptions </t>
  </si>
  <si>
    <t xml:space="preserve">Inspection of vendor documentation or a demonstration by the vendor that details how software privileges are assigned in vendor systems. Ensure that principles of least privilege are met.
</t>
  </si>
  <si>
    <t xml:space="preserve">Inspection of vendor documentation detailing the inputs to the authenticator generation process per device. Ensure that no input is information that can be easily-guessed from simple facts about the device.
</t>
  </si>
  <si>
    <t xml:space="preserve">Inspection of vendor documentation detailing the inputs to the cryptographic key generation process per device. Ensure that no input is information that can be easily-guessed from simple facts about the device.
</t>
  </si>
  <si>
    <t xml:space="preserve">The vendor conducts regular vulnerability scans of operating environment to verify software components in use have been patched according to remediation SLAs. 
</t>
  </si>
  <si>
    <t xml:space="preserve">Remediation SLA or objectives are defined and are adhered to by the security and development teams. Identified vulnerabilities are remediated or mitigated using suitable compensating controls
</t>
  </si>
  <si>
    <t>NIST 800-53 AU-2 – AUDIT EVENTS 
The organization:
a. Determines that the information system is capable of auditing the following events: [Assignment: organization-defined auditable events];
b. Coordinates the security audit function with other organizational entities requiring audit-related information to enhance mutual support and to help guide the selection of auditable events;
c. Provides a rationale for why the auditable events are deemed to be adequate to support after-the-fact investigations of security incidents; and
d. Determines that the following events are to be audited within the information system: [Assignment: organization-defined audited events (the subset of the auditable events defined in AU-2 a.) along with the frequency of (or situation requiring) auditing for each identified event].
NIST 800-53 AU-2 (3) – AUDIT EVENTS | REVIEWS AND UPDATES
The organization reviews and updates the audited events [Assignment: organization-defined frequency].
CTIA ICCTP 4.7 Audit Log</t>
  </si>
  <si>
    <t>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t>
  </si>
  <si>
    <t>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t>
  </si>
  <si>
    <t>Inspection of vendor-supplied documentation detailing how devices and components are uniquely identified.
Ensure that interfacing systems can query and/or inspect these unique identifiers.</t>
  </si>
  <si>
    <t>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t>
  </si>
  <si>
    <t>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</si>
  <si>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Inspection of vendor-supplied documentation detailing their procurement requirements for cryptographic modules. 
Ensure that their procurement processes require that all cryptographic modules are FIPS 140-2 compliant.</t>
  </si>
  <si>
    <t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t>
  </si>
  <si>
    <r>
      <t xml:space="preserve">e.g. it should not be possible to identify the device type nor firmware version by </t>
    </r>
    <r>
      <rPr>
        <i/>
        <sz val="11"/>
        <color theme="1"/>
        <rFont val="Calibri"/>
        <family val="2"/>
      </rPr>
      <t xml:space="preserve">port scanning </t>
    </r>
    <r>
      <rPr>
        <sz val="11"/>
        <color theme="1"/>
        <rFont val="Calibri"/>
        <family val="2"/>
      </rPr>
      <t>a connected device. Also, it should not be able to determine that a vehicle is operational or not via non-authorized connections.</t>
    </r>
  </si>
  <si>
    <r>
      <t>Cryptographic modules used in the vendors system shall be compliant with Federal Information Processing Standards (FIPS) 140-2: Level 1</t>
    </r>
    <r>
      <rPr>
        <sz val="11"/>
        <color theme="1"/>
        <rFont val="Calibri"/>
        <family val="2"/>
      </rPr>
      <t>.</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</si>
  <si>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t>
    </r>
  </si>
  <si>
    <r>
      <t>Inspection</t>
    </r>
    <r>
      <rPr>
        <b/>
        <sz val="11"/>
        <color theme="1"/>
        <rFont val="Calibri"/>
        <family val="2"/>
      </rPr>
      <t xml:space="preserve"> </t>
    </r>
    <r>
      <rPr>
        <sz val="11"/>
        <color theme="1"/>
        <rFont val="Calibri"/>
        <family val="2"/>
      </rPr>
      <t>of vendor-supplied documentation describing what data is protected at rest by cryptography. Ensure that the types of data that put your business at risk are protected.</t>
    </r>
  </si>
  <si>
    <r>
      <t>Inspection</t>
    </r>
    <r>
      <rPr>
        <b/>
        <sz val="11"/>
        <color theme="1"/>
        <rFont val="Calibri"/>
        <family val="2"/>
      </rPr>
      <t xml:space="preserve"> </t>
    </r>
    <r>
      <rPr>
        <sz val="11"/>
        <color theme="1"/>
        <rFont val="Calibri"/>
        <family val="2"/>
      </rPr>
      <t>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t>
    </r>
  </si>
  <si>
    <r>
      <t>Inspection of 3</t>
    </r>
    <r>
      <rPr>
        <vertAlign val="superscript"/>
        <sz val="11"/>
        <color theme="1"/>
        <rFont val="Calibri"/>
        <family val="2"/>
      </rPr>
      <t>rd</t>
    </r>
    <r>
      <rPr>
        <sz val="11"/>
        <color theme="1"/>
        <rFont val="Calibri"/>
        <family val="2"/>
      </rPr>
      <t xml:space="preserve">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</si>
  <si>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t>
    </r>
  </si>
  <si>
    <r>
      <t>Inspection</t>
    </r>
    <r>
      <rPr>
        <b/>
        <sz val="11"/>
        <color theme="1"/>
        <rFont val="Calibri"/>
        <family val="2"/>
      </rPr>
      <t xml:space="preserve"> </t>
    </r>
    <r>
      <rPr>
        <sz val="11"/>
        <color theme="1"/>
        <rFont val="Calibri"/>
        <family val="2"/>
      </rPr>
      <t>of vendor process documentation detailing whether alerts, advisories, and directives are monitored and how these items are consumed e.g. email, ticketing system.</t>
    </r>
  </si>
  <si>
    <t>Inspection of vendor-supplied documentation detailing the vendor’s incident response process.
Ensure that it documents the methods that can be used to notify the vendor of a security incident.</t>
  </si>
  <si>
    <t>NIST 800-53 MA-2 – CONTROLLED MAINTENANCE 
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t>
  </si>
  <si>
    <t>Inspection of vendor-supplied documentation detailing their maintenance/release process.
Ensure that there is a process where you (the carrier) are contacted and coordinated-with before the systems upon which you rely undergo maintenance procedures.</t>
  </si>
  <si>
    <t>NIST 800-53 PL-2 - SECURITY AND PRIVACY PLANS 
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t>
  </si>
  <si>
    <t>Inspection of vendor-supplied SSP document that details the authorization boundaries of telematics system.
Ensure that the document details which entity has responsibility for each component of the system, the system baseline and security posture within the boundaries.</t>
  </si>
  <si>
    <t>NIST 800-53 PL-8 - SECURITY AND PRIVACY ARCHITECTURES 
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[Assignment: organization-defined frequency] to reflect updates in the enterprise architecture; and
c. Ensures that planned information security architecture changes are reflected in the security plan, the security Concept of Operations (CONOPS), and organizational procurements/acquisitions.</t>
  </si>
  <si>
    <t>NIST 800-53 CP-4 - CONTINGENCY PLAN TESTING 
The organization:
a. Tests the contingency plan for the information system [Assignment: organization-defined frequency] using [Assignment: organization-defined tests] to determine the effectiveness of the plan and the organizational readiness to execute the plan;
b. Reviews the contingency plan test results; and
c. Initiates corrective actions, if needed.
NIST 800-53 CP-9 (1) - SYSTEM BACKUP | TESTING FOR RELIABILITY AND INTEGRITY 
Test backup information [Assignment: organization-defined frequency] to verify media reliability and information integrity.
CAIQ BCR-11.5 Do you test your backup or redundancy mechanisms at least annually?</t>
  </si>
  <si>
    <t>Inspection of vendor-supplied documentation detailing the interfaces (APIs) offered by the vendor.
Ensure that your (carrier) systems can failover to other providers with the same interfaces (APIs).</t>
  </si>
  <si>
    <t>NIST 800-53 PS-1 - PERSONNEL SECURITY POLICY AND PROCEDURES 
The organization:
a. Develops, documents, and disseminates to [Assignment: organization-defined personnel or roles]: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 [Assignment: organization-defined frequency]; and
2. Personnel security procedures [Assignment: organization-defined frequency].
NIST 800-53 PS-7 - EXTERNAL PERSONNEL SECURITY 
The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e. Monitors provider compliance.</t>
  </si>
  <si>
    <t>NIST 800-53 CA-2 - ASSESSMENTS 
The organization:
a. Develops a security assessment plan that describes the scope of the assessment including:
1. Security controls and control enhancements under assessment;
2. Assessment procedures to be used to determine security control effectiveness; and
3. Assessment environment, assessment team, and assessment roles and responsibilities;
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
c. Produces a security assessment report that documents the results of the assessment; and
d. Provides the results of the security control assessment to [Assignment: organization-defined individuals or roles].
NIST 800-53 CA-5 - PLAN OF ACTION AND MILESTONES 
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b. Updates existing plan of action and milestones [Assignment: organization-defined frequency] based on the findings from security controls assessments, security impact analyses, and continuous monitoring activities.
NIST 800-53 CA-6 - SECURITY AUTHORIZATION 
The organization:
a. Assigns a senior-level executive or manager as the authorizing official for the information system;
b. Ensures that the authorizing official authorizes the information system for processing before commencing operations; and
c. Updates the security authorization [Assignment: organization-defined frequency].
NIST 800-53 CP-1 - CONTINGENCY PLANNING POLICY AND PROCEDURES 
The organization:
a. Develops, documents, and disseminates to [Assignment: organization-defined personnel or roles]: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[Assignment: organization-defined frequency]; and
2. Contingency planning procedures [Assignment: organization-defined frequency].
CAIQ GRM-04.1 Do you provide tenants with documentation describing your Information Security Management Program (ISMP)?
CAIQ GRM-04.2 Do you review your Information Security Management Program (ISMP) at least once a year?
ISO/IEC 27001 ISMS</t>
  </si>
  <si>
    <t>Inspection of 3rd party documentation or a demonstration by the vendor that asserts the dates of penetration tests.
Note that due to the sensitive nature of these reports, you (carriers) should be prepared to enter into NDAs to review these documents.</t>
  </si>
  <si>
    <t>Inspection of vendor-supplied documentation detailing their product release and quality controls.
Ensure that the product release process includes ST&amp;E steps and that these feed-back into product development.</t>
  </si>
  <si>
    <t>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t>
  </si>
  <si>
    <t>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</si>
  <si>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 xml:space="preserve">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t>
  </si>
  <si>
    <t>Inspection of vendor-supplied documentation detailing the session management mechanism employed in vendor systems.
Ensure that certificate pinning is in use in communication path between telematics device and vendor’s infrastructure.
Ensure compliance with NIST 800-53 control SC-23.</t>
  </si>
  <si>
    <t>NIST 800-53 SC-39 - PROCESS ISOLATION The information system maintains a separate execution domain for each executing process.
NIST 800-53 SC-39 (2) - PROCESS ISOLATION | THREAD ISOLATION The information system maintains a separate execution domain for each thread in [Assignment: organization-defined multi-threaded processing].</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</si>
  <si>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t>
  </si>
  <si>
    <t>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t>
  </si>
  <si>
    <t>The vendor shall have a process for remediating flaws in deployed telematics devices and backend systems.
In the case of telematics devices, firmware update capabilities are important to be able to remediate all flaws that could be located in the device.</t>
  </si>
  <si>
    <t>NIST 800-53 SI-7 (12) - SOFTWARE, FIRMWARE, AND INFORMATION INTEGRITY | INTEGRITY VERIFICATION 
The organization requires that the integrity of [Assignment: organization-defined user-installed software] be verified prior to execution.
NIST 800-53 SI-7 (15) - SOFTWARE, FIRMWARE, AND INFORMATION INTEGRITY | CODE AUTHENTICATION 
The information system implements cryptographic mechanisms to authenticate [Assignment: organization-defined software or firmware components] prior to installation.
NIST 800-53 SC-3 - SECURITY FUNCTION ISOLATION
The information system isolates security functions from nonsecurity functions.</t>
  </si>
  <si>
    <t>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t>
  </si>
  <si>
    <t>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t>
  </si>
  <si>
    <t>Demonstration, by vendor, that disclosure instructions are published on their public website and are readily accessible.
Demonstration, by vendor, of an active security@[vendor domain] email, that will provide a known contact point for disclosure.</t>
  </si>
  <si>
    <t>NIST 800-53 RA-5 – VULNERABILITY SCANNING 
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[Assignment: organization-defined personnel or roles] to help eliminate similar vulnerabilities in other information systems (i.e., systemic weaknesses or deficiencies).</t>
  </si>
  <si>
    <t>Inspection of vendor-supplied documentation detailing their release process and quality controls.
Ensure that the process ensures that code is subject to static analysis prior to production release.</t>
  </si>
  <si>
    <t>Inspection of vendor-supplied documentation detailing the software development processes of the vendor.
Ensure that the vendor has coding standards that encourage secure code development.</t>
  </si>
  <si>
    <t>NIST 800-53 SA-3 - SYSTEM DEVELOPMENT LIFE CYCLE
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
NIST 800-53 SI-2 (3) - FLAW REMEDIATION | TIME TO REMEDIATE FLAWS AND BENCHMARKS FOR CORRECTIVE ACTIONS (a) Measure the time between flaw identification and flaw remediation; and (b) Establish [Assignment: organization-defined benchmarks] for taking corrective actions.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t>
  </si>
  <si>
    <t>·         Inspection of vendor documentation detailing:
System Development Lifecycle
Remediation process
Security, Risk, and Privacy controls along with sample reports</t>
  </si>
  <si>
    <t>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t>
  </si>
  <si>
    <t>NIST 800-53 SI-16 - MEMORY PROTECTION 
The information system implements [Assignment: organization-defined security safeguards] to protect its memory from unauthorized code execution.
NIST 800-53 AC-6 (4) - LEAST PRIVILEGE | SEPARATE PROCESSING DOMAINS 
The information system provides separate processing domains to enable finer-grained allocation of user privileges.
NIST 800-53 SC-2 – APPLICATION PARTITIONING 
The information system separates user functionality (including user interface services) from information system management functionality.
NIST 800-53 SC-2 (1) - APPLICATION PARTITIONING | INTERFACES FOR NON-PRIVILEGED USERS 
The information system prevents the presentation of information system management-related functionality at an interface for non-privileged users.
NIST 800-53 AC-25 – REFERENCE MONITOR 
The information system implements a reference monitor for [Assignment: organization-defined access control policies] that is tamperproof, always invoked, and small enough to be subject to analysis and testing, the completeness of which can be assured.</t>
  </si>
  <si>
    <t>-</t>
  </si>
  <si>
    <t>·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t>
  </si>
  <si>
    <t>Criticality</t>
  </si>
  <si>
    <t>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t>
  </si>
  <si>
    <t>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
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t>
  </si>
  <si>
    <t>NIST 800-53 AC-17 – REMOTE ACCESS 
The organization:
a. Establishes and documents usage restrictions, configuration/connection requirements, and implementation guidance for each type of remote access allowed; and
b. Authorizes remote access to the information system prior to allowing such connections.</t>
  </si>
  <si>
    <t>NIST 800-53 AC-18 – WIRELESS ACCESS 
The organization:
a. Establishes usage restrictions, configuration/connection requirements, and implementation guidance for wireless access; and
b. Authorizes wireless access to the information system prior to allowing such connections.</t>
  </si>
  <si>
    <t>NIST 800-53 AC-7 - UNSUCCESSFUL LOGON ATTEMPTS 
The information system:
a. Enforces a limit of [Assignment: organization-defined number] consecutive invalid logon attempts by a user during a [Assignment: organization-defined time period]; and
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
CTIA ICCTP 5.2 Password Management Test</t>
  </si>
  <si>
    <t>NIST 800-53 IA-3 – DEVICE IDENTIFICATION AND AUTHENTICATION 
The information system uniquely identifies and authenticates [Assignment: organization-defined specific and/or types of devices] before establishing a [Selection (one or more): local; remote; network] connection.</t>
  </si>
  <si>
    <t xml:space="preserve">NIST 800-53 IA-3 – DEVICE IDENTIFICATION AND AUTHENTICATION 
The information system uniquely identifies and authenticates [Assignment: organization-defined specific and/or types of devices] before establishing a [Selection (one or more): local; remote; network] connection.
</t>
  </si>
  <si>
    <t xml:space="preserve">NIST 800-53 IA-7 – CRYPTOGRAPHIC MODULE AUTHENTICATION 
The information system implements mechanisms for authentication to a cryptographic module that meet the requirements of applicable federal laws, Executive Orders, directives, policies, regulations, standards, and guidance for such authentication.
</t>
  </si>
  <si>
    <t>NIST 800-53 SA-11 – DEVELOPER TESTING AND EVALUATION
The organization requires the developer of the information system, system component, or information system service to: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t>
  </si>
  <si>
    <t>NIST Special Publication 800-133 - Recommendation for Cryptographic Key Generation</t>
  </si>
  <si>
    <t>NIST 800-53 SC-28 - PROTECTION OF INFORMATION AT REST
The information system protects the [Selection (one or more): confidentiality; integrity] of [Assignment: organization-defined information at rest].
NIST 800-53 SC-28 (1) - PROTECTION OF INFORMATION AT REST | CRYPTOGRAPHIC PROTECTION 
The information system implements cryptographic mechanisms to prevent unauthorized disclosure and modification of [Assignment: organization-defined information] on [Assignment: organization-defined information system components]. 
NIST 800-53 SC-28 (2) - PROTECTION OF INFORMATION AT REST | OFF-LINE STORAGE 
The organization removes from online storage and stores off-line in a secure location [Assignment: organization-defined information].</t>
  </si>
  <si>
    <t>NIST 800-53 SC-12 - CRYPTOGRAPHIC KEY ESTABLISHMENT AND MANAGEMENT 
The organization establishes and manages cryptographic keys for required cryptography employed within the information system in accordance with [Assignment: organization-defined requirements for key generation, distribution, storage, access, and destruction].
NIST 800-53 SC-12 (1) - CRYPTOGRAPHIC KEY ESTABLISHMENT AND MANAGEMENT | AVAILABILITY 
The organization maintains availability of information in the event of the loss of cryptographic keys by users.
NIST 800-53 SC-12 (2) - CRYPTOGRAPHIC KEY ESTABLISHMENT AND MANAGEMENT | SYMMETRIC KEYS 
The organization produces, controls, and distributes symmetric cryptographic keys using [Selection: NIST FIPS-compliant; NSA-approved] key management technology and processes.
NIST 800-53 SC-12 (3) - 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
NIST Special Publication 800-133 - Recommendation for Cryptographic Key Generation</t>
  </si>
  <si>
    <t>NIST 800-53 SC-4 - INFORMATION IN SHARED SYSTEM RESOURCES
The information system prevents unauthorized and unintended information transfer via shared system resources. 
NIST 800-53 SC-4 (2) - INFORMATION IN SHARED SYSTEM RESOURCES | MULTILEVEL OR PERIODS PROCESSING 
The information system prevents unauthorized information transfer via shared resources in accordance with [Assignment: organization-defined procedures] when system processing explicitly switches between different information classification levels or security categories.
CAIQ AAC-03.1 Do you have the ability to logically segment or encrypt customer data such that data may be produced for a single tenant only, without inadvertently accessing another tenant's data?</t>
  </si>
  <si>
    <t>NIST 800-53 SC-23 – SESSION AUTHENTICITY 
The information system protects the authenticity of communications sessions.
NIST 800-53 SC-23 (1) - SESSION AUTHENTICITY | INVALIDATE SESSION IDENTIFIERS AT LOGOUT 
The information system invalidates session identifiers upon user logout or other session termination.
NIST 800-53 SC-23 (3) - SESSION AUTHENTICITY | UNIQUE SESSION IDENTIFIERS WITH RANDOMIZATION 
The information system generates a unique session identifier for each session with [Assignment: organization-defined randomness requirements] and recognizes only session identifiers that are system-generated.
NIST 800-53 SC-23 (5) - SESSION AUTHENTICITY | ALLOWED CERTIFICATE AUTHORITIES 
The information system only allows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t>
  </si>
  <si>
    <t>NIST 800-53 SI-7 (5) - SOFTWARE, FIRMWARE, AND INFORMATION INTEGRITY | AUTOMATED RESPONSE TO INTEGRITY VIOLATIONS 
The information system automatically [Selection (one or more): shuts the information system down; restarts the information system; implements [Assignment: organization-defined security safeguards]] when integrity violations are discovered.
NIST 800-53 SI-7 (6) - SOFTWARE, FIRMWARE, AND INFORMATION INTEGRITY | CRYPTOGRAPHIC PROTECTION 
The information system implements cryptographic mechanisms to detect unauthorized changes to software, firmware, and information.
NIST 800-53 SI-7 (9) - SOFTWARE, FIRMWARE, AND INFORMATION INTEGRITY | VERIFY BOOT PROCESS 
The information system verifies the integrity of the boot process of [Assignment: organization-defined devices].
NIST 800-53 SI-7 (10) - SOFTWARE, FIRMWARE, AND INFORMATION INTEGRITY | PROTECTION OF BOOT FIRMWARE 
The information system implements [Assignment: organization-defined security safeguards] to protect the integrity of boot firmware in [Assignment: organization-defined devices].
NIST 800-53 SI-7 (15) - SOFTWARE, FIRMWARE, AND INFORMATION INTEGRITY | CODE AUTHENTICATION 
The information system implements cryptographic mechanisms to authenticate [Assignment: organization-defined software or firmware components] prior to installation.</t>
  </si>
  <si>
    <t>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AC-6 (1) - LEAST PRIVILEGE | AUTHORIZE ACCESS TO SECURITY FUNCTIONS 
The organization explicitly authorizes access to [Assignment: organization-defined security functions (deployed in hardware, software, and firmware) and security-relevant information].
CTIA ICCTP 5.17 Design-In Features “designed to separate critical functions from non”</t>
  </si>
  <si>
    <t>For all components of the system, the vendor shall provide a listing of all wireless communications interfaces of the system and specify how the interfaces can be configured and/or disabled.</t>
  </si>
  <si>
    <t>The vendor shall utilize a boot verification process built with (asymmetric) cryptographic digital signatures and implemented such that the public key used for verification or the hash of the public key used for verification is protected from being tampered on the device.</t>
  </si>
  <si>
    <t>Mobile App</t>
  </si>
  <si>
    <t>Physical In-Cab Device</t>
  </si>
  <si>
    <t>Connectivity/Communications</t>
  </si>
  <si>
    <t>Category</t>
  </si>
  <si>
    <t>Combined Ref + Security Control + Requirement</t>
  </si>
  <si>
    <t>This principle underpins system security</t>
  </si>
  <si>
    <t>High</t>
  </si>
  <si>
    <t xml:space="preserve"> Identity management is critical
e.g. PINs, single-sign on with carrier’s identity provider (SAML or other), vendor managed identity provider (SAML or other)</t>
  </si>
  <si>
    <t>Deploying with test or debug facilities enabled is egregious</t>
  </si>
  <si>
    <t xml:space="preserve"> Deploying with test or debug facilities enabled is egregious</t>
  </si>
  <si>
    <t>TSPs must demonstrate this level of maturity to be trusted with business critical functions</t>
  </si>
  <si>
    <t>Telematics is business critical to the carriers, failover is needed for this service</t>
  </si>
  <si>
    <t>Periodic pentesting keeps everyone honest</t>
  </si>
  <si>
    <t>Underpins device functionality and security</t>
  </si>
  <si>
    <t>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t>
  </si>
  <si>
    <t>Otherwise could cause PII breaches and incur strong penalties</t>
  </si>
  <si>
    <t>Vehicle network protection is paramount</t>
  </si>
  <si>
    <t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t>
  </si>
  <si>
    <t xml:space="preserve"> Telematics is business critical and failover is required
e.g. csv, txt, json formats</t>
  </si>
  <si>
    <t xml:space="preserve"> This is a leniently-worded requirement that a process to update device firmware exists</t>
  </si>
  <si>
    <t>Secure boot underpins the access control which protects the vehicle networks</t>
  </si>
  <si>
    <t>Low</t>
  </si>
  <si>
    <t>Is a rare feature to find deployed and is nice-to-have over and above secure boot</t>
  </si>
  <si>
    <t xml:space="preserve"> Without any of these, exploitation is trivial</t>
  </si>
  <si>
    <t xml:space="preserve"> Not well defined enough to make this of critical importance to TSPs or carriers</t>
  </si>
  <si>
    <t xml:space="preserve"> Regardless of how secure a system might be it will eventually be breached; therefore monitoring is of high criticality
e.g. SIEM, IDS, WAF, Application monitoring</t>
  </si>
  <si>
    <t xml:space="preserve"> This requirement, if satisfied, shows process maturity but is nice-to-have over and above the previous requirements in this category</t>
  </si>
  <si>
    <t>Cloud or Back-end</t>
  </si>
  <si>
    <t>Vendor ensures that any and all interfaces used for testing or debug are unavailalbe in production builds of the devices</t>
  </si>
  <si>
    <t>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</si>
  <si>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Vendor shall have Security Testing and Evaluation (ST&amp;E) of the system and/or components which includes all results of the security testing &amp; evaluation, including discovered vulnerabilities and a plan/process to mitigate the discovered vulnerabilities or weaknesses in the system</t>
  </si>
  <si>
    <t>The vendor shall have procedures in place to test backup restoration processes of their own systems and their own facilities on at least an annual basis.</t>
  </si>
  <si>
    <t>The vendor shall have an Information Security Management Plan (ISMP)</t>
  </si>
  <si>
    <t>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t>
  </si>
  <si>
    <t>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</si>
  <si>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 xml:space="preserve">The vendor shall verify code and best practice standards prior to deployment including:
Static Code Analysis / Static Application Security Testing (SCA/SAST)
Dependency Scanning for known vulnerabilities in third party components 
</t>
  </si>
  <si>
    <t>SII-171</t>
  </si>
  <si>
    <t>The vendor shall notify their customers of any vulnerabilities discovered in the telematics systems components via monitoring or vulnerability disclosure programs. The notification to customers will happen in a timely manner.</t>
  </si>
  <si>
    <r>
      <t>Inspection</t>
    </r>
    <r>
      <rPr>
        <b/>
        <sz val="11"/>
        <color theme="1"/>
        <rFont val="Calibri"/>
        <family val="2"/>
      </rPr>
      <t xml:space="preserve"> </t>
    </r>
    <r>
      <rPr>
        <sz val="11"/>
        <color theme="1"/>
        <rFont val="Calibri"/>
        <family val="2"/>
      </rPr>
      <t>of vendor process documentation detailing how customers are notified. Confirm that the timelines stated in the vendors notification procedures are acceptable.</t>
    </r>
  </si>
  <si>
    <t>NIST 800-53 SA-15 (7) - DEVELOPMENT PROCESS, STANDARDS, AND TOOLS | AUTOMATED VULNERABILITY ANALYSIS
The organization requires the developer of the information system, system component, or
information system service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</si>
  <si>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</si>
  <si>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Communication path cryptographic protections must not use identities, keys or shared secrets which are common across multiple deployed devices</t>
  </si>
  <si>
    <t>Vendors will supply documentation detailing both what data is protected at rest by cryptography and what is not protected at rest by cryptography.
Vendors are encouraged to expand the list of categories of data which will be protected on-device.</t>
  </si>
  <si>
    <t>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</si>
  <si>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SII-021</t>
  </si>
  <si>
    <t>Inspection of vendor supplied documentation detailing the methods used to update software components across vendor’s infrastructure. Look for evidence of automation in deployment of patches.</t>
  </si>
  <si>
    <t>Inspection of vendor supplied documentation detailing the methods used to update software components across vendor’s infrastructure. Ensure that it is possible to remediate a vulnerability with an identified high severity (30d).</t>
  </si>
  <si>
    <t>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</si>
  <si>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</si>
  <si>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The vendor shall have penetration testing performed, to an industry accepted best practice, at an industry accepted pace. 
Penetration testing can be performed by teams internal to the TSP; industry best practice is to have external pentesting performed periodically also.</t>
  </si>
  <si>
    <t>All remote hosts of the vendor's system shall be configured to uniquely identify and authenticate all other remote hosts of the system and/or any other interfacing systems.</t>
  </si>
  <si>
    <t>e.g. that a remote system authenticate the other remote parties by referring to the unique identifiers using mutually authenticated TLS</t>
  </si>
  <si>
    <t>The vendor shall provide interfaces to their backend using the Open Telematics API -- enabling carriers to have failover to other providers to  avoid interruptions due to single point of failure in provider telematics services.</t>
  </si>
  <si>
    <t>The vendor’s system shall provide a means to download unstructured customer data in an industry-standard format (Open Telematics API). This download will occur over secured communication protocols.</t>
  </si>
  <si>
    <t>Inspection of vendor-supplied documentation detailing the interfaces (APIs) offered by the vendor.
Ensure that there is an interface (API) such that you (carrier) can download all data in an unstructured format.</t>
  </si>
  <si>
    <t>Mobile App
Physical In-Cab Device
Connectivity/Communications
Cloud or Back-end</t>
  </si>
  <si>
    <t>Yes</t>
  </si>
  <si>
    <t>No</t>
  </si>
  <si>
    <t>Response</t>
  </si>
  <si>
    <t>Notes</t>
  </si>
  <si>
    <t>In-Part</t>
  </si>
  <si>
    <t>N/A</t>
  </si>
  <si>
    <t>In the following sections there are collections of requirements from the Cybersecurity Requirements Matrix document, presented as evaluation tables. Each section pertains to generic classes of features or components in telematics solutions.
This document is intended to be used in concert with the Template for Request For Proposals document. For the class of device that is being procured: copy and paste each applicable section into the template – or as a separate document attached to your RFP as also indicated in the Template for Request For Proposals document.</t>
  </si>
  <si>
    <r>
      <t xml:space="preserve">The following requirements are applicable to any Telematics Solution which contains a mobile app component. The requirements here may also show up in the other groups in this </t>
    </r>
    <r>
      <rPr>
        <i/>
        <sz val="11"/>
        <color theme="1"/>
        <rFont val="Calibri"/>
        <family val="2"/>
        <scheme val="minor"/>
      </rPr>
      <t>Shortlist</t>
    </r>
    <r>
      <rPr>
        <sz val="11"/>
        <color theme="1"/>
        <rFont val="Calibri"/>
        <family val="2"/>
      </rPr>
      <t xml:space="preserve"> document; however, the requirements are applied to the mobile app. If this section is combined with other sections for an RFP then the duplicated requirements in the other sections will be understood to apply to the other components.</t>
    </r>
  </si>
  <si>
    <t>Mobile App;
Physical In-Cab Device;
Connectivity/Communications;
Cloud or Back-end;</t>
  </si>
  <si>
    <t>Physical In-Cab Device;</t>
  </si>
  <si>
    <t>Connectivity/Communicatons;
Cloud or Back-end;</t>
  </si>
  <si>
    <t>Physical In-Cab Device;
Connectivity/Communications;</t>
  </si>
  <si>
    <t xml:space="preserve">Mobile App;
Connectivity/Communications;
Cloud or Back-end;
</t>
  </si>
  <si>
    <t>The following requirements are applicable to any Telematics Solution which contains a physical in-vehicle component. The requirements here may also show up in the other groups in this Shortlist document; however, the requirements are applied to the physical in-vehicle component. If this section is combined with other sections for an RFP then the duplicated requirements in the other sections will be understood to apply to the other components.</t>
  </si>
  <si>
    <t>The following requirements are applicable to any Telematics Solution which contains a connectivity / communications component (e.g. a cellular modem). The requirements here may also show up in the other groups in this Shortlist document; however, the requirements are applied to the connectivity / communications component. If this section is combined with other sections for an RFP then the duplicated requirements in the other sections will be understood to apply to the other components.</t>
  </si>
  <si>
    <t>Mobile App; Physical In-Cab Device; Connectivity/Communications; Cloud or Back-end;</t>
  </si>
  <si>
    <t>The following requirements are applicable to any Telematics Solution which contains a cloud or back-end component. The requirements here may also show up in the other groups in this Shortlist document; however, the requirements are applied to the cloud or back-end. If this section is combined with other sections for an RFP then the duplicated requirements in the other sections will be understood to apply to the other components.</t>
  </si>
  <si>
    <t>Cloud or Back-end;</t>
  </si>
  <si>
    <t xml:space="preserve">Mobile App;
Physical In-Cab Device;
Connectivity/Communications;
</t>
  </si>
  <si>
    <t>SII-190</t>
  </si>
  <si>
    <t>Software Resiliency / Code Protections</t>
  </si>
  <si>
    <t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t>
  </si>
  <si>
    <t>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t>
  </si>
  <si>
    <t>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t>
  </si>
  <si>
    <t>Mobile App;</t>
  </si>
  <si>
    <t>SCP-120</t>
  </si>
  <si>
    <t>The vendor’s software shall not contain any credentials that are shared among other copies of software; e.g. the software cannot contain hardcoded API keys or API passwords</t>
  </si>
  <si>
    <t>Unique API Keys and API Passwords</t>
  </si>
  <si>
    <t>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t>
  </si>
  <si>
    <t>The vendor’s software will have software resiliency measures included that will slow the progress of tampering and reverse engineering efforts.</t>
  </si>
  <si>
    <t>Applicable Component Categories</t>
  </si>
  <si>
    <t>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AC-3 – ACCESS ENFORCEMENT 
The information system enforces approved authorizations for logical access to information and system resources in accordance with applicable access control policies.
FMCSA GDL 32 Make sure local wireless interfaces like Bluetooth or Wi-Fi don't provide admin access without authentication.</t>
  </si>
  <si>
    <t>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CTIA ICCTP 5.17 Design-In Features “deny all inbound and outbound network connections by default
FMCSA GDL 20 Give applications the least privilege they need to function
FMCSA GDL 21 Where possible, remove code that isn't used</t>
  </si>
  <si>
    <t>ETSI TS 103 645 V1.1.1 Provision 4.1-1 All IoT device passwords shall be unique and shall not be resettable to any universal factory default value.
FMCSA GDL 32 Make sure local wireless interfaces like Bluetooth or Wi-Fi don't provide admin access without authentication.
FMCSA GDL 40 Always use a complex, unique password per device.
FMCSA GDL 43 Always use a complex, unique password per device.</t>
  </si>
  <si>
    <t xml:space="preserve">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FMCSA GDL 54 Disable unnecessary debugging interfaces in production.
FMCSA GDL 55 Authenticate debugging and diagnostic interfaces.
</t>
  </si>
  <si>
    <t>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CAIQ CCC-03.4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t>
  </si>
  <si>
    <t>NIST 800-53 IR-8 - INCIDENT RESPONSE PLAN 
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8b. Distributes copies of the incident response plan to [Assignment: organization-defined incident response personnel (identified by name and/or by role) and organizational elements];
8c. Reviews the incident response plan [Assignment: organization-defined frequency];
8d. Updates the incident response plan to address system/organizational changes or problems encountered during plan implementation, execution, or testing;
8e. Communicates incident response plan changes to [Assignment: organization-defined incident response personnel (identified by name and/or by role) and organizational elements]; and
8f. Protects the incident response plan from unauthorized disclosure and modification.
FMCSA GDL 14 Employ an incident response process.</t>
  </si>
  <si>
    <t>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FMCSA GDL 1 Conduct architectural analysis and/or threat modeling during system design</t>
  </si>
  <si>
    <t>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CAIQ GRM-08.1 Do risk assessment results include updates to security policies, procedures, standards, and controls to ensure they remain relevant and effective?
FMCSA GDL 1 Conduct architectural analysis and/or threat modeling during system design</t>
  </si>
  <si>
    <t>NIST 800-115 Technical Guide to Information Security Testing and Assessment – All sections
NIST 800-53 CA-8 – PENETRATION TESTING 
The organization conducts penetration testing [Assignment: organization-defined frequency] on [Assignment: organization-defined information systems or system components].
CAIQ AIS-01.5 Do you review your applications for security vulnerabilities and address any issues prior to deployment to production?
CAIQ AAC-02.2 Do you conduct network penetration tests of your cloud service infrastructure regularly as prescribed by industry best practices and guidance?
CAIQ AAC-02.3 Do you conduct application penetration tests of your cloud infrastructure regularly as prescribed by industry best practices and guidance?
FMCSA GDL 3  Perform adversarial testing before a product is finalized</t>
  </si>
  <si>
    <t>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</si>
  <si>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FMCSA GDL 8 Decide early who is in charge of creating, implementing and maintaining software/firmware updates for a device when a vulnerability emerges and ensure these guidelines are met.</t>
  </si>
  <si>
    <t>NIST 800-53 SI-2 - FLAW REMEDIATION
The organization:
a. Identifies, reports, and corrects information system flaws;
b. [...]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t>
  </si>
  <si>
    <t>NIST 800-53 SI-3 - MALICIOUS CODE PROTECTION
The organization:
a. Employs malicious code protection mechanisms at information system entry and exit points to detect and eradicate malicious code;
b. [...]
NIST 800-53 SI-7 (1) - SOFTWARE, FIRMWARE, AND INFORMATION INTEGRITY | INTEGRITY CHECKS [...]
NIST 800-53 SI-7 (6) - SOFTWARE, FIRMWARE, AND INFORMATION INTEGRITY | CRYPTOGRAPHIC PROTECTION [...]
NIST 800-53 SI-7 (15) - SOFTWARE, FIRMWARE, AND INFORMATION INTEGRITY | CODE AUTHENTICATION  [...]
CAIQ CCC-04.1 Do you have controls in place to restrict and monitor the installation of unauthorized software onto your systems?
CTIA ICCTP 3.6 Software Upgrades CTIA ICCTP 5.6 Software Upgrades
FMCSA GDL 30 If the device can be updated from local media (USB, SD cards, etc.), make sure the updates are digitally-signed and authorization is required</t>
  </si>
  <si>
    <t>NIST 800-53 SI-16 – MEMORY PROTECTION 
The information system implements [Assignment: organization-defined security safeguards] to protect its memory from unauthorized code execution.
Cyber ITL Methodology – Safety Features
FMCSA GDL 22 Leverage security controls built in to the operating system</t>
  </si>
  <si>
    <t>NIST 800-53 SI-17 - FAIL-SAFE PROCEDURES 
The information system implements [Assignment: organization-defined fail-safe procedures] when [Assignment: organization-defined failure conditions occur].
NIST 800-53 SC-24 – FAIL IN KNOWN STATE
The information system fails to a [Assignment: organization-defined known-state] for [Assignment: organization-defined types of failures] preserving [Assignment: organization-defined system state information] in failure.
CTIA ICCTP 5.17 Design-In Features “Fail Secure”
FMCSA GDL 4 Security problems will happen; fail safely</t>
  </si>
  <si>
    <t>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t>
  </si>
  <si>
    <t>NIST 800-53 SI-4 – SYSTEM MONITORING 
The organization:
a. Monitors the information system to detect: […]
FMCSA GDL 28 Enable security monitoring of the telematics system(s) using native tools.</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</si>
  <si>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t>
  </si>
  <si>
    <t>NIST 800-53 SA-11 (1) - DEVELOPER TESTING AND EVALUATION | STATIC CODE ANALYSIS 
Require the developer of the system, system component, or system service to employ static code analysis tools to identify common flaws and document the results of the analysis.
NIST 800-53 SA-11 (7) - DEVELOPER TESTING AND EVALUATION | VERIFY SCOPE OF TESTING AND EVALUATION 
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
FMCSA GDL 2 Follow secure coding best practices.</t>
  </si>
  <si>
    <t>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
FMCSA GDL 28 Enable security monitoring of the telematics system(s) using native tools</t>
  </si>
  <si>
    <t>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FMCSA GDL 8 Decide early who is in charge of creating, implementing, and maintaining software/firmware updates for a device when a vulnerability emerges, and ensure these guidelines are met.</t>
  </si>
  <si>
    <t>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FMCSA GDL 8 Decide early who is in charge of creating, implementing, and maintaining software/firmware updates for a device when a vulnerability emerges, and ensure these guidelines are met.
FMCSA GDL 10 Publish a vulnerability reporting and disclosure policy</t>
  </si>
  <si>
    <t>The vendor shall perform due diligence to ensure its suppliers also meet the vendor's security requirements</t>
  </si>
  <si>
    <t>SII-200</t>
  </si>
  <si>
    <t>Inspection of vendor documentation detailing supplier review and acceptance processes and criteria.</t>
  </si>
  <si>
    <t>The vendor shall participate in a cyberseucirtyt information sharing and analysis group in the heavy vehicle industry</t>
  </si>
  <si>
    <t>SII-210</t>
  </si>
  <si>
    <r>
      <t>Inspection</t>
    </r>
    <r>
      <rPr>
        <b/>
        <sz val="11"/>
        <color theme="1"/>
        <rFont val="Calibri"/>
        <family val="2"/>
      </rPr>
      <t xml:space="preserve"> </t>
    </r>
    <r>
      <rPr>
        <sz val="11"/>
        <color theme="1"/>
        <rFont val="Calibri"/>
        <family val="2"/>
      </rPr>
      <t>of vendor process documentation confirming participation in information sharing group.</t>
    </r>
  </si>
  <si>
    <t>SCP-130</t>
  </si>
  <si>
    <t>The vendor shall follow best practices for securing celular or satellite interfaces.</t>
  </si>
  <si>
    <t>Inspection of vendor documentation confirming secured configuration of any wireless and or satellite interfaces.</t>
  </si>
  <si>
    <t xml:space="preserve">NIST 800-53 SC-8 (1) - TRANSMISSION CONFIDENTIALITY AND INTEGRITY | CRYPTOGRAPHIC PROTECTION 
The information system implements cryptographic mechanisms to prevent unauthorized disclosure and modification of [Assignment: organization-defined information] on [Assignment: organization-defined information system components].
FMCSA GDL 46 Use encryption on all wireless communication interfaces
FMCSA GDL 47 Use authentication on all wireless interfaces
FMCSA GDL 25 Assume satellite communication channels have unknown security vulnerabilities and might become compromised at any time.
</t>
  </si>
  <si>
    <t>NIST 800-53 SA-12 (2) - SUPPLY CHAIN PROTECTION | SUPPLIER REVIEWS
The organization conducts a supplier review prior to entering into a contractual agreement to
acquire the information system, system component, or information system service. 
FMCSA GDL 6 Perform your own security due diligence, which involves but is not limited to ensuring that third-party devices in the supply chain meet your basic security requirements.</t>
  </si>
  <si>
    <t>FMCSA GDL 13 Share cybersecurity information with heavy vehicle the industry.</t>
  </si>
  <si>
    <t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t>
  </si>
  <si>
    <t>NIST 800-53 SI-10 – INPUT INFORMATION VALIDATION
The information system checks the validity of [Assignment: organization-defined information inputs].
NIST 800-53 SC-7 (21) - (21) BOUNDARY PROTECTION | ISOLATION OF SYSTEM COMPONENTS 
The organization employs boundary protection mechanisms to separate [Assignment: organization-defined information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t>
  </si>
  <si>
    <t>SII-071</t>
  </si>
  <si>
    <t>The vendor shall use the techniques of sanitizing/filtering inputs, segmenting memory spaces of input parsers from other execution and/or using provably correct or memory safe languages for input processing.</t>
  </si>
  <si>
    <t xml:space="preserve">[GDL 26] Filter input to any device or interface that gets digitally processed.
</t>
  </si>
  <si>
    <t>Criticality:
High, Medium, or Low</t>
  </si>
  <si>
    <t>Inspection of vendor documentation detailing the filtering performed on inputs to the software.</t>
  </si>
  <si>
    <t>SII-011</t>
  </si>
  <si>
    <t>The vendor shall implement/deploy secure over the air update systems including assurances of integrity&amp;authenticity. Also rollback protections and a means of denying the use of old potentially compromised signing keys.</t>
  </si>
  <si>
    <t xml:space="preserve">FASTR Connectivity and Cloud Work Group, 2018, SOTA reccomendations
[GDL 33] Make sure that the update has not been altered during transit (integrity).
[GDL 34] Make sure the update comes from a legitimate source (authenticity).
[GDL 35] Prevent the attacker from reinstalling a legitimate but known-vulnerable version (rollback attack).
[GDL 36] Make sure you can revoke and replace cryptographic keys.
</t>
  </si>
  <si>
    <t>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t>
  </si>
  <si>
    <t>AC-061</t>
  </si>
  <si>
    <t>[GDL 39] Only use WPA2 authentication / encryption. Never use WEP, WPS, or “open” Wi-Fi.</t>
  </si>
  <si>
    <t>Test that the device will not connect to WEP, WPS or open Wi-Fi hotspots.</t>
  </si>
  <si>
    <t>AC-062</t>
  </si>
  <si>
    <t>The vendor shall implement pairing only during boot on any of the bluetooth interfaces of the device. Furthermore, pairing will not use legacy pairing or passkey entry.</t>
  </si>
  <si>
    <t>[GDL 42] Only allow pairing during device boot.
[GDL 44] Make sure Bluetooth devices support and use Secure Simple Pairing (SSP) rather than legacy pairing.
[GDL 45] Numeric Comparison is preferred to Passkey Entry for pairing.</t>
  </si>
  <si>
    <t>Test that it is not possible to pair with the device more than 2 minutes after the device boots. Test that pairing does not support SSP or passkey, only numeric comparison.</t>
  </si>
  <si>
    <t>SCP-091</t>
  </si>
  <si>
    <t>The vendor shall implement checks for expired certificates and ensure the ability to remove any given root certificate authority from their systems and devices PKI implementations.</t>
  </si>
  <si>
    <t>[GDL 51] Check whether keys have expired or been revoked.
[GDL 52] Ensure the ability to remove a Root CA’s certificate.</t>
  </si>
  <si>
    <t>Test that a root certificate can be revoked. This should result in failure to establish communications or a failure to validate updates, depending on which system is being tested.</t>
  </si>
  <si>
    <t>Ref Row</t>
  </si>
  <si>
    <t>Question</t>
  </si>
  <si>
    <t>Please copy and paste to your vendors, each of these questionnaires that apply to the system you are procuring.
Discard empty rows, they are a necessary part of this spreadsheet.</t>
  </si>
  <si>
    <t>The vendor shall not use any deprecated encryption+authentication on any WiFi interface of the device. At the time of drafting this includes WEP, WPS or open/none.</t>
  </si>
  <si>
    <t>AC-063</t>
  </si>
  <si>
    <t>Any and all software or firmware implementing wirelss interface encrytion+authentication (those satisfying AC-061 and AC-062 above) will be prepared for future deprecation of methods. i.e. That software/firmware is upgradable.</t>
  </si>
  <si>
    <t>Inspection of vendor-supplied documentation confirming upgradability of the software implementing encryption+authentication of wireless interfaces.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</si>
</sst>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font>
    <font>
      <sz val="11"/>
      <color theme="1"/>
      <name val="Calibri"/>
      <family val="2"/>
      <scheme val="minor"/>
    </font>
    <font>
      <b/>
      <sz val="11"/>
      <color theme="1"/>
      <name val="Calibri"/>
      <family val="2"/>
    </font>
    <font>
      <i/>
      <sz val="11"/>
      <color theme="1"/>
      <name val="Calibri"/>
      <family val="2"/>
    </font>
    <font>
      <vertAlign val="superscript"/>
      <sz val="11"/>
      <color theme="1"/>
      <name val="Calibri"/>
      <family val="2"/>
    </font>
    <font>
      <sz val="11"/>
      <color theme="1"/>
      <name val="Calibri"/>
      <family val="2"/>
      <scheme val="minor"/>
    </font>
    <font>
      <b/>
      <sz val="10"/>
      <color theme="1"/>
      <name val="Calibri"/>
      <family val="2"/>
    </font>
    <font>
      <sz val="16"/>
      <color rgb="FF2F5496"/>
      <name val="Calibri Light"/>
      <family val="2"/>
    </font>
    <font>
      <i/>
      <sz val="11"/>
      <color theme="1"/>
      <name val="Calibri"/>
      <family val="2"/>
      <scheme val="minor"/>
    </font>
    <font>
      <b/>
      <sz val="13"/>
      <color theme="1"/>
      <name val="Calibri"/>
      <family val="2"/>
      <scheme val="minor"/>
    </font>
    <font>
      <sz val="13"/>
      <color theme="1"/>
      <name val="Calibri"/>
      <family val="2"/>
    </font>
    <font>
      <b/>
      <sz val="10"/>
      <color theme="0"/>
      <name val="Calibri"/>
      <family val="2"/>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9"/>
        <bgColor theme="9"/>
      </patternFill>
    </fill>
  </fills>
  <borders count="3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bottom/>
      <diagonal/>
    </border>
    <border>
      <left/>
      <right/>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s>
  <cellStyleXfs count="2">
    <xf numFmtId="0" fontId="0" fillId="0" borderId="0"/>
    <xf numFmtId="0" fontId="5" fillId="0" borderId="0"/>
  </cellStyleXfs>
  <cellXfs count="105">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0" fillId="0" borderId="0" xfId="0" applyFont="1" applyAlignment="1">
      <alignment vertical="top"/>
    </xf>
    <xf numFmtId="0" fontId="0" fillId="0" borderId="4" xfId="0" applyFont="1" applyBorder="1" applyAlignment="1">
      <alignment horizontal="lef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0" fillId="0" borderId="1" xfId="0" applyFont="1" applyBorder="1" applyAlignment="1">
      <alignment horizontal="left" vertical="top" wrapText="1"/>
    </xf>
    <xf numFmtId="0" fontId="0" fillId="0" borderId="0" xfId="0" applyFont="1" applyAlignment="1">
      <alignment vertical="top" wrapText="1"/>
    </xf>
    <xf numFmtId="0" fontId="0" fillId="2" borderId="1" xfId="0" applyFont="1" applyFill="1" applyBorder="1" applyAlignment="1">
      <alignment vertical="top" wrapText="1"/>
    </xf>
    <xf numFmtId="0" fontId="5" fillId="0" borderId="0" xfId="1"/>
    <xf numFmtId="0" fontId="5" fillId="0" borderId="0" xfId="1" applyAlignment="1">
      <alignment wrapText="1"/>
    </xf>
    <xf numFmtId="0" fontId="6" fillId="0" borderId="5" xfId="1" applyFont="1" applyBorder="1" applyAlignment="1">
      <alignment horizontal="center" vertical="center" wrapText="1"/>
    </xf>
    <xf numFmtId="0" fontId="5" fillId="0" borderId="5" xfId="1" applyBorder="1" applyAlignment="1">
      <alignment horizontal="left" vertical="top" wrapText="1"/>
    </xf>
    <xf numFmtId="0" fontId="5" fillId="0" borderId="0" xfId="1" applyAlignment="1">
      <alignment horizontal="left" vertical="top" wrapText="1"/>
    </xf>
    <xf numFmtId="0" fontId="5" fillId="0" borderId="0" xfId="1" applyAlignment="1">
      <alignment horizontal="center" wrapText="1"/>
    </xf>
    <xf numFmtId="0" fontId="5" fillId="0" borderId="0" xfId="1" applyAlignment="1">
      <alignment horizontal="left" vertical="center" wrapText="1"/>
    </xf>
    <xf numFmtId="0" fontId="5" fillId="0" borderId="0" xfId="1" applyAlignment="1">
      <alignment horizontal="center" vertical="center"/>
    </xf>
    <xf numFmtId="0" fontId="5" fillId="0" borderId="0" xfId="1" applyAlignment="1">
      <alignment horizontal="left" vertical="top"/>
    </xf>
    <xf numFmtId="0" fontId="2" fillId="2" borderId="1" xfId="0" applyNumberFormat="1" applyFont="1" applyFill="1" applyBorder="1" applyAlignment="1">
      <alignment vertical="top"/>
    </xf>
    <xf numFmtId="0" fontId="0" fillId="2" borderId="1" xfId="0" applyNumberFormat="1" applyFont="1" applyFill="1" applyBorder="1" applyAlignment="1">
      <alignment vertical="top" wrapText="1"/>
    </xf>
    <xf numFmtId="0" fontId="0" fillId="2" borderId="1" xfId="0" applyNumberFormat="1" applyFont="1" applyFill="1" applyBorder="1" applyAlignment="1">
      <alignment vertical="top"/>
    </xf>
    <xf numFmtId="0" fontId="0" fillId="2" borderId="1" xfId="0" quotePrefix="1" applyNumberFormat="1" applyFont="1" applyFill="1" applyBorder="1" applyAlignment="1">
      <alignment vertical="top"/>
    </xf>
    <xf numFmtId="0" fontId="0" fillId="2" borderId="0" xfId="0" applyNumberFormat="1" applyFont="1" applyFill="1" applyAlignment="1">
      <alignment vertical="top"/>
    </xf>
    <xf numFmtId="0" fontId="0" fillId="0" borderId="0" xfId="0" applyBorder="1" applyAlignment="1">
      <alignment horizontal="left" vertical="center" wrapText="1"/>
    </xf>
    <xf numFmtId="0" fontId="0" fillId="0" borderId="3" xfId="0" applyFont="1" applyFill="1" applyBorder="1" applyAlignment="1">
      <alignment vertical="top" wrapText="1"/>
    </xf>
    <xf numFmtId="0" fontId="0" fillId="0" borderId="4" xfId="0" applyFont="1" applyFill="1" applyBorder="1" applyAlignment="1">
      <alignment vertical="top" wrapText="1"/>
    </xf>
    <xf numFmtId="0" fontId="0" fillId="0" borderId="1" xfId="0" applyFont="1" applyFill="1" applyBorder="1" applyAlignment="1">
      <alignment vertical="top" wrapText="1"/>
    </xf>
    <xf numFmtId="0" fontId="0" fillId="0" borderId="0" xfId="0" applyFont="1" applyFill="1" applyAlignment="1">
      <alignment vertical="top"/>
    </xf>
    <xf numFmtId="0" fontId="0" fillId="0" borderId="1" xfId="0" applyNumberFormat="1" applyFont="1" applyFill="1" applyBorder="1" applyAlignment="1">
      <alignment vertical="top" wrapText="1"/>
    </xf>
    <xf numFmtId="0" fontId="0" fillId="0" borderId="2" xfId="0" applyFont="1" applyFill="1" applyBorder="1" applyAlignment="1">
      <alignment vertical="top" wrapText="1"/>
    </xf>
    <xf numFmtId="0" fontId="0" fillId="0" borderId="2" xfId="0" applyFont="1" applyFill="1" applyBorder="1" applyAlignment="1">
      <alignment horizontal="left" vertical="top" wrapText="1"/>
    </xf>
    <xf numFmtId="0" fontId="6" fillId="0" borderId="14" xfId="1" applyFont="1" applyBorder="1" applyAlignment="1">
      <alignment vertical="center" wrapText="1"/>
    </xf>
    <xf numFmtId="0" fontId="6" fillId="0" borderId="16" xfId="1" applyFont="1" applyBorder="1" applyAlignment="1">
      <alignment vertical="center" wrapText="1"/>
    </xf>
    <xf numFmtId="0" fontId="6" fillId="0" borderId="13" xfId="1" applyFont="1" applyBorder="1" applyAlignment="1">
      <alignment vertical="center" wrapText="1"/>
    </xf>
    <xf numFmtId="0" fontId="9" fillId="3" borderId="9" xfId="0" applyFont="1" applyFill="1" applyBorder="1" applyAlignment="1">
      <alignment vertical="top"/>
    </xf>
    <xf numFmtId="0" fontId="9" fillId="0" borderId="0" xfId="0" applyFont="1" applyBorder="1" applyAlignment="1">
      <alignment vertical="top"/>
    </xf>
    <xf numFmtId="0" fontId="10" fillId="0" borderId="0" xfId="0" applyFont="1" applyBorder="1" applyAlignment="1">
      <alignment vertical="top"/>
    </xf>
    <xf numFmtId="0" fontId="10" fillId="0" borderId="0" xfId="0" applyFont="1"/>
    <xf numFmtId="0" fontId="10" fillId="0" borderId="0" xfId="0" applyFont="1" applyAlignment="1">
      <alignment wrapText="1"/>
    </xf>
    <xf numFmtId="0" fontId="6" fillId="0" borderId="12" xfId="1" applyFont="1" applyBorder="1" applyAlignment="1">
      <alignment horizontal="center" vertical="center" wrapText="1"/>
    </xf>
    <xf numFmtId="0" fontId="1" fillId="0" borderId="0" xfId="1" applyFont="1" applyAlignment="1">
      <alignment wrapText="1"/>
    </xf>
    <xf numFmtId="0" fontId="6" fillId="0" borderId="12" xfId="1" applyFont="1" applyBorder="1" applyAlignment="1">
      <alignment vertical="center" wrapText="1"/>
    </xf>
    <xf numFmtId="0" fontId="0" fillId="0" borderId="5" xfId="0" applyBorder="1"/>
    <xf numFmtId="0" fontId="0" fillId="0" borderId="5" xfId="0" applyBorder="1" applyAlignment="1">
      <alignment wrapText="1"/>
    </xf>
    <xf numFmtId="0" fontId="11" fillId="4" borderId="11" xfId="1" applyNumberFormat="1" applyFont="1" applyFill="1" applyBorder="1" applyAlignment="1">
      <alignment horizontal="center" vertical="center" wrapText="1"/>
    </xf>
    <xf numFmtId="0" fontId="11" fillId="4" borderId="15" xfId="1" applyNumberFormat="1" applyFont="1" applyFill="1" applyBorder="1" applyAlignment="1">
      <alignment horizontal="center" vertical="center" wrapText="1"/>
    </xf>
    <xf numFmtId="0" fontId="5" fillId="0" borderId="5" xfId="1" applyFill="1" applyBorder="1" applyAlignment="1">
      <alignment horizontal="left" vertical="top" wrapText="1"/>
    </xf>
    <xf numFmtId="0" fontId="0" fillId="0" borderId="5" xfId="0" applyNumberFormat="1" applyBorder="1"/>
    <xf numFmtId="0" fontId="0" fillId="0" borderId="5" xfId="0" applyNumberFormat="1" applyBorder="1" applyAlignment="1">
      <alignment wrapText="1"/>
    </xf>
    <xf numFmtId="0" fontId="10" fillId="2" borderId="17" xfId="0" applyFont="1" applyFill="1" applyBorder="1" applyAlignment="1">
      <alignment vertical="top" wrapText="1"/>
    </xf>
    <xf numFmtId="0" fontId="10" fillId="2" borderId="18" xfId="0" applyFont="1" applyFill="1" applyBorder="1" applyAlignment="1">
      <alignment vertical="top" wrapText="1"/>
    </xf>
    <xf numFmtId="0" fontId="10" fillId="2" borderId="10" xfId="0" applyFont="1" applyFill="1" applyBorder="1" applyAlignment="1">
      <alignment vertical="top" wrapText="1"/>
    </xf>
    <xf numFmtId="0" fontId="10" fillId="2" borderId="28" xfId="0" applyFont="1" applyFill="1" applyBorder="1" applyAlignment="1">
      <alignment vertical="top" wrapText="1"/>
    </xf>
    <xf numFmtId="0" fontId="10" fillId="2" borderId="29" xfId="0" applyFont="1" applyFill="1" applyBorder="1" applyAlignment="1">
      <alignment vertical="top" wrapText="1"/>
    </xf>
    <xf numFmtId="0" fontId="10" fillId="2" borderId="30" xfId="0" applyFont="1" applyFill="1" applyBorder="1" applyAlignment="1">
      <alignment vertical="top" wrapText="1"/>
    </xf>
    <xf numFmtId="0" fontId="9" fillId="3" borderId="17" xfId="0" applyFont="1" applyFill="1" applyBorder="1" applyAlignment="1">
      <alignment vertical="top" wrapText="1"/>
    </xf>
    <xf numFmtId="0" fontId="9" fillId="3" borderId="15" xfId="0" applyFont="1" applyFill="1" applyBorder="1" applyAlignment="1">
      <alignment vertical="top" wrapText="1"/>
    </xf>
    <xf numFmtId="0" fontId="9" fillId="3" borderId="10" xfId="0" applyFont="1" applyFill="1" applyBorder="1" applyAlignment="1">
      <alignment vertical="top" wrapText="1"/>
    </xf>
    <xf numFmtId="0" fontId="10" fillId="2" borderId="15" xfId="0" applyFont="1" applyFill="1" applyBorder="1" applyAlignment="1">
      <alignment vertical="top" wrapText="1"/>
    </xf>
    <xf numFmtId="0" fontId="9" fillId="3" borderId="17" xfId="0" applyFont="1" applyFill="1" applyBorder="1" applyAlignment="1">
      <alignment vertical="top"/>
    </xf>
    <xf numFmtId="0" fontId="9" fillId="3" borderId="15" xfId="0" applyFont="1" applyFill="1" applyBorder="1" applyAlignment="1">
      <alignment vertical="top"/>
    </xf>
    <xf numFmtId="0" fontId="9" fillId="3" borderId="10" xfId="0" applyFont="1" applyFill="1" applyBorder="1" applyAlignment="1">
      <alignment vertical="top"/>
    </xf>
    <xf numFmtId="0" fontId="10" fillId="2" borderId="19" xfId="0" applyFont="1" applyFill="1" applyBorder="1" applyAlignment="1">
      <alignment vertical="top" wrapText="1"/>
    </xf>
    <xf numFmtId="0" fontId="10" fillId="2" borderId="20" xfId="0" applyFont="1" applyFill="1" applyBorder="1" applyAlignment="1">
      <alignment vertical="top" wrapText="1"/>
    </xf>
    <xf numFmtId="0" fontId="10" fillId="2" borderId="21" xfId="0" applyFont="1" applyFill="1" applyBorder="1" applyAlignment="1">
      <alignment vertical="top" wrapText="1"/>
    </xf>
    <xf numFmtId="0" fontId="9" fillId="3" borderId="8" xfId="0" applyFont="1" applyFill="1" applyBorder="1" applyAlignment="1">
      <alignment vertical="top" wrapText="1"/>
    </xf>
    <xf numFmtId="0" fontId="10" fillId="3" borderId="5" xfId="0" applyFont="1" applyFill="1" applyBorder="1" applyAlignment="1">
      <alignment vertical="top" wrapText="1"/>
    </xf>
    <xf numFmtId="0" fontId="10" fillId="2" borderId="0" xfId="0" applyFont="1" applyFill="1" applyBorder="1" applyAlignment="1">
      <alignment horizontal="center" vertical="top" wrapText="1"/>
    </xf>
    <xf numFmtId="0" fontId="9" fillId="3" borderId="26" xfId="0" applyFont="1" applyFill="1" applyBorder="1" applyAlignment="1">
      <alignment vertical="top"/>
    </xf>
    <xf numFmtId="0" fontId="9" fillId="3" borderId="27" xfId="0" applyFont="1" applyFill="1" applyBorder="1" applyAlignment="1">
      <alignment vertical="top"/>
    </xf>
    <xf numFmtId="0" fontId="9" fillId="3" borderId="31" xfId="0" applyFont="1" applyFill="1" applyBorder="1" applyAlignment="1">
      <alignment vertical="top" wrapText="1"/>
    </xf>
    <xf numFmtId="0" fontId="9" fillId="3" borderId="27" xfId="0" applyFont="1" applyFill="1" applyBorder="1" applyAlignment="1">
      <alignment vertical="top" wrapText="1"/>
    </xf>
    <xf numFmtId="0" fontId="10" fillId="2" borderId="24" xfId="0" applyFont="1" applyFill="1" applyBorder="1" applyAlignment="1">
      <alignment horizontal="center" vertical="top" wrapText="1"/>
    </xf>
    <xf numFmtId="0" fontId="10" fillId="2" borderId="8" xfId="0" applyFont="1" applyFill="1" applyBorder="1" applyAlignment="1">
      <alignment vertical="top" wrapText="1"/>
    </xf>
    <xf numFmtId="0" fontId="10" fillId="0" borderId="5" xfId="0" applyFont="1" applyBorder="1" applyAlignment="1">
      <alignment vertical="top" wrapText="1"/>
    </xf>
    <xf numFmtId="0" fontId="10" fillId="2" borderId="22" xfId="0" applyFont="1" applyFill="1" applyBorder="1" applyAlignment="1">
      <alignment vertical="top" wrapText="1"/>
    </xf>
    <xf numFmtId="0" fontId="10" fillId="2" borderId="23" xfId="0" applyFont="1" applyFill="1" applyBorder="1" applyAlignment="1">
      <alignment vertical="top" wrapText="1"/>
    </xf>
    <xf numFmtId="0" fontId="10" fillId="2" borderId="4" xfId="0" applyFont="1" applyFill="1" applyBorder="1" applyAlignment="1">
      <alignment vertical="top" wrapText="1"/>
    </xf>
    <xf numFmtId="0" fontId="9" fillId="3" borderId="8" xfId="0" applyFont="1" applyFill="1" applyBorder="1" applyAlignment="1">
      <alignment vertical="top"/>
    </xf>
    <xf numFmtId="0" fontId="10" fillId="3" borderId="5" xfId="0" applyFont="1" applyFill="1" applyBorder="1" applyAlignment="1">
      <alignment vertical="top"/>
    </xf>
    <xf numFmtId="0" fontId="9" fillId="3" borderId="6" xfId="0" applyFont="1" applyFill="1" applyBorder="1" applyAlignment="1">
      <alignment vertical="top"/>
    </xf>
    <xf numFmtId="0" fontId="10" fillId="3" borderId="7" xfId="0" applyFont="1" applyFill="1" applyBorder="1" applyAlignment="1">
      <alignment vertical="top"/>
    </xf>
    <xf numFmtId="0" fontId="9" fillId="3" borderId="7" xfId="0" applyFont="1" applyFill="1" applyBorder="1" applyAlignment="1">
      <alignment vertical="top" wrapText="1"/>
    </xf>
    <xf numFmtId="0" fontId="10" fillId="3" borderId="7" xfId="0" applyFont="1" applyFill="1" applyBorder="1" applyAlignment="1">
      <alignment vertical="top" wrapText="1"/>
    </xf>
    <xf numFmtId="0" fontId="8" fillId="0" borderId="0" xfId="1" applyFont="1" applyAlignment="1">
      <alignment horizontal="left" vertical="top" wrapText="1"/>
    </xf>
    <xf numFmtId="0" fontId="11" fillId="4" borderId="11" xfId="1" applyNumberFormat="1" applyFont="1" applyFill="1" applyBorder="1" applyAlignment="1">
      <alignment horizontal="center" vertical="center" wrapText="1"/>
    </xf>
    <xf numFmtId="0" fontId="11" fillId="4" borderId="10" xfId="1" applyNumberFormat="1" applyFont="1" applyFill="1" applyBorder="1" applyAlignment="1">
      <alignment horizontal="center" vertical="center" wrapText="1"/>
    </xf>
    <xf numFmtId="0" fontId="11" fillId="4" borderId="15" xfId="1" applyNumberFormat="1" applyFont="1" applyFill="1" applyBorder="1" applyAlignment="1">
      <alignment horizontal="center" vertical="center" wrapText="1"/>
    </xf>
    <xf numFmtId="0" fontId="7" fillId="0" borderId="25" xfId="1" applyFont="1" applyBorder="1" applyAlignment="1">
      <alignment horizontal="center" vertical="center"/>
    </xf>
    <xf numFmtId="0" fontId="5" fillId="0" borderId="0" xfId="1" applyAlignment="1">
      <alignment horizontal="left" vertical="top" wrapText="1"/>
    </xf>
    <xf numFmtId="0" fontId="0" fillId="0" borderId="0" xfId="0" applyAlignment="1">
      <alignment horizontal="left" vertical="top"/>
    </xf>
    <xf numFmtId="0" fontId="7" fillId="0" borderId="0" xfId="1" applyFont="1" applyAlignment="1">
      <alignment horizontal="center" vertical="center"/>
    </xf>
    <xf numFmtId="0" fontId="0" fillId="0" borderId="0" xfId="0" applyAlignment="1">
      <alignment horizontal="center" vertical="center"/>
    </xf>
    <xf numFmtId="0" fontId="5" fillId="0" borderId="0" xfId="1" applyBorder="1" applyAlignment="1">
      <alignment horizontal="left" vertical="center" wrapText="1"/>
    </xf>
    <xf numFmtId="0" fontId="0" fillId="0" borderId="0" xfId="0" applyBorder="1" applyAlignment="1">
      <alignment horizontal="left" vertical="center" wrapText="1"/>
    </xf>
    <xf numFmtId="0" fontId="6" fillId="0" borderId="5" xfId="1" applyFont="1" applyBorder="1" applyAlignment="1">
      <alignment horizontal="center" vertical="center" wrapText="1"/>
    </xf>
    <xf numFmtId="0" fontId="0" fillId="0" borderId="0" xfId="0" applyBorder="1" applyAlignment="1">
      <alignment wrapText="1"/>
    </xf>
    <xf numFmtId="0" fontId="9" fillId="3" borderId="5" xfId="0" applyFont="1" applyFill="1" applyBorder="1" applyAlignment="1">
      <alignment vertical="top"/>
    </xf>
    <xf numFmtId="0" fontId="9" fillId="3" borderId="5" xfId="0" applyFont="1" applyFill="1" applyBorder="1" applyAlignment="1">
      <alignment vertical="top" wrapText="1"/>
    </xf>
    <xf numFmtId="0" fontId="9" fillId="3" borderId="5" xfId="0" applyFont="1" applyFill="1" applyBorder="1" applyAlignment="1">
      <alignment vertical="top"/>
    </xf>
    <xf numFmtId="0" fontId="10" fillId="2" borderId="5" xfId="0" applyFont="1" applyFill="1" applyBorder="1" applyAlignment="1">
      <alignment vertical="top" wrapText="1"/>
    </xf>
  </cellXfs>
  <cellStyles count="2">
    <cellStyle name="Normal" xfId="0" builtinId="0"/>
    <cellStyle name="Normal 2" xfId="1" xr:uid="{00000000-0005-0000-0000-000001000000}"/>
  </cellStyles>
  <dxfs count="44">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0F6A73-0419-4064-A216-28030119E92E}" name="Table2" displayName="Table2" ref="A4:I72" totalsRowShown="0" headerRowDxfId="43" dataDxfId="42" headerRowCellStyle="Normal 2" dataCellStyle="Normal 2">
  <autoFilter ref="A4:I72" xr:uid="{75CB36C5-B549-4F36-B606-80B11B5907B4}"/>
  <sortState xmlns:xlrd2="http://schemas.microsoft.com/office/spreadsheetml/2017/richdata2" ref="A5:I72">
    <sortCondition ref="C5:C72" customList="High,Medium,Low"/>
  </sortState>
  <tableColumns count="9">
    <tableColumn id="1" xr3:uid="{FE99BFA1-4FD5-4FE3-8961-E32F1B4AF56F}" name="Ref Row" dataDxfId="41" dataCellStyle="Normal 2"/>
    <tableColumn id="2" xr3:uid="{EFCCAB47-61CE-4FE3-9FE6-08F741ACF384}" name="Category" dataDxfId="40">
      <calculatedColumnFormula>IF(OFFSET(Matrix!$J$1,$A5 - 1,0)="Yes","Mobile App"," ")</calculatedColumnFormula>
    </tableColumn>
    <tableColumn id="3" xr3:uid="{617895BD-25F0-4491-A27B-B7DC233E40F4}" name="Criticality" dataDxfId="39">
      <calculatedColumnFormula>IF(OFFSET(Matrix!$J$1,$A5 - 1,0)="Yes",OFFSET(Matrix!$G$1,$A5 - 1,0)," ")</calculatedColumnFormula>
    </tableColumn>
    <tableColumn id="4" xr3:uid="{18D2096D-A18E-4112-BAF5-F751986447C5}" name="Requirement" dataDxfId="38">
      <calculatedColumnFormula>IF(OFFSET(Matrix!$J$1,$A5 - 1,0)="Yes",OFFSET(Matrix!$I$1,$A5 - 1,0)," ")</calculatedColumnFormula>
    </tableColumn>
    <tableColumn id="5" xr3:uid="{EB5430F1-389E-4753-A6F8-C7E8DCED56C7}" name="Yes" dataDxfId="37" dataCellStyle="Normal 2"/>
    <tableColumn id="6" xr3:uid="{022F7911-3BAF-4F93-A46A-48952CF127CA}" name="In-Part" dataDxfId="36" dataCellStyle="Normal 2"/>
    <tableColumn id="7" xr3:uid="{F8E88F3C-E597-48D5-BF51-F264C93F7E8C}" name="No" dataDxfId="35" dataCellStyle="Normal 2"/>
    <tableColumn id="8" xr3:uid="{E6F2D4D7-48DA-45D5-BF91-ABFF4CDD16C9}" name="N/A" dataDxfId="34" dataCellStyle="Normal 2"/>
    <tableColumn id="9" xr3:uid="{86342BEE-81C1-4C70-84EA-802A2DDA59C0}" name="Notes" dataDxfId="33" dataCellStyle="Normal 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153D2F5-635F-4638-A58F-0A2923F8137F}" name="Table24" displayName="Table24" ref="A76:I144" totalsRowShown="0" headerRowDxfId="32" dataDxfId="31" headerRowCellStyle="Normal 2" dataCellStyle="Normal 2">
  <autoFilter ref="A76:I144" xr:uid="{F983CAE5-7D4F-4D0B-841F-DB097A867F9C}"/>
  <sortState xmlns:xlrd2="http://schemas.microsoft.com/office/spreadsheetml/2017/richdata2" ref="A77:I144">
    <sortCondition ref="C77:C144" customList="High,Medium,Low"/>
  </sortState>
  <tableColumns count="9">
    <tableColumn id="1" xr3:uid="{194DED59-133D-4B19-ACDD-9E45764B7E5D}" name="Ref Row" dataDxfId="30" dataCellStyle="Normal 2"/>
    <tableColumn id="2" xr3:uid="{8044D342-4CD7-4D7F-968F-C9697B87F764}" name="Category" dataDxfId="29">
      <calculatedColumnFormula>IF(OFFSET(Matrix!$K$1,$A77 - 1,0)="Yes","Physical In-Cab Device"," ")</calculatedColumnFormula>
    </tableColumn>
    <tableColumn id="3" xr3:uid="{4DC8C8CB-F8DA-406A-9190-6BE95DAD4EE9}" name="Criticality" dataDxfId="28">
      <calculatedColumnFormula>IF(OFFSET(Matrix!$K$1,$A77 - 1,0)="Yes",OFFSET(Matrix!$G$1,$A77 - 1,0)," ")</calculatedColumnFormula>
    </tableColumn>
    <tableColumn id="4" xr3:uid="{B91B2C9A-EE5A-44E5-8665-BFFE7CF3B4C9}" name="Requirement" dataDxfId="27">
      <calculatedColumnFormula>IF(OFFSET(Matrix!$K$1,$A77 - 1,0)="Yes",OFFSET(Matrix!$I$1,$A77 - 1,0)," ")</calculatedColumnFormula>
    </tableColumn>
    <tableColumn id="5" xr3:uid="{F4344F49-439A-4199-B045-082EDB39F001}" name="Yes" dataDxfId="26" dataCellStyle="Normal 2"/>
    <tableColumn id="6" xr3:uid="{21BE7477-05E9-4CAA-8910-19623FDCCAA9}" name="In-Part" dataDxfId="25" dataCellStyle="Normal 2"/>
    <tableColumn id="7" xr3:uid="{2EF762F2-D821-4980-9C5B-A5261C285890}" name="No" dataDxfId="24" dataCellStyle="Normal 2"/>
    <tableColumn id="8" xr3:uid="{BB5A4E5C-D913-497C-90D1-CF4FC4EFE813}" name="N/A" dataDxfId="23" dataCellStyle="Normal 2"/>
    <tableColumn id="9" xr3:uid="{E7738D35-80FE-4336-9013-C9A32FB1546D}" name="Notes" dataDxfId="22" dataCellStyle="Normal 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72B6C2D-91CC-4624-907A-0EA4BF37FA2E}" name="Table28" displayName="Table28" ref="A148:I216" totalsRowShown="0" headerRowDxfId="21" dataDxfId="20" headerRowCellStyle="Normal 2" dataCellStyle="Normal 2">
  <autoFilter ref="A148:I216" xr:uid="{9BC35464-7C27-4A10-9BC8-F3F3A56BBF39}"/>
  <sortState xmlns:xlrd2="http://schemas.microsoft.com/office/spreadsheetml/2017/richdata2" ref="A149:I216">
    <sortCondition ref="C149:C216" customList="High,Medium,Low"/>
  </sortState>
  <tableColumns count="9">
    <tableColumn id="1" xr3:uid="{258ECF8B-B305-4B04-93D4-4521F3B4E5D1}" name="Ref Row" dataDxfId="19" dataCellStyle="Normal 2"/>
    <tableColumn id="2" xr3:uid="{F332A56A-670F-4983-8437-899574FAF8EA}" name="Category" dataDxfId="18">
      <calculatedColumnFormula>IF(OFFSET(Matrix!$L$1,$A149 - 1,0)="Yes","Connectivity/Communications"," ")</calculatedColumnFormula>
    </tableColumn>
    <tableColumn id="3" xr3:uid="{36DBCEA1-57C3-41F1-A646-BEC31CCEAADB}" name="Criticality" dataDxfId="17">
      <calculatedColumnFormula>IF(OFFSET(Matrix!$L$1,$A149 - 1,0)="Yes",OFFSET(Matrix!$G$1,$A149 - 1,0)," ")</calculatedColumnFormula>
    </tableColumn>
    <tableColumn id="4" xr3:uid="{930A8E5E-8A62-4C50-872D-C4B322840C71}" name="Requirement" dataDxfId="16">
      <calculatedColumnFormula>IF(OFFSET(Matrix!$L$1,$A149 - 1,0)="Yes",OFFSET(Matrix!$I$1,$A149 - 1,0)," ")</calculatedColumnFormula>
    </tableColumn>
    <tableColumn id="5" xr3:uid="{B7697E4E-1462-4278-AEE0-A4511877DF67}" name="Yes" dataDxfId="15" dataCellStyle="Normal 2"/>
    <tableColumn id="6" xr3:uid="{AF290AF5-67F7-4514-8CC6-E27D0D4A4264}" name="In-Part" dataDxfId="14" dataCellStyle="Normal 2"/>
    <tableColumn id="7" xr3:uid="{CED57475-B0C5-4653-A8CB-B93B2CE29FA8}" name="No" dataDxfId="13" dataCellStyle="Normal 2"/>
    <tableColumn id="8" xr3:uid="{93A7525F-1F8D-46E1-82F9-96B502537092}" name="N/A" dataDxfId="12" dataCellStyle="Normal 2"/>
    <tableColumn id="9" xr3:uid="{4D68677B-4284-4427-ADF4-2D18398679EC}" name="Notes" dataDxfId="11" dataCellStyle="Normal 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79496F7-1CA2-4C27-BADC-2A2641251A9E}" name="Table210" displayName="Table210" ref="A220:I288" totalsRowShown="0" headerRowDxfId="10" dataDxfId="9" headerRowCellStyle="Normal 2" dataCellStyle="Normal 2">
  <autoFilter ref="A220:I288" xr:uid="{BD2DB105-41B3-4107-9994-4FBCAF9F519B}"/>
  <sortState xmlns:xlrd2="http://schemas.microsoft.com/office/spreadsheetml/2017/richdata2" ref="A221:I288">
    <sortCondition ref="C221:C288" customList="High,Medium,Low"/>
  </sortState>
  <tableColumns count="9">
    <tableColumn id="1" xr3:uid="{4D42435A-BC14-4A87-8C70-BBD268B66206}" name="Ref Row" dataDxfId="8" dataCellStyle="Normal 2"/>
    <tableColumn id="2" xr3:uid="{169B05D0-CA7F-4EE3-8D44-9E98BA280ADC}" name="Category" dataDxfId="7">
      <calculatedColumnFormula>IF(OFFSET(Matrix!$M$1,$A221 - 1,0)="Yes","Cloud or Back-end"," ")</calculatedColumnFormula>
    </tableColumn>
    <tableColumn id="3" xr3:uid="{72381019-AFDE-41E4-9CC7-57289E276C73}" name="Criticality" dataDxfId="6">
      <calculatedColumnFormula>IF(OFFSET(Matrix!$M$1,$A221 - 1,0)="Yes",OFFSET(Matrix!$G$1,$A221 - 1,0)," ")</calculatedColumnFormula>
    </tableColumn>
    <tableColumn id="4" xr3:uid="{AB0330CA-5B35-494A-B2E5-11B5055979F6}" name="Requirement" dataDxfId="5">
      <calculatedColumnFormula>IF(OFFSET(Matrix!$M$1,$A221 - 1,0)="Yes",OFFSET(Matrix!$I$1,$A221 - 1,0)," ")</calculatedColumnFormula>
    </tableColumn>
    <tableColumn id="5" xr3:uid="{F9BB47D6-2A51-45DB-9C6C-695CFE555E7A}" name="Yes" dataDxfId="4" dataCellStyle="Normal 2"/>
    <tableColumn id="6" xr3:uid="{A9897FE1-9995-4905-A5E9-30C732B4D07F}" name="In-Part" dataDxfId="3" dataCellStyle="Normal 2"/>
    <tableColumn id="7" xr3:uid="{43089C60-A500-4AE8-B192-AF7E236EA14A}" name="No" dataDxfId="2" dataCellStyle="Normal 2"/>
    <tableColumn id="8" xr3:uid="{CC3AB4F4-9682-46F4-8F73-6BA5CC2082EC}" name="N/A" dataDxfId="1" dataCellStyle="Normal 2"/>
    <tableColumn id="9" xr3:uid="{AB27C5B2-74B5-413C-B273-3510FE0B3B89}" name="Notes" dataDxfId="0" dataCellStyle="Normal 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69"/>
  <sheetViews>
    <sheetView zoomScale="60" zoomScaleNormal="60" workbookViewId="0">
      <pane xSplit="4" ySplit="1" topLeftCell="E2" activePane="bottomRight" state="frozen"/>
      <selection pane="topRight" activeCell="D1" sqref="D1"/>
      <selection pane="bottomLeft" activeCell="A2" sqref="A2"/>
      <selection pane="bottomRight" activeCell="A2" sqref="A2"/>
    </sheetView>
  </sheetViews>
  <sheetFormatPr defaultColWidth="32" defaultRowHeight="15" x14ac:dyDescent="0.25"/>
  <cols>
    <col min="1" max="1" width="32" style="26"/>
    <col min="2" max="2" width="27" style="3" customWidth="1"/>
    <col min="3" max="4" width="32" style="3"/>
    <col min="5" max="5" width="107.7109375" style="3" customWidth="1"/>
    <col min="6" max="6" width="32" style="3"/>
    <col min="7" max="7" width="23.28515625" style="3" customWidth="1"/>
    <col min="8" max="9" width="46.140625" style="3" customWidth="1"/>
    <col min="10" max="10" width="14.85546875" style="11" bestFit="1" customWidth="1"/>
    <col min="11" max="11" width="21.28515625" style="11" customWidth="1"/>
    <col min="12" max="12" width="18.28515625" style="11" customWidth="1"/>
    <col min="13" max="13" width="14.140625" style="11" customWidth="1"/>
    <col min="14" max="16384" width="32" style="3"/>
  </cols>
  <sheetData>
    <row r="1" spans="1:13" ht="34.5" customHeight="1" thickBot="1" x14ac:dyDescent="0.3">
      <c r="A1" s="22" t="s">
        <v>308</v>
      </c>
      <c r="B1" s="1" t="s">
        <v>143</v>
      </c>
      <c r="C1" s="2" t="s">
        <v>144</v>
      </c>
      <c r="D1" s="2" t="s">
        <v>145</v>
      </c>
      <c r="E1" s="2" t="s">
        <v>148</v>
      </c>
      <c r="F1" s="2" t="s">
        <v>147</v>
      </c>
      <c r="G1" s="2" t="s">
        <v>348</v>
      </c>
      <c r="H1" s="2" t="s">
        <v>146</v>
      </c>
      <c r="I1" s="2" t="s">
        <v>226</v>
      </c>
      <c r="J1" s="1" t="s">
        <v>222</v>
      </c>
      <c r="K1" s="1" t="s">
        <v>223</v>
      </c>
      <c r="L1" s="1" t="s">
        <v>224</v>
      </c>
      <c r="M1" s="1" t="s">
        <v>249</v>
      </c>
    </row>
    <row r="2" spans="1:13" ht="274.5" customHeight="1" thickBot="1" x14ac:dyDescent="0.3">
      <c r="A2" s="23" t="s">
        <v>295</v>
      </c>
      <c r="B2" s="5" t="s">
        <v>0</v>
      </c>
      <c r="C2" s="6" t="s">
        <v>1</v>
      </c>
      <c r="D2" s="6" t="s">
        <v>2</v>
      </c>
      <c r="E2" s="6" t="s">
        <v>154</v>
      </c>
      <c r="F2" s="6" t="s">
        <v>3</v>
      </c>
      <c r="G2" s="6" t="s">
        <v>4</v>
      </c>
      <c r="H2" s="6" t="s">
        <v>5</v>
      </c>
      <c r="I2" s="6" t="str">
        <f>B2&amp; " " &amp;"("&amp;C2&amp;")"&amp;" - "&amp;D2</f>
        <v>AA-010 (Audit and Accountability) - The vendor's system shall record event and system logs</v>
      </c>
      <c r="J2" s="7" t="s">
        <v>279</v>
      </c>
      <c r="K2" s="7" t="s">
        <v>279</v>
      </c>
      <c r="L2" s="7" t="s">
        <v>279</v>
      </c>
      <c r="M2" s="7" t="s">
        <v>278</v>
      </c>
    </row>
    <row r="3" spans="1:13" ht="391.5" customHeight="1" thickBot="1" x14ac:dyDescent="0.3">
      <c r="A3" s="23" t="s">
        <v>286</v>
      </c>
      <c r="B3" s="5" t="s">
        <v>6</v>
      </c>
      <c r="C3" s="6" t="s">
        <v>7</v>
      </c>
      <c r="D3" s="6" t="s">
        <v>8</v>
      </c>
      <c r="E3" s="6" t="s">
        <v>200</v>
      </c>
      <c r="F3" s="6" t="s">
        <v>9</v>
      </c>
      <c r="G3" s="6" t="s">
        <v>4</v>
      </c>
      <c r="H3" s="6" t="s">
        <v>10</v>
      </c>
      <c r="I3" s="6" t="str">
        <f t="shared" ref="I3:I67" si="0">B3&amp; " " &amp;"("&amp;C3&amp;")"&amp;" - "&amp;D3</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J3" s="7" t="s">
        <v>278</v>
      </c>
      <c r="K3" s="7" t="s">
        <v>278</v>
      </c>
      <c r="L3" s="7" t="s">
        <v>278</v>
      </c>
      <c r="M3" s="7" t="s">
        <v>278</v>
      </c>
    </row>
    <row r="4" spans="1:13" ht="201.75" customHeight="1" thickBot="1" x14ac:dyDescent="0.3">
      <c r="A4" s="23" t="s">
        <v>286</v>
      </c>
      <c r="B4" s="5" t="s">
        <v>11</v>
      </c>
      <c r="C4" s="6" t="s">
        <v>12</v>
      </c>
      <c r="D4" s="6" t="s">
        <v>13</v>
      </c>
      <c r="E4" s="6" t="s">
        <v>219</v>
      </c>
      <c r="F4" s="6" t="s">
        <v>149</v>
      </c>
      <c r="G4" s="6" t="s">
        <v>228</v>
      </c>
      <c r="H4" s="6" t="s">
        <v>227</v>
      </c>
      <c r="I4" s="6" t="str">
        <f t="shared" si="0"/>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J4" s="7" t="s">
        <v>279</v>
      </c>
      <c r="K4" s="7" t="s">
        <v>278</v>
      </c>
      <c r="L4" s="7" t="s">
        <v>278</v>
      </c>
      <c r="M4" s="7" t="s">
        <v>279</v>
      </c>
    </row>
    <row r="5" spans="1:13" ht="246" customHeight="1" thickBot="1" x14ac:dyDescent="0.3">
      <c r="A5" s="23" t="s">
        <v>286</v>
      </c>
      <c r="B5" s="5" t="s">
        <v>14</v>
      </c>
      <c r="C5" s="6" t="s">
        <v>15</v>
      </c>
      <c r="D5" s="6" t="s">
        <v>16</v>
      </c>
      <c r="E5" s="6" t="s">
        <v>309</v>
      </c>
      <c r="F5" s="6" t="s">
        <v>155</v>
      </c>
      <c r="G5" s="6" t="s">
        <v>228</v>
      </c>
      <c r="H5" s="6" t="s">
        <v>229</v>
      </c>
      <c r="I5" s="6" t="str">
        <f t="shared" si="0"/>
        <v>AC-030 (Access Control) - The vendor's system shall employ authentication to prevent unauthorized access to telematics systems and data.</v>
      </c>
      <c r="J5" s="7" t="s">
        <v>278</v>
      </c>
      <c r="K5" s="7" t="s">
        <v>278</v>
      </c>
      <c r="L5" s="7" t="s">
        <v>278</v>
      </c>
      <c r="M5" s="7" t="s">
        <v>278</v>
      </c>
    </row>
    <row r="6" spans="1:13" ht="251.25" customHeight="1" thickBot="1" x14ac:dyDescent="0.3">
      <c r="A6" s="23" t="s">
        <v>286</v>
      </c>
      <c r="B6" s="5" t="s">
        <v>17</v>
      </c>
      <c r="C6" s="6" t="s">
        <v>15</v>
      </c>
      <c r="D6" s="6" t="s">
        <v>18</v>
      </c>
      <c r="E6" s="6" t="s">
        <v>205</v>
      </c>
      <c r="F6" s="6" t="s">
        <v>19</v>
      </c>
      <c r="G6" s="6" t="s">
        <v>4</v>
      </c>
      <c r="H6" s="6" t="s">
        <v>201</v>
      </c>
      <c r="I6" s="6" t="str">
        <f t="shared" si="0"/>
        <v>AC-040 (Access Control) - The vendor shall identify all instances where the telematics system includes actions that cannot support access authentication and/or execute with elevated privileges</v>
      </c>
      <c r="J6" s="7" t="s">
        <v>278</v>
      </c>
      <c r="K6" s="7" t="s">
        <v>278</v>
      </c>
      <c r="L6" s="7" t="s">
        <v>278</v>
      </c>
      <c r="M6" s="7" t="s">
        <v>278</v>
      </c>
    </row>
    <row r="7" spans="1:13" ht="105.75" thickBot="1" x14ac:dyDescent="0.3">
      <c r="A7" s="23" t="s">
        <v>286</v>
      </c>
      <c r="B7" s="5" t="s">
        <v>20</v>
      </c>
      <c r="C7" s="6" t="s">
        <v>15</v>
      </c>
      <c r="D7" s="6" t="s">
        <v>21</v>
      </c>
      <c r="E7" s="6" t="s">
        <v>204</v>
      </c>
      <c r="F7" s="6" t="s">
        <v>22</v>
      </c>
      <c r="G7" s="6" t="s">
        <v>4</v>
      </c>
      <c r="H7" s="6" t="s">
        <v>162</v>
      </c>
      <c r="I7" s="6" t="str">
        <f t="shared" si="0"/>
        <v>AC-041 (Access Control) - Identifying information about the connected devices will not be made available without authentication first.</v>
      </c>
      <c r="J7" s="7" t="s">
        <v>278</v>
      </c>
      <c r="K7" s="7" t="s">
        <v>278</v>
      </c>
      <c r="L7" s="7" t="s">
        <v>278</v>
      </c>
      <c r="M7" s="7" t="s">
        <v>278</v>
      </c>
    </row>
    <row r="8" spans="1:13" ht="183.75" customHeight="1" thickBot="1" x14ac:dyDescent="0.3">
      <c r="A8" s="23" t="s">
        <v>286</v>
      </c>
      <c r="B8" s="5" t="s">
        <v>23</v>
      </c>
      <c r="C8" s="6" t="s">
        <v>15</v>
      </c>
      <c r="D8" s="6" t="s">
        <v>24</v>
      </c>
      <c r="E8" s="6" t="s">
        <v>206</v>
      </c>
      <c r="F8" s="6" t="s">
        <v>25</v>
      </c>
      <c r="G8" s="6" t="s">
        <v>4</v>
      </c>
      <c r="H8" s="6" t="s">
        <v>201</v>
      </c>
      <c r="I8" s="6" t="str">
        <f t="shared" si="0"/>
        <v>AC-050 (Access Control) - All remote access methods and possible remote actions to/on telematics system shall be documented.</v>
      </c>
      <c r="J8" s="7" t="s">
        <v>278</v>
      </c>
      <c r="K8" s="7" t="s">
        <v>278</v>
      </c>
      <c r="L8" s="7" t="s">
        <v>278</v>
      </c>
      <c r="M8" s="7" t="s">
        <v>278</v>
      </c>
    </row>
    <row r="9" spans="1:13" ht="154.5" customHeight="1" thickBot="1" x14ac:dyDescent="0.3">
      <c r="A9" s="23" t="s">
        <v>289</v>
      </c>
      <c r="B9" s="5" t="s">
        <v>26</v>
      </c>
      <c r="C9" s="6" t="s">
        <v>15</v>
      </c>
      <c r="D9" s="6" t="s">
        <v>220</v>
      </c>
      <c r="E9" s="6" t="s">
        <v>207</v>
      </c>
      <c r="F9" s="6" t="s">
        <v>27</v>
      </c>
      <c r="G9" s="6" t="s">
        <v>4</v>
      </c>
      <c r="H9" s="6" t="s">
        <v>28</v>
      </c>
      <c r="I9" s="6" t="str">
        <f t="shared" si="0"/>
        <v>AC-060 (Access Control) - For all components of the system, the vendor shall provide a listing of all wireless communications interfaces of the system and specify how the interfaces can be configured and/or disabled.</v>
      </c>
      <c r="J9" s="7" t="s">
        <v>279</v>
      </c>
      <c r="K9" s="7" t="s">
        <v>278</v>
      </c>
      <c r="L9" s="7" t="s">
        <v>278</v>
      </c>
      <c r="M9" s="7" t="s">
        <v>279</v>
      </c>
    </row>
    <row r="10" spans="1:13" ht="154.5" customHeight="1" thickBot="1" x14ac:dyDescent="0.3">
      <c r="A10" s="23" t="s">
        <v>289</v>
      </c>
      <c r="B10" s="5" t="s">
        <v>354</v>
      </c>
      <c r="C10" s="6" t="s">
        <v>15</v>
      </c>
      <c r="D10" s="6" t="s">
        <v>368</v>
      </c>
      <c r="E10" s="6" t="s">
        <v>355</v>
      </c>
      <c r="F10" s="6" t="s">
        <v>356</v>
      </c>
      <c r="G10" s="6" t="s">
        <v>4</v>
      </c>
      <c r="H10" s="6"/>
      <c r="I10" s="6" t="str">
        <f t="shared" ref="I10" si="1">B10&amp; " " &amp;"("&amp;C10&amp;")"&amp;" - "&amp;D10</f>
        <v>AC-061 (Access Control) - The vendor shall not use any deprecated encryption+authentication on any WiFi interface of the device. At the time of drafting this includes WEP, WPS or open/none.</v>
      </c>
      <c r="J10" s="7" t="s">
        <v>279</v>
      </c>
      <c r="K10" s="7" t="s">
        <v>278</v>
      </c>
      <c r="L10" s="7" t="s">
        <v>278</v>
      </c>
      <c r="M10" s="7" t="s">
        <v>279</v>
      </c>
    </row>
    <row r="11" spans="1:13" ht="154.5" customHeight="1" thickBot="1" x14ac:dyDescent="0.3">
      <c r="A11" s="23" t="s">
        <v>289</v>
      </c>
      <c r="B11" s="5" t="s">
        <v>357</v>
      </c>
      <c r="C11" s="6" t="s">
        <v>15</v>
      </c>
      <c r="D11" s="6" t="s">
        <v>358</v>
      </c>
      <c r="E11" s="6" t="s">
        <v>359</v>
      </c>
      <c r="F11" s="6" t="s">
        <v>360</v>
      </c>
      <c r="G11" s="6" t="s">
        <v>4</v>
      </c>
      <c r="H11" s="6"/>
      <c r="I11" s="6" t="str">
        <f t="shared" ref="I11:I12" si="2">B11&amp; " " &amp;"("&amp;C11&amp;")"&amp;" - "&amp;D11</f>
        <v>AC-062 (Access Control) - The vendor shall implement pairing only during boot on any of the bluetooth interfaces of the device. Furthermore, pairing will not use legacy pairing or passkey entry.</v>
      </c>
      <c r="J11" s="7" t="s">
        <v>279</v>
      </c>
      <c r="K11" s="7" t="s">
        <v>278</v>
      </c>
      <c r="L11" s="7" t="s">
        <v>278</v>
      </c>
      <c r="M11" s="7" t="s">
        <v>279</v>
      </c>
    </row>
    <row r="12" spans="1:13" ht="154.5" customHeight="1" thickBot="1" x14ac:dyDescent="0.3">
      <c r="A12" s="23" t="s">
        <v>289</v>
      </c>
      <c r="B12" s="5" t="s">
        <v>369</v>
      </c>
      <c r="C12" s="6" t="s">
        <v>15</v>
      </c>
      <c r="D12" s="6" t="s">
        <v>370</v>
      </c>
      <c r="E12" s="6"/>
      <c r="F12" s="6" t="s">
        <v>371</v>
      </c>
      <c r="G12" s="6" t="s">
        <v>4</v>
      </c>
      <c r="H12" s="6"/>
      <c r="I12" s="6" t="str">
        <f t="shared" si="2"/>
        <v>AC-063 (Access Control) - Any and all software or firmware implementing wirelss interface encrytion+authentication (those satisfying AC-061 and AC-062 above) will be prepared for future deprecation of methods. i.e. That software/firmware is upgradable.</v>
      </c>
      <c r="J12" s="7" t="s">
        <v>279</v>
      </c>
      <c r="K12" s="7" t="s">
        <v>278</v>
      </c>
      <c r="L12" s="7" t="s">
        <v>278</v>
      </c>
      <c r="M12" s="7" t="s">
        <v>279</v>
      </c>
    </row>
    <row r="13" spans="1:13" ht="207" customHeight="1" thickBot="1" x14ac:dyDescent="0.3">
      <c r="A13" s="23" t="s">
        <v>295</v>
      </c>
      <c r="B13" s="5" t="s">
        <v>29</v>
      </c>
      <c r="C13" s="6" t="s">
        <v>30</v>
      </c>
      <c r="D13" s="6" t="s">
        <v>31</v>
      </c>
      <c r="E13" s="6" t="s">
        <v>208</v>
      </c>
      <c r="F13" s="6" t="s">
        <v>32</v>
      </c>
      <c r="G13" s="6" t="s">
        <v>4</v>
      </c>
      <c r="H13" s="6" t="s">
        <v>201</v>
      </c>
      <c r="I13" s="6" t="str">
        <f t="shared" si="0"/>
        <v>AC-070 (Identification and Authentication) - Authentication attempts to the vendor’s devices and backends shall be rate-limited to an industry accepted rate.</v>
      </c>
      <c r="J13" s="7" t="s">
        <v>279</v>
      </c>
      <c r="K13" s="7" t="s">
        <v>279</v>
      </c>
      <c r="L13" s="7" t="s">
        <v>279</v>
      </c>
      <c r="M13" s="7" t="s">
        <v>278</v>
      </c>
    </row>
    <row r="14" spans="1:13" ht="159" customHeight="1" thickBot="1" x14ac:dyDescent="0.3">
      <c r="A14" s="23" t="s">
        <v>296</v>
      </c>
      <c r="B14" s="5" t="s">
        <v>33</v>
      </c>
      <c r="C14" s="6" t="s">
        <v>34</v>
      </c>
      <c r="D14" s="6" t="s">
        <v>35</v>
      </c>
      <c r="E14" s="6" t="s">
        <v>311</v>
      </c>
      <c r="F14" s="6" t="s">
        <v>36</v>
      </c>
      <c r="G14" s="6" t="s">
        <v>4</v>
      </c>
      <c r="H14" s="6" t="s">
        <v>37</v>
      </c>
      <c r="I14" s="6" t="str">
        <f t="shared" si="0"/>
        <v>AC-080 (Device-Local Authentication) - All authentication offered on device-local interfaces shall expect credentials which are unique to each device instance and uncorrelated to any and all public information about the device.</v>
      </c>
      <c r="J14" s="7" t="s">
        <v>278</v>
      </c>
      <c r="K14" s="7" t="s">
        <v>278</v>
      </c>
      <c r="L14" s="7" t="s">
        <v>278</v>
      </c>
      <c r="M14" s="7" t="s">
        <v>279</v>
      </c>
    </row>
    <row r="15" spans="1:13" ht="201.75" customHeight="1" thickBot="1" x14ac:dyDescent="0.3">
      <c r="A15" s="23" t="s">
        <v>289</v>
      </c>
      <c r="B15" s="5" t="s">
        <v>38</v>
      </c>
      <c r="C15" s="6" t="s">
        <v>12</v>
      </c>
      <c r="D15" s="6" t="s">
        <v>39</v>
      </c>
      <c r="E15" s="6" t="s">
        <v>310</v>
      </c>
      <c r="F15" s="6" t="s">
        <v>40</v>
      </c>
      <c r="G15" s="6" t="s">
        <v>4</v>
      </c>
      <c r="H15" s="6" t="s">
        <v>41</v>
      </c>
      <c r="I15" s="6" t="str">
        <f t="shared" si="0"/>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J15" s="7" t="s">
        <v>279</v>
      </c>
      <c r="K15" s="7" t="s">
        <v>278</v>
      </c>
      <c r="L15" s="7" t="s">
        <v>278</v>
      </c>
      <c r="M15" s="7" t="s">
        <v>279</v>
      </c>
    </row>
    <row r="16" spans="1:13" ht="251.25" customHeight="1" thickBot="1" x14ac:dyDescent="0.3">
      <c r="A16" s="23" t="s">
        <v>286</v>
      </c>
      <c r="B16" s="5" t="s">
        <v>42</v>
      </c>
      <c r="C16" s="6" t="s">
        <v>43</v>
      </c>
      <c r="D16" s="6" t="s">
        <v>44</v>
      </c>
      <c r="E16" s="6" t="s">
        <v>312</v>
      </c>
      <c r="F16" s="6" t="s">
        <v>156</v>
      </c>
      <c r="G16" s="6" t="s">
        <v>228</v>
      </c>
      <c r="H16" s="6" t="s">
        <v>230</v>
      </c>
      <c r="I16" s="6" t="str">
        <f t="shared" si="0"/>
        <v>CM-020 (Configuration Management) - The vendor’s devices shall have all services used for troubleshooting disabled or properly protected from unauthorized access and use.</v>
      </c>
      <c r="J16" s="7" t="s">
        <v>278</v>
      </c>
      <c r="K16" s="7" t="s">
        <v>278</v>
      </c>
      <c r="L16" s="7" t="s">
        <v>278</v>
      </c>
      <c r="M16" s="7" t="s">
        <v>278</v>
      </c>
    </row>
    <row r="17" spans="1:13" ht="237" customHeight="1" thickBot="1" x14ac:dyDescent="0.3">
      <c r="A17" s="23" t="s">
        <v>286</v>
      </c>
      <c r="B17" s="5" t="s">
        <v>45</v>
      </c>
      <c r="C17" s="6" t="s">
        <v>43</v>
      </c>
      <c r="D17" s="6" t="s">
        <v>250</v>
      </c>
      <c r="E17" s="6" t="s">
        <v>313</v>
      </c>
      <c r="F17" s="6" t="s">
        <v>158</v>
      </c>
      <c r="G17" s="6" t="s">
        <v>228</v>
      </c>
      <c r="H17" s="6" t="s">
        <v>231</v>
      </c>
      <c r="I17" s="6" t="str">
        <f t="shared" si="0"/>
        <v>CM-030 (Configuration Management) - Vendor ensures that any and all interfaces used for testing or debug are unavailalbe in production builds of the devices</v>
      </c>
      <c r="J17" s="7" t="s">
        <v>278</v>
      </c>
      <c r="K17" s="7" t="s">
        <v>278</v>
      </c>
      <c r="L17" s="7" t="s">
        <v>278</v>
      </c>
      <c r="M17" s="7" t="s">
        <v>278</v>
      </c>
    </row>
    <row r="18" spans="1:13" ht="138" customHeight="1" thickBot="1" x14ac:dyDescent="0.3">
      <c r="A18" s="23" t="s">
        <v>286</v>
      </c>
      <c r="B18" s="5" t="s">
        <v>46</v>
      </c>
      <c r="C18" s="6" t="s">
        <v>30</v>
      </c>
      <c r="D18" s="6" t="s">
        <v>272</v>
      </c>
      <c r="E18" s="6" t="s">
        <v>209</v>
      </c>
      <c r="F18" s="6" t="s">
        <v>157</v>
      </c>
      <c r="G18" s="6" t="s">
        <v>4</v>
      </c>
      <c r="H18" s="6" t="s">
        <v>273</v>
      </c>
      <c r="I18" s="6" t="str">
        <f t="shared" si="0"/>
        <v>IA-010 (Identification and Authentication) - All remote hosts of the vendor's system shall be configured to uniquely identify and authenticate all other remote hosts of the system and/or any other interfacing systems.</v>
      </c>
      <c r="J18" s="7" t="s">
        <v>278</v>
      </c>
      <c r="K18" s="7" t="s">
        <v>278</v>
      </c>
      <c r="L18" s="7" t="s">
        <v>278</v>
      </c>
      <c r="M18" s="7" t="s">
        <v>278</v>
      </c>
    </row>
    <row r="19" spans="1:13" ht="270" customHeight="1" thickBot="1" x14ac:dyDescent="0.3">
      <c r="A19" s="23" t="s">
        <v>289</v>
      </c>
      <c r="B19" s="5" t="s">
        <v>47</v>
      </c>
      <c r="C19" s="6" t="s">
        <v>30</v>
      </c>
      <c r="D19" s="6" t="s">
        <v>159</v>
      </c>
      <c r="E19" s="6" t="s">
        <v>210</v>
      </c>
      <c r="F19" s="6" t="s">
        <v>150</v>
      </c>
      <c r="G19" s="6" t="s">
        <v>4</v>
      </c>
      <c r="H19" s="6" t="s">
        <v>201</v>
      </c>
      <c r="I19" s="6" t="str">
        <f t="shared" si="0"/>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J19" s="7" t="s">
        <v>279</v>
      </c>
      <c r="K19" s="7" t="s">
        <v>278</v>
      </c>
      <c r="L19" s="7" t="s">
        <v>278</v>
      </c>
      <c r="M19" s="7" t="s">
        <v>279</v>
      </c>
    </row>
    <row r="20" spans="1:13" ht="315.75" thickBot="1" x14ac:dyDescent="0.3">
      <c r="A20" s="23" t="s">
        <v>286</v>
      </c>
      <c r="B20" s="5" t="s">
        <v>48</v>
      </c>
      <c r="C20" s="6" t="s">
        <v>30</v>
      </c>
      <c r="D20" s="6" t="s">
        <v>163</v>
      </c>
      <c r="E20" s="6" t="s">
        <v>211</v>
      </c>
      <c r="F20" s="6" t="s">
        <v>160</v>
      </c>
      <c r="G20" s="6" t="s">
        <v>4</v>
      </c>
      <c r="H20" s="4" t="s">
        <v>161</v>
      </c>
      <c r="I20" s="6" t="str">
        <f t="shared" si="0"/>
        <v>IA-030 (Identification and Authentication) - Cryptographic modules used in the vendors system shall be compliant with Federal Information Processing Standards (FIPS) 140-2: Level 1.</v>
      </c>
      <c r="J20" s="7" t="s">
        <v>278</v>
      </c>
      <c r="K20" s="7" t="s">
        <v>278</v>
      </c>
      <c r="L20" s="7" t="s">
        <v>278</v>
      </c>
      <c r="M20" s="7" t="s">
        <v>278</v>
      </c>
    </row>
    <row r="21" spans="1:13" ht="330.75" thickBot="1" x14ac:dyDescent="0.3">
      <c r="A21" s="23" t="s">
        <v>286</v>
      </c>
      <c r="B21" s="5" t="s">
        <v>49</v>
      </c>
      <c r="C21" s="6" t="s">
        <v>50</v>
      </c>
      <c r="D21" s="6" t="s">
        <v>51</v>
      </c>
      <c r="E21" s="6" t="s">
        <v>314</v>
      </c>
      <c r="F21" s="6" t="s">
        <v>170</v>
      </c>
      <c r="G21" s="6" t="s">
        <v>228</v>
      </c>
      <c r="H21" s="6" t="s">
        <v>232</v>
      </c>
      <c r="I21" s="6" t="str">
        <f t="shared" si="0"/>
        <v>IR-010 (Incidence Response) - The vendor shall have a documented incident response plan (IRP) in place which provides the carriers with a point of contact for components used within their telematics system</v>
      </c>
      <c r="J21" s="7" t="s">
        <v>278</v>
      </c>
      <c r="K21" s="7" t="s">
        <v>278</v>
      </c>
      <c r="L21" s="7" t="s">
        <v>278</v>
      </c>
      <c r="M21" s="7" t="s">
        <v>278</v>
      </c>
    </row>
    <row r="22" spans="1:13" ht="327" customHeight="1" thickBot="1" x14ac:dyDescent="0.3">
      <c r="A22" s="23" t="s">
        <v>286</v>
      </c>
      <c r="B22" s="5" t="s">
        <v>52</v>
      </c>
      <c r="C22" s="6" t="s">
        <v>53</v>
      </c>
      <c r="D22" s="6" t="s">
        <v>54</v>
      </c>
      <c r="E22" s="6" t="s">
        <v>171</v>
      </c>
      <c r="F22" s="6" t="s">
        <v>172</v>
      </c>
      <c r="G22" s="6" t="s">
        <v>4</v>
      </c>
      <c r="H22" s="6" t="s">
        <v>201</v>
      </c>
      <c r="I22" s="6" t="str">
        <f t="shared" si="0"/>
        <v>M-010 (Maintenance) - The vendor shall have procedures in place to ensure that components outside of the carrier’s direct control are not updated or modified without prior coordination and approval by an organization-defined individual or role</v>
      </c>
      <c r="J22" s="7" t="s">
        <v>278</v>
      </c>
      <c r="K22" s="7" t="s">
        <v>278</v>
      </c>
      <c r="L22" s="7" t="s">
        <v>278</v>
      </c>
      <c r="M22" s="7" t="s">
        <v>278</v>
      </c>
    </row>
    <row r="23" spans="1:13" ht="240.75" thickBot="1" x14ac:dyDescent="0.3">
      <c r="A23" s="23" t="s">
        <v>295</v>
      </c>
      <c r="B23" s="5" t="s">
        <v>55</v>
      </c>
      <c r="C23" s="6" t="s">
        <v>53</v>
      </c>
      <c r="D23" s="6" t="s">
        <v>253</v>
      </c>
      <c r="E23" s="6" t="s">
        <v>176</v>
      </c>
      <c r="F23" s="6" t="s">
        <v>56</v>
      </c>
      <c r="G23" s="6" t="s">
        <v>228</v>
      </c>
      <c r="H23" s="6" t="s">
        <v>232</v>
      </c>
      <c r="I23" s="6" t="str">
        <f t="shared" si="0"/>
        <v>M-020 (Maintenance) - The vendor shall have procedures in place to test backup restoration processes of their own systems and their own facilities on at least an annual basis.</v>
      </c>
      <c r="J23" s="7" t="s">
        <v>279</v>
      </c>
      <c r="K23" s="7" t="s">
        <v>279</v>
      </c>
      <c r="L23" s="7" t="s">
        <v>279</v>
      </c>
      <c r="M23" s="7" t="s">
        <v>278</v>
      </c>
    </row>
    <row r="24" spans="1:13" ht="409.5" customHeight="1" thickBot="1" x14ac:dyDescent="0.3">
      <c r="A24" s="23" t="s">
        <v>295</v>
      </c>
      <c r="B24" s="5" t="s">
        <v>57</v>
      </c>
      <c r="C24" s="6" t="s">
        <v>58</v>
      </c>
      <c r="D24" s="6" t="s">
        <v>59</v>
      </c>
      <c r="E24" s="6" t="s">
        <v>173</v>
      </c>
      <c r="F24" s="6" t="s">
        <v>174</v>
      </c>
      <c r="G24" s="6" t="s">
        <v>4</v>
      </c>
      <c r="H24" s="6" t="s">
        <v>201</v>
      </c>
      <c r="I24" s="6" t="str">
        <f t="shared" si="0"/>
        <v>P-010 (Planning) - The vendor shall have a System Security Plan (SSP) which details a clear and concise understanding of authorization boundaries of your telematics system;</v>
      </c>
      <c r="J24" s="7" t="s">
        <v>279</v>
      </c>
      <c r="K24" s="7" t="s">
        <v>279</v>
      </c>
      <c r="L24" s="7" t="s">
        <v>279</v>
      </c>
      <c r="M24" s="7" t="s">
        <v>278</v>
      </c>
    </row>
    <row r="25" spans="1:13" ht="316.5" customHeight="1" thickBot="1" x14ac:dyDescent="0.3">
      <c r="A25" s="24" t="s">
        <v>295</v>
      </c>
      <c r="B25" s="7" t="s">
        <v>60</v>
      </c>
      <c r="C25" s="7" t="s">
        <v>58</v>
      </c>
      <c r="D25" s="7" t="s">
        <v>61</v>
      </c>
      <c r="E25" s="7" t="s">
        <v>175</v>
      </c>
      <c r="F25" s="10" t="s">
        <v>202</v>
      </c>
      <c r="G25" s="7" t="s">
        <v>4</v>
      </c>
      <c r="H25" s="7" t="s">
        <v>201</v>
      </c>
      <c r="I25" s="6" t="str">
        <f t="shared" si="0"/>
        <v xml:space="preserve">P-020 (Planning) - The vendor shall have a documented Information Security Architecture (ISA) for the telematics system.  </v>
      </c>
      <c r="J25" s="7" t="s">
        <v>279</v>
      </c>
      <c r="K25" s="7" t="s">
        <v>279</v>
      </c>
      <c r="L25" s="7" t="s">
        <v>279</v>
      </c>
      <c r="M25" s="7" t="s">
        <v>278</v>
      </c>
    </row>
    <row r="26" spans="1:13" ht="120.75" thickBot="1" x14ac:dyDescent="0.3">
      <c r="A26" s="23" t="s">
        <v>295</v>
      </c>
      <c r="B26" s="5" t="s">
        <v>62</v>
      </c>
      <c r="C26" s="6" t="s">
        <v>58</v>
      </c>
      <c r="D26" s="6" t="s">
        <v>274</v>
      </c>
      <c r="E26" s="6" t="s">
        <v>63</v>
      </c>
      <c r="F26" s="6" t="s">
        <v>177</v>
      </c>
      <c r="G26" s="6" t="s">
        <v>228</v>
      </c>
      <c r="H26" s="6" t="s">
        <v>233</v>
      </c>
      <c r="I26" s="6" t="str">
        <f t="shared" si="0"/>
        <v>P-030 (Planning) - The vendor shall provide interfaces to their backend using the Open Telematics API -- enabling carriers to have failover to other providers to  avoid interruptions due to single point of failure in provider telematics services.</v>
      </c>
      <c r="J26" s="7" t="s">
        <v>279</v>
      </c>
      <c r="K26" s="7" t="s">
        <v>279</v>
      </c>
      <c r="L26" s="7" t="s">
        <v>279</v>
      </c>
      <c r="M26" s="7" t="s">
        <v>278</v>
      </c>
    </row>
    <row r="27" spans="1:13" ht="390.75" thickBot="1" x14ac:dyDescent="0.3">
      <c r="A27" s="23" t="s">
        <v>286</v>
      </c>
      <c r="B27" s="5" t="s">
        <v>64</v>
      </c>
      <c r="C27" s="6" t="s">
        <v>65</v>
      </c>
      <c r="D27" s="6" t="s">
        <v>66</v>
      </c>
      <c r="E27" s="6" t="s">
        <v>178</v>
      </c>
      <c r="F27" s="6" t="s">
        <v>67</v>
      </c>
      <c r="G27" s="6" t="s">
        <v>4</v>
      </c>
      <c r="H27" s="6" t="s">
        <v>201</v>
      </c>
      <c r="I27" s="6" t="str">
        <f t="shared" si="0"/>
        <v>PS-010 (Personnel Security) - The vendor shall have personnel security policies &amp; procedures, position risk categorization, personnel screening, personnel termination, personnel transfer, access agreements &amp; third party personnel security.</v>
      </c>
      <c r="J27" s="7" t="s">
        <v>278</v>
      </c>
      <c r="K27" s="7" t="s">
        <v>278</v>
      </c>
      <c r="L27" s="7" t="s">
        <v>278</v>
      </c>
      <c r="M27" s="7" t="s">
        <v>278</v>
      </c>
    </row>
    <row r="28" spans="1:13" ht="270.75" thickBot="1" x14ac:dyDescent="0.3">
      <c r="A28" s="23" t="s">
        <v>286</v>
      </c>
      <c r="B28" s="5" t="s">
        <v>68</v>
      </c>
      <c r="C28" s="6" t="s">
        <v>69</v>
      </c>
      <c r="D28" s="6" t="s">
        <v>251</v>
      </c>
      <c r="E28" s="6" t="s">
        <v>315</v>
      </c>
      <c r="F28" s="6" t="s">
        <v>70</v>
      </c>
      <c r="G28" s="6" t="s">
        <v>4</v>
      </c>
      <c r="H28" s="6" t="s">
        <v>201</v>
      </c>
      <c r="I28" s="6" t="str">
        <f t="shared" si="0"/>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J28" s="12" t="s">
        <v>278</v>
      </c>
      <c r="K28" s="7" t="s">
        <v>278</v>
      </c>
      <c r="L28" s="7" t="s">
        <v>278</v>
      </c>
      <c r="M28" s="7" t="s">
        <v>278</v>
      </c>
    </row>
    <row r="29" spans="1:13" ht="315.75" thickBot="1" x14ac:dyDescent="0.3">
      <c r="A29" s="23" t="s">
        <v>277</v>
      </c>
      <c r="B29" s="5" t="s">
        <v>71</v>
      </c>
      <c r="C29" s="6" t="s">
        <v>69</v>
      </c>
      <c r="D29" s="6" t="s">
        <v>72</v>
      </c>
      <c r="E29" s="6" t="s">
        <v>316</v>
      </c>
      <c r="F29" s="6" t="s">
        <v>73</v>
      </c>
      <c r="G29" s="6" t="s">
        <v>4</v>
      </c>
      <c r="H29" s="6" t="s">
        <v>201</v>
      </c>
      <c r="I29" s="6" t="str">
        <f t="shared" si="0"/>
        <v>RA-020 (Risk Assessment) - The vendor shall use the results of risk assessments to influence systems development and processes.</v>
      </c>
      <c r="J29" s="7" t="s">
        <v>278</v>
      </c>
      <c r="K29" s="7" t="s">
        <v>278</v>
      </c>
      <c r="L29" s="7" t="s">
        <v>278</v>
      </c>
      <c r="M29" s="7" t="s">
        <v>278</v>
      </c>
    </row>
    <row r="30" spans="1:13" ht="409.6" thickBot="1" x14ac:dyDescent="0.3">
      <c r="A30" s="23" t="s">
        <v>286</v>
      </c>
      <c r="B30" s="5" t="s">
        <v>74</v>
      </c>
      <c r="C30" s="6" t="s">
        <v>75</v>
      </c>
      <c r="D30" s="6" t="s">
        <v>254</v>
      </c>
      <c r="E30" s="6" t="s">
        <v>179</v>
      </c>
      <c r="F30" s="6" t="s">
        <v>199</v>
      </c>
      <c r="G30" s="6" t="s">
        <v>228</v>
      </c>
      <c r="H30" s="4" t="s">
        <v>255</v>
      </c>
      <c r="I30" s="6" t="str">
        <f t="shared" si="0"/>
        <v>SAA-010 (Security Management) - The vendor shall have an Information Security Management Plan (ISMP)</v>
      </c>
      <c r="J30" s="7" t="s">
        <v>278</v>
      </c>
      <c r="K30" s="7" t="s">
        <v>278</v>
      </c>
      <c r="L30" s="7" t="s">
        <v>278</v>
      </c>
      <c r="M30" s="7" t="s">
        <v>278</v>
      </c>
    </row>
    <row r="31" spans="1:13" ht="255.75" thickBot="1" x14ac:dyDescent="0.3">
      <c r="A31" s="23" t="s">
        <v>286</v>
      </c>
      <c r="B31" s="5" t="s">
        <v>76</v>
      </c>
      <c r="C31" s="6" t="s">
        <v>77</v>
      </c>
      <c r="D31" s="6" t="s">
        <v>271</v>
      </c>
      <c r="E31" s="6" t="s">
        <v>317</v>
      </c>
      <c r="F31" s="6" t="s">
        <v>180</v>
      </c>
      <c r="G31" s="6" t="s">
        <v>228</v>
      </c>
      <c r="H31" s="6" t="s">
        <v>234</v>
      </c>
      <c r="I31" s="6" t="str">
        <f t="shared" si="0"/>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J31" s="7" t="s">
        <v>278</v>
      </c>
      <c r="K31" s="7" t="s">
        <v>278</v>
      </c>
      <c r="L31" s="7" t="s">
        <v>278</v>
      </c>
      <c r="M31" s="7" t="s">
        <v>278</v>
      </c>
    </row>
    <row r="32" spans="1:13" ht="210.75" thickBot="1" x14ac:dyDescent="0.3">
      <c r="A32" s="23" t="s">
        <v>286</v>
      </c>
      <c r="B32" s="5" t="s">
        <v>78</v>
      </c>
      <c r="C32" s="6" t="s">
        <v>79</v>
      </c>
      <c r="D32" s="6" t="s">
        <v>252</v>
      </c>
      <c r="E32" s="6" t="s">
        <v>212</v>
      </c>
      <c r="F32" s="6" t="s">
        <v>181</v>
      </c>
      <c r="G32" s="6" t="s">
        <v>4</v>
      </c>
      <c r="H32" s="6" t="s">
        <v>201</v>
      </c>
      <c r="I32" s="6" t="str">
        <f t="shared" si="0"/>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J32" s="12" t="s">
        <v>278</v>
      </c>
      <c r="K32" s="7" t="s">
        <v>278</v>
      </c>
      <c r="L32" s="7" t="s">
        <v>278</v>
      </c>
      <c r="M32" s="7" t="s">
        <v>278</v>
      </c>
    </row>
    <row r="33" spans="1:13" ht="210.75" thickBot="1" x14ac:dyDescent="0.3">
      <c r="A33" s="23" t="s">
        <v>286</v>
      </c>
      <c r="B33" s="5" t="s">
        <v>80</v>
      </c>
      <c r="C33" s="6" t="s">
        <v>81</v>
      </c>
      <c r="D33" s="6" t="s">
        <v>82</v>
      </c>
      <c r="E33" s="6" t="s">
        <v>340</v>
      </c>
      <c r="F33" s="6" t="s">
        <v>182</v>
      </c>
      <c r="G33" s="6" t="s">
        <v>228</v>
      </c>
      <c r="H33" s="6" t="s">
        <v>235</v>
      </c>
      <c r="I33" s="6" t="str">
        <f t="shared" si="0"/>
        <v>SCP-010 (Protecting Communications paths for systems) - Communication paths that traverse outside controlled boundaries must protect confidentiality and integrity of data</v>
      </c>
      <c r="J33" s="7" t="s">
        <v>278</v>
      </c>
      <c r="K33" s="7" t="s">
        <v>278</v>
      </c>
      <c r="L33" s="7" t="s">
        <v>278</v>
      </c>
      <c r="M33" s="7" t="s">
        <v>278</v>
      </c>
    </row>
    <row r="34" spans="1:13" ht="150.75" thickBot="1" x14ac:dyDescent="0.3">
      <c r="A34" s="23" t="s">
        <v>286</v>
      </c>
      <c r="B34" s="5" t="s">
        <v>83</v>
      </c>
      <c r="C34" s="6" t="s">
        <v>84</v>
      </c>
      <c r="D34" s="6" t="s">
        <v>263</v>
      </c>
      <c r="E34" s="6" t="s">
        <v>213</v>
      </c>
      <c r="F34" s="6" t="s">
        <v>85</v>
      </c>
      <c r="G34" s="6" t="s">
        <v>4</v>
      </c>
      <c r="H34" s="6" t="s">
        <v>201</v>
      </c>
      <c r="I34" s="6" t="str">
        <f t="shared" si="0"/>
        <v>SCP-011 (Protecting Communication paths for systems) - Communication path cryptographic protections must not use identities, keys or shared secrets which are common across multiple deployed devices</v>
      </c>
      <c r="J34" s="7" t="s">
        <v>278</v>
      </c>
      <c r="K34" s="7" t="s">
        <v>278</v>
      </c>
      <c r="L34" s="7" t="s">
        <v>278</v>
      </c>
      <c r="M34" s="7" t="s">
        <v>278</v>
      </c>
    </row>
    <row r="35" spans="1:13" ht="213" thickBot="1" x14ac:dyDescent="0.3">
      <c r="A35" s="23" t="s">
        <v>286</v>
      </c>
      <c r="B35" s="5" t="s">
        <v>86</v>
      </c>
      <c r="C35" s="6" t="s">
        <v>7</v>
      </c>
      <c r="D35" s="6" t="s">
        <v>183</v>
      </c>
      <c r="E35" s="6" t="s">
        <v>214</v>
      </c>
      <c r="F35" s="6" t="s">
        <v>164</v>
      </c>
      <c r="G35" s="6" t="s">
        <v>228</v>
      </c>
      <c r="H35" s="6" t="s">
        <v>236</v>
      </c>
      <c r="I35" s="6" t="str">
        <f t="shared" si="0"/>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J35" s="7" t="s">
        <v>278</v>
      </c>
      <c r="K35" s="7" t="s">
        <v>278</v>
      </c>
      <c r="L35" s="7" t="s">
        <v>278</v>
      </c>
      <c r="M35" s="7" t="s">
        <v>278</v>
      </c>
    </row>
    <row r="36" spans="1:13" ht="173.25" customHeight="1" thickBot="1" x14ac:dyDescent="0.3">
      <c r="A36" s="23" t="s">
        <v>293</v>
      </c>
      <c r="B36" s="5" t="s">
        <v>87</v>
      </c>
      <c r="C36" s="6" t="s">
        <v>7</v>
      </c>
      <c r="D36" s="6" t="s">
        <v>264</v>
      </c>
      <c r="E36" s="6"/>
      <c r="F36" s="6" t="s">
        <v>165</v>
      </c>
      <c r="G36" s="6" t="s">
        <v>4</v>
      </c>
      <c r="H36" s="6" t="s">
        <v>201</v>
      </c>
      <c r="I36" s="6" t="str">
        <f t="shared" si="0"/>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J36" s="7" t="s">
        <v>278</v>
      </c>
      <c r="K36" s="7" t="s">
        <v>278</v>
      </c>
      <c r="L36" s="7" t="s">
        <v>278</v>
      </c>
      <c r="M36" s="7" t="s">
        <v>278</v>
      </c>
    </row>
    <row r="37" spans="1:13" ht="285.75" thickBot="1" x14ac:dyDescent="0.3">
      <c r="A37" s="23" t="s">
        <v>286</v>
      </c>
      <c r="B37" s="5" t="s">
        <v>88</v>
      </c>
      <c r="C37" s="6" t="s">
        <v>7</v>
      </c>
      <c r="D37" s="6" t="s">
        <v>184</v>
      </c>
      <c r="E37" s="6" t="s">
        <v>215</v>
      </c>
      <c r="F37" s="6" t="s">
        <v>151</v>
      </c>
      <c r="G37" s="6" t="s">
        <v>4</v>
      </c>
      <c r="H37" s="6" t="s">
        <v>201</v>
      </c>
      <c r="I37" s="6" t="str">
        <f t="shared" si="0"/>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J37" s="7" t="s">
        <v>278</v>
      </c>
      <c r="K37" s="7" t="s">
        <v>278</v>
      </c>
      <c r="L37" s="7" t="s">
        <v>278</v>
      </c>
      <c r="M37" s="7" t="s">
        <v>278</v>
      </c>
    </row>
    <row r="38" spans="1:13" ht="180.75" thickBot="1" x14ac:dyDescent="0.3">
      <c r="A38" s="25" t="s">
        <v>249</v>
      </c>
      <c r="B38" s="5" t="s">
        <v>89</v>
      </c>
      <c r="C38" s="6" t="s">
        <v>90</v>
      </c>
      <c r="D38" s="6" t="s">
        <v>91</v>
      </c>
      <c r="E38" s="6" t="s">
        <v>216</v>
      </c>
      <c r="F38" s="6" t="s">
        <v>166</v>
      </c>
      <c r="G38" s="6" t="s">
        <v>228</v>
      </c>
      <c r="H38" s="6" t="s">
        <v>237</v>
      </c>
      <c r="I38" s="6" t="str">
        <f t="shared" si="0"/>
        <v>SCP-050 (Protecting Data in the Backend) - All customer-related data logically segmented (e.g. encrypted with segmented keys) such that it is possible to produce all data related to one customer without inadvertently exposing any data of any others</v>
      </c>
      <c r="J38" s="7" t="s">
        <v>279</v>
      </c>
      <c r="K38" s="7" t="s">
        <v>279</v>
      </c>
      <c r="L38" s="7" t="s">
        <v>279</v>
      </c>
      <c r="M38" s="7" t="s">
        <v>278</v>
      </c>
    </row>
    <row r="39" spans="1:13" ht="235.5" customHeight="1" thickBot="1" x14ac:dyDescent="0.3">
      <c r="A39" s="23" t="s">
        <v>289</v>
      </c>
      <c r="B39" s="5" t="s">
        <v>92</v>
      </c>
      <c r="C39" s="6" t="s">
        <v>93</v>
      </c>
      <c r="D39" s="6" t="s">
        <v>94</v>
      </c>
      <c r="E39" s="6" t="s">
        <v>344</v>
      </c>
      <c r="F39" s="6" t="s">
        <v>167</v>
      </c>
      <c r="G39" s="6" t="s">
        <v>228</v>
      </c>
      <c r="H39" s="6" t="s">
        <v>238</v>
      </c>
      <c r="I39" s="6" t="str">
        <f t="shared" si="0"/>
        <v>SCP-060 (Protecting Vehicle Network Escalation from Devices) - The vendor shall enforce controls integrated into the telematics device to limit the possible commands and data transmitted to the vehicle network.</v>
      </c>
      <c r="J39" s="7" t="s">
        <v>279</v>
      </c>
      <c r="K39" s="7" t="s">
        <v>278</v>
      </c>
      <c r="L39" s="7" t="s">
        <v>278</v>
      </c>
      <c r="M39" s="7" t="s">
        <v>279</v>
      </c>
    </row>
    <row r="40" spans="1:13" ht="409.6" thickBot="1" x14ac:dyDescent="0.3">
      <c r="A40" s="23" t="s">
        <v>290</v>
      </c>
      <c r="B40" s="5" t="s">
        <v>95</v>
      </c>
      <c r="C40" s="6" t="s">
        <v>96</v>
      </c>
      <c r="D40" s="6" t="s">
        <v>256</v>
      </c>
      <c r="E40" s="6" t="s">
        <v>217</v>
      </c>
      <c r="F40" s="6" t="s">
        <v>185</v>
      </c>
      <c r="G40" s="6" t="s">
        <v>228</v>
      </c>
      <c r="H40" s="6" t="s">
        <v>239</v>
      </c>
      <c r="I40" s="6" t="str">
        <f t="shared" si="0"/>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J40" s="7" t="s">
        <v>278</v>
      </c>
      <c r="K40" s="7" t="s">
        <v>279</v>
      </c>
      <c r="L40" s="7" t="s">
        <v>278</v>
      </c>
      <c r="M40" s="7" t="s">
        <v>278</v>
      </c>
    </row>
    <row r="41" spans="1:13" ht="117" customHeight="1" thickBot="1" x14ac:dyDescent="0.3">
      <c r="A41" s="23" t="s">
        <v>290</v>
      </c>
      <c r="B41" s="5" t="s">
        <v>361</v>
      </c>
      <c r="C41" s="6" t="s">
        <v>96</v>
      </c>
      <c r="D41" s="6" t="s">
        <v>362</v>
      </c>
      <c r="E41" s="6" t="s">
        <v>363</v>
      </c>
      <c r="F41" s="6" t="s">
        <v>364</v>
      </c>
      <c r="G41" s="6" t="s">
        <v>4</v>
      </c>
      <c r="H41" s="6"/>
      <c r="I41" s="6" t="str">
        <f t="shared" ref="I41" si="3">B41&amp; " " &amp;"("&amp;C41&amp;")"&amp;" - "&amp;D41</f>
        <v>SCP-091 (System and Communication Protocols) - The vendor shall implement checks for expired certificates and ensure the ability to remove any given root certificate authority from their systems and devices PKI implementations.</v>
      </c>
      <c r="J41" s="7" t="s">
        <v>278</v>
      </c>
      <c r="K41" s="7" t="s">
        <v>279</v>
      </c>
      <c r="L41" s="7" t="s">
        <v>278</v>
      </c>
      <c r="M41" s="7" t="s">
        <v>278</v>
      </c>
    </row>
    <row r="42" spans="1:13" ht="135.75" thickBot="1" x14ac:dyDescent="0.3">
      <c r="A42" s="24" t="s">
        <v>287</v>
      </c>
      <c r="B42" s="5" t="s">
        <v>97</v>
      </c>
      <c r="C42" s="6" t="s">
        <v>96</v>
      </c>
      <c r="D42" s="6" t="s">
        <v>98</v>
      </c>
      <c r="E42" s="6" t="s">
        <v>186</v>
      </c>
      <c r="F42" s="6" t="s">
        <v>99</v>
      </c>
      <c r="G42" s="6" t="s">
        <v>4</v>
      </c>
      <c r="H42" s="6" t="s">
        <v>201</v>
      </c>
      <c r="I42" s="6" t="str">
        <f t="shared" si="0"/>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J42" s="7" t="s">
        <v>279</v>
      </c>
      <c r="K42" s="7" t="s">
        <v>278</v>
      </c>
      <c r="L42" s="7" t="s">
        <v>279</v>
      </c>
      <c r="M42" s="7" t="s">
        <v>279</v>
      </c>
    </row>
    <row r="43" spans="1:13" ht="135.75" thickBot="1" x14ac:dyDescent="0.3">
      <c r="A43" s="23" t="s">
        <v>295</v>
      </c>
      <c r="B43" s="5" t="s">
        <v>100</v>
      </c>
      <c r="C43" s="6" t="s">
        <v>96</v>
      </c>
      <c r="D43" s="6" t="s">
        <v>275</v>
      </c>
      <c r="E43" s="6" t="s">
        <v>101</v>
      </c>
      <c r="F43" s="6" t="s">
        <v>276</v>
      </c>
      <c r="G43" s="6" t="s">
        <v>228</v>
      </c>
      <c r="H43" s="6" t="s">
        <v>240</v>
      </c>
      <c r="I43" s="6" t="str">
        <f t="shared" si="0"/>
        <v>SCP-110 (System and Communication Protocols) - The vendor’s system shall provide a means to download unstructured customer data in an industry-standard format (Open Telematics API). This download will occur over secured communication protocols.</v>
      </c>
      <c r="J43" s="7" t="s">
        <v>279</v>
      </c>
      <c r="K43" s="7" t="s">
        <v>279</v>
      </c>
      <c r="L43" s="7" t="s">
        <v>279</v>
      </c>
      <c r="M43" s="7" t="s">
        <v>278</v>
      </c>
    </row>
    <row r="44" spans="1:13" s="31" customFormat="1" ht="174" customHeight="1" thickBot="1" x14ac:dyDescent="0.3">
      <c r="A44" s="32" t="s">
        <v>290</v>
      </c>
      <c r="B44" s="28" t="s">
        <v>303</v>
      </c>
      <c r="C44" s="29" t="s">
        <v>305</v>
      </c>
      <c r="D44" s="29" t="s">
        <v>304</v>
      </c>
      <c r="E44" s="29" t="s">
        <v>318</v>
      </c>
      <c r="F44" s="29" t="s">
        <v>306</v>
      </c>
      <c r="G44" s="29" t="s">
        <v>4</v>
      </c>
      <c r="H44" s="29"/>
      <c r="I44" s="29" t="str">
        <f t="shared" ref="I44" si="4">B44&amp; " " &amp;"("&amp;C44&amp;")"&amp;" - "&amp;D44</f>
        <v>SCP-120 (Unique API Keys and API Passwords) - The vendor’s software shall not contain any credentials that are shared among other copies of software; e.g. the software cannot contain hardcoded API keys or API passwords</v>
      </c>
      <c r="J44" s="30" t="s">
        <v>278</v>
      </c>
      <c r="K44" s="30" t="s">
        <v>279</v>
      </c>
      <c r="L44" s="30" t="s">
        <v>278</v>
      </c>
      <c r="M44" s="30" t="s">
        <v>278</v>
      </c>
    </row>
    <row r="45" spans="1:13" s="31" customFormat="1" ht="174" customHeight="1" thickBot="1" x14ac:dyDescent="0.3">
      <c r="A45" s="32" t="s">
        <v>290</v>
      </c>
      <c r="B45" s="28" t="s">
        <v>337</v>
      </c>
      <c r="C45" s="29" t="s">
        <v>96</v>
      </c>
      <c r="D45" s="29" t="s">
        <v>338</v>
      </c>
      <c r="E45" s="29" t="s">
        <v>343</v>
      </c>
      <c r="F45" s="29" t="s">
        <v>339</v>
      </c>
      <c r="G45" s="29" t="s">
        <v>4</v>
      </c>
      <c r="H45" s="29"/>
      <c r="I45" s="29" t="str">
        <f t="shared" ref="I45" si="5">B45&amp; " " &amp;"("&amp;C45&amp;")"&amp;" - "&amp;D45</f>
        <v>SCP-130 (System and Communication Protocols) - The vendor shall follow best practices for securing celular or satellite interfaces.</v>
      </c>
      <c r="J45" s="30" t="s">
        <v>278</v>
      </c>
      <c r="K45" s="30" t="s">
        <v>279</v>
      </c>
      <c r="L45" s="30" t="s">
        <v>278</v>
      </c>
      <c r="M45" s="30" t="s">
        <v>278</v>
      </c>
    </row>
    <row r="46" spans="1:13" ht="225.75" thickBot="1" x14ac:dyDescent="0.3">
      <c r="A46" s="23" t="s">
        <v>277</v>
      </c>
      <c r="B46" s="5" t="s">
        <v>102</v>
      </c>
      <c r="C46" s="6" t="s">
        <v>103</v>
      </c>
      <c r="D46" s="6" t="s">
        <v>189</v>
      </c>
      <c r="E46" s="6" t="s">
        <v>187</v>
      </c>
      <c r="F46" s="6" t="s">
        <v>188</v>
      </c>
      <c r="G46" s="6" t="s">
        <v>228</v>
      </c>
      <c r="H46" s="6" t="s">
        <v>241</v>
      </c>
      <c r="I46" s="6" t="str">
        <f t="shared" si="0"/>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J46" s="7" t="s">
        <v>278</v>
      </c>
      <c r="K46" s="7" t="s">
        <v>278</v>
      </c>
      <c r="L46" s="7" t="s">
        <v>278</v>
      </c>
      <c r="M46" s="7" t="s">
        <v>278</v>
      </c>
    </row>
    <row r="47" spans="1:13" ht="180.75" thickBot="1" x14ac:dyDescent="0.3">
      <c r="A47" s="23" t="s">
        <v>277</v>
      </c>
      <c r="B47" s="5" t="s">
        <v>350</v>
      </c>
      <c r="C47" s="6" t="s">
        <v>103</v>
      </c>
      <c r="D47" s="6" t="s">
        <v>351</v>
      </c>
      <c r="E47" s="6" t="s">
        <v>352</v>
      </c>
      <c r="F47" s="6" t="s">
        <v>353</v>
      </c>
      <c r="G47" s="6" t="s">
        <v>4</v>
      </c>
      <c r="H47" s="6"/>
      <c r="I47" s="6" t="str">
        <f t="shared" ref="I47" si="6">B47&amp; " " &amp;"("&amp;C47&amp;")"&amp;" - "&amp;D47</f>
        <v>SII-011 (Protecting Firmware on Devices) - The vendor shall implement/deploy secure over the air update systems including assurances of integrity&amp;authenticity. Also rollback protections and a means of denying the use of old potentially compromised signing keys.</v>
      </c>
      <c r="J47" s="7" t="s">
        <v>278</v>
      </c>
      <c r="K47" s="7" t="s">
        <v>278</v>
      </c>
      <c r="L47" s="7" t="s">
        <v>278</v>
      </c>
      <c r="M47" s="7" t="s">
        <v>278</v>
      </c>
    </row>
    <row r="48" spans="1:13" ht="375.75" thickBot="1" x14ac:dyDescent="0.3">
      <c r="A48" s="23" t="s">
        <v>286</v>
      </c>
      <c r="B48" s="5" t="s">
        <v>104</v>
      </c>
      <c r="C48" s="6" t="s">
        <v>103</v>
      </c>
      <c r="D48" s="6" t="s">
        <v>269</v>
      </c>
      <c r="E48" s="6" t="s">
        <v>319</v>
      </c>
      <c r="F48" s="6" t="s">
        <v>267</v>
      </c>
      <c r="G48" s="6" t="s">
        <v>4</v>
      </c>
      <c r="H48" s="6" t="s">
        <v>201</v>
      </c>
      <c r="I48" s="6" t="str">
        <f t="shared" si="0"/>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J48" s="7" t="s">
        <v>278</v>
      </c>
      <c r="K48" s="7" t="s">
        <v>278</v>
      </c>
      <c r="L48" s="7" t="s">
        <v>278</v>
      </c>
      <c r="M48" s="7" t="s">
        <v>278</v>
      </c>
    </row>
    <row r="49" spans="1:13" s="31" customFormat="1" ht="360.75" thickBot="1" x14ac:dyDescent="0.3">
      <c r="A49" s="23" t="s">
        <v>286</v>
      </c>
      <c r="B49" s="28" t="s">
        <v>266</v>
      </c>
      <c r="C49" s="29" t="s">
        <v>103</v>
      </c>
      <c r="D49" s="29" t="s">
        <v>270</v>
      </c>
      <c r="E49" s="29" t="s">
        <v>320</v>
      </c>
      <c r="F49" s="29" t="s">
        <v>268</v>
      </c>
      <c r="G49" s="29" t="s">
        <v>4</v>
      </c>
      <c r="H49" s="29" t="s">
        <v>201</v>
      </c>
      <c r="I49" s="29" t="str">
        <f t="shared" ref="I49" si="7">B49&amp; " " &amp;"("&amp;C49&amp;")"&amp;" - "&amp;D49</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J49" s="7" t="s">
        <v>278</v>
      </c>
      <c r="K49" s="7" t="s">
        <v>278</v>
      </c>
      <c r="L49" s="7" t="s">
        <v>278</v>
      </c>
      <c r="M49" s="7" t="s">
        <v>278</v>
      </c>
    </row>
    <row r="50" spans="1:13" ht="353.25" customHeight="1" thickBot="1" x14ac:dyDescent="0.3">
      <c r="A50" s="23" t="s">
        <v>296</v>
      </c>
      <c r="B50" s="5" t="s">
        <v>105</v>
      </c>
      <c r="C50" s="6" t="s">
        <v>103</v>
      </c>
      <c r="D50" s="6" t="s">
        <v>106</v>
      </c>
      <c r="E50" s="6" t="s">
        <v>321</v>
      </c>
      <c r="F50" s="6" t="s">
        <v>107</v>
      </c>
      <c r="G50" s="6" t="s">
        <v>4</v>
      </c>
      <c r="H50" s="6" t="s">
        <v>108</v>
      </c>
      <c r="I50" s="6" t="str">
        <f t="shared" si="0"/>
        <v>SII-030 (Protecting Firmware on Devices) - The vendor shall use digitally signed software on telematics devices and prohibit execution of unsigned or invalidly signed software.</v>
      </c>
      <c r="J50" s="7" t="s">
        <v>278</v>
      </c>
      <c r="K50" s="7" t="s">
        <v>278</v>
      </c>
      <c r="L50" s="7" t="s">
        <v>278</v>
      </c>
      <c r="M50" s="7" t="s">
        <v>279</v>
      </c>
    </row>
    <row r="51" spans="1:13" ht="300.75" thickBot="1" x14ac:dyDescent="0.3">
      <c r="A51" s="23" t="s">
        <v>289</v>
      </c>
      <c r="B51" s="5" t="s">
        <v>109</v>
      </c>
      <c r="C51" s="6" t="s">
        <v>103</v>
      </c>
      <c r="D51" s="6" t="s">
        <v>221</v>
      </c>
      <c r="E51" s="6" t="s">
        <v>218</v>
      </c>
      <c r="F51" s="6" t="s">
        <v>168</v>
      </c>
      <c r="G51" s="6" t="s">
        <v>228</v>
      </c>
      <c r="H51" s="6" t="s">
        <v>242</v>
      </c>
      <c r="I51" s="6" t="str">
        <f t="shared" si="0"/>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J51" s="7" t="s">
        <v>279</v>
      </c>
      <c r="K51" s="7" t="s">
        <v>278</v>
      </c>
      <c r="L51" s="7" t="s">
        <v>278</v>
      </c>
      <c r="M51" s="7" t="s">
        <v>279</v>
      </c>
    </row>
    <row r="52" spans="1:13" ht="150.75" thickBot="1" x14ac:dyDescent="0.3">
      <c r="A52" s="23" t="s">
        <v>289</v>
      </c>
      <c r="B52" s="5" t="s">
        <v>110</v>
      </c>
      <c r="C52" s="6" t="s">
        <v>103</v>
      </c>
      <c r="D52" s="6" t="s">
        <v>111</v>
      </c>
      <c r="E52" s="6" t="s">
        <v>190</v>
      </c>
      <c r="F52" s="6" t="s">
        <v>112</v>
      </c>
      <c r="G52" s="6" t="s">
        <v>243</v>
      </c>
      <c r="H52" s="6" t="s">
        <v>244</v>
      </c>
      <c r="I52" s="6" t="str">
        <f t="shared" si="0"/>
        <v>SII-060 (Protecting Firmware on Devices) - The vendor shall provide a means (and document the process) for customers to verify the firmware in their devices.</v>
      </c>
      <c r="J52" s="7" t="s">
        <v>279</v>
      </c>
      <c r="K52" s="7" t="s">
        <v>278</v>
      </c>
      <c r="L52" s="7" t="s">
        <v>278</v>
      </c>
      <c r="M52" s="7" t="s">
        <v>279</v>
      </c>
    </row>
    <row r="53" spans="1:13" ht="195.75" thickBot="1" x14ac:dyDescent="0.3">
      <c r="A53" s="23" t="s">
        <v>286</v>
      </c>
      <c r="B53" s="5" t="s">
        <v>113</v>
      </c>
      <c r="C53" s="6" t="s">
        <v>103</v>
      </c>
      <c r="D53" s="6" t="s">
        <v>262</v>
      </c>
      <c r="E53" s="6" t="s">
        <v>322</v>
      </c>
      <c r="F53" s="6" t="s">
        <v>191</v>
      </c>
      <c r="G53" s="6" t="s">
        <v>228</v>
      </c>
      <c r="H53" s="6" t="s">
        <v>245</v>
      </c>
      <c r="I53" s="6" t="str">
        <f t="shared" si="0"/>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J53" s="7" t="s">
        <v>278</v>
      </c>
      <c r="K53" s="7" t="s">
        <v>278</v>
      </c>
      <c r="L53" s="7" t="s">
        <v>278</v>
      </c>
      <c r="M53" s="7" t="s">
        <v>278</v>
      </c>
    </row>
    <row r="54" spans="1:13" ht="105.75" thickBot="1" x14ac:dyDescent="0.3">
      <c r="A54" s="23" t="s">
        <v>286</v>
      </c>
      <c r="B54" s="5" t="s">
        <v>345</v>
      </c>
      <c r="C54" s="6" t="s">
        <v>103</v>
      </c>
      <c r="D54" s="6" t="s">
        <v>346</v>
      </c>
      <c r="E54" s="6" t="s">
        <v>347</v>
      </c>
      <c r="F54" s="6" t="s">
        <v>349</v>
      </c>
      <c r="G54" s="6" t="s">
        <v>4</v>
      </c>
      <c r="H54" s="6"/>
      <c r="I54" s="6" t="str">
        <f t="shared" ref="I54" si="8">B54&amp; " " &amp;"("&amp;C54&amp;")"&amp;" - "&amp;D54</f>
        <v>SII-071 (Protecting Firmware on Devices) - The vendor shall use the techniques of sanitizing/filtering inputs, segmenting memory spaces of input parsers from other execution and/or using provably correct or memory safe languages for input processing.</v>
      </c>
      <c r="J54" s="7" t="s">
        <v>278</v>
      </c>
      <c r="K54" s="7" t="s">
        <v>278</v>
      </c>
      <c r="L54" s="7" t="s">
        <v>278</v>
      </c>
      <c r="M54" s="7" t="s">
        <v>278</v>
      </c>
    </row>
    <row r="55" spans="1:13" ht="195.75" customHeight="1" thickBot="1" x14ac:dyDescent="0.3">
      <c r="A55" s="23" t="s">
        <v>286</v>
      </c>
      <c r="B55" s="5" t="s">
        <v>114</v>
      </c>
      <c r="C55" s="6" t="s">
        <v>103</v>
      </c>
      <c r="D55" s="6" t="s">
        <v>115</v>
      </c>
      <c r="E55" s="6" t="s">
        <v>323</v>
      </c>
      <c r="F55" s="6" t="s">
        <v>116</v>
      </c>
      <c r="G55" s="6" t="s">
        <v>4</v>
      </c>
      <c r="H55" s="6" t="s">
        <v>201</v>
      </c>
      <c r="I55" s="6" t="str">
        <f t="shared" si="0"/>
        <v>SII-080 (Protecting Firmware on Devices) - The vendor shall design security components that fail-secure to protect integrity of systems and data.</v>
      </c>
      <c r="J55" s="7" t="s">
        <v>278</v>
      </c>
      <c r="K55" s="7" t="s">
        <v>278</v>
      </c>
      <c r="L55" s="7" t="s">
        <v>278</v>
      </c>
      <c r="M55" s="7" t="s">
        <v>278</v>
      </c>
    </row>
    <row r="56" spans="1:13" ht="255.75" thickBot="1" x14ac:dyDescent="0.3">
      <c r="A56" s="23" t="s">
        <v>286</v>
      </c>
      <c r="B56" s="5" t="s">
        <v>117</v>
      </c>
      <c r="C56" s="6" t="s">
        <v>103</v>
      </c>
      <c r="D56" s="6" t="s">
        <v>118</v>
      </c>
      <c r="E56" s="6" t="s">
        <v>192</v>
      </c>
      <c r="F56" s="6" t="s">
        <v>119</v>
      </c>
      <c r="G56" s="6" t="s">
        <v>243</v>
      </c>
      <c r="H56" s="6" t="s">
        <v>246</v>
      </c>
      <c r="I56" s="6" t="str">
        <f t="shared" si="0"/>
        <v>SII-081 (Protecting Firmware on Devices) - The vendor shall utilize protective mechanisms to protect components from unauthorized runtime/volatile modification of code.</v>
      </c>
      <c r="J56" s="7" t="s">
        <v>278</v>
      </c>
      <c r="K56" s="7" t="s">
        <v>278</v>
      </c>
      <c r="L56" s="7" t="s">
        <v>278</v>
      </c>
      <c r="M56" s="7" t="s">
        <v>278</v>
      </c>
    </row>
    <row r="57" spans="1:13" ht="360.75" thickBot="1" x14ac:dyDescent="0.3">
      <c r="A57" s="23" t="s">
        <v>286</v>
      </c>
      <c r="B57" s="5" t="s">
        <v>120</v>
      </c>
      <c r="C57" s="6" t="s">
        <v>121</v>
      </c>
      <c r="D57" s="6" t="s">
        <v>265</v>
      </c>
      <c r="E57" s="6" t="s">
        <v>324</v>
      </c>
      <c r="F57" s="6" t="s">
        <v>193</v>
      </c>
      <c r="G57" s="6" t="s">
        <v>4</v>
      </c>
      <c r="H57" s="6" t="s">
        <v>201</v>
      </c>
      <c r="I57" s="6" t="str">
        <f t="shared" si="0"/>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J57" s="7" t="s">
        <v>278</v>
      </c>
      <c r="K57" s="7" t="s">
        <v>278</v>
      </c>
      <c r="L57" s="7" t="s">
        <v>278</v>
      </c>
      <c r="M57" s="7" t="s">
        <v>278</v>
      </c>
    </row>
    <row r="58" spans="1:13" ht="120" customHeight="1" thickBot="1" x14ac:dyDescent="0.3">
      <c r="A58" s="23" t="s">
        <v>295</v>
      </c>
      <c r="B58" s="5" t="s">
        <v>122</v>
      </c>
      <c r="C58" s="6" t="s">
        <v>123</v>
      </c>
      <c r="D58" s="6" t="s">
        <v>124</v>
      </c>
      <c r="E58" s="6" t="s">
        <v>325</v>
      </c>
      <c r="F58" s="6" t="s">
        <v>125</v>
      </c>
      <c r="G58" s="6" t="s">
        <v>228</v>
      </c>
      <c r="H58" s="6" t="s">
        <v>247</v>
      </c>
      <c r="I58" s="6" t="str">
        <f t="shared" si="0"/>
        <v>SII-100 (Incident Response) - The vendor must monitor information systems for attack and unauthorized access including employing automated analysis tools</v>
      </c>
      <c r="J58" s="7" t="s">
        <v>279</v>
      </c>
      <c r="K58" s="7" t="s">
        <v>279</v>
      </c>
      <c r="L58" s="7" t="s">
        <v>279</v>
      </c>
      <c r="M58" s="7" t="s">
        <v>278</v>
      </c>
    </row>
    <row r="59" spans="1:13" ht="300.75" thickBot="1" x14ac:dyDescent="0.3">
      <c r="A59" s="23" t="s">
        <v>288</v>
      </c>
      <c r="B59" s="5" t="s">
        <v>126</v>
      </c>
      <c r="C59" s="6" t="s">
        <v>121</v>
      </c>
      <c r="D59" s="6" t="s">
        <v>152</v>
      </c>
      <c r="E59" s="6" t="s">
        <v>194</v>
      </c>
      <c r="F59" s="6" t="s">
        <v>127</v>
      </c>
      <c r="G59" s="6" t="s">
        <v>4</v>
      </c>
      <c r="H59" s="6" t="s">
        <v>201</v>
      </c>
      <c r="I59" s="6" t="str">
        <f t="shared" si="0"/>
        <v xml:space="preserve">SII-110 (Vulnerability Management) - The vendor conducts regular vulnerability scans of operating environment to verify software components in use have been patched according to remediation SLAs. 
</v>
      </c>
      <c r="J59" s="7" t="s">
        <v>279</v>
      </c>
      <c r="K59" s="7" t="s">
        <v>279</v>
      </c>
      <c r="L59" s="7" t="s">
        <v>278</v>
      </c>
      <c r="M59" s="7" t="s">
        <v>278</v>
      </c>
    </row>
    <row r="60" spans="1:13" ht="315.75" thickBot="1" x14ac:dyDescent="0.3">
      <c r="A60" s="23" t="s">
        <v>277</v>
      </c>
      <c r="B60" s="5" t="s">
        <v>128</v>
      </c>
      <c r="C60" s="6" t="s">
        <v>121</v>
      </c>
      <c r="D60" s="6" t="s">
        <v>129</v>
      </c>
      <c r="E60" s="6" t="s">
        <v>326</v>
      </c>
      <c r="F60" s="6" t="s">
        <v>130</v>
      </c>
      <c r="G60" s="6" t="s">
        <v>243</v>
      </c>
      <c r="H60" s="6" t="s">
        <v>248</v>
      </c>
      <c r="I60" s="6" t="str">
        <f t="shared" si="0"/>
        <v>SII-120 (Vulnerability Management) - The vendor shall have a vulnerability management process that includes steps to triage any found vulnerabilities and plan remediation.</v>
      </c>
      <c r="J60" s="7" t="s">
        <v>278</v>
      </c>
      <c r="K60" s="7" t="s">
        <v>278</v>
      </c>
      <c r="L60" s="7" t="s">
        <v>278</v>
      </c>
      <c r="M60" s="7" t="s">
        <v>278</v>
      </c>
    </row>
    <row r="61" spans="1:13" ht="172.5" customHeight="1" thickBot="1" x14ac:dyDescent="0.3">
      <c r="A61" s="23" t="s">
        <v>286</v>
      </c>
      <c r="B61" s="5" t="s">
        <v>131</v>
      </c>
      <c r="C61" s="6" t="s">
        <v>121</v>
      </c>
      <c r="D61" s="6" t="s">
        <v>257</v>
      </c>
      <c r="E61" s="6" t="s">
        <v>327</v>
      </c>
      <c r="F61" s="6" t="s">
        <v>195</v>
      </c>
      <c r="G61" s="6" t="s">
        <v>4</v>
      </c>
      <c r="H61" s="6" t="s">
        <v>201</v>
      </c>
      <c r="I61" s="6" t="str">
        <f t="shared" si="0"/>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J61" s="7" t="s">
        <v>278</v>
      </c>
      <c r="K61" s="7" t="s">
        <v>278</v>
      </c>
      <c r="L61" s="7" t="s">
        <v>278</v>
      </c>
      <c r="M61" s="7" t="s">
        <v>278</v>
      </c>
    </row>
    <row r="62" spans="1:13" ht="285.75" thickBot="1" x14ac:dyDescent="0.3">
      <c r="A62" s="23" t="s">
        <v>286</v>
      </c>
      <c r="B62" s="5" t="s">
        <v>132</v>
      </c>
      <c r="C62" s="6" t="s">
        <v>121</v>
      </c>
      <c r="D62" s="6" t="s">
        <v>133</v>
      </c>
      <c r="E62" s="6" t="s">
        <v>328</v>
      </c>
      <c r="F62" s="6" t="s">
        <v>134</v>
      </c>
      <c r="G62" s="6" t="s">
        <v>4</v>
      </c>
      <c r="H62" s="6" t="s">
        <v>135</v>
      </c>
      <c r="I62" s="6" t="str">
        <f t="shared" si="0"/>
        <v>SII-140 (Vulnerability Management) - The vendor shall implement ongoing monitoring and protection against malicious code in production using a well governed process that addresses all entry and exit points in the system.</v>
      </c>
      <c r="J62" s="7" t="s">
        <v>278</v>
      </c>
      <c r="K62" s="7" t="s">
        <v>278</v>
      </c>
      <c r="L62" s="7" t="s">
        <v>278</v>
      </c>
      <c r="M62" s="7" t="s">
        <v>278</v>
      </c>
    </row>
    <row r="63" spans="1:13" ht="141.75" customHeight="1" thickBot="1" x14ac:dyDescent="0.3">
      <c r="A63" s="23" t="s">
        <v>286</v>
      </c>
      <c r="B63" s="5" t="s">
        <v>136</v>
      </c>
      <c r="C63" s="6" t="s">
        <v>121</v>
      </c>
      <c r="D63" s="6" t="s">
        <v>137</v>
      </c>
      <c r="E63" s="6" t="s">
        <v>261</v>
      </c>
      <c r="F63" s="6" t="s">
        <v>196</v>
      </c>
      <c r="G63" s="6" t="s">
        <v>4</v>
      </c>
      <c r="H63" s="6" t="s">
        <v>201</v>
      </c>
      <c r="I63" s="6" t="str">
        <f t="shared" si="0"/>
        <v>SII-150 (Vulnerability Management) - The vendor shall verify code according to best-practice coding standards</v>
      </c>
      <c r="J63" s="7" t="s">
        <v>278</v>
      </c>
      <c r="K63" s="7" t="s">
        <v>278</v>
      </c>
      <c r="L63" s="7" t="s">
        <v>278</v>
      </c>
      <c r="M63" s="7" t="s">
        <v>278</v>
      </c>
    </row>
    <row r="64" spans="1:13" ht="240.75" thickBot="1" x14ac:dyDescent="0.3">
      <c r="A64" s="23" t="s">
        <v>286</v>
      </c>
      <c r="B64" s="5" t="s">
        <v>138</v>
      </c>
      <c r="C64" s="6" t="s">
        <v>139</v>
      </c>
      <c r="D64" s="6" t="s">
        <v>140</v>
      </c>
      <c r="E64" s="6" t="s">
        <v>329</v>
      </c>
      <c r="F64" s="6" t="s">
        <v>169</v>
      </c>
      <c r="G64" s="6" t="s">
        <v>4</v>
      </c>
      <c r="H64" s="6" t="s">
        <v>201</v>
      </c>
      <c r="I64" s="6" t="str">
        <f t="shared" si="0"/>
        <v>SII-170 (System and Information Integrity) - The vendor shall actively monitor resources such as NIST Common Vulnerabilities and Exposures (CVE), Bugtraq, for security alerts and advisories related to the telematics system’s components</v>
      </c>
      <c r="J64" s="7" t="s">
        <v>278</v>
      </c>
      <c r="K64" s="7" t="s">
        <v>278</v>
      </c>
      <c r="L64" s="7" t="s">
        <v>278</v>
      </c>
      <c r="M64" s="7" t="s">
        <v>278</v>
      </c>
    </row>
    <row r="65" spans="1:13" s="31" customFormat="1" ht="270.75" thickBot="1" x14ac:dyDescent="0.3">
      <c r="A65" s="32" t="s">
        <v>286</v>
      </c>
      <c r="B65" s="28" t="s">
        <v>258</v>
      </c>
      <c r="C65" s="29" t="s">
        <v>139</v>
      </c>
      <c r="D65" s="29" t="s">
        <v>259</v>
      </c>
      <c r="E65" s="29" t="s">
        <v>330</v>
      </c>
      <c r="F65" s="29" t="s">
        <v>260</v>
      </c>
      <c r="G65" s="29" t="s">
        <v>4</v>
      </c>
      <c r="H65" s="29" t="s">
        <v>201</v>
      </c>
      <c r="I65" s="29" t="str">
        <f t="shared" ref="I65:I66" si="9">B65&amp; " " &amp;"("&amp;C65&amp;")"&amp;" - "&amp;D65</f>
        <v>SII-171 (System and Information Integrity) - The vendor shall notify their customers of any vulnerabilities discovered in the telematics systems components via monitoring or vulnerability disclosure programs. The notification to customers will happen in a timely manner.</v>
      </c>
      <c r="J65" s="30" t="s">
        <v>278</v>
      </c>
      <c r="K65" s="30" t="s">
        <v>278</v>
      </c>
      <c r="L65" s="30" t="s">
        <v>278</v>
      </c>
      <c r="M65" s="30" t="s">
        <v>278</v>
      </c>
    </row>
    <row r="66" spans="1:13" ht="409.6" thickBot="1" x14ac:dyDescent="0.3">
      <c r="A66" s="23" t="s">
        <v>286</v>
      </c>
      <c r="B66" s="7" t="s">
        <v>141</v>
      </c>
      <c r="C66" s="8" t="s">
        <v>142</v>
      </c>
      <c r="D66" s="8" t="s">
        <v>153</v>
      </c>
      <c r="E66" s="8" t="s">
        <v>197</v>
      </c>
      <c r="F66" s="9" t="s">
        <v>198</v>
      </c>
      <c r="G66" s="6" t="s">
        <v>4</v>
      </c>
      <c r="H66" s="6" t="s">
        <v>201</v>
      </c>
      <c r="I66" s="6" t="str">
        <f t="shared" si="9"/>
        <v xml:space="preserve">SII-180 (Secure Software Development Lifecycle (SDLC)) - Remediation SLA or objectives are defined and are adhered to by the security and development teams. Identified vulnerabilities are remediated or mitigated using suitable compensating controls
</v>
      </c>
      <c r="J66" s="7" t="s">
        <v>278</v>
      </c>
      <c r="K66" s="7" t="s">
        <v>278</v>
      </c>
      <c r="L66" s="7" t="s">
        <v>278</v>
      </c>
      <c r="M66" s="7" t="s">
        <v>278</v>
      </c>
    </row>
    <row r="67" spans="1:13" s="31" customFormat="1" ht="409.6" thickBot="1" x14ac:dyDescent="0.3">
      <c r="A67" s="32" t="s">
        <v>302</v>
      </c>
      <c r="B67" s="30" t="s">
        <v>297</v>
      </c>
      <c r="C67" s="33" t="s">
        <v>298</v>
      </c>
      <c r="D67" s="33" t="s">
        <v>307</v>
      </c>
      <c r="E67" s="33" t="s">
        <v>299</v>
      </c>
      <c r="F67" s="34" t="s">
        <v>301</v>
      </c>
      <c r="G67" s="29" t="s">
        <v>243</v>
      </c>
      <c r="H67" s="29" t="s">
        <v>300</v>
      </c>
      <c r="I67" s="29" t="str">
        <f t="shared" si="0"/>
        <v>SII-190 (Software Resiliency / Code Protections) - The vendor’s software will have software resiliency measures included that will slow the progress of tampering and reverse engineering efforts.</v>
      </c>
      <c r="J67" s="30" t="s">
        <v>278</v>
      </c>
      <c r="K67" s="30" t="s">
        <v>279</v>
      </c>
      <c r="L67" s="30" t="s">
        <v>279</v>
      </c>
      <c r="M67" s="30" t="s">
        <v>279</v>
      </c>
    </row>
    <row r="68" spans="1:13" ht="90.75" thickBot="1" x14ac:dyDescent="0.3">
      <c r="A68" s="23" t="s">
        <v>286</v>
      </c>
      <c r="B68" s="7" t="s">
        <v>332</v>
      </c>
      <c r="C68" s="8" t="s">
        <v>142</v>
      </c>
      <c r="D68" s="8" t="s">
        <v>331</v>
      </c>
      <c r="E68" s="8" t="s">
        <v>341</v>
      </c>
      <c r="F68" s="9" t="s">
        <v>333</v>
      </c>
      <c r="G68" s="6" t="s">
        <v>243</v>
      </c>
      <c r="H68" s="6" t="s">
        <v>201</v>
      </c>
      <c r="I68" s="6" t="str">
        <f t="shared" ref="I68:I69" si="10">B68&amp; " " &amp;"("&amp;C68&amp;")"&amp;" - "&amp;D68</f>
        <v>SII-200 (Secure Software Development Lifecycle (SDLC)) - The vendor shall perform due diligence to ensure its suppliers also meet the vendor's security requirements</v>
      </c>
      <c r="J68" s="7" t="s">
        <v>278</v>
      </c>
      <c r="K68" s="7" t="s">
        <v>278</v>
      </c>
      <c r="L68" s="7" t="s">
        <v>278</v>
      </c>
      <c r="M68" s="7" t="s">
        <v>278</v>
      </c>
    </row>
    <row r="69" spans="1:13" ht="60.75" thickBot="1" x14ac:dyDescent="0.3">
      <c r="A69" s="23" t="s">
        <v>286</v>
      </c>
      <c r="B69" s="5" t="s">
        <v>335</v>
      </c>
      <c r="C69" s="6" t="s">
        <v>139</v>
      </c>
      <c r="D69" s="6" t="s">
        <v>334</v>
      </c>
      <c r="E69" s="6" t="s">
        <v>342</v>
      </c>
      <c r="F69" s="6" t="s">
        <v>336</v>
      </c>
      <c r="G69" s="6" t="s">
        <v>243</v>
      </c>
      <c r="H69" s="6" t="s">
        <v>201</v>
      </c>
      <c r="I69" s="6" t="str">
        <f t="shared" si="10"/>
        <v>SII-210 (System and Information Integrity) - The vendor shall participate in a cyberseucirtyt information sharing and analysis group in the heavy vehicle industry</v>
      </c>
      <c r="J69" s="7" t="s">
        <v>278</v>
      </c>
      <c r="K69" s="7" t="s">
        <v>278</v>
      </c>
      <c r="L69" s="7" t="s">
        <v>278</v>
      </c>
      <c r="M69" s="7" t="s">
        <v>278</v>
      </c>
    </row>
  </sheetData>
  <autoFilter ref="A1:M69" xr:uid="{00000000-0009-0000-0000-000006000000}"/>
  <sortState xmlns:xlrd2="http://schemas.microsoft.com/office/spreadsheetml/2017/richdata2" ref="B2:L67">
    <sortCondition ref="B2:B67"/>
  </sortState>
  <pageMargins left="0.45" right="0.45" top="0.5" bottom="0.5" header="0.3" footer="0.3"/>
  <pageSetup paperSize="5" orientation="landscape" r:id="rId1"/>
  <headerFooter>
    <oddFooter>&amp;L&amp;F&amp;CPage &amp;P of &amp;N</oddFooter>
  </headerFooter>
  <rowBreaks count="1" manualBreakCount="1">
    <brk id="24"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H747"/>
  <sheetViews>
    <sheetView showGridLines="0" showZeros="0" tabSelected="1" view="pageBreakPreview" topLeftCell="A726" zoomScale="60" zoomScaleNormal="100" workbookViewId="0">
      <selection activeCell="A11" sqref="A11:XFD11"/>
    </sheetView>
  </sheetViews>
  <sheetFormatPr defaultColWidth="9.140625" defaultRowHeight="17.25" x14ac:dyDescent="0.3"/>
  <cols>
    <col min="1" max="2" width="9.140625" style="41"/>
    <col min="3" max="6" width="20.140625" style="42" customWidth="1"/>
    <col min="7" max="7" width="118.7109375" style="41" customWidth="1"/>
    <col min="8" max="8" width="9.140625" style="41" hidden="1" customWidth="1"/>
    <col min="9" max="16384" width="9.140625" style="41"/>
  </cols>
  <sheetData>
    <row r="1" spans="1:8" s="39" customFormat="1" x14ac:dyDescent="0.25">
      <c r="A1" s="101" t="str">
        <f>Matrix!$B$1</f>
        <v>Ref #</v>
      </c>
      <c r="B1" s="83"/>
      <c r="C1" s="102" t="str">
        <f>Matrix!$C$1</f>
        <v>Security Controls</v>
      </c>
      <c r="D1" s="70"/>
      <c r="E1" s="102" t="str">
        <f>Matrix!$G$1</f>
        <v>Criticality:
High, Medium, or Low</v>
      </c>
      <c r="F1" s="70"/>
      <c r="G1" s="103" t="str">
        <f>Matrix!$E$1</f>
        <v xml:space="preserve">Public Requirements References/Descriptions </v>
      </c>
    </row>
    <row r="2" spans="1:8" s="40" customFormat="1" ht="15.75" customHeight="1" x14ac:dyDescent="0.25">
      <c r="A2" s="104" t="s">
        <v>0</v>
      </c>
      <c r="B2" s="104"/>
      <c r="C2" s="104" t="str" cm="1">
        <f t="array" aca="1" ref="C2" ca="1">OFFSET(Matrix!$C$1,$H2 - 1,0)</f>
        <v>Audit and Accountability</v>
      </c>
      <c r="D2" s="78"/>
      <c r="E2" s="104" t="str" cm="1">
        <f t="array" aca="1" ref="E2" ca="1">OFFSET(Matrix!$G$1, $H2 - 1,0)</f>
        <v>Medium</v>
      </c>
      <c r="F2" s="78"/>
      <c r="G2" s="104" t="str" cm="1">
        <f t="array" aca="1" ref="G2" ca="1">OFFSET(Matrix!$E$1,$H2 - 1,0)</f>
        <v>NIST 800-53 AU-2 – AUDIT EVENTS 
The organization:
a. Determines that the information system is capable of auditing the following events: [Assignment: organization-defined auditable events];
b. Coordinates the security audit function with other organizational entities requiring audit-related information to enhance mutual support and to help guide the selection of auditable events;
c. Provides a rationale for why the auditable events are deemed to be adequate to support after-the-fact investigations of security incidents; and
d. Determines that the following events are to be audited within the information system: [Assignment: organization-defined audited events (the subset of the auditable events defined in AU-2 a.) along with the frequency of (or situation requiring) auditing for each identified event].
NIST 800-53 AU-2 (3) – AUDIT EVENTS | REVIEWS AND UPDATES
The organization reviews and updates the audited events [Assignment: organization-defined frequency].
CTIA ICCTP 4.7 Audit Log</v>
      </c>
      <c r="H2" s="40">
        <f>MATCH($A2,Matrix!$B$2:$B$70,0)+1</f>
        <v>2</v>
      </c>
    </row>
    <row r="3" spans="1:8" s="40" customFormat="1" x14ac:dyDescent="0.25">
      <c r="A3" s="102" t="str">
        <f>Matrix!$A$1</f>
        <v>Applicable Component Categories</v>
      </c>
      <c r="B3" s="70"/>
      <c r="C3" s="70"/>
      <c r="D3" s="70"/>
      <c r="E3" s="70"/>
      <c r="F3" s="70"/>
      <c r="G3" s="104"/>
      <c r="H3" s="40">
        <f>MATCH($A2,Matrix!$B$2:$B$70,0)+1</f>
        <v>2</v>
      </c>
    </row>
    <row r="4" spans="1:8" s="40" customFormat="1" ht="76.5" customHeight="1" x14ac:dyDescent="0.25">
      <c r="A4" s="104" t="str" cm="1">
        <f t="array" aca="1" ref="A4" ca="1">OFFSET(Matrix!$A$1,$H4 - 1,0)</f>
        <v>Cloud or Back-end;</v>
      </c>
      <c r="B4" s="104"/>
      <c r="C4" s="104"/>
      <c r="D4" s="104"/>
      <c r="E4" s="104"/>
      <c r="F4" s="104"/>
      <c r="G4" s="104"/>
      <c r="H4" s="40">
        <f>MATCH($A2,Matrix!$B$2:$B$70,0)+1</f>
        <v>2</v>
      </c>
    </row>
    <row r="5" spans="1:8" s="40" customFormat="1" x14ac:dyDescent="0.25">
      <c r="A5" s="102" t="str">
        <f>Matrix!$D$1</f>
        <v>Requirement</v>
      </c>
      <c r="B5" s="70"/>
      <c r="C5" s="70"/>
      <c r="D5" s="70"/>
      <c r="E5" s="70"/>
      <c r="F5" s="70"/>
      <c r="G5" s="104"/>
      <c r="H5" s="40">
        <f>MATCH($A2,Matrix!$B$2:$B$70,0)+1</f>
        <v>2</v>
      </c>
    </row>
    <row r="6" spans="1:8" s="40" customFormat="1" ht="94.5" customHeight="1" x14ac:dyDescent="0.25">
      <c r="A6" s="104" t="str" cm="1">
        <f t="array" aca="1" ref="A6" ca="1">OFFSET(Matrix!$D$1,$H6 - 1,0)</f>
        <v>The vendor's system shall record event and system logs</v>
      </c>
      <c r="B6" s="104"/>
      <c r="C6" s="104"/>
      <c r="D6" s="104"/>
      <c r="E6" s="104"/>
      <c r="F6" s="104"/>
      <c r="G6" s="104"/>
      <c r="H6" s="40">
        <f>MATCH($A2,Matrix!$B$2:$B$70,0)+1</f>
        <v>2</v>
      </c>
    </row>
    <row r="7" spans="1:8" s="40" customFormat="1" x14ac:dyDescent="0.25">
      <c r="A7" s="101" t="str">
        <f>Matrix!$F$1</f>
        <v xml:space="preserve">Verification: Inspection, Demonstration, Test, or Analysis </v>
      </c>
      <c r="B7" s="83"/>
      <c r="C7" s="83"/>
      <c r="D7" s="83"/>
      <c r="E7" s="83"/>
      <c r="F7" s="83"/>
      <c r="G7" s="104"/>
      <c r="H7" s="40">
        <f>MATCH($A2,Matrix!$B$2:$B$70,0)+1</f>
        <v>2</v>
      </c>
    </row>
    <row r="8" spans="1:8" s="40" customFormat="1" ht="94.5" customHeight="1" x14ac:dyDescent="0.25">
      <c r="A8" s="104" t="str" cm="1">
        <f t="array" aca="1" ref="A8" ca="1">OFFSET(Matrix!$F$1,$H8 - 1,0)</f>
        <v>Inspection of vendor-supplied documentation detailing locations where audit logs are stored and the types of events logged.</v>
      </c>
      <c r="B8" s="104"/>
      <c r="C8" s="104"/>
      <c r="D8" s="104"/>
      <c r="E8" s="104"/>
      <c r="F8" s="104"/>
      <c r="G8" s="104"/>
      <c r="H8" s="40">
        <f>MATCH($A2,Matrix!$B$2:$B$70,0)+1</f>
        <v>2</v>
      </c>
    </row>
    <row r="9" spans="1:8" s="40" customFormat="1" x14ac:dyDescent="0.25">
      <c r="A9" s="102" t="str">
        <f>Matrix!$H$1</f>
        <v>Remarks</v>
      </c>
      <c r="B9" s="70"/>
      <c r="C9" s="70"/>
      <c r="D9" s="70"/>
      <c r="E9" s="70"/>
      <c r="F9" s="70"/>
      <c r="G9" s="104"/>
      <c r="H9" s="40">
        <f>MATCH($A2,Matrix!$B$2:$B$70,0)+1</f>
        <v>2</v>
      </c>
    </row>
    <row r="10" spans="1:8" s="40" customFormat="1" ht="49.5" customHeight="1" x14ac:dyDescent="0.25">
      <c r="A10" s="104" t="str" cm="1">
        <f t="array" aca="1" ref="A10" ca="1">OFFSET(Matrix!$H$1,$H10 - 1,0)</f>
        <v>Ideally the logs are immutable,  backed up, and retained for a certain period of time</v>
      </c>
      <c r="B10" s="104"/>
      <c r="C10" s="104"/>
      <c r="D10" s="104"/>
      <c r="E10" s="104"/>
      <c r="F10" s="104"/>
      <c r="G10" s="104"/>
      <c r="H10" s="40">
        <f>MATCH($A2,Matrix!$B$2:$B$70,0)+1</f>
        <v>2</v>
      </c>
    </row>
    <row r="11" spans="1:8" s="76" customFormat="1" ht="46.5" customHeight="1" thickBot="1" x14ac:dyDescent="0.3">
      <c r="A11" s="71"/>
      <c r="B11" s="71"/>
      <c r="C11" s="71"/>
      <c r="D11" s="71"/>
      <c r="E11" s="71"/>
      <c r="F11" s="71"/>
      <c r="G11" s="71"/>
      <c r="H11" s="71"/>
    </row>
    <row r="12" spans="1:8" s="39" customFormat="1" ht="17.25" customHeight="1" x14ac:dyDescent="0.25">
      <c r="A12" s="72" t="str">
        <f>Matrix!$B$1</f>
        <v>Ref #</v>
      </c>
      <c r="B12" s="73"/>
      <c r="C12" s="86" t="str">
        <f>Matrix!$C$1</f>
        <v>Security Controls</v>
      </c>
      <c r="D12" s="87"/>
      <c r="E12" s="86" t="str">
        <f>Matrix!$G$1</f>
        <v>Criticality:
High, Medium, or Low</v>
      </c>
      <c r="F12" s="87"/>
      <c r="G12" s="38" t="str">
        <f>Matrix!$E$1</f>
        <v xml:space="preserve">Public Requirements References/Descriptions </v>
      </c>
    </row>
    <row r="13" spans="1:8" s="40" customFormat="1" ht="15.75" customHeight="1" x14ac:dyDescent="0.25">
      <c r="A13" s="53" t="s">
        <v>6</v>
      </c>
      <c r="B13" s="54"/>
      <c r="C13" s="77" t="str" cm="1">
        <f t="array" aca="1" ref="C13" ca="1">OFFSET(Matrix!$C$1,$H13 - 1,0)</f>
        <v>Protecting Data on Devices</v>
      </c>
      <c r="D13" s="78"/>
      <c r="E13" s="77" t="str" cm="1">
        <f t="array" aca="1" ref="E13" ca="1">OFFSET(Matrix!$G$1, $H13 - 1,0)</f>
        <v>Medium</v>
      </c>
      <c r="F13" s="78"/>
      <c r="G13" s="56" t="str" cm="1">
        <f t="array" aca="1" ref="G13" ca="1">OFFSET(Matrix!$E$1,$H13 - 1,0)</f>
        <v>NIST 800-53 SI-16 - MEMORY PROTECTION 
The information system implements [Assignment: organization-defined security safeguards] to protect its memory from unauthorized code execution.
NIST 800-53 AC-6 (4) - LEAST PRIVILEGE | SEPARATE PROCESSING DOMAINS 
The information system provides separate processing domains to enable finer-grained allocation of user privileges.
NIST 800-53 SC-2 – APPLICATION PARTITIONING 
The information system separates user functionality (including user interface services) from information system management functionality.
NIST 800-53 SC-2 (1) - APPLICATION PARTITIONING | INTERFACES FOR NON-PRIVILEGED USERS 
The information system prevents the presentation of information system management-related functionality at an interface for non-privileged users.
NIST 800-53 AC-25 – REFERENCE MONITOR 
The information system implements a reference monitor for [Assignment: organization-defined access control policies] that is tamperproof, always invoked, and small enough to be subject to analysis and testing, the completeness of which can be assured.</v>
      </c>
      <c r="H13" s="40">
        <f>MATCH($A13,Matrix!$B$2:$B$70,0)+1</f>
        <v>3</v>
      </c>
    </row>
    <row r="14" spans="1:8" s="40" customFormat="1" ht="17.25" customHeight="1" x14ac:dyDescent="0.25">
      <c r="A14" s="69" t="str">
        <f>Matrix!$A$1</f>
        <v>Applicable Component Categories</v>
      </c>
      <c r="B14" s="70"/>
      <c r="C14" s="70"/>
      <c r="D14" s="70"/>
      <c r="E14" s="70"/>
      <c r="F14" s="70"/>
      <c r="G14" s="57"/>
      <c r="H14" s="40">
        <f>MATCH($A13,Matrix!$B$2:$B$70,0)+1</f>
        <v>3</v>
      </c>
    </row>
    <row r="15" spans="1:8" s="40" customFormat="1" ht="76.5" customHeight="1" x14ac:dyDescent="0.25">
      <c r="A15" s="53" t="str" cm="1">
        <f t="array" aca="1" ref="A15" ca="1">OFFSET(Matrix!$A$1,$H15 - 1,0)</f>
        <v>Mobile App;
Physical In-Cab Device;
Connectivity/Communications;
Cloud or Back-end;</v>
      </c>
      <c r="B15" s="62"/>
      <c r="C15" s="62"/>
      <c r="D15" s="62"/>
      <c r="E15" s="62"/>
      <c r="F15" s="55"/>
      <c r="G15" s="57"/>
      <c r="H15" s="40">
        <f>MATCH($A13,Matrix!$B$2:$B$70,0)+1</f>
        <v>3</v>
      </c>
    </row>
    <row r="16" spans="1:8" s="40" customFormat="1" ht="17.25" customHeight="1" x14ac:dyDescent="0.25">
      <c r="A16" s="69" t="str">
        <f>Matrix!$D$1</f>
        <v>Requirement</v>
      </c>
      <c r="B16" s="70"/>
      <c r="C16" s="70"/>
      <c r="D16" s="70"/>
      <c r="E16" s="70"/>
      <c r="F16" s="70"/>
      <c r="G16" s="57"/>
      <c r="H16" s="40">
        <f>MATCH($A13,Matrix!$B$2:$B$70,0)+1</f>
        <v>3</v>
      </c>
    </row>
    <row r="17" spans="1:8" s="40" customFormat="1" ht="94.5" customHeight="1" x14ac:dyDescent="0.25">
      <c r="A17" s="53" t="str" cm="1">
        <f t="array" aca="1" ref="A17" ca="1">OFFSET(Matrix!$D$1,$H17 - 1,0)</f>
        <v>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B17" s="62"/>
      <c r="C17" s="62"/>
      <c r="D17" s="62"/>
      <c r="E17" s="62"/>
      <c r="F17" s="55"/>
      <c r="G17" s="57"/>
      <c r="H17" s="40">
        <f>MATCH($A13,Matrix!$B$2:$B$70,0)+1</f>
        <v>3</v>
      </c>
    </row>
    <row r="18" spans="1:8" s="40" customFormat="1" x14ac:dyDescent="0.25">
      <c r="A18" s="82" t="str">
        <f>Matrix!$F$1</f>
        <v xml:space="preserve">Verification: Inspection, Demonstration, Test, or Analysis </v>
      </c>
      <c r="B18" s="83"/>
      <c r="C18" s="83"/>
      <c r="D18" s="83"/>
      <c r="E18" s="83"/>
      <c r="F18" s="83"/>
      <c r="G18" s="57"/>
      <c r="H18" s="40">
        <f>MATCH($A13,Matrix!$B$2:$B$70,0)+1</f>
        <v>3</v>
      </c>
    </row>
    <row r="19" spans="1:8" s="40" customFormat="1" ht="94.5" customHeight="1" x14ac:dyDescent="0.25">
      <c r="A19" s="53" t="str" cm="1">
        <f t="array" aca="1" ref="A19" ca="1">OFFSET(Matrix!$F$1,$H19 - 1,0)</f>
        <v>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v>
      </c>
      <c r="B19" s="62"/>
      <c r="C19" s="62"/>
      <c r="D19" s="62"/>
      <c r="E19" s="62"/>
      <c r="F19" s="55"/>
      <c r="G19" s="57"/>
      <c r="H19" s="40">
        <f>MATCH($A13,Matrix!$B$2:$B$70,0)+1</f>
        <v>3</v>
      </c>
    </row>
    <row r="20" spans="1:8" s="40" customFormat="1" ht="17.25" customHeight="1" x14ac:dyDescent="0.25">
      <c r="A20" s="69" t="str">
        <f>Matrix!$H$1</f>
        <v>Remarks</v>
      </c>
      <c r="B20" s="70"/>
      <c r="C20" s="70"/>
      <c r="D20" s="70"/>
      <c r="E20" s="70"/>
      <c r="F20" s="70"/>
      <c r="G20" s="57"/>
      <c r="H20" s="40">
        <f>MATCH($A13,Matrix!$B$2:$B$70,0)+1</f>
        <v>3</v>
      </c>
    </row>
    <row r="21" spans="1:8" s="40" customFormat="1" ht="59.25" customHeight="1" thickBot="1" x14ac:dyDescent="0.3">
      <c r="A21" s="66" t="str" cm="1">
        <f t="array" aca="1" ref="A21" ca="1">OFFSET(Matrix!$H$1,$H21 - 1,0)</f>
        <v>e.g. a Linux system with MAC configured to deny access to the processes dealing with protected data and also denying debugger access to the memory space of those processes.</v>
      </c>
      <c r="B21" s="67"/>
      <c r="C21" s="67"/>
      <c r="D21" s="67"/>
      <c r="E21" s="67"/>
      <c r="F21" s="68"/>
      <c r="G21" s="58"/>
      <c r="H21" s="40">
        <f>MATCH($A13,Matrix!$B$2:$B$70,0)+1</f>
        <v>3</v>
      </c>
    </row>
    <row r="22" spans="1:8" s="76" customFormat="1" ht="46.5" customHeight="1" thickBot="1" x14ac:dyDescent="0.3">
      <c r="A22" s="71"/>
      <c r="B22" s="71"/>
      <c r="C22" s="71"/>
      <c r="D22" s="71"/>
      <c r="E22" s="71"/>
      <c r="F22" s="71"/>
      <c r="G22" s="71"/>
      <c r="H22" s="71"/>
    </row>
    <row r="23" spans="1:8" s="39" customFormat="1" x14ac:dyDescent="0.25">
      <c r="A23" s="84" t="str">
        <f>Matrix!$B$1</f>
        <v>Ref #</v>
      </c>
      <c r="B23" s="85"/>
      <c r="C23" s="86" t="str">
        <f>Matrix!$C$1</f>
        <v>Security Controls</v>
      </c>
      <c r="D23" s="87"/>
      <c r="E23" s="86" t="str">
        <f>Matrix!$G$1</f>
        <v>Criticality:
High, Medium, or Low</v>
      </c>
      <c r="F23" s="87"/>
      <c r="G23" s="38" t="str">
        <f>Matrix!$E$1</f>
        <v xml:space="preserve">Public Requirements References/Descriptions </v>
      </c>
    </row>
    <row r="24" spans="1:8" s="40" customFormat="1" ht="15.75" customHeight="1" x14ac:dyDescent="0.25">
      <c r="A24" s="53" t="s">
        <v>11</v>
      </c>
      <c r="B24" s="54"/>
      <c r="C24" s="77" t="str" cm="1">
        <f t="array" aca="1" ref="C24" ca="1">OFFSET(Matrix!$C$1,$H24 - 1,0)</f>
        <v>Protecting Actions on Devices</v>
      </c>
      <c r="D24" s="78"/>
      <c r="E24" s="77" t="str" cm="1">
        <f t="array" aca="1" ref="E24" ca="1">OFFSET(Matrix!$G$1, $H24 - 1,0)</f>
        <v>High</v>
      </c>
      <c r="F24" s="78"/>
      <c r="G24" s="79" t="str" cm="1">
        <f t="array" aca="1" ref="G24" ca="1">OFFSET(Matrix!$E$1,$H24 - 1,0)</f>
        <v>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AC-6 (1) - LEAST PRIVILEGE | AUTHORIZE ACCESS TO SECURITY FUNCTIONS 
The organization explicitly authorizes access to [Assignment: organization-defined security functions (deployed in hardware, software, and firmware) and security-relevant information].
CTIA ICCTP 5.17 Design-In Features “designed to separate critical functions from non”</v>
      </c>
      <c r="H24" s="40">
        <f>MATCH($A24,Matrix!$B$2:$B$70,0)+1</f>
        <v>4</v>
      </c>
    </row>
    <row r="25" spans="1:8" s="40" customFormat="1" x14ac:dyDescent="0.25">
      <c r="A25" s="69" t="str">
        <f>Matrix!$A$1</f>
        <v>Applicable Component Categories</v>
      </c>
      <c r="B25" s="70"/>
      <c r="C25" s="70"/>
      <c r="D25" s="70"/>
      <c r="E25" s="70"/>
      <c r="F25" s="70"/>
      <c r="G25" s="80"/>
      <c r="H25" s="40">
        <f>MATCH($A24,Matrix!$B$2:$B$70,0)+1</f>
        <v>4</v>
      </c>
    </row>
    <row r="26" spans="1:8" s="40" customFormat="1" ht="76.5" customHeight="1" x14ac:dyDescent="0.25">
      <c r="A26" s="53" t="str" cm="1">
        <f t="array" aca="1" ref="A26" ca="1">OFFSET(Matrix!$A$1,$H26 - 1,0)</f>
        <v>Mobile App;
Physical In-Cab Device;
Connectivity/Communications;
Cloud or Back-end;</v>
      </c>
      <c r="B26" s="62"/>
      <c r="C26" s="62"/>
      <c r="D26" s="62"/>
      <c r="E26" s="62"/>
      <c r="F26" s="55"/>
      <c r="G26" s="80"/>
      <c r="H26" s="40">
        <f>MATCH($A24,Matrix!$B$2:$B$70,0)+1</f>
        <v>4</v>
      </c>
    </row>
    <row r="27" spans="1:8" s="40" customFormat="1" x14ac:dyDescent="0.25">
      <c r="A27" s="69" t="str">
        <f>Matrix!$D$1</f>
        <v>Requirement</v>
      </c>
      <c r="B27" s="70"/>
      <c r="C27" s="70"/>
      <c r="D27" s="70"/>
      <c r="E27" s="70"/>
      <c r="F27" s="70"/>
      <c r="G27" s="80"/>
      <c r="H27" s="40">
        <f>MATCH($A24,Matrix!$B$2:$B$70,0)+1</f>
        <v>4</v>
      </c>
    </row>
    <row r="28" spans="1:8" s="40" customFormat="1" ht="94.5" customHeight="1" x14ac:dyDescent="0.25">
      <c r="A28" s="53" t="str" cm="1">
        <f t="array" aca="1" ref="A28" ca="1">OFFSET(Matrix!$D$1,$H28 - 1,0)</f>
        <v>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B28" s="62"/>
      <c r="C28" s="62"/>
      <c r="D28" s="62"/>
      <c r="E28" s="62"/>
      <c r="F28" s="55"/>
      <c r="G28" s="80"/>
      <c r="H28" s="40">
        <f>MATCH($A24,Matrix!$B$2:$B$70,0)+1</f>
        <v>4</v>
      </c>
    </row>
    <row r="29" spans="1:8" s="40" customFormat="1" x14ac:dyDescent="0.25">
      <c r="A29" s="82" t="str">
        <f>Matrix!$F$1</f>
        <v xml:space="preserve">Verification: Inspection, Demonstration, Test, or Analysis </v>
      </c>
      <c r="B29" s="83"/>
      <c r="C29" s="83"/>
      <c r="D29" s="83"/>
      <c r="E29" s="83"/>
      <c r="F29" s="83"/>
      <c r="G29" s="80"/>
      <c r="H29" s="40">
        <f>MATCH($A24,Matrix!$B$2:$B$70,0)+1</f>
        <v>4</v>
      </c>
    </row>
    <row r="30" spans="1:8" s="40" customFormat="1" ht="94.5" customHeight="1" x14ac:dyDescent="0.25">
      <c r="A30" s="53" t="str" cm="1">
        <f t="array" aca="1" ref="A30" ca="1">OFFSET(Matrix!$F$1,$H30 - 1,0)</f>
        <v xml:space="preserve">Inspection of vendor documentation or a demonstration by the vendor that details how software privileges are assigned in vendor systems. Ensure that principles of least privilege are met.
</v>
      </c>
      <c r="B30" s="62"/>
      <c r="C30" s="62"/>
      <c r="D30" s="62"/>
      <c r="E30" s="62"/>
      <c r="F30" s="55"/>
      <c r="G30" s="80"/>
      <c r="H30" s="40">
        <f>MATCH($A24,Matrix!$B$2:$B$70,0)+1</f>
        <v>4</v>
      </c>
    </row>
    <row r="31" spans="1:8" s="40" customFormat="1" x14ac:dyDescent="0.25">
      <c r="A31" s="69" t="str">
        <f>Matrix!$H$1</f>
        <v>Remarks</v>
      </c>
      <c r="B31" s="70"/>
      <c r="C31" s="70"/>
      <c r="D31" s="70"/>
      <c r="E31" s="70"/>
      <c r="F31" s="70"/>
      <c r="G31" s="80"/>
      <c r="H31" s="40">
        <f>MATCH($A24,Matrix!$B$2:$B$70,0)+1</f>
        <v>4</v>
      </c>
    </row>
    <row r="32" spans="1:8" s="40" customFormat="1" ht="49.5" customHeight="1" thickBot="1" x14ac:dyDescent="0.3">
      <c r="A32" s="66" t="str" cm="1">
        <f t="array" aca="1" ref="A32" ca="1">OFFSET(Matrix!$H$1,$H32 - 1,0)</f>
        <v>This principle underpins system security</v>
      </c>
      <c r="B32" s="67"/>
      <c r="C32" s="67"/>
      <c r="D32" s="67"/>
      <c r="E32" s="67"/>
      <c r="F32" s="68"/>
      <c r="G32" s="81"/>
      <c r="H32" s="40">
        <f>MATCH($A24,Matrix!$B$2:$B$70,0)+1</f>
        <v>4</v>
      </c>
    </row>
    <row r="33" spans="1:8" s="76" customFormat="1" ht="46.5" customHeight="1" thickBot="1" x14ac:dyDescent="0.3">
      <c r="A33" s="71"/>
      <c r="B33" s="71"/>
      <c r="C33" s="71"/>
      <c r="D33" s="71"/>
      <c r="E33" s="71"/>
      <c r="F33" s="71"/>
      <c r="G33" s="71"/>
      <c r="H33" s="71"/>
    </row>
    <row r="34" spans="1:8" s="39" customFormat="1" ht="17.25" customHeight="1" x14ac:dyDescent="0.25">
      <c r="A34" s="84" t="str">
        <f>Matrix!$B$1</f>
        <v>Ref #</v>
      </c>
      <c r="B34" s="85"/>
      <c r="C34" s="86" t="str">
        <f>Matrix!$C$1</f>
        <v>Security Controls</v>
      </c>
      <c r="D34" s="87"/>
      <c r="E34" s="86" t="str">
        <f>Matrix!$G$1</f>
        <v>Criticality:
High, Medium, or Low</v>
      </c>
      <c r="F34" s="87"/>
      <c r="G34" s="38" t="str">
        <f>Matrix!$E$1</f>
        <v xml:space="preserve">Public Requirements References/Descriptions </v>
      </c>
    </row>
    <row r="35" spans="1:8" s="40" customFormat="1" ht="15.75" customHeight="1" x14ac:dyDescent="0.25">
      <c r="A35" s="53" t="s">
        <v>14</v>
      </c>
      <c r="B35" s="54"/>
      <c r="C35" s="77" t="str" cm="1">
        <f t="array" aca="1" ref="C35" ca="1">OFFSET(Matrix!$C$1,$H35 - 1,0)</f>
        <v>Access Control</v>
      </c>
      <c r="D35" s="78"/>
      <c r="E35" s="77" t="str" cm="1">
        <f t="array" aca="1" ref="E35" ca="1">OFFSET(Matrix!$G$1, $H35 - 1,0)</f>
        <v>High</v>
      </c>
      <c r="F35" s="78"/>
      <c r="G35" s="79" t="str" cm="1">
        <f t="array" aca="1" ref="G35" ca="1">OFFSET(Matrix!$E$1,$H35 - 1,0)</f>
        <v>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AC-3 – ACCESS ENFORCEMENT 
The information system enforces approved authorizations for logical access to information and system resources in accordance with applicable access control policies.
FMCSA GDL 32 Make sure local wireless interfaces like Bluetooth or Wi-Fi don't provide admin access without authentication.</v>
      </c>
      <c r="H35" s="40">
        <f>MATCH($A35,Matrix!$B$2:$B$70,0)+1</f>
        <v>5</v>
      </c>
    </row>
    <row r="36" spans="1:8" s="40" customFormat="1" ht="17.25" customHeight="1" x14ac:dyDescent="0.25">
      <c r="A36" s="69" t="str">
        <f>Matrix!$A$1</f>
        <v>Applicable Component Categories</v>
      </c>
      <c r="B36" s="70"/>
      <c r="C36" s="70"/>
      <c r="D36" s="70"/>
      <c r="E36" s="70"/>
      <c r="F36" s="70"/>
      <c r="G36" s="80"/>
      <c r="H36" s="40">
        <f>MATCH($A35,Matrix!$B$2:$B$70,0)+1</f>
        <v>5</v>
      </c>
    </row>
    <row r="37" spans="1:8" s="40" customFormat="1" ht="76.5" customHeight="1" x14ac:dyDescent="0.25">
      <c r="A37" s="53" t="str" cm="1">
        <f t="array" aca="1" ref="A37" ca="1">OFFSET(Matrix!$A$1,$H37 - 1,0)</f>
        <v>Mobile App;
Physical In-Cab Device;
Connectivity/Communications;
Cloud or Back-end;</v>
      </c>
      <c r="B37" s="62"/>
      <c r="C37" s="62"/>
      <c r="D37" s="62"/>
      <c r="E37" s="62"/>
      <c r="F37" s="55"/>
      <c r="G37" s="80"/>
      <c r="H37" s="40">
        <f>MATCH($A35,Matrix!$B$2:$B$70,0)+1</f>
        <v>5</v>
      </c>
    </row>
    <row r="38" spans="1:8" s="40" customFormat="1" ht="17.25" customHeight="1" x14ac:dyDescent="0.25">
      <c r="A38" s="69" t="str">
        <f>Matrix!$D$1</f>
        <v>Requirement</v>
      </c>
      <c r="B38" s="70"/>
      <c r="C38" s="70"/>
      <c r="D38" s="70"/>
      <c r="E38" s="70"/>
      <c r="F38" s="70"/>
      <c r="G38" s="80"/>
      <c r="H38" s="40">
        <f>MATCH($A35,Matrix!$B$2:$B$70,0)+1</f>
        <v>5</v>
      </c>
    </row>
    <row r="39" spans="1:8" s="40" customFormat="1" ht="94.5" customHeight="1" x14ac:dyDescent="0.25">
      <c r="A39" s="53" t="str" cm="1">
        <f t="array" aca="1" ref="A39" ca="1">OFFSET(Matrix!$D$1,$H39 - 1,0)</f>
        <v>The vendor's system shall employ authentication to prevent unauthorized access to telematics systems and data.</v>
      </c>
      <c r="B39" s="62"/>
      <c r="C39" s="62"/>
      <c r="D39" s="62"/>
      <c r="E39" s="62"/>
      <c r="F39" s="55"/>
      <c r="G39" s="80"/>
      <c r="H39" s="40">
        <f>MATCH($A35,Matrix!$B$2:$B$70,0)+1</f>
        <v>5</v>
      </c>
    </row>
    <row r="40" spans="1:8" s="40" customFormat="1" x14ac:dyDescent="0.25">
      <c r="A40" s="82" t="str">
        <f>Matrix!$F$1</f>
        <v xml:space="preserve">Verification: Inspection, Demonstration, Test, or Analysis </v>
      </c>
      <c r="B40" s="83"/>
      <c r="C40" s="83"/>
      <c r="D40" s="83"/>
      <c r="E40" s="83"/>
      <c r="F40" s="83"/>
      <c r="G40" s="80"/>
      <c r="H40" s="40">
        <f>MATCH($A35,Matrix!$B$2:$B$70,0)+1</f>
        <v>5</v>
      </c>
    </row>
    <row r="41" spans="1:8" s="40" customFormat="1" ht="118.5" customHeight="1" x14ac:dyDescent="0.25">
      <c r="A41" s="53" t="str" cm="1">
        <f t="array" aca="1" ref="A41" ca="1">OFFSET(Matrix!$F$1,$H41 - 1,0)</f>
        <v>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v>
      </c>
      <c r="B41" s="62"/>
      <c r="C41" s="62"/>
      <c r="D41" s="62"/>
      <c r="E41" s="62"/>
      <c r="F41" s="55"/>
      <c r="G41" s="80"/>
      <c r="H41" s="40">
        <f>MATCH($A35,Matrix!$B$2:$B$70,0)+1</f>
        <v>5</v>
      </c>
    </row>
    <row r="42" spans="1:8" s="40" customFormat="1" ht="17.25" customHeight="1" x14ac:dyDescent="0.25">
      <c r="A42" s="69" t="str">
        <f>Matrix!$H$1</f>
        <v>Remarks</v>
      </c>
      <c r="B42" s="70"/>
      <c r="C42" s="70"/>
      <c r="D42" s="70"/>
      <c r="E42" s="70"/>
      <c r="F42" s="70"/>
      <c r="G42" s="80"/>
      <c r="H42" s="40">
        <f>MATCH($A35,Matrix!$B$2:$B$70,0)+1</f>
        <v>5</v>
      </c>
    </row>
    <row r="43" spans="1:8" s="40" customFormat="1" ht="84" customHeight="1" thickBot="1" x14ac:dyDescent="0.3">
      <c r="A43" s="66" t="str" cm="1">
        <f t="array" aca="1" ref="A43" ca="1">OFFSET(Matrix!$H$1,$H43 - 1,0)</f>
        <v xml:space="preserve"> Identity management is critical
e.g. PINs, single-sign on with carrier’s identity provider (SAML or other), vendor managed identity provider (SAML or other)</v>
      </c>
      <c r="B43" s="67"/>
      <c r="C43" s="67"/>
      <c r="D43" s="67"/>
      <c r="E43" s="67"/>
      <c r="F43" s="68"/>
      <c r="G43" s="81"/>
      <c r="H43" s="40">
        <f>MATCH($A35,Matrix!$B$2:$B$70,0)+1</f>
        <v>5</v>
      </c>
    </row>
    <row r="44" spans="1:8" s="76" customFormat="1" ht="46.5" customHeight="1" thickBot="1" x14ac:dyDescent="0.3">
      <c r="A44" s="71"/>
      <c r="B44" s="71"/>
      <c r="C44" s="71"/>
      <c r="D44" s="71"/>
      <c r="E44" s="71"/>
      <c r="F44" s="71"/>
      <c r="G44" s="71"/>
      <c r="H44" s="71"/>
    </row>
    <row r="45" spans="1:8" s="39" customFormat="1" x14ac:dyDescent="0.25">
      <c r="A45" s="84" t="str">
        <f>Matrix!$B$1</f>
        <v>Ref #</v>
      </c>
      <c r="B45" s="85"/>
      <c r="C45" s="86" t="str">
        <f>Matrix!$C$1</f>
        <v>Security Controls</v>
      </c>
      <c r="D45" s="87"/>
      <c r="E45" s="86" t="str">
        <f>Matrix!$G$1</f>
        <v>Criticality:
High, Medium, or Low</v>
      </c>
      <c r="F45" s="87"/>
      <c r="G45" s="38" t="str">
        <f>Matrix!$E$1</f>
        <v xml:space="preserve">Public Requirements References/Descriptions </v>
      </c>
    </row>
    <row r="46" spans="1:8" s="40" customFormat="1" ht="15.75" customHeight="1" x14ac:dyDescent="0.25">
      <c r="A46" s="53" t="s">
        <v>17</v>
      </c>
      <c r="B46" s="54"/>
      <c r="C46" s="77" t="str" cm="1">
        <f t="array" aca="1" ref="C46" ca="1">OFFSET(Matrix!$C$1,$H46 - 1,0)</f>
        <v>Access Control</v>
      </c>
      <c r="D46" s="78"/>
      <c r="E46" s="77" t="str" cm="1">
        <f t="array" aca="1" ref="E46" ca="1">OFFSET(Matrix!$G$1, $H46 - 1,0)</f>
        <v>Medium</v>
      </c>
      <c r="F46" s="78"/>
      <c r="G46" s="79" t="str" cm="1">
        <f t="array" aca="1" ref="G46" ca="1">OFFSET(Matrix!$E$1,$H46 - 1,0)</f>
        <v>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
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v>
      </c>
      <c r="H46" s="40">
        <f>MATCH($A46,Matrix!$B$2:$B$70,0)+1</f>
        <v>6</v>
      </c>
    </row>
    <row r="47" spans="1:8" s="40" customFormat="1" x14ac:dyDescent="0.25">
      <c r="A47" s="69" t="str">
        <f>Matrix!$A$1</f>
        <v>Applicable Component Categories</v>
      </c>
      <c r="B47" s="70"/>
      <c r="C47" s="70"/>
      <c r="D47" s="70"/>
      <c r="E47" s="70"/>
      <c r="F47" s="70"/>
      <c r="G47" s="80"/>
      <c r="H47" s="40">
        <f>MATCH($A46,Matrix!$B$2:$B$70,0)+1</f>
        <v>6</v>
      </c>
    </row>
    <row r="48" spans="1:8" s="40" customFormat="1" ht="76.5" customHeight="1" x14ac:dyDescent="0.25">
      <c r="A48" s="53" t="str" cm="1">
        <f t="array" aca="1" ref="A48" ca="1">OFFSET(Matrix!$A$1,$H48 - 1,0)</f>
        <v>Mobile App;
Physical In-Cab Device;
Connectivity/Communications;
Cloud or Back-end;</v>
      </c>
      <c r="B48" s="62"/>
      <c r="C48" s="62"/>
      <c r="D48" s="62"/>
      <c r="E48" s="62"/>
      <c r="F48" s="55"/>
      <c r="G48" s="80"/>
      <c r="H48" s="40">
        <f>MATCH($A46,Matrix!$B$2:$B$70,0)+1</f>
        <v>6</v>
      </c>
    </row>
    <row r="49" spans="1:8" s="40" customFormat="1" x14ac:dyDescent="0.25">
      <c r="A49" s="69" t="str">
        <f>Matrix!$D$1</f>
        <v>Requirement</v>
      </c>
      <c r="B49" s="70"/>
      <c r="C49" s="70"/>
      <c r="D49" s="70"/>
      <c r="E49" s="70"/>
      <c r="F49" s="70"/>
      <c r="G49" s="80"/>
      <c r="H49" s="40">
        <f>MATCH($A46,Matrix!$B$2:$B$70,0)+1</f>
        <v>6</v>
      </c>
    </row>
    <row r="50" spans="1:8" s="40" customFormat="1" ht="94.5" customHeight="1" x14ac:dyDescent="0.25">
      <c r="A50" s="53" t="str" cm="1">
        <f t="array" aca="1" ref="A50" ca="1">OFFSET(Matrix!$D$1,$H50 - 1,0)</f>
        <v>The vendor shall identify all instances where the telematics system includes actions that cannot support access authentication and/or execute with elevated privileges</v>
      </c>
      <c r="B50" s="62"/>
      <c r="C50" s="62"/>
      <c r="D50" s="62"/>
      <c r="E50" s="62"/>
      <c r="F50" s="55"/>
      <c r="G50" s="80"/>
      <c r="H50" s="40">
        <f>MATCH($A46,Matrix!$B$2:$B$70,0)+1</f>
        <v>6</v>
      </c>
    </row>
    <row r="51" spans="1:8" s="40" customFormat="1" x14ac:dyDescent="0.25">
      <c r="A51" s="82" t="str">
        <f>Matrix!$F$1</f>
        <v xml:space="preserve">Verification: Inspection, Demonstration, Test, or Analysis </v>
      </c>
      <c r="B51" s="83"/>
      <c r="C51" s="83"/>
      <c r="D51" s="83"/>
      <c r="E51" s="83"/>
      <c r="F51" s="83"/>
      <c r="G51" s="80"/>
      <c r="H51" s="40">
        <f>MATCH($A46,Matrix!$B$2:$B$70,0)+1</f>
        <v>6</v>
      </c>
    </row>
    <row r="52" spans="1:8" s="40" customFormat="1" ht="94.5" customHeight="1" x14ac:dyDescent="0.25">
      <c r="A52" s="53" t="str" cm="1">
        <f t="array" aca="1" ref="A52" ca="1">OFFSET(Matrix!$F$1,$H52 - 1,0)</f>
        <v>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v>
      </c>
      <c r="B52" s="62"/>
      <c r="C52" s="62"/>
      <c r="D52" s="62"/>
      <c r="E52" s="62"/>
      <c r="F52" s="55"/>
      <c r="G52" s="80"/>
      <c r="H52" s="40">
        <f>MATCH($A46,Matrix!$B$2:$B$70,0)+1</f>
        <v>6</v>
      </c>
    </row>
    <row r="53" spans="1:8" s="40" customFormat="1" x14ac:dyDescent="0.25">
      <c r="A53" s="69" t="str">
        <f>Matrix!$H$1</f>
        <v>Remarks</v>
      </c>
      <c r="B53" s="70"/>
      <c r="C53" s="70"/>
      <c r="D53" s="70"/>
      <c r="E53" s="70"/>
      <c r="F53" s="70"/>
      <c r="G53" s="80"/>
      <c r="H53" s="40">
        <f>MATCH($A46,Matrix!$B$2:$B$70,0)+1</f>
        <v>6</v>
      </c>
    </row>
    <row r="54" spans="1:8" s="40" customFormat="1" ht="49.5" customHeight="1" thickBot="1" x14ac:dyDescent="0.3">
      <c r="A54" s="66" t="str" cm="1">
        <f t="array" aca="1" ref="A54" ca="1">OFFSET(Matrix!$H$1,$H54 - 1,0)</f>
        <v>-</v>
      </c>
      <c r="B54" s="67"/>
      <c r="C54" s="67"/>
      <c r="D54" s="67"/>
      <c r="E54" s="67"/>
      <c r="F54" s="68"/>
      <c r="G54" s="81"/>
      <c r="H54" s="40">
        <f>MATCH($A46,Matrix!$B$2:$B$70,0)+1</f>
        <v>6</v>
      </c>
    </row>
    <row r="55" spans="1:8" s="76" customFormat="1" ht="46.5" customHeight="1" thickBot="1" x14ac:dyDescent="0.3">
      <c r="A55" s="71"/>
      <c r="B55" s="71"/>
      <c r="C55" s="71"/>
      <c r="D55" s="71"/>
      <c r="E55" s="71"/>
      <c r="F55" s="71"/>
      <c r="G55" s="71"/>
      <c r="H55" s="71"/>
    </row>
    <row r="56" spans="1:8" s="39" customFormat="1" ht="17.25" customHeight="1" x14ac:dyDescent="0.25">
      <c r="A56" s="84" t="str">
        <f>Matrix!$B$1</f>
        <v>Ref #</v>
      </c>
      <c r="B56" s="85"/>
      <c r="C56" s="86" t="str">
        <f>Matrix!$C$1</f>
        <v>Security Controls</v>
      </c>
      <c r="D56" s="87"/>
      <c r="E56" s="86" t="str">
        <f>Matrix!$G$1</f>
        <v>Criticality:
High, Medium, or Low</v>
      </c>
      <c r="F56" s="87"/>
      <c r="G56" s="38" t="str">
        <f>Matrix!$E$1</f>
        <v xml:space="preserve">Public Requirements References/Descriptions </v>
      </c>
    </row>
    <row r="57" spans="1:8" s="40" customFormat="1" ht="15.75" customHeight="1" x14ac:dyDescent="0.25">
      <c r="A57" s="53" t="s">
        <v>20</v>
      </c>
      <c r="B57" s="54"/>
      <c r="C57" s="77" t="str" cm="1">
        <f t="array" aca="1" ref="C57" ca="1">OFFSET(Matrix!$C$1,$H57 - 1,0)</f>
        <v>Access Control</v>
      </c>
      <c r="D57" s="78"/>
      <c r="E57" s="77" t="str" cm="1">
        <f t="array" aca="1" ref="E57" ca="1">OFFSET(Matrix!$G$1, $H57 - 1,0)</f>
        <v>Medium</v>
      </c>
      <c r="F57" s="78"/>
      <c r="G57" s="79" t="str" cm="1">
        <f t="array" aca="1" ref="G57" ca="1">OFFSET(Matrix!$E$1,$H57 - 1,0)</f>
        <v>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v>
      </c>
      <c r="H57" s="40">
        <f>MATCH($A57,Matrix!$B$2:$B$70,0)+1</f>
        <v>7</v>
      </c>
    </row>
    <row r="58" spans="1:8" s="40" customFormat="1" ht="17.25" customHeight="1" x14ac:dyDescent="0.25">
      <c r="A58" s="69" t="str">
        <f>Matrix!$A$1</f>
        <v>Applicable Component Categories</v>
      </c>
      <c r="B58" s="70"/>
      <c r="C58" s="70"/>
      <c r="D58" s="70"/>
      <c r="E58" s="70"/>
      <c r="F58" s="70"/>
      <c r="G58" s="80"/>
      <c r="H58" s="40">
        <f>MATCH($A57,Matrix!$B$2:$B$70,0)+1</f>
        <v>7</v>
      </c>
    </row>
    <row r="59" spans="1:8" s="40" customFormat="1" ht="76.5" customHeight="1" x14ac:dyDescent="0.25">
      <c r="A59" s="53" t="str" cm="1">
        <f t="array" aca="1" ref="A59" ca="1">OFFSET(Matrix!$A$1,$H59 - 1,0)</f>
        <v>Mobile App;
Physical In-Cab Device;
Connectivity/Communications;
Cloud or Back-end;</v>
      </c>
      <c r="B59" s="62"/>
      <c r="C59" s="62"/>
      <c r="D59" s="62"/>
      <c r="E59" s="62"/>
      <c r="F59" s="55"/>
      <c r="G59" s="80"/>
      <c r="H59" s="40">
        <f>MATCH($A57,Matrix!$B$2:$B$70,0)+1</f>
        <v>7</v>
      </c>
    </row>
    <row r="60" spans="1:8" s="40" customFormat="1" ht="17.25" customHeight="1" x14ac:dyDescent="0.25">
      <c r="A60" s="69" t="str">
        <f>Matrix!$D$1</f>
        <v>Requirement</v>
      </c>
      <c r="B60" s="70"/>
      <c r="C60" s="70"/>
      <c r="D60" s="70"/>
      <c r="E60" s="70"/>
      <c r="F60" s="70"/>
      <c r="G60" s="80"/>
      <c r="H60" s="40">
        <f>MATCH($A57,Matrix!$B$2:$B$70,0)+1</f>
        <v>7</v>
      </c>
    </row>
    <row r="61" spans="1:8" s="40" customFormat="1" ht="94.5" customHeight="1" x14ac:dyDescent="0.25">
      <c r="A61" s="53" t="str" cm="1">
        <f t="array" aca="1" ref="A61" ca="1">OFFSET(Matrix!$D$1,$H61 - 1,0)</f>
        <v>Identifying information about the connected devices will not be made available without authentication first.</v>
      </c>
      <c r="B61" s="62"/>
      <c r="C61" s="62"/>
      <c r="D61" s="62"/>
      <c r="E61" s="62"/>
      <c r="F61" s="55"/>
      <c r="G61" s="80"/>
      <c r="H61" s="40">
        <f>MATCH($A57,Matrix!$B$2:$B$70,0)+1</f>
        <v>7</v>
      </c>
    </row>
    <row r="62" spans="1:8" s="40" customFormat="1" x14ac:dyDescent="0.25">
      <c r="A62" s="82" t="str">
        <f>Matrix!$F$1</f>
        <v xml:space="preserve">Verification: Inspection, Demonstration, Test, or Analysis </v>
      </c>
      <c r="B62" s="83"/>
      <c r="C62" s="83"/>
      <c r="D62" s="83"/>
      <c r="E62" s="83"/>
      <c r="F62" s="83"/>
      <c r="G62" s="80"/>
      <c r="H62" s="40">
        <f>MATCH($A57,Matrix!$B$2:$B$70,0)+1</f>
        <v>7</v>
      </c>
    </row>
    <row r="63" spans="1:8" s="40" customFormat="1" ht="94.5" customHeight="1" x14ac:dyDescent="0.25">
      <c r="A63" s="53" t="str" cm="1">
        <f t="array" aca="1" ref="A63" ca="1">OFFSET(Matrix!$F$1,$H63 - 1,0)</f>
        <v>Inspection of vendor-supplied documentation listing system actions and interfaces that do not require authentication. Ensure that no information leaks are possible from these unauthenticated actions.</v>
      </c>
      <c r="B63" s="62"/>
      <c r="C63" s="62"/>
      <c r="D63" s="62"/>
      <c r="E63" s="62"/>
      <c r="F63" s="55"/>
      <c r="G63" s="80"/>
      <c r="H63" s="40">
        <f>MATCH($A57,Matrix!$B$2:$B$70,0)+1</f>
        <v>7</v>
      </c>
    </row>
    <row r="64" spans="1:8" s="40" customFormat="1" ht="17.25" customHeight="1" x14ac:dyDescent="0.25">
      <c r="A64" s="69" t="str">
        <f>Matrix!$H$1</f>
        <v>Remarks</v>
      </c>
      <c r="B64" s="70"/>
      <c r="C64" s="70"/>
      <c r="D64" s="70"/>
      <c r="E64" s="70"/>
      <c r="F64" s="70"/>
      <c r="G64" s="80"/>
      <c r="H64" s="40">
        <f>MATCH($A57,Matrix!$B$2:$B$70,0)+1</f>
        <v>7</v>
      </c>
    </row>
    <row r="65" spans="1:8" s="40" customFormat="1" ht="67.5" customHeight="1" thickBot="1" x14ac:dyDescent="0.3">
      <c r="A65" s="66" t="str" cm="1">
        <f t="array" aca="1" ref="A65" ca="1">OFFSET(Matrix!$H$1,$H65 - 1,0)</f>
        <v>e.g. it should not be possible to identify the device type nor firmware version by port scanning a connected device. Also, it should not be able to determine that a vehicle is operational or not via non-authorized connections.</v>
      </c>
      <c r="B65" s="67"/>
      <c r="C65" s="67"/>
      <c r="D65" s="67"/>
      <c r="E65" s="67"/>
      <c r="F65" s="68"/>
      <c r="G65" s="81"/>
      <c r="H65" s="40">
        <f>MATCH($A57,Matrix!$B$2:$B$70,0)+1</f>
        <v>7</v>
      </c>
    </row>
    <row r="66" spans="1:8" s="76" customFormat="1" ht="46.5" customHeight="1" thickBot="1" x14ac:dyDescent="0.3">
      <c r="A66" s="71"/>
      <c r="B66" s="71"/>
      <c r="C66" s="71"/>
      <c r="D66" s="71"/>
      <c r="E66" s="71"/>
      <c r="F66" s="71"/>
      <c r="G66" s="71"/>
      <c r="H66" s="71"/>
    </row>
    <row r="67" spans="1:8" s="39" customFormat="1" x14ac:dyDescent="0.25">
      <c r="A67" s="84" t="str">
        <f>Matrix!$B$1</f>
        <v>Ref #</v>
      </c>
      <c r="B67" s="85"/>
      <c r="C67" s="86" t="str">
        <f>Matrix!$C$1</f>
        <v>Security Controls</v>
      </c>
      <c r="D67" s="87"/>
      <c r="E67" s="86" t="str">
        <f>Matrix!$G$1</f>
        <v>Criticality:
High, Medium, or Low</v>
      </c>
      <c r="F67" s="87"/>
      <c r="G67" s="38" t="str">
        <f>Matrix!$E$1</f>
        <v xml:space="preserve">Public Requirements References/Descriptions </v>
      </c>
    </row>
    <row r="68" spans="1:8" s="40" customFormat="1" ht="15.75" customHeight="1" x14ac:dyDescent="0.25">
      <c r="A68" s="53" t="s">
        <v>23</v>
      </c>
      <c r="B68" s="54"/>
      <c r="C68" s="77" t="str" cm="1">
        <f t="array" aca="1" ref="C68" ca="1">OFFSET(Matrix!$C$1,$H68 - 1,0)</f>
        <v>Access Control</v>
      </c>
      <c r="D68" s="78"/>
      <c r="E68" s="77" t="str" cm="1">
        <f t="array" aca="1" ref="E68" ca="1">OFFSET(Matrix!$G$1, $H68 - 1,0)</f>
        <v>Medium</v>
      </c>
      <c r="F68" s="78"/>
      <c r="G68" s="79" t="str" cm="1">
        <f t="array" aca="1" ref="G68" ca="1">OFFSET(Matrix!$E$1,$H68 - 1,0)</f>
        <v>NIST 800-53 AC-17 – REMOTE ACCESS 
The organization:
a. Establishes and documents usage restrictions, configuration/connection requirements, and implementation guidance for each type of remote access allowed; and
b. Authorizes remote access to the information system prior to allowing such connections.</v>
      </c>
      <c r="H68" s="40">
        <f>MATCH($A68,Matrix!$B$2:$B$70,0)+1</f>
        <v>8</v>
      </c>
    </row>
    <row r="69" spans="1:8" s="40" customFormat="1" x14ac:dyDescent="0.25">
      <c r="A69" s="69" t="str">
        <f>Matrix!$A$1</f>
        <v>Applicable Component Categories</v>
      </c>
      <c r="B69" s="70"/>
      <c r="C69" s="70"/>
      <c r="D69" s="70"/>
      <c r="E69" s="70"/>
      <c r="F69" s="70"/>
      <c r="G69" s="80"/>
      <c r="H69" s="40">
        <f>MATCH($A68,Matrix!$B$2:$B$70,0)+1</f>
        <v>8</v>
      </c>
    </row>
    <row r="70" spans="1:8" s="40" customFormat="1" ht="76.5" customHeight="1" x14ac:dyDescent="0.25">
      <c r="A70" s="53" t="str" cm="1">
        <f t="array" aca="1" ref="A70" ca="1">OFFSET(Matrix!$A$1,$H70 - 1,0)</f>
        <v>Mobile App;
Physical In-Cab Device;
Connectivity/Communications;
Cloud or Back-end;</v>
      </c>
      <c r="B70" s="62"/>
      <c r="C70" s="62"/>
      <c r="D70" s="62"/>
      <c r="E70" s="62"/>
      <c r="F70" s="55"/>
      <c r="G70" s="80"/>
      <c r="H70" s="40">
        <f>MATCH($A68,Matrix!$B$2:$B$70,0)+1</f>
        <v>8</v>
      </c>
    </row>
    <row r="71" spans="1:8" s="40" customFormat="1" x14ac:dyDescent="0.25">
      <c r="A71" s="69" t="str">
        <f>Matrix!$D$1</f>
        <v>Requirement</v>
      </c>
      <c r="B71" s="70"/>
      <c r="C71" s="70"/>
      <c r="D71" s="70"/>
      <c r="E71" s="70"/>
      <c r="F71" s="70"/>
      <c r="G71" s="80"/>
      <c r="H71" s="40">
        <f>MATCH($A68,Matrix!$B$2:$B$70,0)+1</f>
        <v>8</v>
      </c>
    </row>
    <row r="72" spans="1:8" s="40" customFormat="1" ht="94.5" customHeight="1" x14ac:dyDescent="0.25">
      <c r="A72" s="53" t="str" cm="1">
        <f t="array" aca="1" ref="A72" ca="1">OFFSET(Matrix!$D$1,$H72 - 1,0)</f>
        <v>All remote access methods and possible remote actions to/on telematics system shall be documented.</v>
      </c>
      <c r="B72" s="62"/>
      <c r="C72" s="62"/>
      <c r="D72" s="62"/>
      <c r="E72" s="62"/>
      <c r="F72" s="55"/>
      <c r="G72" s="80"/>
      <c r="H72" s="40">
        <f>MATCH($A68,Matrix!$B$2:$B$70,0)+1</f>
        <v>8</v>
      </c>
    </row>
    <row r="73" spans="1:8" s="40" customFormat="1" x14ac:dyDescent="0.25">
      <c r="A73" s="82" t="str">
        <f>Matrix!$F$1</f>
        <v xml:space="preserve">Verification: Inspection, Demonstration, Test, or Analysis </v>
      </c>
      <c r="B73" s="83"/>
      <c r="C73" s="83"/>
      <c r="D73" s="83"/>
      <c r="E73" s="83"/>
      <c r="F73" s="83"/>
      <c r="G73" s="80"/>
      <c r="H73" s="40">
        <f>MATCH($A68,Matrix!$B$2:$B$70,0)+1</f>
        <v>8</v>
      </c>
    </row>
    <row r="74" spans="1:8" s="40" customFormat="1" ht="94.5" customHeight="1" x14ac:dyDescent="0.25">
      <c r="A74" s="53" t="str" cm="1">
        <f t="array" aca="1" ref="A74" ca="1">OFFSET(Matrix!$F$1,$H74 - 1,0)</f>
        <v>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v>
      </c>
      <c r="B74" s="62"/>
      <c r="C74" s="62"/>
      <c r="D74" s="62"/>
      <c r="E74" s="62"/>
      <c r="F74" s="55"/>
      <c r="G74" s="80"/>
      <c r="H74" s="40">
        <f>MATCH($A68,Matrix!$B$2:$B$70,0)+1</f>
        <v>8</v>
      </c>
    </row>
    <row r="75" spans="1:8" s="40" customFormat="1" x14ac:dyDescent="0.25">
      <c r="A75" s="69" t="str">
        <f>Matrix!$H$1</f>
        <v>Remarks</v>
      </c>
      <c r="B75" s="70"/>
      <c r="C75" s="70"/>
      <c r="D75" s="70"/>
      <c r="E75" s="70"/>
      <c r="F75" s="70"/>
      <c r="G75" s="80"/>
      <c r="H75" s="40">
        <f>MATCH($A68,Matrix!$B$2:$B$70,0)+1</f>
        <v>8</v>
      </c>
    </row>
    <row r="76" spans="1:8" s="40" customFormat="1" ht="49.5" customHeight="1" thickBot="1" x14ac:dyDescent="0.3">
      <c r="A76" s="66" t="str" cm="1">
        <f t="array" aca="1" ref="A76" ca="1">OFFSET(Matrix!$H$1,$H76 - 1,0)</f>
        <v>-</v>
      </c>
      <c r="B76" s="67"/>
      <c r="C76" s="67"/>
      <c r="D76" s="67"/>
      <c r="E76" s="67"/>
      <c r="F76" s="68"/>
      <c r="G76" s="81"/>
      <c r="H76" s="40">
        <f>MATCH($A68,Matrix!$B$2:$B$70,0)+1</f>
        <v>8</v>
      </c>
    </row>
    <row r="77" spans="1:8" s="76" customFormat="1" ht="46.5" customHeight="1" thickBot="1" x14ac:dyDescent="0.3">
      <c r="A77" s="71"/>
      <c r="B77" s="71"/>
      <c r="C77" s="71"/>
      <c r="D77" s="71"/>
      <c r="E77" s="71"/>
      <c r="F77" s="71"/>
      <c r="G77" s="71"/>
      <c r="H77" s="71"/>
    </row>
    <row r="78" spans="1:8" s="39" customFormat="1" ht="17.25" customHeight="1" x14ac:dyDescent="0.25">
      <c r="A78" s="84" t="str">
        <f>Matrix!$B$1</f>
        <v>Ref #</v>
      </c>
      <c r="B78" s="85"/>
      <c r="C78" s="86" t="str">
        <f>Matrix!$C$1</f>
        <v>Security Controls</v>
      </c>
      <c r="D78" s="87"/>
      <c r="E78" s="86" t="str">
        <f>Matrix!$G$1</f>
        <v>Criticality:
High, Medium, or Low</v>
      </c>
      <c r="F78" s="87"/>
      <c r="G78" s="38" t="str">
        <f>Matrix!$E$1</f>
        <v xml:space="preserve">Public Requirements References/Descriptions </v>
      </c>
    </row>
    <row r="79" spans="1:8" s="40" customFormat="1" ht="15.75" customHeight="1" x14ac:dyDescent="0.25">
      <c r="A79" s="53" t="s">
        <v>26</v>
      </c>
      <c r="B79" s="54"/>
      <c r="C79" s="77" t="str" cm="1">
        <f t="array" aca="1" ref="C79" ca="1">OFFSET(Matrix!$C$1,$H79 - 1,0)</f>
        <v>Access Control</v>
      </c>
      <c r="D79" s="78"/>
      <c r="E79" s="77" t="str" cm="1">
        <f t="array" aca="1" ref="E79" ca="1">OFFSET(Matrix!$G$1, $H79 - 1,0)</f>
        <v>Medium</v>
      </c>
      <c r="F79" s="78"/>
      <c r="G79" s="79" t="str" cm="1">
        <f t="array" aca="1" ref="G79" ca="1">OFFSET(Matrix!$E$1,$H79 - 1,0)</f>
        <v>NIST 800-53 AC-18 – WIRELESS ACCESS 
The organization:
a. Establishes usage restrictions, configuration/connection requirements, and implementation guidance for wireless access; and
b. Authorizes wireless access to the information system prior to allowing such connections.</v>
      </c>
      <c r="H79" s="40">
        <f>MATCH($A79,Matrix!$B$2:$B$70,0)+1</f>
        <v>9</v>
      </c>
    </row>
    <row r="80" spans="1:8" s="40" customFormat="1" ht="17.25" customHeight="1" x14ac:dyDescent="0.25">
      <c r="A80" s="69" t="str">
        <f>Matrix!$A$1</f>
        <v>Applicable Component Categories</v>
      </c>
      <c r="B80" s="70"/>
      <c r="C80" s="70"/>
      <c r="D80" s="70"/>
      <c r="E80" s="70"/>
      <c r="F80" s="70"/>
      <c r="G80" s="80"/>
      <c r="H80" s="40">
        <f>MATCH($A79,Matrix!$B$2:$B$70,0)+1</f>
        <v>9</v>
      </c>
    </row>
    <row r="81" spans="1:8" s="40" customFormat="1" ht="76.5" customHeight="1" x14ac:dyDescent="0.25">
      <c r="A81" s="53" t="str" cm="1">
        <f t="array" aca="1" ref="A81" ca="1">OFFSET(Matrix!$A$1,$H81 - 1,0)</f>
        <v>Physical In-Cab Device;
Connectivity/Communications;</v>
      </c>
      <c r="B81" s="62"/>
      <c r="C81" s="62"/>
      <c r="D81" s="62"/>
      <c r="E81" s="62"/>
      <c r="F81" s="55"/>
      <c r="G81" s="80"/>
      <c r="H81" s="40">
        <f>MATCH($A79,Matrix!$B$2:$B$70,0)+1</f>
        <v>9</v>
      </c>
    </row>
    <row r="82" spans="1:8" s="40" customFormat="1" ht="17.25" customHeight="1" x14ac:dyDescent="0.25">
      <c r="A82" s="69" t="str">
        <f>Matrix!$D$1</f>
        <v>Requirement</v>
      </c>
      <c r="B82" s="70"/>
      <c r="C82" s="70"/>
      <c r="D82" s="70"/>
      <c r="E82" s="70"/>
      <c r="F82" s="70"/>
      <c r="G82" s="80"/>
      <c r="H82" s="40">
        <f>MATCH($A79,Matrix!$B$2:$B$70,0)+1</f>
        <v>9</v>
      </c>
    </row>
    <row r="83" spans="1:8" s="40" customFormat="1" ht="94.5" customHeight="1" x14ac:dyDescent="0.25">
      <c r="A83" s="53" t="str" cm="1">
        <f t="array" aca="1" ref="A83" ca="1">OFFSET(Matrix!$D$1,$H83 - 1,0)</f>
        <v>For all components of the system, the vendor shall provide a listing of all wireless communications interfaces of the system and specify how the interfaces can be configured and/or disabled.</v>
      </c>
      <c r="B83" s="62"/>
      <c r="C83" s="62"/>
      <c r="D83" s="62"/>
      <c r="E83" s="62"/>
      <c r="F83" s="55"/>
      <c r="G83" s="80"/>
      <c r="H83" s="40">
        <f>MATCH($A79,Matrix!$B$2:$B$70,0)+1</f>
        <v>9</v>
      </c>
    </row>
    <row r="84" spans="1:8" s="40" customFormat="1" x14ac:dyDescent="0.25">
      <c r="A84" s="82" t="str">
        <f>Matrix!$F$1</f>
        <v xml:space="preserve">Verification: Inspection, Demonstration, Test, or Analysis </v>
      </c>
      <c r="B84" s="83"/>
      <c r="C84" s="83"/>
      <c r="D84" s="83"/>
      <c r="E84" s="83"/>
      <c r="F84" s="83"/>
      <c r="G84" s="80"/>
      <c r="H84" s="40">
        <f>MATCH($A79,Matrix!$B$2:$B$70,0)+1</f>
        <v>9</v>
      </c>
    </row>
    <row r="85" spans="1:8" s="40" customFormat="1" ht="104.25" customHeight="1" x14ac:dyDescent="0.25">
      <c r="A85" s="53" t="str" cm="1">
        <f t="array" aca="1" ref="A85" ca="1">OFFSET(Matrix!$F$1,$H85 - 1,0)</f>
        <v>Inspection of vendor-supplied documentation detailing what wireless communications hardware is present, which wireless communications methods can be disabled, and how wireless communications enablement or disablement is managed.</v>
      </c>
      <c r="B85" s="62"/>
      <c r="C85" s="62"/>
      <c r="D85" s="62"/>
      <c r="E85" s="62"/>
      <c r="F85" s="55"/>
      <c r="G85" s="80"/>
      <c r="H85" s="40">
        <f>MATCH($A79,Matrix!$B$2:$B$70,0)+1</f>
        <v>9</v>
      </c>
    </row>
    <row r="86" spans="1:8" s="40" customFormat="1" ht="17.25" customHeight="1" x14ac:dyDescent="0.25">
      <c r="A86" s="69" t="str">
        <f>Matrix!$H$1</f>
        <v>Remarks</v>
      </c>
      <c r="B86" s="70"/>
      <c r="C86" s="70"/>
      <c r="D86" s="70"/>
      <c r="E86" s="70"/>
      <c r="F86" s="70"/>
      <c r="G86" s="80"/>
      <c r="H86" s="40">
        <f>MATCH($A79,Matrix!$B$2:$B$70,0)+1</f>
        <v>9</v>
      </c>
    </row>
    <row r="87" spans="1:8" s="40" customFormat="1" ht="72" customHeight="1" thickBot="1" x14ac:dyDescent="0.3">
      <c r="A87" s="66" t="str" cm="1">
        <f t="array" aca="1" ref="A87" ca="1">OFFSET(Matrix!$H$1,$H87 - 1,0)</f>
        <v>e.g. Bluetooth, cellular, satellite, Wi-Fi hotspot, Wi-Fi client, infrared, NFC, RFID</v>
      </c>
      <c r="B87" s="67"/>
      <c r="C87" s="67"/>
      <c r="D87" s="67"/>
      <c r="E87" s="67"/>
      <c r="F87" s="68"/>
      <c r="G87" s="81"/>
      <c r="H87" s="40">
        <f>MATCH($A79,Matrix!$B$2:$B$70,0)+1</f>
        <v>9</v>
      </c>
    </row>
    <row r="88" spans="1:8" s="71" customFormat="1" ht="46.5" customHeight="1" thickBot="1" x14ac:dyDescent="0.3"/>
    <row r="89" spans="1:8" s="39" customFormat="1" ht="17.25" customHeight="1" x14ac:dyDescent="0.25">
      <c r="A89" s="72" t="str">
        <f>Matrix!$B$1</f>
        <v>Ref #</v>
      </c>
      <c r="B89" s="73"/>
      <c r="C89" s="74" t="str">
        <f>Matrix!$C$1</f>
        <v>Security Controls</v>
      </c>
      <c r="D89" s="75"/>
      <c r="E89" s="74" t="str">
        <f>Matrix!$G$1</f>
        <v>Criticality:
High, Medium, or Low</v>
      </c>
      <c r="F89" s="75"/>
      <c r="G89" s="38" t="str">
        <f>Matrix!$E$1</f>
        <v xml:space="preserve">Public Requirements References/Descriptions </v>
      </c>
    </row>
    <row r="90" spans="1:8" s="40" customFormat="1" ht="15.75" customHeight="1" x14ac:dyDescent="0.25">
      <c r="A90" s="53" t="s">
        <v>354</v>
      </c>
      <c r="B90" s="54"/>
      <c r="C90" s="53" t="str" cm="1">
        <f t="array" aca="1" ref="C90" ca="1">OFFSET(Matrix!$C$1,$H90 - 1,0)</f>
        <v>Access Control</v>
      </c>
      <c r="D90" s="54"/>
      <c r="E90" s="53" t="str" cm="1">
        <f t="array" aca="1" ref="E90" ca="1">OFFSET(Matrix!$G$1, $H90 - 1,0)</f>
        <v>Medium</v>
      </c>
      <c r="F90" s="55"/>
      <c r="G90" s="56" t="str" cm="1">
        <f t="array" aca="1" ref="G90" ca="1">OFFSET(Matrix!$E$1,$H90 - 1,0)</f>
        <v>[GDL 39] Only use WPA2 authentication / encryption. Never use WEP, WPS, or “open” Wi-Fi.</v>
      </c>
      <c r="H90" s="40">
        <f>MATCH($A90,Matrix!$B$2:$B$70,0)+1</f>
        <v>10</v>
      </c>
    </row>
    <row r="91" spans="1:8" s="40" customFormat="1" ht="17.25" customHeight="1" x14ac:dyDescent="0.25">
      <c r="A91" s="59" t="str">
        <f>Matrix!$A$1</f>
        <v>Applicable Component Categories</v>
      </c>
      <c r="B91" s="60"/>
      <c r="C91" s="60"/>
      <c r="D91" s="60"/>
      <c r="E91" s="60"/>
      <c r="F91" s="61"/>
      <c r="G91" s="57"/>
      <c r="H91" s="40">
        <f>MATCH($A90,Matrix!$B$2:$B$70,0)+1</f>
        <v>10</v>
      </c>
    </row>
    <row r="92" spans="1:8" s="40" customFormat="1" ht="76.5" customHeight="1" x14ac:dyDescent="0.25">
      <c r="A92" s="53" t="str" cm="1">
        <f t="array" aca="1" ref="A92" ca="1">OFFSET(Matrix!$A$1,$H92 - 1,0)</f>
        <v>Physical In-Cab Device;
Connectivity/Communications;</v>
      </c>
      <c r="B92" s="62"/>
      <c r="C92" s="62"/>
      <c r="D92" s="62"/>
      <c r="E92" s="62"/>
      <c r="F92" s="55"/>
      <c r="G92" s="57"/>
      <c r="H92" s="40">
        <f>MATCH($A90,Matrix!$B$2:$B$70,0)+1</f>
        <v>10</v>
      </c>
    </row>
    <row r="93" spans="1:8" s="40" customFormat="1" ht="17.25" customHeight="1" x14ac:dyDescent="0.25">
      <c r="A93" s="59" t="str">
        <f>Matrix!$D$1</f>
        <v>Requirement</v>
      </c>
      <c r="B93" s="60"/>
      <c r="C93" s="60"/>
      <c r="D93" s="60"/>
      <c r="E93" s="60"/>
      <c r="F93" s="61"/>
      <c r="G93" s="57"/>
      <c r="H93" s="40">
        <f>MATCH($A90,Matrix!$B$2:$B$70,0)+1</f>
        <v>10</v>
      </c>
    </row>
    <row r="94" spans="1:8" s="40" customFormat="1" ht="94.5" customHeight="1" x14ac:dyDescent="0.25">
      <c r="A94" s="53" t="str" cm="1">
        <f t="array" aca="1" ref="A94" ca="1">OFFSET(Matrix!$D$1,$H94 - 1,0)</f>
        <v>The vendor shall not use any deprecated encryption+authentication on any WiFi interface of the device. At the time of drafting this includes WEP, WPS or open/none.</v>
      </c>
      <c r="B94" s="62"/>
      <c r="C94" s="62"/>
      <c r="D94" s="62"/>
      <c r="E94" s="62"/>
      <c r="F94" s="55"/>
      <c r="G94" s="57"/>
      <c r="H94" s="40">
        <f>MATCH($A90,Matrix!$B$2:$B$70,0)+1</f>
        <v>10</v>
      </c>
    </row>
    <row r="95" spans="1:8" s="40" customFormat="1" x14ac:dyDescent="0.25">
      <c r="A95" s="63" t="str">
        <f>Matrix!$F$1</f>
        <v xml:space="preserve">Verification: Inspection, Demonstration, Test, or Analysis </v>
      </c>
      <c r="B95" s="64"/>
      <c r="C95" s="64"/>
      <c r="D95" s="64"/>
      <c r="E95" s="64"/>
      <c r="F95" s="65"/>
      <c r="G95" s="57"/>
      <c r="H95" s="40">
        <f>MATCH($A90,Matrix!$B$2:$B$70,0)+1</f>
        <v>10</v>
      </c>
    </row>
    <row r="96" spans="1:8" s="40" customFormat="1" ht="104.25" customHeight="1" x14ac:dyDescent="0.25">
      <c r="A96" s="53" t="str" cm="1">
        <f t="array" aca="1" ref="A96" ca="1">OFFSET(Matrix!$F$1,$H96 - 1,0)</f>
        <v>Test that the device will not connect to WEP, WPS or open Wi-Fi hotspots.</v>
      </c>
      <c r="B96" s="62"/>
      <c r="C96" s="62"/>
      <c r="D96" s="62"/>
      <c r="E96" s="62"/>
      <c r="F96" s="55"/>
      <c r="G96" s="57"/>
      <c r="H96" s="40">
        <f>MATCH($A90,Matrix!$B$2:$B$70,0)+1</f>
        <v>10</v>
      </c>
    </row>
    <row r="97" spans="1:8" s="40" customFormat="1" ht="17.25" customHeight="1" x14ac:dyDescent="0.25">
      <c r="A97" s="59" t="str">
        <f>Matrix!$H$1</f>
        <v>Remarks</v>
      </c>
      <c r="B97" s="60"/>
      <c r="C97" s="60"/>
      <c r="D97" s="60"/>
      <c r="E97" s="60"/>
      <c r="F97" s="61"/>
      <c r="G97" s="57"/>
      <c r="H97" s="40">
        <f>MATCH($A90,Matrix!$B$2:$B$70,0)+1</f>
        <v>10</v>
      </c>
    </row>
    <row r="98" spans="1:8" s="40" customFormat="1" ht="72" customHeight="1" thickBot="1" x14ac:dyDescent="0.3">
      <c r="A98" s="66" cm="1">
        <f t="array" aca="1" ref="A98" ca="1">OFFSET(Matrix!$H$1,$H98 - 1,0)</f>
        <v>0</v>
      </c>
      <c r="B98" s="67"/>
      <c r="C98" s="67"/>
      <c r="D98" s="67"/>
      <c r="E98" s="67"/>
      <c r="F98" s="68"/>
      <c r="G98" s="58"/>
      <c r="H98" s="40">
        <f>MATCH($A90,Matrix!$B$2:$B$70,0)+1</f>
        <v>10</v>
      </c>
    </row>
    <row r="99" spans="1:8" s="71" customFormat="1" ht="46.5" customHeight="1" thickBot="1" x14ac:dyDescent="0.3"/>
    <row r="100" spans="1:8" s="39" customFormat="1" ht="17.25" customHeight="1" x14ac:dyDescent="0.25">
      <c r="A100" s="72" t="str">
        <f>Matrix!$B$1</f>
        <v>Ref #</v>
      </c>
      <c r="B100" s="73"/>
      <c r="C100" s="74" t="str">
        <f>Matrix!$C$1</f>
        <v>Security Controls</v>
      </c>
      <c r="D100" s="75"/>
      <c r="E100" s="74" t="str">
        <f>Matrix!$G$1</f>
        <v>Criticality:
High, Medium, or Low</v>
      </c>
      <c r="F100" s="75"/>
      <c r="G100" s="38" t="str">
        <f>Matrix!$E$1</f>
        <v xml:space="preserve">Public Requirements References/Descriptions </v>
      </c>
    </row>
    <row r="101" spans="1:8" s="40" customFormat="1" ht="15.75" customHeight="1" x14ac:dyDescent="0.25">
      <c r="A101" s="53" t="s">
        <v>357</v>
      </c>
      <c r="B101" s="54"/>
      <c r="C101" s="53" t="str" cm="1">
        <f t="array" aca="1" ref="C101" ca="1">OFFSET(Matrix!$C$1,$H101 - 1,0)</f>
        <v>Access Control</v>
      </c>
      <c r="D101" s="54"/>
      <c r="E101" s="53" t="str" cm="1">
        <f t="array" aca="1" ref="E101" ca="1">OFFSET(Matrix!$G$1, $H101 - 1,0)</f>
        <v>Medium</v>
      </c>
      <c r="F101" s="55"/>
      <c r="G101" s="56" t="str" cm="1">
        <f t="array" aca="1" ref="G101" ca="1">OFFSET(Matrix!$E$1,$H101 - 1,0)</f>
        <v>[GDL 42] Only allow pairing during device boot.
[GDL 44] Make sure Bluetooth devices support and use Secure Simple Pairing (SSP) rather than legacy pairing.
[GDL 45] Numeric Comparison is preferred to Passkey Entry for pairing.</v>
      </c>
      <c r="H101" s="40">
        <f>MATCH($A101,Matrix!$B$2:$B$70,0)+1</f>
        <v>11</v>
      </c>
    </row>
    <row r="102" spans="1:8" s="40" customFormat="1" ht="17.25" customHeight="1" x14ac:dyDescent="0.25">
      <c r="A102" s="59" t="str">
        <f>Matrix!$A$1</f>
        <v>Applicable Component Categories</v>
      </c>
      <c r="B102" s="60"/>
      <c r="C102" s="60"/>
      <c r="D102" s="60"/>
      <c r="E102" s="60"/>
      <c r="F102" s="61"/>
      <c r="G102" s="57"/>
      <c r="H102" s="40">
        <f>MATCH($A101,Matrix!$B$2:$B$70,0)+1</f>
        <v>11</v>
      </c>
    </row>
    <row r="103" spans="1:8" s="40" customFormat="1" ht="76.5" customHeight="1" x14ac:dyDescent="0.25">
      <c r="A103" s="53" t="str" cm="1">
        <f t="array" aca="1" ref="A103" ca="1">OFFSET(Matrix!$A$1,$H103 - 1,0)</f>
        <v>Physical In-Cab Device;
Connectivity/Communications;</v>
      </c>
      <c r="B103" s="62"/>
      <c r="C103" s="62"/>
      <c r="D103" s="62"/>
      <c r="E103" s="62"/>
      <c r="F103" s="55"/>
      <c r="G103" s="57"/>
      <c r="H103" s="40">
        <f>MATCH($A101,Matrix!$B$2:$B$70,0)+1</f>
        <v>11</v>
      </c>
    </row>
    <row r="104" spans="1:8" s="40" customFormat="1" ht="17.25" customHeight="1" x14ac:dyDescent="0.25">
      <c r="A104" s="59" t="str">
        <f>Matrix!$D$1</f>
        <v>Requirement</v>
      </c>
      <c r="B104" s="60"/>
      <c r="C104" s="60"/>
      <c r="D104" s="60"/>
      <c r="E104" s="60"/>
      <c r="F104" s="61"/>
      <c r="G104" s="57"/>
      <c r="H104" s="40">
        <f>MATCH($A101,Matrix!$B$2:$B$70,0)+1</f>
        <v>11</v>
      </c>
    </row>
    <row r="105" spans="1:8" s="40" customFormat="1" ht="94.5" customHeight="1" x14ac:dyDescent="0.25">
      <c r="A105" s="53" t="str" cm="1">
        <f t="array" aca="1" ref="A105" ca="1">OFFSET(Matrix!$D$1,$H105 - 1,0)</f>
        <v>The vendor shall implement pairing only during boot on any of the bluetooth interfaces of the device. Furthermore, pairing will not use legacy pairing or passkey entry.</v>
      </c>
      <c r="B105" s="62"/>
      <c r="C105" s="62"/>
      <c r="D105" s="62"/>
      <c r="E105" s="62"/>
      <c r="F105" s="55"/>
      <c r="G105" s="57"/>
      <c r="H105" s="40">
        <f>MATCH($A101,Matrix!$B$2:$B$70,0)+1</f>
        <v>11</v>
      </c>
    </row>
    <row r="106" spans="1:8" s="40" customFormat="1" x14ac:dyDescent="0.25">
      <c r="A106" s="63" t="str">
        <f>Matrix!$F$1</f>
        <v xml:space="preserve">Verification: Inspection, Demonstration, Test, or Analysis </v>
      </c>
      <c r="B106" s="64"/>
      <c r="C106" s="64"/>
      <c r="D106" s="64"/>
      <c r="E106" s="64"/>
      <c r="F106" s="65"/>
      <c r="G106" s="57"/>
      <c r="H106" s="40">
        <f>MATCH($A101,Matrix!$B$2:$B$70,0)+1</f>
        <v>11</v>
      </c>
    </row>
    <row r="107" spans="1:8" s="40" customFormat="1" ht="104.25" customHeight="1" x14ac:dyDescent="0.25">
      <c r="A107" s="53" t="str" cm="1">
        <f t="array" aca="1" ref="A107" ca="1">OFFSET(Matrix!$F$1,$H107 - 1,0)</f>
        <v>Test that it is not possible to pair with the device more than 2 minutes after the device boots. Test that pairing does not support SSP or passkey, only numeric comparison.</v>
      </c>
      <c r="B107" s="62"/>
      <c r="C107" s="62"/>
      <c r="D107" s="62"/>
      <c r="E107" s="62"/>
      <c r="F107" s="55"/>
      <c r="G107" s="57"/>
      <c r="H107" s="40">
        <f>MATCH($A101,Matrix!$B$2:$B$70,0)+1</f>
        <v>11</v>
      </c>
    </row>
    <row r="108" spans="1:8" s="40" customFormat="1" ht="17.25" customHeight="1" x14ac:dyDescent="0.25">
      <c r="A108" s="59" t="str">
        <f>Matrix!$H$1</f>
        <v>Remarks</v>
      </c>
      <c r="B108" s="60"/>
      <c r="C108" s="60"/>
      <c r="D108" s="60"/>
      <c r="E108" s="60"/>
      <c r="F108" s="61"/>
      <c r="G108" s="57"/>
      <c r="H108" s="40">
        <f>MATCH($A101,Matrix!$B$2:$B$70,0)+1</f>
        <v>11</v>
      </c>
    </row>
    <row r="109" spans="1:8" s="40" customFormat="1" ht="72" customHeight="1" thickBot="1" x14ac:dyDescent="0.3">
      <c r="A109" s="66" cm="1">
        <f t="array" aca="1" ref="A109" ca="1">OFFSET(Matrix!$H$1,$H109 - 1,0)</f>
        <v>0</v>
      </c>
      <c r="B109" s="67"/>
      <c r="C109" s="67"/>
      <c r="D109" s="67"/>
      <c r="E109" s="67"/>
      <c r="F109" s="68"/>
      <c r="G109" s="58"/>
      <c r="H109" s="40">
        <f>MATCH($A101,Matrix!$B$2:$B$70,0)+1</f>
        <v>11</v>
      </c>
    </row>
    <row r="110" spans="1:8" s="71" customFormat="1" ht="46.5" customHeight="1" thickBot="1" x14ac:dyDescent="0.3"/>
    <row r="111" spans="1:8" s="39" customFormat="1" ht="17.25" customHeight="1" x14ac:dyDescent="0.25">
      <c r="A111" s="72" t="str">
        <f>Matrix!$B$1</f>
        <v>Ref #</v>
      </c>
      <c r="B111" s="73"/>
      <c r="C111" s="74" t="str">
        <f>Matrix!$C$1</f>
        <v>Security Controls</v>
      </c>
      <c r="D111" s="75"/>
      <c r="E111" s="74" t="str">
        <f>Matrix!$G$1</f>
        <v>Criticality:
High, Medium, or Low</v>
      </c>
      <c r="F111" s="75"/>
      <c r="G111" s="38" t="str">
        <f>Matrix!$E$1</f>
        <v xml:space="preserve">Public Requirements References/Descriptions </v>
      </c>
    </row>
    <row r="112" spans="1:8" s="40" customFormat="1" ht="15.75" customHeight="1" x14ac:dyDescent="0.25">
      <c r="A112" s="53" t="s">
        <v>369</v>
      </c>
      <c r="B112" s="54"/>
      <c r="C112" s="53" t="str" cm="1">
        <f t="array" aca="1" ref="C112" ca="1">OFFSET(Matrix!$C$1,$H112 - 1,0)</f>
        <v>Access Control</v>
      </c>
      <c r="D112" s="54"/>
      <c r="E112" s="53" t="str" cm="1">
        <f t="array" aca="1" ref="E112" ca="1">OFFSET(Matrix!$G$1, $H112 - 1,0)</f>
        <v>Medium</v>
      </c>
      <c r="F112" s="55"/>
      <c r="G112" s="56" cm="1">
        <f t="array" aca="1" ref="G112" ca="1">OFFSET(Matrix!$E$1,$H112 - 1,0)</f>
        <v>0</v>
      </c>
      <c r="H112" s="40">
        <f>MATCH($A112,Matrix!$B$2:$B$70,0)+1</f>
        <v>12</v>
      </c>
    </row>
    <row r="113" spans="1:8" s="40" customFormat="1" ht="17.25" customHeight="1" x14ac:dyDescent="0.25">
      <c r="A113" s="59" t="str">
        <f>Matrix!$A$1</f>
        <v>Applicable Component Categories</v>
      </c>
      <c r="B113" s="60"/>
      <c r="C113" s="60"/>
      <c r="D113" s="60"/>
      <c r="E113" s="60"/>
      <c r="F113" s="61"/>
      <c r="G113" s="57"/>
      <c r="H113" s="40">
        <f>MATCH($A112,Matrix!$B$2:$B$70,0)+1</f>
        <v>12</v>
      </c>
    </row>
    <row r="114" spans="1:8" s="40" customFormat="1" ht="76.5" customHeight="1" x14ac:dyDescent="0.25">
      <c r="A114" s="53" t="str" cm="1">
        <f t="array" aca="1" ref="A114" ca="1">OFFSET(Matrix!$A$1,$H114 - 1,0)</f>
        <v>Physical In-Cab Device;
Connectivity/Communications;</v>
      </c>
      <c r="B114" s="62"/>
      <c r="C114" s="62"/>
      <c r="D114" s="62"/>
      <c r="E114" s="62"/>
      <c r="F114" s="55"/>
      <c r="G114" s="57"/>
      <c r="H114" s="40">
        <f>MATCH($A112,Matrix!$B$2:$B$70,0)+1</f>
        <v>12</v>
      </c>
    </row>
    <row r="115" spans="1:8" s="40" customFormat="1" ht="17.25" customHeight="1" x14ac:dyDescent="0.25">
      <c r="A115" s="59" t="str">
        <f>Matrix!$D$1</f>
        <v>Requirement</v>
      </c>
      <c r="B115" s="60"/>
      <c r="C115" s="60"/>
      <c r="D115" s="60"/>
      <c r="E115" s="60"/>
      <c r="F115" s="61"/>
      <c r="G115" s="57"/>
      <c r="H115" s="40">
        <f>MATCH($A112,Matrix!$B$2:$B$70,0)+1</f>
        <v>12</v>
      </c>
    </row>
    <row r="116" spans="1:8" s="40" customFormat="1" ht="94.5" customHeight="1" x14ac:dyDescent="0.25">
      <c r="A116" s="53" t="str" cm="1">
        <f t="array" aca="1" ref="A116" ca="1">OFFSET(Matrix!$D$1,$H116 - 1,0)</f>
        <v>Any and all software or firmware implementing wirelss interface encrytion+authentication (those satisfying AC-061 and AC-062 above) will be prepared for future deprecation of methods. i.e. That software/firmware is upgradable.</v>
      </c>
      <c r="B116" s="62"/>
      <c r="C116" s="62"/>
      <c r="D116" s="62"/>
      <c r="E116" s="62"/>
      <c r="F116" s="55"/>
      <c r="G116" s="57"/>
      <c r="H116" s="40">
        <f>MATCH($A112,Matrix!$B$2:$B$70,0)+1</f>
        <v>12</v>
      </c>
    </row>
    <row r="117" spans="1:8" s="40" customFormat="1" x14ac:dyDescent="0.25">
      <c r="A117" s="63" t="str">
        <f>Matrix!$F$1</f>
        <v xml:space="preserve">Verification: Inspection, Demonstration, Test, or Analysis </v>
      </c>
      <c r="B117" s="64"/>
      <c r="C117" s="64"/>
      <c r="D117" s="64"/>
      <c r="E117" s="64"/>
      <c r="F117" s="65"/>
      <c r="G117" s="57"/>
      <c r="H117" s="40">
        <f>MATCH($A112,Matrix!$B$2:$B$70,0)+1</f>
        <v>12</v>
      </c>
    </row>
    <row r="118" spans="1:8" s="40" customFormat="1" ht="104.25" customHeight="1" x14ac:dyDescent="0.25">
      <c r="A118" s="53" t="str" cm="1">
        <f t="array" aca="1" ref="A118" ca="1">OFFSET(Matrix!$F$1,$H118 - 1,0)</f>
        <v>Inspection of vendor-supplied documentation confirming upgradability of the software implementing encryption+authentication of wireless interfaces.</v>
      </c>
      <c r="B118" s="62"/>
      <c r="C118" s="62"/>
      <c r="D118" s="62"/>
      <c r="E118" s="62"/>
      <c r="F118" s="55"/>
      <c r="G118" s="57"/>
      <c r="H118" s="40">
        <f>MATCH($A112,Matrix!$B$2:$B$70,0)+1</f>
        <v>12</v>
      </c>
    </row>
    <row r="119" spans="1:8" s="40" customFormat="1" ht="17.25" customHeight="1" x14ac:dyDescent="0.25">
      <c r="A119" s="59" t="str">
        <f>Matrix!$H$1</f>
        <v>Remarks</v>
      </c>
      <c r="B119" s="60"/>
      <c r="C119" s="60"/>
      <c r="D119" s="60"/>
      <c r="E119" s="60"/>
      <c r="F119" s="61"/>
      <c r="G119" s="57"/>
      <c r="H119" s="40">
        <f>MATCH($A112,Matrix!$B$2:$B$70,0)+1</f>
        <v>12</v>
      </c>
    </row>
    <row r="120" spans="1:8" s="40" customFormat="1" ht="72" customHeight="1" thickBot="1" x14ac:dyDescent="0.3">
      <c r="A120" s="66" cm="1">
        <f t="array" aca="1" ref="A120" ca="1">OFFSET(Matrix!$H$1,$H120 - 1,0)</f>
        <v>0</v>
      </c>
      <c r="B120" s="67"/>
      <c r="C120" s="67"/>
      <c r="D120" s="67"/>
      <c r="E120" s="67"/>
      <c r="F120" s="68"/>
      <c r="G120" s="58"/>
      <c r="H120" s="40">
        <f>MATCH($A112,Matrix!$B$2:$B$70,0)+1</f>
        <v>12</v>
      </c>
    </row>
    <row r="121" spans="1:8" s="76" customFormat="1" ht="46.5" customHeight="1" thickBot="1" x14ac:dyDescent="0.3">
      <c r="A121" s="71"/>
      <c r="B121" s="71"/>
      <c r="C121" s="71"/>
      <c r="D121" s="71"/>
      <c r="E121" s="71"/>
      <c r="F121" s="71"/>
      <c r="G121" s="71"/>
      <c r="H121" s="71"/>
    </row>
    <row r="122" spans="1:8" s="39" customFormat="1" x14ac:dyDescent="0.25">
      <c r="A122" s="84" t="str">
        <f>Matrix!$B$1</f>
        <v>Ref #</v>
      </c>
      <c r="B122" s="85"/>
      <c r="C122" s="86" t="str">
        <f>Matrix!$C$1</f>
        <v>Security Controls</v>
      </c>
      <c r="D122" s="87"/>
      <c r="E122" s="86" t="str">
        <f>Matrix!$G$1</f>
        <v>Criticality:
High, Medium, or Low</v>
      </c>
      <c r="F122" s="87"/>
      <c r="G122" s="38" t="str">
        <f>Matrix!$E$1</f>
        <v xml:space="preserve">Public Requirements References/Descriptions </v>
      </c>
    </row>
    <row r="123" spans="1:8" s="40" customFormat="1" ht="15.75" customHeight="1" x14ac:dyDescent="0.25">
      <c r="A123" s="53" t="s">
        <v>29</v>
      </c>
      <c r="B123" s="54"/>
      <c r="C123" s="77" t="str" cm="1">
        <f t="array" aca="1" ref="C123" ca="1">OFFSET(Matrix!$C$1,$H123 - 1,0)</f>
        <v>Identification and Authentication</v>
      </c>
      <c r="D123" s="78"/>
      <c r="E123" s="77" t="str" cm="1">
        <f t="array" aca="1" ref="E123" ca="1">OFFSET(Matrix!$G$1, $H123 - 1,0)</f>
        <v>Medium</v>
      </c>
      <c r="F123" s="78"/>
      <c r="G123" s="79" t="str" cm="1">
        <f t="array" aca="1" ref="G123" ca="1">OFFSET(Matrix!$E$1,$H123 - 1,0)</f>
        <v>NIST 800-53 AC-7 - UNSUCCESSFUL LOGON ATTEMPTS 
The information system:
a. Enforces a limit of [Assignment: organization-defined number] consecutive invalid logon attempts by a user during a [Assignment: organization-defined time period]; and
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
CTIA ICCTP 5.2 Password Management Test</v>
      </c>
      <c r="H123" s="40">
        <f>MATCH($A123,Matrix!$B$2:$B$70,0)+1</f>
        <v>13</v>
      </c>
    </row>
    <row r="124" spans="1:8" s="40" customFormat="1" x14ac:dyDescent="0.25">
      <c r="A124" s="69" t="str">
        <f>Matrix!$A$1</f>
        <v>Applicable Component Categories</v>
      </c>
      <c r="B124" s="70"/>
      <c r="C124" s="70"/>
      <c r="D124" s="70"/>
      <c r="E124" s="70"/>
      <c r="F124" s="70"/>
      <c r="G124" s="80"/>
      <c r="H124" s="40">
        <f>MATCH($A123,Matrix!$B$2:$B$70,0)+1</f>
        <v>13</v>
      </c>
    </row>
    <row r="125" spans="1:8" s="40" customFormat="1" ht="76.5" customHeight="1" x14ac:dyDescent="0.25">
      <c r="A125" s="53" t="str" cm="1">
        <f t="array" aca="1" ref="A125" ca="1">OFFSET(Matrix!$A$1,$H125 - 1,0)</f>
        <v>Cloud or Back-end;</v>
      </c>
      <c r="B125" s="62"/>
      <c r="C125" s="62"/>
      <c r="D125" s="62"/>
      <c r="E125" s="62"/>
      <c r="F125" s="55"/>
      <c r="G125" s="80"/>
      <c r="H125" s="40">
        <f>MATCH($A123,Matrix!$B$2:$B$70,0)+1</f>
        <v>13</v>
      </c>
    </row>
    <row r="126" spans="1:8" s="40" customFormat="1" x14ac:dyDescent="0.25">
      <c r="A126" s="69" t="str">
        <f>Matrix!$D$1</f>
        <v>Requirement</v>
      </c>
      <c r="B126" s="70"/>
      <c r="C126" s="70"/>
      <c r="D126" s="70"/>
      <c r="E126" s="70"/>
      <c r="F126" s="70"/>
      <c r="G126" s="80"/>
      <c r="H126" s="40">
        <f>MATCH($A123,Matrix!$B$2:$B$70,0)+1</f>
        <v>13</v>
      </c>
    </row>
    <row r="127" spans="1:8" s="40" customFormat="1" ht="94.5" customHeight="1" x14ac:dyDescent="0.25">
      <c r="A127" s="53" t="str" cm="1">
        <f t="array" aca="1" ref="A127" ca="1">OFFSET(Matrix!$D$1,$H127 - 1,0)</f>
        <v>Authentication attempts to the vendor’s devices and backends shall be rate-limited to an industry accepted rate.</v>
      </c>
      <c r="B127" s="62"/>
      <c r="C127" s="62"/>
      <c r="D127" s="62"/>
      <c r="E127" s="62"/>
      <c r="F127" s="55"/>
      <c r="G127" s="80"/>
      <c r="H127" s="40">
        <f>MATCH($A123,Matrix!$B$2:$B$70,0)+1</f>
        <v>13</v>
      </c>
    </row>
    <row r="128" spans="1:8" s="40" customFormat="1" x14ac:dyDescent="0.25">
      <c r="A128" s="82" t="str">
        <f>Matrix!$F$1</f>
        <v xml:space="preserve">Verification: Inspection, Demonstration, Test, or Analysis </v>
      </c>
      <c r="B128" s="83"/>
      <c r="C128" s="83"/>
      <c r="D128" s="83"/>
      <c r="E128" s="83"/>
      <c r="F128" s="83"/>
      <c r="G128" s="80"/>
      <c r="H128" s="40">
        <f>MATCH($A123,Matrix!$B$2:$B$70,0)+1</f>
        <v>13</v>
      </c>
    </row>
    <row r="129" spans="1:8" s="40" customFormat="1" ht="94.5" customHeight="1" x14ac:dyDescent="0.25">
      <c r="A129" s="53" t="str" cm="1">
        <f t="array" aca="1" ref="A129" ca="1">OFFSET(Matrix!$F$1,$H129 - 1,0)</f>
        <v>Inspection of vendor-supplied documentation detailing the methods used to enforce rate limiting.</v>
      </c>
      <c r="B129" s="62"/>
      <c r="C129" s="62"/>
      <c r="D129" s="62"/>
      <c r="E129" s="62"/>
      <c r="F129" s="55"/>
      <c r="G129" s="80"/>
      <c r="H129" s="40">
        <f>MATCH($A123,Matrix!$B$2:$B$70,0)+1</f>
        <v>13</v>
      </c>
    </row>
    <row r="130" spans="1:8" s="40" customFormat="1" x14ac:dyDescent="0.25">
      <c r="A130" s="69" t="str">
        <f>Matrix!$H$1</f>
        <v>Remarks</v>
      </c>
      <c r="B130" s="70"/>
      <c r="C130" s="70"/>
      <c r="D130" s="70"/>
      <c r="E130" s="70"/>
      <c r="F130" s="70"/>
      <c r="G130" s="80"/>
      <c r="H130" s="40">
        <f>MATCH($A123,Matrix!$B$2:$B$70,0)+1</f>
        <v>13</v>
      </c>
    </row>
    <row r="131" spans="1:8" s="40" customFormat="1" ht="49.5" customHeight="1" thickBot="1" x14ac:dyDescent="0.3">
      <c r="A131" s="66" t="str" cm="1">
        <f t="array" aca="1" ref="A131" ca="1">OFFSET(Matrix!$H$1,$H131 - 1,0)</f>
        <v>-</v>
      </c>
      <c r="B131" s="67"/>
      <c r="C131" s="67"/>
      <c r="D131" s="67"/>
      <c r="E131" s="67"/>
      <c r="F131" s="68"/>
      <c r="G131" s="81"/>
      <c r="H131" s="40">
        <f>MATCH($A123,Matrix!$B$2:$B$70,0)+1</f>
        <v>13</v>
      </c>
    </row>
    <row r="132" spans="1:8" s="76" customFormat="1" ht="46.5" customHeight="1" thickBot="1" x14ac:dyDescent="0.3">
      <c r="A132" s="71"/>
      <c r="B132" s="71"/>
      <c r="C132" s="71"/>
      <c r="D132" s="71"/>
      <c r="E132" s="71"/>
      <c r="F132" s="71"/>
      <c r="G132" s="71"/>
      <c r="H132" s="71"/>
    </row>
    <row r="133" spans="1:8" s="39" customFormat="1" ht="17.25" customHeight="1" x14ac:dyDescent="0.25">
      <c r="A133" s="84" t="str">
        <f>Matrix!$B$1</f>
        <v>Ref #</v>
      </c>
      <c r="B133" s="85"/>
      <c r="C133" s="86" t="str">
        <f>Matrix!$C$1</f>
        <v>Security Controls</v>
      </c>
      <c r="D133" s="87"/>
      <c r="E133" s="86" t="str">
        <f>Matrix!$G$1</f>
        <v>Criticality:
High, Medium, or Low</v>
      </c>
      <c r="F133" s="87"/>
      <c r="G133" s="38" t="str">
        <f>Matrix!$E$1</f>
        <v xml:space="preserve">Public Requirements References/Descriptions </v>
      </c>
    </row>
    <row r="134" spans="1:8" s="40" customFormat="1" ht="15.75" customHeight="1" x14ac:dyDescent="0.25">
      <c r="A134" s="53" t="s">
        <v>33</v>
      </c>
      <c r="B134" s="54"/>
      <c r="C134" s="77" t="str" cm="1">
        <f t="array" aca="1" ref="C134" ca="1">OFFSET(Matrix!$C$1,$H134 - 1,0)</f>
        <v>Device-Local Authentication</v>
      </c>
      <c r="D134" s="78"/>
      <c r="E134" s="77" t="str" cm="1">
        <f t="array" aca="1" ref="E134" ca="1">OFFSET(Matrix!$G$1, $H134 - 1,0)</f>
        <v>Medium</v>
      </c>
      <c r="F134" s="78"/>
      <c r="G134" s="79" t="str" cm="1">
        <f t="array" aca="1" ref="G134" ca="1">OFFSET(Matrix!$E$1,$H134 - 1,0)</f>
        <v>ETSI TS 103 645 V1.1.1 Provision 4.1-1 All IoT device passwords shall be unique and shall not be resettable to any universal factory default value.
FMCSA GDL 32 Make sure local wireless interfaces like Bluetooth or Wi-Fi don't provide admin access without authentication.
FMCSA GDL 40 Always use a complex, unique password per device.
FMCSA GDL 43 Always use a complex, unique password per device.</v>
      </c>
      <c r="H134" s="40">
        <f>MATCH($A134,Matrix!$B$2:$B$70,0)+1</f>
        <v>14</v>
      </c>
    </row>
    <row r="135" spans="1:8" s="40" customFormat="1" ht="17.25" customHeight="1" x14ac:dyDescent="0.25">
      <c r="A135" s="69" t="str">
        <f>Matrix!$A$1</f>
        <v>Applicable Component Categories</v>
      </c>
      <c r="B135" s="70"/>
      <c r="C135" s="70"/>
      <c r="D135" s="70"/>
      <c r="E135" s="70"/>
      <c r="F135" s="70"/>
      <c r="G135" s="80"/>
      <c r="H135" s="40">
        <f>MATCH($A134,Matrix!$B$2:$B$70,0)+1</f>
        <v>14</v>
      </c>
    </row>
    <row r="136" spans="1:8" s="40" customFormat="1" ht="76.5" customHeight="1" x14ac:dyDescent="0.25">
      <c r="A136" s="53" t="str" cm="1">
        <f t="array" aca="1" ref="A136" ca="1">OFFSET(Matrix!$A$1,$H136 - 1,0)</f>
        <v xml:space="preserve">Mobile App;
Physical In-Cab Device;
Connectivity/Communications;
</v>
      </c>
      <c r="B136" s="62"/>
      <c r="C136" s="62"/>
      <c r="D136" s="62"/>
      <c r="E136" s="62"/>
      <c r="F136" s="55"/>
      <c r="G136" s="80"/>
      <c r="H136" s="40">
        <f>MATCH($A134,Matrix!$B$2:$B$70,0)+1</f>
        <v>14</v>
      </c>
    </row>
    <row r="137" spans="1:8" s="40" customFormat="1" ht="17.25" customHeight="1" x14ac:dyDescent="0.25">
      <c r="A137" s="69" t="str">
        <f>Matrix!$D$1</f>
        <v>Requirement</v>
      </c>
      <c r="B137" s="70"/>
      <c r="C137" s="70"/>
      <c r="D137" s="70"/>
      <c r="E137" s="70"/>
      <c r="F137" s="70"/>
      <c r="G137" s="80"/>
      <c r="H137" s="40">
        <f>MATCH($A134,Matrix!$B$2:$B$70,0)+1</f>
        <v>14</v>
      </c>
    </row>
    <row r="138" spans="1:8" s="40" customFormat="1" ht="94.5" customHeight="1" x14ac:dyDescent="0.25">
      <c r="A138" s="53" t="str" cm="1">
        <f t="array" aca="1" ref="A138" ca="1">OFFSET(Matrix!$D$1,$H138 - 1,0)</f>
        <v>All authentication offered on device-local interfaces shall expect credentials which are unique to each device instance and uncorrelated to any and all public information about the device.</v>
      </c>
      <c r="B138" s="62"/>
      <c r="C138" s="62"/>
      <c r="D138" s="62"/>
      <c r="E138" s="62"/>
      <c r="F138" s="55"/>
      <c r="G138" s="80"/>
      <c r="H138" s="40">
        <f>MATCH($A134,Matrix!$B$2:$B$70,0)+1</f>
        <v>14</v>
      </c>
    </row>
    <row r="139" spans="1:8" s="40" customFormat="1" x14ac:dyDescent="0.25">
      <c r="A139" s="82" t="str">
        <f>Matrix!$F$1</f>
        <v xml:space="preserve">Verification: Inspection, Demonstration, Test, or Analysis </v>
      </c>
      <c r="B139" s="83"/>
      <c r="C139" s="83"/>
      <c r="D139" s="83"/>
      <c r="E139" s="83"/>
      <c r="F139" s="83"/>
      <c r="G139" s="80"/>
      <c r="H139" s="40">
        <f>MATCH($A134,Matrix!$B$2:$B$70,0)+1</f>
        <v>14</v>
      </c>
    </row>
    <row r="140" spans="1:8" s="40" customFormat="1" ht="94.5" customHeight="1" x14ac:dyDescent="0.25">
      <c r="A140" s="53" t="str" cm="1">
        <f t="array" aca="1" ref="A140" ca="1">OFFSET(Matrix!$F$1,$H140 - 1,0)</f>
        <v>Inspection of vendor-supplied documentation detailing the local authentication and how the unique credential is generated. Ensure that the generation of this credential cannot be guessed from public information.</v>
      </c>
      <c r="B140" s="62"/>
      <c r="C140" s="62"/>
      <c r="D140" s="62"/>
      <c r="E140" s="62"/>
      <c r="F140" s="55"/>
      <c r="G140" s="80"/>
      <c r="H140" s="40">
        <f>MATCH($A134,Matrix!$B$2:$B$70,0)+1</f>
        <v>14</v>
      </c>
    </row>
    <row r="141" spans="1:8" s="40" customFormat="1" ht="17.25" customHeight="1" x14ac:dyDescent="0.25">
      <c r="A141" s="69" t="str">
        <f>Matrix!$H$1</f>
        <v>Remarks</v>
      </c>
      <c r="B141" s="70"/>
      <c r="C141" s="70"/>
      <c r="D141" s="70"/>
      <c r="E141" s="70"/>
      <c r="F141" s="70"/>
      <c r="G141" s="80"/>
      <c r="H141" s="40">
        <f>MATCH($A134,Matrix!$B$2:$B$70,0)+1</f>
        <v>14</v>
      </c>
    </row>
    <row r="142" spans="1:8" s="40" customFormat="1" ht="63" customHeight="1" thickBot="1" x14ac:dyDescent="0.3">
      <c r="A142" s="66" t="str" cm="1">
        <f t="array" aca="1" ref="A142" ca="1">OFFSET(Matrix!$H$1,$H142 - 1,0)</f>
        <v>This requirement applies to many common facilities found on devices. e.g. local management portals, local Wi-Fi access points, Bluetooth pairing codes, local ssh servers, local serial console logins</v>
      </c>
      <c r="B142" s="67"/>
      <c r="C142" s="67"/>
      <c r="D142" s="67"/>
      <c r="E142" s="67"/>
      <c r="F142" s="68"/>
      <c r="G142" s="81"/>
      <c r="H142" s="40">
        <f>MATCH($A134,Matrix!$B$2:$B$70,0)+1</f>
        <v>14</v>
      </c>
    </row>
    <row r="143" spans="1:8" s="76" customFormat="1" ht="46.5" customHeight="1" thickBot="1" x14ac:dyDescent="0.3">
      <c r="A143" s="71"/>
      <c r="B143" s="71"/>
      <c r="C143" s="71"/>
      <c r="D143" s="71"/>
      <c r="E143" s="71"/>
      <c r="F143" s="71"/>
      <c r="G143" s="71"/>
      <c r="H143" s="71"/>
    </row>
    <row r="144" spans="1:8" s="39" customFormat="1" x14ac:dyDescent="0.25">
      <c r="A144" s="84" t="str">
        <f>Matrix!$B$1</f>
        <v>Ref #</v>
      </c>
      <c r="B144" s="85"/>
      <c r="C144" s="86" t="str">
        <f>Matrix!$C$1</f>
        <v>Security Controls</v>
      </c>
      <c r="D144" s="87"/>
      <c r="E144" s="86" t="str">
        <f>Matrix!$G$1</f>
        <v>Criticality:
High, Medium, or Low</v>
      </c>
      <c r="F144" s="87"/>
      <c r="G144" s="38" t="str">
        <f>Matrix!$E$1</f>
        <v xml:space="preserve">Public Requirements References/Descriptions </v>
      </c>
    </row>
    <row r="145" spans="1:8" s="40" customFormat="1" ht="15.75" customHeight="1" x14ac:dyDescent="0.25">
      <c r="A145" s="53" t="s">
        <v>38</v>
      </c>
      <c r="B145" s="54"/>
      <c r="C145" s="77" t="str" cm="1">
        <f t="array" aca="1" ref="C145" ca="1">OFFSET(Matrix!$C$1,$H145 - 1,0)</f>
        <v>Protecting Actions on Devices</v>
      </c>
      <c r="D145" s="78"/>
      <c r="E145" s="77" t="str" cm="1">
        <f t="array" aca="1" ref="E145" ca="1">OFFSET(Matrix!$G$1, $H145 - 1,0)</f>
        <v>Medium</v>
      </c>
      <c r="F145" s="78"/>
      <c r="G145" s="79" t="str" cm="1">
        <f t="array" aca="1" ref="G145" ca="1">OFFSET(Matrix!$E$1,$H145 - 1,0)</f>
        <v>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CTIA ICCTP 5.17 Design-In Features “deny all inbound and outbound network connections by default
FMCSA GDL 20 Give applications the least privilege they need to function
FMCSA GDL 21 Where possible, remove code that isn't used</v>
      </c>
      <c r="H145" s="40">
        <f>MATCH($A145,Matrix!$B$2:$B$70,0)+1</f>
        <v>15</v>
      </c>
    </row>
    <row r="146" spans="1:8" s="40" customFormat="1" x14ac:dyDescent="0.25">
      <c r="A146" s="69" t="str">
        <f>Matrix!$A$1</f>
        <v>Applicable Component Categories</v>
      </c>
      <c r="B146" s="70"/>
      <c r="C146" s="70"/>
      <c r="D146" s="70"/>
      <c r="E146" s="70"/>
      <c r="F146" s="70"/>
      <c r="G146" s="80"/>
      <c r="H146" s="40">
        <f>MATCH($A145,Matrix!$B$2:$B$70,0)+1</f>
        <v>15</v>
      </c>
    </row>
    <row r="147" spans="1:8" s="40" customFormat="1" ht="76.5" customHeight="1" x14ac:dyDescent="0.25">
      <c r="A147" s="53" t="str" cm="1">
        <f t="array" aca="1" ref="A147" ca="1">OFFSET(Matrix!$A$1,$H147 - 1,0)</f>
        <v>Physical In-Cab Device;
Connectivity/Communications;</v>
      </c>
      <c r="B147" s="62"/>
      <c r="C147" s="62"/>
      <c r="D147" s="62"/>
      <c r="E147" s="62"/>
      <c r="F147" s="55"/>
      <c r="G147" s="80"/>
      <c r="H147" s="40">
        <f>MATCH($A145,Matrix!$B$2:$B$70,0)+1</f>
        <v>15</v>
      </c>
    </row>
    <row r="148" spans="1:8" s="40" customFormat="1" x14ac:dyDescent="0.25">
      <c r="A148" s="69" t="str">
        <f>Matrix!$D$1</f>
        <v>Requirement</v>
      </c>
      <c r="B148" s="70"/>
      <c r="C148" s="70"/>
      <c r="D148" s="70"/>
      <c r="E148" s="70"/>
      <c r="F148" s="70"/>
      <c r="G148" s="80"/>
      <c r="H148" s="40">
        <f>MATCH($A145,Matrix!$B$2:$B$70,0)+1</f>
        <v>15</v>
      </c>
    </row>
    <row r="149" spans="1:8" s="40" customFormat="1" ht="94.5" customHeight="1" x14ac:dyDescent="0.25">
      <c r="A149" s="53" t="str" cm="1">
        <f t="array" aca="1" ref="A149" ca="1">OFFSET(Matrix!$D$1,$H149 - 1,0)</f>
        <v>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B149" s="62"/>
      <c r="C149" s="62"/>
      <c r="D149" s="62"/>
      <c r="E149" s="62"/>
      <c r="F149" s="55"/>
      <c r="G149" s="80"/>
      <c r="H149" s="40">
        <f>MATCH($A145,Matrix!$B$2:$B$70,0)+1</f>
        <v>15</v>
      </c>
    </row>
    <row r="150" spans="1:8" s="40" customFormat="1" x14ac:dyDescent="0.25">
      <c r="A150" s="82" t="str">
        <f>Matrix!$F$1</f>
        <v xml:space="preserve">Verification: Inspection, Demonstration, Test, or Analysis </v>
      </c>
      <c r="B150" s="83"/>
      <c r="C150" s="83"/>
      <c r="D150" s="83"/>
      <c r="E150" s="83"/>
      <c r="F150" s="83"/>
      <c r="G150" s="80"/>
      <c r="H150" s="40">
        <f>MATCH($A145,Matrix!$B$2:$B$70,0)+1</f>
        <v>15</v>
      </c>
    </row>
    <row r="151" spans="1:8" s="40" customFormat="1" ht="94.5" customHeight="1" x14ac:dyDescent="0.25">
      <c r="A151" s="53" t="str" cm="1">
        <f t="array" aca="1" ref="A151" ca="1">OFFSET(Matrix!$F$1,$H151 - 1,0)</f>
        <v>Inspection of vendor documentation asserting that unnecessary software or services are not present or disabled on the device.</v>
      </c>
      <c r="B151" s="62"/>
      <c r="C151" s="62"/>
      <c r="D151" s="62"/>
      <c r="E151" s="62"/>
      <c r="F151" s="55"/>
      <c r="G151" s="80"/>
      <c r="H151" s="40">
        <f>MATCH($A145,Matrix!$B$2:$B$70,0)+1</f>
        <v>15</v>
      </c>
    </row>
    <row r="152" spans="1:8" s="40" customFormat="1" x14ac:dyDescent="0.25">
      <c r="A152" s="69" t="str">
        <f>Matrix!$H$1</f>
        <v>Remarks</v>
      </c>
      <c r="B152" s="70"/>
      <c r="C152" s="70"/>
      <c r="D152" s="70"/>
      <c r="E152" s="70"/>
      <c r="F152" s="70"/>
      <c r="G152" s="80"/>
      <c r="H152" s="40">
        <f>MATCH($A145,Matrix!$B$2:$B$70,0)+1</f>
        <v>15</v>
      </c>
    </row>
    <row r="153" spans="1:8" s="40" customFormat="1" ht="69.75" customHeight="1" thickBot="1" x14ac:dyDescent="0.3">
      <c r="A153" s="66" t="str" cm="1">
        <f t="array" aca="1" ref="A153" ca="1">OFFSET(Matrix!$H$1,$H153 - 1,0)</f>
        <v>E.g. this is particularly true of unauthenticated or unencrypted transport services (which would not satisfy protected communication requirements above) such as File Transfer Protocol, telnet, Short Messaging Service, etc.</v>
      </c>
      <c r="B153" s="67"/>
      <c r="C153" s="67"/>
      <c r="D153" s="67"/>
      <c r="E153" s="67"/>
      <c r="F153" s="68"/>
      <c r="G153" s="81"/>
      <c r="H153" s="40">
        <f>MATCH($A145,Matrix!$B$2:$B$70,0)+1</f>
        <v>15</v>
      </c>
    </row>
    <row r="154" spans="1:8" s="76" customFormat="1" ht="46.5" customHeight="1" thickBot="1" x14ac:dyDescent="0.3">
      <c r="A154" s="71"/>
      <c r="B154" s="71"/>
      <c r="C154" s="71"/>
      <c r="D154" s="71"/>
      <c r="E154" s="71"/>
      <c r="F154" s="71"/>
      <c r="G154" s="71"/>
      <c r="H154" s="71"/>
    </row>
    <row r="155" spans="1:8" s="39" customFormat="1" ht="17.25" customHeight="1" x14ac:dyDescent="0.25">
      <c r="A155" s="84" t="str">
        <f>Matrix!$B$1</f>
        <v>Ref #</v>
      </c>
      <c r="B155" s="85"/>
      <c r="C155" s="86" t="str">
        <f>Matrix!$C$1</f>
        <v>Security Controls</v>
      </c>
      <c r="D155" s="87"/>
      <c r="E155" s="86" t="str">
        <f>Matrix!$G$1</f>
        <v>Criticality:
High, Medium, or Low</v>
      </c>
      <c r="F155" s="87"/>
      <c r="G155" s="38" t="str">
        <f>Matrix!$E$1</f>
        <v xml:space="preserve">Public Requirements References/Descriptions </v>
      </c>
    </row>
    <row r="156" spans="1:8" s="40" customFormat="1" ht="15.75" customHeight="1" x14ac:dyDescent="0.25">
      <c r="A156" s="53" t="s">
        <v>42</v>
      </c>
      <c r="B156" s="54"/>
      <c r="C156" s="77" t="str" cm="1">
        <f t="array" aca="1" ref="C156" ca="1">OFFSET(Matrix!$C$1,$H156 - 1,0)</f>
        <v>Configuration Management</v>
      </c>
      <c r="D156" s="78"/>
      <c r="E156" s="77" t="str" cm="1">
        <f t="array" aca="1" ref="E156" ca="1">OFFSET(Matrix!$G$1, $H156 - 1,0)</f>
        <v>High</v>
      </c>
      <c r="F156" s="78"/>
      <c r="G156" s="79" t="str" cm="1">
        <f t="array" aca="1" ref="G156" ca="1">OFFSET(Matrix!$E$1,$H156 - 1,0)</f>
        <v xml:space="preserve">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FMCSA GDL 54 Disable unnecessary debugging interfaces in production.
FMCSA GDL 55 Authenticate debugging and diagnostic interfaces.
</v>
      </c>
      <c r="H156" s="40">
        <f>MATCH($A156,Matrix!$B$2:$B$70,0)+1</f>
        <v>16</v>
      </c>
    </row>
    <row r="157" spans="1:8" s="40" customFormat="1" ht="17.25" customHeight="1" x14ac:dyDescent="0.25">
      <c r="A157" s="69" t="str">
        <f>Matrix!$A$1</f>
        <v>Applicable Component Categories</v>
      </c>
      <c r="B157" s="70"/>
      <c r="C157" s="70"/>
      <c r="D157" s="70"/>
      <c r="E157" s="70"/>
      <c r="F157" s="70"/>
      <c r="G157" s="80"/>
      <c r="H157" s="40">
        <f>MATCH($A156,Matrix!$B$2:$B$70,0)+1</f>
        <v>16</v>
      </c>
    </row>
    <row r="158" spans="1:8" s="40" customFormat="1" ht="76.5" customHeight="1" x14ac:dyDescent="0.25">
      <c r="A158" s="53" t="str" cm="1">
        <f t="array" aca="1" ref="A158" ca="1">OFFSET(Matrix!$A$1,$H158 - 1,0)</f>
        <v>Mobile App;
Physical In-Cab Device;
Connectivity/Communications;
Cloud or Back-end;</v>
      </c>
      <c r="B158" s="62"/>
      <c r="C158" s="62"/>
      <c r="D158" s="62"/>
      <c r="E158" s="62"/>
      <c r="F158" s="55"/>
      <c r="G158" s="80"/>
      <c r="H158" s="40">
        <f>MATCH($A156,Matrix!$B$2:$B$70,0)+1</f>
        <v>16</v>
      </c>
    </row>
    <row r="159" spans="1:8" s="40" customFormat="1" ht="17.25" customHeight="1" x14ac:dyDescent="0.25">
      <c r="A159" s="69" t="str">
        <f>Matrix!$D$1</f>
        <v>Requirement</v>
      </c>
      <c r="B159" s="70"/>
      <c r="C159" s="70"/>
      <c r="D159" s="70"/>
      <c r="E159" s="70"/>
      <c r="F159" s="70"/>
      <c r="G159" s="80"/>
      <c r="H159" s="40">
        <f>MATCH($A156,Matrix!$B$2:$B$70,0)+1</f>
        <v>16</v>
      </c>
    </row>
    <row r="160" spans="1:8" s="40" customFormat="1" ht="94.5" customHeight="1" x14ac:dyDescent="0.25">
      <c r="A160" s="53" t="str" cm="1">
        <f t="array" aca="1" ref="A160" ca="1">OFFSET(Matrix!$D$1,$H160 - 1,0)</f>
        <v>The vendor’s devices shall have all services used for troubleshooting disabled or properly protected from unauthorized access and use.</v>
      </c>
      <c r="B160" s="62"/>
      <c r="C160" s="62"/>
      <c r="D160" s="62"/>
      <c r="E160" s="62"/>
      <c r="F160" s="55"/>
      <c r="G160" s="80"/>
      <c r="H160" s="40">
        <f>MATCH($A156,Matrix!$B$2:$B$70,0)+1</f>
        <v>16</v>
      </c>
    </row>
    <row r="161" spans="1:8" s="40" customFormat="1" x14ac:dyDescent="0.25">
      <c r="A161" s="82" t="str">
        <f>Matrix!$F$1</f>
        <v xml:space="preserve">Verification: Inspection, Demonstration, Test, or Analysis </v>
      </c>
      <c r="B161" s="83"/>
      <c r="C161" s="83"/>
      <c r="D161" s="83"/>
      <c r="E161" s="83"/>
      <c r="F161" s="83"/>
      <c r="G161" s="80"/>
      <c r="H161" s="40">
        <f>MATCH($A156,Matrix!$B$2:$B$70,0)+1</f>
        <v>16</v>
      </c>
    </row>
    <row r="162" spans="1:8" s="40" customFormat="1" ht="104.25" customHeight="1" x14ac:dyDescent="0.25">
      <c r="A162" s="53" t="str" cm="1">
        <f t="array" aca="1" ref="A162" ca="1">OFFSET(Matrix!$F$1,$H162 - 1,0)</f>
        <v>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v>
      </c>
      <c r="B162" s="62"/>
      <c r="C162" s="62"/>
      <c r="D162" s="62"/>
      <c r="E162" s="62"/>
      <c r="F162" s="55"/>
      <c r="G162" s="80"/>
      <c r="H162" s="40">
        <f>MATCH($A156,Matrix!$B$2:$B$70,0)+1</f>
        <v>16</v>
      </c>
    </row>
    <row r="163" spans="1:8" s="40" customFormat="1" ht="17.25" customHeight="1" x14ac:dyDescent="0.25">
      <c r="A163" s="69" t="str">
        <f>Matrix!$H$1</f>
        <v>Remarks</v>
      </c>
      <c r="B163" s="70"/>
      <c r="C163" s="70"/>
      <c r="D163" s="70"/>
      <c r="E163" s="70"/>
      <c r="F163" s="70"/>
      <c r="G163" s="80"/>
      <c r="H163" s="40">
        <f>MATCH($A156,Matrix!$B$2:$B$70,0)+1</f>
        <v>16</v>
      </c>
    </row>
    <row r="164" spans="1:8" s="40" customFormat="1" ht="72" customHeight="1" thickBot="1" x14ac:dyDescent="0.3">
      <c r="A164" s="66" t="str" cm="1">
        <f t="array" aca="1" ref="A164" ca="1">OFFSET(Matrix!$H$1,$H164 - 1,0)</f>
        <v>Deploying with test or debug facilities enabled is egregious</v>
      </c>
      <c r="B164" s="67"/>
      <c r="C164" s="67"/>
      <c r="D164" s="67"/>
      <c r="E164" s="67"/>
      <c r="F164" s="68"/>
      <c r="G164" s="81"/>
      <c r="H164" s="40">
        <f>MATCH($A156,Matrix!$B$2:$B$70,0)+1</f>
        <v>16</v>
      </c>
    </row>
    <row r="165" spans="1:8" s="76" customFormat="1" ht="46.5" customHeight="1" thickBot="1" x14ac:dyDescent="0.3">
      <c r="A165" s="71"/>
      <c r="B165" s="71"/>
      <c r="C165" s="71"/>
      <c r="D165" s="71"/>
      <c r="E165" s="71"/>
      <c r="F165" s="71"/>
      <c r="G165" s="71"/>
      <c r="H165" s="71"/>
    </row>
    <row r="166" spans="1:8" s="39" customFormat="1" x14ac:dyDescent="0.25">
      <c r="A166" s="84" t="str">
        <f>Matrix!$B$1</f>
        <v>Ref #</v>
      </c>
      <c r="B166" s="85"/>
      <c r="C166" s="86" t="str">
        <f>Matrix!$C$1</f>
        <v>Security Controls</v>
      </c>
      <c r="D166" s="87"/>
      <c r="E166" s="86" t="str">
        <f>Matrix!$G$1</f>
        <v>Criticality:
High, Medium, or Low</v>
      </c>
      <c r="F166" s="87"/>
      <c r="G166" s="38" t="str">
        <f>Matrix!$E$1</f>
        <v xml:space="preserve">Public Requirements References/Descriptions </v>
      </c>
    </row>
    <row r="167" spans="1:8" s="40" customFormat="1" ht="15.75" customHeight="1" x14ac:dyDescent="0.25">
      <c r="A167" s="53" t="s">
        <v>45</v>
      </c>
      <c r="B167" s="54"/>
      <c r="C167" s="77" t="str" cm="1">
        <f t="array" aca="1" ref="C167" ca="1">OFFSET(Matrix!$C$1,$H167 - 1,0)</f>
        <v>Configuration Management</v>
      </c>
      <c r="D167" s="78"/>
      <c r="E167" s="77" t="str" cm="1">
        <f t="array" aca="1" ref="E167" ca="1">OFFSET(Matrix!$G$1, $H167 - 1,0)</f>
        <v>High</v>
      </c>
      <c r="F167" s="78"/>
      <c r="G167" s="79" t="str" cm="1">
        <f t="array" aca="1" ref="G167" ca="1">OFFSET(Matrix!$E$1,$H167 - 1,0)</f>
        <v>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CAIQ CCC-03.4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v>
      </c>
      <c r="H167" s="40">
        <f>MATCH($A167,Matrix!$B$2:$B$70,0)+1</f>
        <v>17</v>
      </c>
    </row>
    <row r="168" spans="1:8" s="40" customFormat="1" x14ac:dyDescent="0.25">
      <c r="A168" s="69" t="str">
        <f>Matrix!$A$1</f>
        <v>Applicable Component Categories</v>
      </c>
      <c r="B168" s="70"/>
      <c r="C168" s="70"/>
      <c r="D168" s="70"/>
      <c r="E168" s="70"/>
      <c r="F168" s="70"/>
      <c r="G168" s="80"/>
      <c r="H168" s="40">
        <f>MATCH($A167,Matrix!$B$2:$B$70,0)+1</f>
        <v>17</v>
      </c>
    </row>
    <row r="169" spans="1:8" s="40" customFormat="1" ht="76.5" customHeight="1" x14ac:dyDescent="0.25">
      <c r="A169" s="53" t="str" cm="1">
        <f t="array" aca="1" ref="A169" ca="1">OFFSET(Matrix!$A$1,$H169 - 1,0)</f>
        <v>Mobile App;
Physical In-Cab Device;
Connectivity/Communications;
Cloud or Back-end;</v>
      </c>
      <c r="B169" s="62"/>
      <c r="C169" s="62"/>
      <c r="D169" s="62"/>
      <c r="E169" s="62"/>
      <c r="F169" s="55"/>
      <c r="G169" s="80"/>
      <c r="H169" s="40">
        <f>MATCH($A167,Matrix!$B$2:$B$70,0)+1</f>
        <v>17</v>
      </c>
    </row>
    <row r="170" spans="1:8" s="40" customFormat="1" x14ac:dyDescent="0.25">
      <c r="A170" s="69" t="str">
        <f>Matrix!$D$1</f>
        <v>Requirement</v>
      </c>
      <c r="B170" s="70"/>
      <c r="C170" s="70"/>
      <c r="D170" s="70"/>
      <c r="E170" s="70"/>
      <c r="F170" s="70"/>
      <c r="G170" s="80"/>
      <c r="H170" s="40">
        <f>MATCH($A167,Matrix!$B$2:$B$70,0)+1</f>
        <v>17</v>
      </c>
    </row>
    <row r="171" spans="1:8" s="40" customFormat="1" ht="94.5" customHeight="1" x14ac:dyDescent="0.25">
      <c r="A171" s="53" t="str" cm="1">
        <f t="array" aca="1" ref="A171" ca="1">OFFSET(Matrix!$D$1,$H171 - 1,0)</f>
        <v>Vendor ensures that any and all interfaces used for testing or debug are unavailalbe in production builds of the devices</v>
      </c>
      <c r="B171" s="62"/>
      <c r="C171" s="62"/>
      <c r="D171" s="62"/>
      <c r="E171" s="62"/>
      <c r="F171" s="55"/>
      <c r="G171" s="80"/>
      <c r="H171" s="40">
        <f>MATCH($A167,Matrix!$B$2:$B$70,0)+1</f>
        <v>17</v>
      </c>
    </row>
    <row r="172" spans="1:8" s="40" customFormat="1" x14ac:dyDescent="0.25">
      <c r="A172" s="82" t="str">
        <f>Matrix!$F$1</f>
        <v xml:space="preserve">Verification: Inspection, Demonstration, Test, or Analysis </v>
      </c>
      <c r="B172" s="83"/>
      <c r="C172" s="83"/>
      <c r="D172" s="83"/>
      <c r="E172" s="83"/>
      <c r="F172" s="83"/>
      <c r="G172" s="80"/>
      <c r="H172" s="40">
        <f>MATCH($A167,Matrix!$B$2:$B$70,0)+1</f>
        <v>17</v>
      </c>
    </row>
    <row r="173" spans="1:8" s="40" customFormat="1" ht="94.5" customHeight="1" x14ac:dyDescent="0.25">
      <c r="A173" s="53" t="str" cm="1">
        <f t="array" aca="1" ref="A173" ca="1">OFFSET(Matrix!$F$1,$H173 - 1,0)</f>
        <v>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v>
      </c>
      <c r="B173" s="62"/>
      <c r="C173" s="62"/>
      <c r="D173" s="62"/>
      <c r="E173" s="62"/>
      <c r="F173" s="55"/>
      <c r="G173" s="80"/>
      <c r="H173" s="40">
        <f>MATCH($A167,Matrix!$B$2:$B$70,0)+1</f>
        <v>17</v>
      </c>
    </row>
    <row r="174" spans="1:8" s="40" customFormat="1" x14ac:dyDescent="0.25">
      <c r="A174" s="69" t="str">
        <f>Matrix!$H$1</f>
        <v>Remarks</v>
      </c>
      <c r="B174" s="70"/>
      <c r="C174" s="70"/>
      <c r="D174" s="70"/>
      <c r="E174" s="70"/>
      <c r="F174" s="70"/>
      <c r="G174" s="80"/>
      <c r="H174" s="40">
        <f>MATCH($A167,Matrix!$B$2:$B$70,0)+1</f>
        <v>17</v>
      </c>
    </row>
    <row r="175" spans="1:8" s="40" customFormat="1" ht="49.5" customHeight="1" thickBot="1" x14ac:dyDescent="0.3">
      <c r="A175" s="66" t="str" cm="1">
        <f t="array" aca="1" ref="A175" ca="1">OFFSET(Matrix!$H$1,$H175 - 1,0)</f>
        <v xml:space="preserve"> Deploying with test or debug facilities enabled is egregious</v>
      </c>
      <c r="B175" s="67"/>
      <c r="C175" s="67"/>
      <c r="D175" s="67"/>
      <c r="E175" s="67"/>
      <c r="F175" s="68"/>
      <c r="G175" s="81"/>
      <c r="H175" s="40">
        <f>MATCH($A167,Matrix!$B$2:$B$70,0)+1</f>
        <v>17</v>
      </c>
    </row>
    <row r="176" spans="1:8" s="76" customFormat="1" ht="46.5" customHeight="1" thickBot="1" x14ac:dyDescent="0.3">
      <c r="A176" s="71"/>
      <c r="B176" s="71"/>
      <c r="C176" s="71"/>
      <c r="D176" s="71"/>
      <c r="E176" s="71"/>
      <c r="F176" s="71"/>
      <c r="G176" s="71"/>
      <c r="H176" s="71"/>
    </row>
    <row r="177" spans="1:8" s="39" customFormat="1" ht="17.25" customHeight="1" x14ac:dyDescent="0.25">
      <c r="A177" s="84" t="str">
        <f>Matrix!$B$1</f>
        <v>Ref #</v>
      </c>
      <c r="B177" s="85"/>
      <c r="C177" s="86" t="str">
        <f>Matrix!$C$1</f>
        <v>Security Controls</v>
      </c>
      <c r="D177" s="87"/>
      <c r="E177" s="86" t="str">
        <f>Matrix!$G$1</f>
        <v>Criticality:
High, Medium, or Low</v>
      </c>
      <c r="F177" s="87"/>
      <c r="G177" s="38" t="str">
        <f>Matrix!$E$1</f>
        <v xml:space="preserve">Public Requirements References/Descriptions </v>
      </c>
    </row>
    <row r="178" spans="1:8" s="40" customFormat="1" ht="15.75" customHeight="1" x14ac:dyDescent="0.25">
      <c r="A178" s="53" t="s">
        <v>46</v>
      </c>
      <c r="B178" s="54"/>
      <c r="C178" s="77" t="str" cm="1">
        <f t="array" aca="1" ref="C178" ca="1">OFFSET(Matrix!$C$1,$H178 - 1,0)</f>
        <v>Identification and Authentication</v>
      </c>
      <c r="D178" s="78"/>
      <c r="E178" s="77" t="str" cm="1">
        <f t="array" aca="1" ref="E178" ca="1">OFFSET(Matrix!$G$1, $H178 - 1,0)</f>
        <v>Medium</v>
      </c>
      <c r="F178" s="78"/>
      <c r="G178" s="79" t="str" cm="1">
        <f t="array" aca="1" ref="G178" ca="1">OFFSET(Matrix!$E$1,$H178 - 1,0)</f>
        <v>NIST 800-53 IA-3 – DEVICE IDENTIFICATION AND AUTHENTICATION 
The information system uniquely identifies and authenticates [Assignment: organization-defined specific and/or types of devices] before establishing a [Selection (one or more): local; remote; network] connection.</v>
      </c>
      <c r="H178" s="40">
        <f>MATCH($A178,Matrix!$B$2:$B$70,0)+1</f>
        <v>18</v>
      </c>
    </row>
    <row r="179" spans="1:8" s="40" customFormat="1" ht="17.25" customHeight="1" x14ac:dyDescent="0.25">
      <c r="A179" s="69" t="str">
        <f>Matrix!$A$1</f>
        <v>Applicable Component Categories</v>
      </c>
      <c r="B179" s="70"/>
      <c r="C179" s="70"/>
      <c r="D179" s="70"/>
      <c r="E179" s="70"/>
      <c r="F179" s="70"/>
      <c r="G179" s="80"/>
      <c r="H179" s="40">
        <f>MATCH($A178,Matrix!$B$2:$B$70,0)+1</f>
        <v>18</v>
      </c>
    </row>
    <row r="180" spans="1:8" s="40" customFormat="1" ht="76.5" customHeight="1" x14ac:dyDescent="0.25">
      <c r="A180" s="53" t="str" cm="1">
        <f t="array" aca="1" ref="A180" ca="1">OFFSET(Matrix!$A$1,$H180 - 1,0)</f>
        <v>Mobile App;
Physical In-Cab Device;
Connectivity/Communications;
Cloud or Back-end;</v>
      </c>
      <c r="B180" s="62"/>
      <c r="C180" s="62"/>
      <c r="D180" s="62"/>
      <c r="E180" s="62"/>
      <c r="F180" s="55"/>
      <c r="G180" s="80"/>
      <c r="H180" s="40">
        <f>MATCH($A178,Matrix!$B$2:$B$70,0)+1</f>
        <v>18</v>
      </c>
    </row>
    <row r="181" spans="1:8" s="40" customFormat="1" ht="17.25" customHeight="1" x14ac:dyDescent="0.25">
      <c r="A181" s="69" t="str">
        <f>Matrix!$D$1</f>
        <v>Requirement</v>
      </c>
      <c r="B181" s="70"/>
      <c r="C181" s="70"/>
      <c r="D181" s="70"/>
      <c r="E181" s="70"/>
      <c r="F181" s="70"/>
      <c r="G181" s="80"/>
      <c r="H181" s="40">
        <f>MATCH($A178,Matrix!$B$2:$B$70,0)+1</f>
        <v>18</v>
      </c>
    </row>
    <row r="182" spans="1:8" s="40" customFormat="1" ht="94.5" customHeight="1" x14ac:dyDescent="0.25">
      <c r="A182" s="53" t="str" cm="1">
        <f t="array" aca="1" ref="A182" ca="1">OFFSET(Matrix!$D$1,$H182 - 1,0)</f>
        <v>All remote hosts of the vendor's system shall be configured to uniquely identify and authenticate all other remote hosts of the system and/or any other interfacing systems.</v>
      </c>
      <c r="B182" s="62"/>
      <c r="C182" s="62"/>
      <c r="D182" s="62"/>
      <c r="E182" s="62"/>
      <c r="F182" s="55"/>
      <c r="G182" s="80"/>
      <c r="H182" s="40">
        <f>MATCH($A178,Matrix!$B$2:$B$70,0)+1</f>
        <v>18</v>
      </c>
    </row>
    <row r="183" spans="1:8" s="40" customFormat="1" x14ac:dyDescent="0.25">
      <c r="A183" s="82" t="str">
        <f>Matrix!$F$1</f>
        <v xml:space="preserve">Verification: Inspection, Demonstration, Test, or Analysis </v>
      </c>
      <c r="B183" s="83"/>
      <c r="C183" s="83"/>
      <c r="D183" s="83"/>
      <c r="E183" s="83"/>
      <c r="F183" s="83"/>
      <c r="G183" s="80"/>
      <c r="H183" s="40">
        <f>MATCH($A178,Matrix!$B$2:$B$70,0)+1</f>
        <v>18</v>
      </c>
    </row>
    <row r="184" spans="1:8" s="40" customFormat="1" ht="94.5" customHeight="1" x14ac:dyDescent="0.25">
      <c r="A184" s="53" t="str" cm="1">
        <f t="array" aca="1" ref="A184" ca="1">OFFSET(Matrix!$F$1,$H184 - 1,0)</f>
        <v>Inspection of vendor-supplied documentation detailing how devices and components are uniquely identified.
Ensure that interfacing systems can query and/or inspect these unique identifiers.</v>
      </c>
      <c r="B184" s="62"/>
      <c r="C184" s="62"/>
      <c r="D184" s="62"/>
      <c r="E184" s="62"/>
      <c r="F184" s="55"/>
      <c r="G184" s="80"/>
      <c r="H184" s="40">
        <f>MATCH($A178,Matrix!$B$2:$B$70,0)+1</f>
        <v>18</v>
      </c>
    </row>
    <row r="185" spans="1:8" s="40" customFormat="1" ht="17.25" customHeight="1" x14ac:dyDescent="0.25">
      <c r="A185" s="69" t="str">
        <f>Matrix!$H$1</f>
        <v>Remarks</v>
      </c>
      <c r="B185" s="70"/>
      <c r="C185" s="70"/>
      <c r="D185" s="70"/>
      <c r="E185" s="70"/>
      <c r="F185" s="70"/>
      <c r="G185" s="80"/>
      <c r="H185" s="40">
        <f>MATCH($A178,Matrix!$B$2:$B$70,0)+1</f>
        <v>18</v>
      </c>
    </row>
    <row r="186" spans="1:8" s="40" customFormat="1" ht="49.5" customHeight="1" thickBot="1" x14ac:dyDescent="0.3">
      <c r="A186" s="66" t="str" cm="1">
        <f t="array" aca="1" ref="A186" ca="1">OFFSET(Matrix!$H$1,$H186 - 1,0)</f>
        <v>e.g. that a remote system authenticate the other remote parties by referring to the unique identifiers using mutually authenticated TLS</v>
      </c>
      <c r="B186" s="67"/>
      <c r="C186" s="67"/>
      <c r="D186" s="67"/>
      <c r="E186" s="67"/>
      <c r="F186" s="68"/>
      <c r="G186" s="81"/>
      <c r="H186" s="40">
        <f>MATCH($A178,Matrix!$B$2:$B$70,0)+1</f>
        <v>18</v>
      </c>
    </row>
    <row r="187" spans="1:8" s="76" customFormat="1" ht="46.5" customHeight="1" thickBot="1" x14ac:dyDescent="0.3">
      <c r="A187" s="71"/>
      <c r="B187" s="71"/>
      <c r="C187" s="71"/>
      <c r="D187" s="71"/>
      <c r="E187" s="71"/>
      <c r="F187" s="71"/>
      <c r="G187" s="71"/>
      <c r="H187" s="71"/>
    </row>
    <row r="188" spans="1:8" s="39" customFormat="1" x14ac:dyDescent="0.25">
      <c r="A188" s="84" t="str">
        <f>Matrix!$B$1</f>
        <v>Ref #</v>
      </c>
      <c r="B188" s="85"/>
      <c r="C188" s="86" t="str">
        <f>Matrix!$C$1</f>
        <v>Security Controls</v>
      </c>
      <c r="D188" s="87"/>
      <c r="E188" s="86" t="str">
        <f>Matrix!$G$1</f>
        <v>Criticality:
High, Medium, or Low</v>
      </c>
      <c r="F188" s="87"/>
      <c r="G188" s="38" t="str">
        <f>Matrix!$E$1</f>
        <v xml:space="preserve">Public Requirements References/Descriptions </v>
      </c>
    </row>
    <row r="189" spans="1:8" s="40" customFormat="1" ht="15.75" customHeight="1" x14ac:dyDescent="0.25">
      <c r="A189" s="53" t="s">
        <v>47</v>
      </c>
      <c r="B189" s="54"/>
      <c r="C189" s="77" t="str" cm="1">
        <f t="array" aca="1" ref="C189" ca="1">OFFSET(Matrix!$C$1,$H189 - 1,0)</f>
        <v>Identification and Authentication</v>
      </c>
      <c r="D189" s="78"/>
      <c r="E189" s="77" t="str" cm="1">
        <f t="array" aca="1" ref="E189" ca="1">OFFSET(Matrix!$G$1, $H189 - 1,0)</f>
        <v>Medium</v>
      </c>
      <c r="F189" s="78"/>
      <c r="G189" s="79" t="str" cm="1">
        <f t="array" aca="1" ref="G189" ca="1">OFFSET(Matrix!$E$1,$H189 - 1,0)</f>
        <v xml:space="preserve">NIST 800-53 IA-3 – DEVICE IDENTIFICATION AND AUTHENTICATION 
The information system uniquely identifies and authenticates [Assignment: organization-defined specific and/or types of devices] before establishing a [Selection (one or more): local; remote; network] connection.
</v>
      </c>
      <c r="H189" s="40">
        <f>MATCH($A189,Matrix!$B$2:$B$70,0)+1</f>
        <v>19</v>
      </c>
    </row>
    <row r="190" spans="1:8" s="40" customFormat="1" x14ac:dyDescent="0.25">
      <c r="A190" s="69" t="str">
        <f>Matrix!$A$1</f>
        <v>Applicable Component Categories</v>
      </c>
      <c r="B190" s="70"/>
      <c r="C190" s="70"/>
      <c r="D190" s="70"/>
      <c r="E190" s="70"/>
      <c r="F190" s="70"/>
      <c r="G190" s="80"/>
      <c r="H190" s="40">
        <f>MATCH($A189,Matrix!$B$2:$B$70,0)+1</f>
        <v>19</v>
      </c>
    </row>
    <row r="191" spans="1:8" s="40" customFormat="1" ht="76.5" customHeight="1" x14ac:dyDescent="0.25">
      <c r="A191" s="53" t="str" cm="1">
        <f t="array" aca="1" ref="A191" ca="1">OFFSET(Matrix!$A$1,$H191 - 1,0)</f>
        <v>Physical In-Cab Device;
Connectivity/Communications;</v>
      </c>
      <c r="B191" s="62"/>
      <c r="C191" s="62"/>
      <c r="D191" s="62"/>
      <c r="E191" s="62"/>
      <c r="F191" s="55"/>
      <c r="G191" s="80"/>
      <c r="H191" s="40">
        <f>MATCH($A189,Matrix!$B$2:$B$70,0)+1</f>
        <v>19</v>
      </c>
    </row>
    <row r="192" spans="1:8" s="40" customFormat="1" x14ac:dyDescent="0.25">
      <c r="A192" s="69" t="str">
        <f>Matrix!$D$1</f>
        <v>Requirement</v>
      </c>
      <c r="B192" s="70"/>
      <c r="C192" s="70"/>
      <c r="D192" s="70"/>
      <c r="E192" s="70"/>
      <c r="F192" s="70"/>
      <c r="G192" s="80"/>
      <c r="H192" s="40">
        <f>MATCH($A189,Matrix!$B$2:$B$70,0)+1</f>
        <v>19</v>
      </c>
    </row>
    <row r="193" spans="1:8" s="40" customFormat="1" ht="109.5" customHeight="1" x14ac:dyDescent="0.25">
      <c r="A193" s="53" t="str" cm="1">
        <f t="array" aca="1" ref="A193" ca="1">OFFSET(Matrix!$D$1,$H193 - 1,0)</f>
        <v>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B193" s="62"/>
      <c r="C193" s="62"/>
      <c r="D193" s="62"/>
      <c r="E193" s="62"/>
      <c r="F193" s="55"/>
      <c r="G193" s="80"/>
      <c r="H193" s="40">
        <f>MATCH($A189,Matrix!$B$2:$B$70,0)+1</f>
        <v>19</v>
      </c>
    </row>
    <row r="194" spans="1:8" s="40" customFormat="1" x14ac:dyDescent="0.25">
      <c r="A194" s="82" t="str">
        <f>Matrix!$F$1</f>
        <v xml:space="preserve">Verification: Inspection, Demonstration, Test, or Analysis </v>
      </c>
      <c r="B194" s="83"/>
      <c r="C194" s="83"/>
      <c r="D194" s="83"/>
      <c r="E194" s="83"/>
      <c r="F194" s="83"/>
      <c r="G194" s="80"/>
      <c r="H194" s="40">
        <f>MATCH($A189,Matrix!$B$2:$B$70,0)+1</f>
        <v>19</v>
      </c>
    </row>
    <row r="195" spans="1:8" s="40" customFormat="1" ht="94.5" customHeight="1" x14ac:dyDescent="0.25">
      <c r="A195" s="53" t="str" cm="1">
        <f t="array" aca="1" ref="A195" ca="1">OFFSET(Matrix!$F$1,$H195 - 1,0)</f>
        <v xml:space="preserve">Inspection of vendor documentation detailing the inputs to the authenticator generation process per device. Ensure that no input is information that can be easily-guessed from simple facts about the device.
</v>
      </c>
      <c r="B195" s="62"/>
      <c r="C195" s="62"/>
      <c r="D195" s="62"/>
      <c r="E195" s="62"/>
      <c r="F195" s="55"/>
      <c r="G195" s="80"/>
      <c r="H195" s="40">
        <f>MATCH($A189,Matrix!$B$2:$B$70,0)+1</f>
        <v>19</v>
      </c>
    </row>
    <row r="196" spans="1:8" s="40" customFormat="1" x14ac:dyDescent="0.25">
      <c r="A196" s="69" t="str">
        <f>Matrix!$H$1</f>
        <v>Remarks</v>
      </c>
      <c r="B196" s="70"/>
      <c r="C196" s="70"/>
      <c r="D196" s="70"/>
      <c r="E196" s="70"/>
      <c r="F196" s="70"/>
      <c r="G196" s="80"/>
      <c r="H196" s="40">
        <f>MATCH($A189,Matrix!$B$2:$B$70,0)+1</f>
        <v>19</v>
      </c>
    </row>
    <row r="197" spans="1:8" s="40" customFormat="1" ht="49.5" customHeight="1" thickBot="1" x14ac:dyDescent="0.3">
      <c r="A197" s="66" t="str" cm="1">
        <f t="array" aca="1" ref="A197" ca="1">OFFSET(Matrix!$H$1,$H197 - 1,0)</f>
        <v>-</v>
      </c>
      <c r="B197" s="67"/>
      <c r="C197" s="67"/>
      <c r="D197" s="67"/>
      <c r="E197" s="67"/>
      <c r="F197" s="68"/>
      <c r="G197" s="81"/>
      <c r="H197" s="40">
        <f>MATCH($A189,Matrix!$B$2:$B$70,0)+1</f>
        <v>19</v>
      </c>
    </row>
    <row r="198" spans="1:8" s="76" customFormat="1" ht="46.5" customHeight="1" thickBot="1" x14ac:dyDescent="0.3">
      <c r="A198" s="71"/>
      <c r="B198" s="71"/>
      <c r="C198" s="71"/>
      <c r="D198" s="71"/>
      <c r="E198" s="71"/>
      <c r="F198" s="71"/>
      <c r="G198" s="71"/>
      <c r="H198" s="71"/>
    </row>
    <row r="199" spans="1:8" s="39" customFormat="1" ht="17.25" customHeight="1" x14ac:dyDescent="0.25">
      <c r="A199" s="84" t="str">
        <f>Matrix!$B$1</f>
        <v>Ref #</v>
      </c>
      <c r="B199" s="85"/>
      <c r="C199" s="86" t="str">
        <f>Matrix!$C$1</f>
        <v>Security Controls</v>
      </c>
      <c r="D199" s="87"/>
      <c r="E199" s="86" t="str">
        <f>Matrix!$G$1</f>
        <v>Criticality:
High, Medium, or Low</v>
      </c>
      <c r="F199" s="87"/>
      <c r="G199" s="38" t="str">
        <f>Matrix!$E$1</f>
        <v xml:space="preserve">Public Requirements References/Descriptions </v>
      </c>
    </row>
    <row r="200" spans="1:8" s="40" customFormat="1" ht="15.75" customHeight="1" x14ac:dyDescent="0.25">
      <c r="A200" s="53" t="s">
        <v>48</v>
      </c>
      <c r="B200" s="54"/>
      <c r="C200" s="77" t="str" cm="1">
        <f t="array" aca="1" ref="C200" ca="1">OFFSET(Matrix!$C$1,$H200 - 1,0)</f>
        <v>Identification and Authentication</v>
      </c>
      <c r="D200" s="78"/>
      <c r="E200" s="77" t="str" cm="1">
        <f t="array" aca="1" ref="E200" ca="1">OFFSET(Matrix!$G$1, $H200 - 1,0)</f>
        <v>Medium</v>
      </c>
      <c r="F200" s="78"/>
      <c r="G200" s="79" t="str" cm="1">
        <f t="array" aca="1" ref="G200" ca="1">OFFSET(Matrix!$E$1,$H200 - 1,0)</f>
        <v xml:space="preserve">NIST 800-53 IA-7 – CRYPTOGRAPHIC MODULE AUTHENTICATION 
The information system implements mechanisms for authentication to a cryptographic module that meet the requirements of applicable federal laws, Executive Orders, directives, policies, regulations, standards, and guidance for such authentication.
</v>
      </c>
      <c r="H200" s="40">
        <f>MATCH($A200,Matrix!$B$2:$B$70,0)+1</f>
        <v>20</v>
      </c>
    </row>
    <row r="201" spans="1:8" s="40" customFormat="1" ht="17.25" customHeight="1" x14ac:dyDescent="0.25">
      <c r="A201" s="69" t="str">
        <f>Matrix!$A$1</f>
        <v>Applicable Component Categories</v>
      </c>
      <c r="B201" s="70"/>
      <c r="C201" s="70"/>
      <c r="D201" s="70"/>
      <c r="E201" s="70"/>
      <c r="F201" s="70"/>
      <c r="G201" s="80"/>
      <c r="H201" s="40">
        <f>MATCH($A200,Matrix!$B$2:$B$70,0)+1</f>
        <v>20</v>
      </c>
    </row>
    <row r="202" spans="1:8" s="40" customFormat="1" ht="76.5" customHeight="1" x14ac:dyDescent="0.25">
      <c r="A202" s="53" t="str" cm="1">
        <f t="array" aca="1" ref="A202" ca="1">OFFSET(Matrix!$A$1,$H202 - 1,0)</f>
        <v>Mobile App;
Physical In-Cab Device;
Connectivity/Communications;
Cloud or Back-end;</v>
      </c>
      <c r="B202" s="62"/>
      <c r="C202" s="62"/>
      <c r="D202" s="62"/>
      <c r="E202" s="62"/>
      <c r="F202" s="55"/>
      <c r="G202" s="80"/>
      <c r="H202" s="40">
        <f>MATCH($A200,Matrix!$B$2:$B$70,0)+1</f>
        <v>20</v>
      </c>
    </row>
    <row r="203" spans="1:8" s="40" customFormat="1" ht="17.25" customHeight="1" x14ac:dyDescent="0.25">
      <c r="A203" s="69" t="str">
        <f>Matrix!$D$1</f>
        <v>Requirement</v>
      </c>
      <c r="B203" s="70"/>
      <c r="C203" s="70"/>
      <c r="D203" s="70"/>
      <c r="E203" s="70"/>
      <c r="F203" s="70"/>
      <c r="G203" s="80"/>
      <c r="H203" s="40">
        <f>MATCH($A200,Matrix!$B$2:$B$70,0)+1</f>
        <v>20</v>
      </c>
    </row>
    <row r="204" spans="1:8" s="40" customFormat="1" ht="94.5" customHeight="1" x14ac:dyDescent="0.25">
      <c r="A204" s="53" t="str" cm="1">
        <f t="array" aca="1" ref="A204" ca="1">OFFSET(Matrix!$D$1,$H204 - 1,0)</f>
        <v>Cryptographic modules used in the vendors system shall be compliant with Federal Information Processing Standards (FIPS) 140-2: Level 1.</v>
      </c>
      <c r="B204" s="62"/>
      <c r="C204" s="62"/>
      <c r="D204" s="62"/>
      <c r="E204" s="62"/>
      <c r="F204" s="55"/>
      <c r="G204" s="80"/>
      <c r="H204" s="40">
        <f>MATCH($A200,Matrix!$B$2:$B$70,0)+1</f>
        <v>20</v>
      </c>
    </row>
    <row r="205" spans="1:8" s="40" customFormat="1" x14ac:dyDescent="0.25">
      <c r="A205" s="82" t="str">
        <f>Matrix!$F$1</f>
        <v xml:space="preserve">Verification: Inspection, Demonstration, Test, or Analysis </v>
      </c>
      <c r="B205" s="83"/>
      <c r="C205" s="83"/>
      <c r="D205" s="83"/>
      <c r="E205" s="83"/>
      <c r="F205" s="83"/>
      <c r="G205" s="80"/>
      <c r="H205" s="40">
        <f>MATCH($A200,Matrix!$B$2:$B$70,0)+1</f>
        <v>20</v>
      </c>
    </row>
    <row r="206" spans="1:8" s="40" customFormat="1" ht="104.25" customHeight="1" x14ac:dyDescent="0.25">
      <c r="A206" s="53" t="str" cm="1">
        <f t="array" aca="1" ref="A206" ca="1">OFFSET(Matrix!$F$1,$H206 - 1,0)</f>
        <v>Inspection of vendor-supplied documentation detailing their procurement requirements for cryptographic modules. 
Ensure that their procurement processes require that all cryptographic modules are FIPS 140-2 compliant.</v>
      </c>
      <c r="B206" s="62"/>
      <c r="C206" s="62"/>
      <c r="D206" s="62"/>
      <c r="E206" s="62"/>
      <c r="F206" s="55"/>
      <c r="G206" s="80"/>
      <c r="H206" s="40">
        <f>MATCH($A200,Matrix!$B$2:$B$70,0)+1</f>
        <v>20</v>
      </c>
    </row>
    <row r="207" spans="1:8" s="40" customFormat="1" ht="17.25" customHeight="1" x14ac:dyDescent="0.25">
      <c r="A207" s="69" t="str">
        <f>Matrix!$H$1</f>
        <v>Remarks</v>
      </c>
      <c r="B207" s="70"/>
      <c r="C207" s="70"/>
      <c r="D207" s="70"/>
      <c r="E207" s="70"/>
      <c r="F207" s="70"/>
      <c r="G207" s="80"/>
      <c r="H207" s="40">
        <f>MATCH($A200,Matrix!$B$2:$B$70,0)+1</f>
        <v>20</v>
      </c>
    </row>
    <row r="208" spans="1:8" s="40" customFormat="1" ht="231.75" customHeight="1" thickBot="1" x14ac:dyDescent="0.3">
      <c r="A208" s="66" t="str" cm="1">
        <f t="array" aca="1" ref="A208" ca="1">OFFSET(Matrix!$H$1,$H208 - 1,0)</f>
        <v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v>
      </c>
      <c r="B208" s="67"/>
      <c r="C208" s="67"/>
      <c r="D208" s="67"/>
      <c r="E208" s="67"/>
      <c r="F208" s="68"/>
      <c r="G208" s="81"/>
      <c r="H208" s="40">
        <f>MATCH($A200,Matrix!$B$2:$B$70,0)+1</f>
        <v>20</v>
      </c>
    </row>
    <row r="209" spans="1:8" s="76" customFormat="1" ht="46.5" customHeight="1" thickBot="1" x14ac:dyDescent="0.3">
      <c r="A209" s="71"/>
      <c r="B209" s="71"/>
      <c r="C209" s="71"/>
      <c r="D209" s="71"/>
      <c r="E209" s="71"/>
      <c r="F209" s="71"/>
      <c r="G209" s="71"/>
      <c r="H209" s="71"/>
    </row>
    <row r="210" spans="1:8" s="39" customFormat="1" x14ac:dyDescent="0.25">
      <c r="A210" s="84" t="str">
        <f>Matrix!$B$1</f>
        <v>Ref #</v>
      </c>
      <c r="B210" s="85"/>
      <c r="C210" s="86" t="str">
        <f>Matrix!$C$1</f>
        <v>Security Controls</v>
      </c>
      <c r="D210" s="87"/>
      <c r="E210" s="86" t="str">
        <f>Matrix!$G$1</f>
        <v>Criticality:
High, Medium, or Low</v>
      </c>
      <c r="F210" s="87"/>
      <c r="G210" s="38" t="str">
        <f>Matrix!$E$1</f>
        <v xml:space="preserve">Public Requirements References/Descriptions </v>
      </c>
    </row>
    <row r="211" spans="1:8" s="40" customFormat="1" ht="15.75" customHeight="1" x14ac:dyDescent="0.25">
      <c r="A211" s="53" t="s">
        <v>49</v>
      </c>
      <c r="B211" s="54"/>
      <c r="C211" s="77" t="str" cm="1">
        <f t="array" aca="1" ref="C211" ca="1">OFFSET(Matrix!$C$1,$H211 - 1,0)</f>
        <v>Incidence Response</v>
      </c>
      <c r="D211" s="78"/>
      <c r="E211" s="77" t="str" cm="1">
        <f t="array" aca="1" ref="E211" ca="1">OFFSET(Matrix!$G$1, $H211 - 1,0)</f>
        <v>High</v>
      </c>
      <c r="F211" s="78"/>
      <c r="G211" s="79" t="str" cm="1">
        <f t="array" aca="1" ref="G211" ca="1">OFFSET(Matrix!$E$1,$H211 - 1,0)</f>
        <v>NIST 800-53 IR-8 - INCIDENT RESPONSE PLAN 
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8b. Distributes copies of the incident response plan to [Assignment: organization-defined incident response personnel (identified by name and/or by role) and organizational elements];
8c. Reviews the incident response plan [Assignment: organization-defined frequency];
8d. Updates the incident response plan to address system/organizational changes or problems encountered during plan implementation, execution, or testing;
8e. Communicates incident response plan changes to [Assignment: organization-defined incident response personnel (identified by name and/or by role) and organizational elements]; and
8f. Protects the incident response plan from unauthorized disclosure and modification.
FMCSA GDL 14 Employ an incident response process.</v>
      </c>
      <c r="H211" s="40">
        <f>MATCH($A211,Matrix!$B$2:$B$70,0)+1</f>
        <v>21</v>
      </c>
    </row>
    <row r="212" spans="1:8" s="40" customFormat="1" x14ac:dyDescent="0.25">
      <c r="A212" s="69" t="str">
        <f>Matrix!$A$1</f>
        <v>Applicable Component Categories</v>
      </c>
      <c r="B212" s="70"/>
      <c r="C212" s="70"/>
      <c r="D212" s="70"/>
      <c r="E212" s="70"/>
      <c r="F212" s="70"/>
      <c r="G212" s="80"/>
      <c r="H212" s="40">
        <f>MATCH($A211,Matrix!$B$2:$B$70,0)+1</f>
        <v>21</v>
      </c>
    </row>
    <row r="213" spans="1:8" s="40" customFormat="1" ht="76.5" customHeight="1" x14ac:dyDescent="0.25">
      <c r="A213" s="53" t="str" cm="1">
        <f t="array" aca="1" ref="A213" ca="1">OFFSET(Matrix!$A$1,$H213 - 1,0)</f>
        <v>Mobile App;
Physical In-Cab Device;
Connectivity/Communications;
Cloud or Back-end;</v>
      </c>
      <c r="B213" s="62"/>
      <c r="C213" s="62"/>
      <c r="D213" s="62"/>
      <c r="E213" s="62"/>
      <c r="F213" s="55"/>
      <c r="G213" s="80"/>
      <c r="H213" s="40">
        <f>MATCH($A211,Matrix!$B$2:$B$70,0)+1</f>
        <v>21</v>
      </c>
    </row>
    <row r="214" spans="1:8" s="40" customFormat="1" x14ac:dyDescent="0.25">
      <c r="A214" s="69" t="str">
        <f>Matrix!$D$1</f>
        <v>Requirement</v>
      </c>
      <c r="B214" s="70"/>
      <c r="C214" s="70"/>
      <c r="D214" s="70"/>
      <c r="E214" s="70"/>
      <c r="F214" s="70"/>
      <c r="G214" s="80"/>
      <c r="H214" s="40">
        <f>MATCH($A211,Matrix!$B$2:$B$70,0)+1</f>
        <v>21</v>
      </c>
    </row>
    <row r="215" spans="1:8" s="40" customFormat="1" ht="94.5" customHeight="1" x14ac:dyDescent="0.25">
      <c r="A215" s="53" t="str" cm="1">
        <f t="array" aca="1" ref="A215" ca="1">OFFSET(Matrix!$D$1,$H215 - 1,0)</f>
        <v>The vendor shall have a documented incident response plan (IRP) in place which provides the carriers with a point of contact for components used within their telematics system</v>
      </c>
      <c r="B215" s="62"/>
      <c r="C215" s="62"/>
      <c r="D215" s="62"/>
      <c r="E215" s="62"/>
      <c r="F215" s="55"/>
      <c r="G215" s="80"/>
      <c r="H215" s="40">
        <f>MATCH($A211,Matrix!$B$2:$B$70,0)+1</f>
        <v>21</v>
      </c>
    </row>
    <row r="216" spans="1:8" s="40" customFormat="1" x14ac:dyDescent="0.25">
      <c r="A216" s="82" t="str">
        <f>Matrix!$F$1</f>
        <v xml:space="preserve">Verification: Inspection, Demonstration, Test, or Analysis </v>
      </c>
      <c r="B216" s="83"/>
      <c r="C216" s="83"/>
      <c r="D216" s="83"/>
      <c r="E216" s="83"/>
      <c r="F216" s="83"/>
      <c r="G216" s="80"/>
      <c r="H216" s="40">
        <f>MATCH($A211,Matrix!$B$2:$B$70,0)+1</f>
        <v>21</v>
      </c>
    </row>
    <row r="217" spans="1:8" s="40" customFormat="1" ht="94.5" customHeight="1" x14ac:dyDescent="0.25">
      <c r="A217" s="53" t="str" cm="1">
        <f t="array" aca="1" ref="A217" ca="1">OFFSET(Matrix!$F$1,$H217 - 1,0)</f>
        <v>Inspection of vendor-supplied documentation detailing the vendor’s incident response process.
Ensure that it documents the methods that can be used to notify the vendor of a security incident.</v>
      </c>
      <c r="B217" s="62"/>
      <c r="C217" s="62"/>
      <c r="D217" s="62"/>
      <c r="E217" s="62"/>
      <c r="F217" s="55"/>
      <c r="G217" s="80"/>
      <c r="H217" s="40">
        <f>MATCH($A211,Matrix!$B$2:$B$70,0)+1</f>
        <v>21</v>
      </c>
    </row>
    <row r="218" spans="1:8" s="40" customFormat="1" x14ac:dyDescent="0.25">
      <c r="A218" s="69" t="str">
        <f>Matrix!$H$1</f>
        <v>Remarks</v>
      </c>
      <c r="B218" s="70"/>
      <c r="C218" s="70"/>
      <c r="D218" s="70"/>
      <c r="E218" s="70"/>
      <c r="F218" s="70"/>
      <c r="G218" s="80"/>
      <c r="H218" s="40">
        <f>MATCH($A211,Matrix!$B$2:$B$70,0)+1</f>
        <v>21</v>
      </c>
    </row>
    <row r="219" spans="1:8" s="40" customFormat="1" ht="138.75" customHeight="1" thickBot="1" x14ac:dyDescent="0.3">
      <c r="A219" s="66" t="str" cm="1">
        <f t="array" aca="1" ref="A219" ca="1">OFFSET(Matrix!$H$1,$H219 - 1,0)</f>
        <v>TSPs must demonstrate this level of maturity to be trusted with business critical functions</v>
      </c>
      <c r="B219" s="67"/>
      <c r="C219" s="67"/>
      <c r="D219" s="67"/>
      <c r="E219" s="67"/>
      <c r="F219" s="68"/>
      <c r="G219" s="81"/>
      <c r="H219" s="40">
        <f>MATCH($A211,Matrix!$B$2:$B$70,0)+1</f>
        <v>21</v>
      </c>
    </row>
    <row r="220" spans="1:8" s="76" customFormat="1" ht="46.5" customHeight="1" thickBot="1" x14ac:dyDescent="0.3">
      <c r="A220" s="71"/>
      <c r="B220" s="71"/>
      <c r="C220" s="71"/>
      <c r="D220" s="71"/>
      <c r="E220" s="71"/>
      <c r="F220" s="71"/>
      <c r="G220" s="71"/>
      <c r="H220" s="71"/>
    </row>
    <row r="221" spans="1:8" s="39" customFormat="1" ht="17.25" customHeight="1" x14ac:dyDescent="0.25">
      <c r="A221" s="84" t="str">
        <f>Matrix!$B$1</f>
        <v>Ref #</v>
      </c>
      <c r="B221" s="85"/>
      <c r="C221" s="86" t="str">
        <f>Matrix!$C$1</f>
        <v>Security Controls</v>
      </c>
      <c r="D221" s="87"/>
      <c r="E221" s="86" t="str">
        <f>Matrix!$G$1</f>
        <v>Criticality:
High, Medium, or Low</v>
      </c>
      <c r="F221" s="87"/>
      <c r="G221" s="38" t="str">
        <f>Matrix!$E$1</f>
        <v xml:space="preserve">Public Requirements References/Descriptions </v>
      </c>
    </row>
    <row r="222" spans="1:8" s="40" customFormat="1" ht="15.75" customHeight="1" x14ac:dyDescent="0.25">
      <c r="A222" s="53" t="s">
        <v>52</v>
      </c>
      <c r="B222" s="54"/>
      <c r="C222" s="77" t="str" cm="1">
        <f t="array" aca="1" ref="C222" ca="1">OFFSET(Matrix!$C$1,$H222 - 1,0)</f>
        <v>Maintenance</v>
      </c>
      <c r="D222" s="78"/>
      <c r="E222" s="77" t="str" cm="1">
        <f t="array" aca="1" ref="E222" ca="1">OFFSET(Matrix!$G$1, $H222 - 1,0)</f>
        <v>Medium</v>
      </c>
      <c r="F222" s="78"/>
      <c r="G222" s="79" t="str" cm="1">
        <f t="array" aca="1" ref="G222" ca="1">OFFSET(Matrix!$E$1,$H222 - 1,0)</f>
        <v>NIST 800-53 MA-2 – CONTROLLED MAINTENANCE 
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v>
      </c>
      <c r="H222" s="40">
        <f>MATCH($A222,Matrix!$B$2:$B$70,0)+1</f>
        <v>22</v>
      </c>
    </row>
    <row r="223" spans="1:8" s="40" customFormat="1" ht="17.25" customHeight="1" x14ac:dyDescent="0.25">
      <c r="A223" s="69" t="str">
        <f>Matrix!$A$1</f>
        <v>Applicable Component Categories</v>
      </c>
      <c r="B223" s="70"/>
      <c r="C223" s="70"/>
      <c r="D223" s="70"/>
      <c r="E223" s="70"/>
      <c r="F223" s="70"/>
      <c r="G223" s="80"/>
      <c r="H223" s="40">
        <f>MATCH($A222,Matrix!$B$2:$B$70,0)+1</f>
        <v>22</v>
      </c>
    </row>
    <row r="224" spans="1:8" s="40" customFormat="1" ht="76.5" customHeight="1" x14ac:dyDescent="0.25">
      <c r="A224" s="53" t="str" cm="1">
        <f t="array" aca="1" ref="A224" ca="1">OFFSET(Matrix!$A$1,$H224 - 1,0)</f>
        <v>Mobile App;
Physical In-Cab Device;
Connectivity/Communications;
Cloud or Back-end;</v>
      </c>
      <c r="B224" s="62"/>
      <c r="C224" s="62"/>
      <c r="D224" s="62"/>
      <c r="E224" s="62"/>
      <c r="F224" s="55"/>
      <c r="G224" s="80"/>
      <c r="H224" s="40">
        <f>MATCH($A222,Matrix!$B$2:$B$70,0)+1</f>
        <v>22</v>
      </c>
    </row>
    <row r="225" spans="1:8" s="40" customFormat="1" ht="17.25" customHeight="1" x14ac:dyDescent="0.25">
      <c r="A225" s="69" t="str">
        <f>Matrix!$D$1</f>
        <v>Requirement</v>
      </c>
      <c r="B225" s="70"/>
      <c r="C225" s="70"/>
      <c r="D225" s="70"/>
      <c r="E225" s="70"/>
      <c r="F225" s="70"/>
      <c r="G225" s="80"/>
      <c r="H225" s="40">
        <f>MATCH($A222,Matrix!$B$2:$B$70,0)+1</f>
        <v>22</v>
      </c>
    </row>
    <row r="226" spans="1:8" s="40" customFormat="1" ht="94.5" customHeight="1" x14ac:dyDescent="0.25">
      <c r="A226" s="53" t="str" cm="1">
        <f t="array" aca="1" ref="A226" ca="1">OFFSET(Matrix!$D$1,$H226 - 1,0)</f>
        <v>The vendor shall have procedures in place to ensure that components outside of the carrier’s direct control are not updated or modified without prior coordination and approval by an organization-defined individual or role</v>
      </c>
      <c r="B226" s="62"/>
      <c r="C226" s="62"/>
      <c r="D226" s="62"/>
      <c r="E226" s="62"/>
      <c r="F226" s="55"/>
      <c r="G226" s="80"/>
      <c r="H226" s="40">
        <f>MATCH($A222,Matrix!$B$2:$B$70,0)+1</f>
        <v>22</v>
      </c>
    </row>
    <row r="227" spans="1:8" s="40" customFormat="1" x14ac:dyDescent="0.25">
      <c r="A227" s="82" t="str">
        <f>Matrix!$F$1</f>
        <v xml:space="preserve">Verification: Inspection, Demonstration, Test, or Analysis </v>
      </c>
      <c r="B227" s="83"/>
      <c r="C227" s="83"/>
      <c r="D227" s="83"/>
      <c r="E227" s="83"/>
      <c r="F227" s="83"/>
      <c r="G227" s="80"/>
      <c r="H227" s="40">
        <f>MATCH($A222,Matrix!$B$2:$B$70,0)+1</f>
        <v>22</v>
      </c>
    </row>
    <row r="228" spans="1:8" s="40" customFormat="1" ht="94.5" customHeight="1" x14ac:dyDescent="0.25">
      <c r="A228" s="53" t="str" cm="1">
        <f t="array" aca="1" ref="A228" ca="1">OFFSET(Matrix!$F$1,$H228 - 1,0)</f>
        <v>Inspection of vendor-supplied documentation detailing their maintenance/release process.
Ensure that there is a process where you (the carrier) are contacted and coordinated-with before the systems upon which you rely undergo maintenance procedures.</v>
      </c>
      <c r="B228" s="62"/>
      <c r="C228" s="62"/>
      <c r="D228" s="62"/>
      <c r="E228" s="62"/>
      <c r="F228" s="55"/>
      <c r="G228" s="80"/>
      <c r="H228" s="40">
        <f>MATCH($A222,Matrix!$B$2:$B$70,0)+1</f>
        <v>22</v>
      </c>
    </row>
    <row r="229" spans="1:8" s="40" customFormat="1" ht="17.25" customHeight="1" x14ac:dyDescent="0.25">
      <c r="A229" s="69" t="str">
        <f>Matrix!$H$1</f>
        <v>Remarks</v>
      </c>
      <c r="B229" s="70"/>
      <c r="C229" s="70"/>
      <c r="D229" s="70"/>
      <c r="E229" s="70"/>
      <c r="F229" s="70"/>
      <c r="G229" s="80"/>
      <c r="H229" s="40">
        <f>MATCH($A222,Matrix!$B$2:$B$70,0)+1</f>
        <v>22</v>
      </c>
    </row>
    <row r="230" spans="1:8" s="40" customFormat="1" ht="49.5" customHeight="1" thickBot="1" x14ac:dyDescent="0.3">
      <c r="A230" s="66" t="str" cm="1">
        <f t="array" aca="1" ref="A230" ca="1">OFFSET(Matrix!$H$1,$H230 - 1,0)</f>
        <v>-</v>
      </c>
      <c r="B230" s="67"/>
      <c r="C230" s="67"/>
      <c r="D230" s="67"/>
      <c r="E230" s="67"/>
      <c r="F230" s="68"/>
      <c r="G230" s="81"/>
      <c r="H230" s="40">
        <f>MATCH($A222,Matrix!$B$2:$B$70,0)+1</f>
        <v>22</v>
      </c>
    </row>
    <row r="231" spans="1:8" s="76" customFormat="1" ht="46.5" customHeight="1" thickBot="1" x14ac:dyDescent="0.3">
      <c r="A231" s="71"/>
      <c r="B231" s="71"/>
      <c r="C231" s="71"/>
      <c r="D231" s="71"/>
      <c r="E231" s="71"/>
      <c r="F231" s="71"/>
      <c r="G231" s="71"/>
      <c r="H231" s="71"/>
    </row>
    <row r="232" spans="1:8" s="39" customFormat="1" x14ac:dyDescent="0.25">
      <c r="A232" s="84" t="str">
        <f>Matrix!$B$1</f>
        <v>Ref #</v>
      </c>
      <c r="B232" s="85"/>
      <c r="C232" s="86" t="str">
        <f>Matrix!$C$1</f>
        <v>Security Controls</v>
      </c>
      <c r="D232" s="87"/>
      <c r="E232" s="86" t="str">
        <f>Matrix!$G$1</f>
        <v>Criticality:
High, Medium, or Low</v>
      </c>
      <c r="F232" s="87"/>
      <c r="G232" s="38" t="str">
        <f>Matrix!$E$1</f>
        <v xml:space="preserve">Public Requirements References/Descriptions </v>
      </c>
    </row>
    <row r="233" spans="1:8" s="40" customFormat="1" ht="15.75" customHeight="1" x14ac:dyDescent="0.25">
      <c r="A233" s="53" t="s">
        <v>55</v>
      </c>
      <c r="B233" s="54"/>
      <c r="C233" s="77" t="str" cm="1">
        <f t="array" aca="1" ref="C233" ca="1">OFFSET(Matrix!$C$1,$H233 - 1,0)</f>
        <v>Maintenance</v>
      </c>
      <c r="D233" s="78"/>
      <c r="E233" s="77" t="str" cm="1">
        <f t="array" aca="1" ref="E233" ca="1">OFFSET(Matrix!$G$1, $H233 - 1,0)</f>
        <v>High</v>
      </c>
      <c r="F233" s="78"/>
      <c r="G233" s="79" t="str" cm="1">
        <f t="array" aca="1" ref="G233" ca="1">OFFSET(Matrix!$E$1,$H233 - 1,0)</f>
        <v>NIST 800-53 CP-4 - CONTINGENCY PLAN TESTING 
The organization:
a. Tests the contingency plan for the information system [Assignment: organization-defined frequency] using [Assignment: organization-defined tests] to determine the effectiveness of the plan and the organizational readiness to execute the plan;
b. Reviews the contingency plan test results; and
c. Initiates corrective actions, if needed.
NIST 800-53 CP-9 (1) - SYSTEM BACKUP | TESTING FOR RELIABILITY AND INTEGRITY 
Test backup information [Assignment: organization-defined frequency] to verify media reliability and information integrity.
CAIQ BCR-11.5 Do you test your backup or redundancy mechanisms at least annually?</v>
      </c>
      <c r="H233" s="40">
        <f>MATCH($A233,Matrix!$B$2:$B$70,0)+1</f>
        <v>23</v>
      </c>
    </row>
    <row r="234" spans="1:8" s="40" customFormat="1" x14ac:dyDescent="0.25">
      <c r="A234" s="69" t="str">
        <f>Matrix!$A$1</f>
        <v>Applicable Component Categories</v>
      </c>
      <c r="B234" s="70"/>
      <c r="C234" s="70"/>
      <c r="D234" s="70"/>
      <c r="E234" s="70"/>
      <c r="F234" s="70"/>
      <c r="G234" s="80"/>
      <c r="H234" s="40">
        <f>MATCH($A233,Matrix!$B$2:$B$70,0)+1</f>
        <v>23</v>
      </c>
    </row>
    <row r="235" spans="1:8" s="40" customFormat="1" ht="76.5" customHeight="1" x14ac:dyDescent="0.25">
      <c r="A235" s="53" t="str" cm="1">
        <f t="array" aca="1" ref="A235" ca="1">OFFSET(Matrix!$A$1,$H235 - 1,0)</f>
        <v>Cloud or Back-end;</v>
      </c>
      <c r="B235" s="62"/>
      <c r="C235" s="62"/>
      <c r="D235" s="62"/>
      <c r="E235" s="62"/>
      <c r="F235" s="55"/>
      <c r="G235" s="80"/>
      <c r="H235" s="40">
        <f>MATCH($A233,Matrix!$B$2:$B$70,0)+1</f>
        <v>23</v>
      </c>
    </row>
    <row r="236" spans="1:8" s="40" customFormat="1" x14ac:dyDescent="0.25">
      <c r="A236" s="69" t="str">
        <f>Matrix!$D$1</f>
        <v>Requirement</v>
      </c>
      <c r="B236" s="70"/>
      <c r="C236" s="70"/>
      <c r="D236" s="70"/>
      <c r="E236" s="70"/>
      <c r="F236" s="70"/>
      <c r="G236" s="80"/>
      <c r="H236" s="40">
        <f>MATCH($A233,Matrix!$B$2:$B$70,0)+1</f>
        <v>23</v>
      </c>
    </row>
    <row r="237" spans="1:8" s="40" customFormat="1" ht="94.5" customHeight="1" x14ac:dyDescent="0.25">
      <c r="A237" s="53" t="str" cm="1">
        <f t="array" aca="1" ref="A237" ca="1">OFFSET(Matrix!$D$1,$H237 - 1,0)</f>
        <v>The vendor shall have procedures in place to test backup restoration processes of their own systems and their own facilities on at least an annual basis.</v>
      </c>
      <c r="B237" s="62"/>
      <c r="C237" s="62"/>
      <c r="D237" s="62"/>
      <c r="E237" s="62"/>
      <c r="F237" s="55"/>
      <c r="G237" s="80"/>
      <c r="H237" s="40">
        <f>MATCH($A233,Matrix!$B$2:$B$70,0)+1</f>
        <v>23</v>
      </c>
    </row>
    <row r="238" spans="1:8" s="40" customFormat="1" x14ac:dyDescent="0.25">
      <c r="A238" s="82" t="str">
        <f>Matrix!$F$1</f>
        <v xml:space="preserve">Verification: Inspection, Demonstration, Test, or Analysis </v>
      </c>
      <c r="B238" s="83"/>
      <c r="C238" s="83"/>
      <c r="D238" s="83"/>
      <c r="E238" s="83"/>
      <c r="F238" s="83"/>
      <c r="G238" s="80"/>
      <c r="H238" s="40">
        <f>MATCH($A233,Matrix!$B$2:$B$70,0)+1</f>
        <v>23</v>
      </c>
    </row>
    <row r="239" spans="1:8" s="40" customFormat="1" ht="94.5" customHeight="1" x14ac:dyDescent="0.25">
      <c r="A239" s="53" t="str" cm="1">
        <f t="array" aca="1" ref="A239" ca="1">OFFSET(Matrix!$F$1,$H239 - 1,0)</f>
        <v>Inspection of vendor-supplied documentation detailing backup and restore procedures.</v>
      </c>
      <c r="B239" s="62"/>
      <c r="C239" s="62"/>
      <c r="D239" s="62"/>
      <c r="E239" s="62"/>
      <c r="F239" s="55"/>
      <c r="G239" s="80"/>
      <c r="H239" s="40">
        <f>MATCH($A233,Matrix!$B$2:$B$70,0)+1</f>
        <v>23</v>
      </c>
    </row>
    <row r="240" spans="1:8" s="40" customFormat="1" x14ac:dyDescent="0.25">
      <c r="A240" s="69" t="str">
        <f>Matrix!$H$1</f>
        <v>Remarks</v>
      </c>
      <c r="B240" s="70"/>
      <c r="C240" s="70"/>
      <c r="D240" s="70"/>
      <c r="E240" s="70"/>
      <c r="F240" s="70"/>
      <c r="G240" s="80"/>
      <c r="H240" s="40">
        <f>MATCH($A233,Matrix!$B$2:$B$70,0)+1</f>
        <v>23</v>
      </c>
    </row>
    <row r="241" spans="1:8" s="40" customFormat="1" ht="49.5" customHeight="1" thickBot="1" x14ac:dyDescent="0.3">
      <c r="A241" s="66" t="str" cm="1">
        <f t="array" aca="1" ref="A241" ca="1">OFFSET(Matrix!$H$1,$H241 - 1,0)</f>
        <v>TSPs must demonstrate this level of maturity to be trusted with business critical functions</v>
      </c>
      <c r="B241" s="67"/>
      <c r="C241" s="67"/>
      <c r="D241" s="67"/>
      <c r="E241" s="67"/>
      <c r="F241" s="68"/>
      <c r="G241" s="81"/>
      <c r="H241" s="40">
        <f>MATCH($A233,Matrix!$B$2:$B$70,0)+1</f>
        <v>23</v>
      </c>
    </row>
    <row r="242" spans="1:8" s="76" customFormat="1" ht="46.5" customHeight="1" thickBot="1" x14ac:dyDescent="0.3">
      <c r="A242" s="71"/>
      <c r="B242" s="71"/>
      <c r="C242" s="71"/>
      <c r="D242" s="71"/>
      <c r="E242" s="71"/>
      <c r="F242" s="71"/>
      <c r="G242" s="71"/>
      <c r="H242" s="71"/>
    </row>
    <row r="243" spans="1:8" s="39" customFormat="1" ht="17.25" customHeight="1" x14ac:dyDescent="0.25">
      <c r="A243" s="84" t="str">
        <f>Matrix!$B$1</f>
        <v>Ref #</v>
      </c>
      <c r="B243" s="85"/>
      <c r="C243" s="86" t="str">
        <f>Matrix!$C$1</f>
        <v>Security Controls</v>
      </c>
      <c r="D243" s="87"/>
      <c r="E243" s="86" t="str">
        <f>Matrix!$G$1</f>
        <v>Criticality:
High, Medium, or Low</v>
      </c>
      <c r="F243" s="87"/>
      <c r="G243" s="38" t="str">
        <f>Matrix!$E$1</f>
        <v xml:space="preserve">Public Requirements References/Descriptions </v>
      </c>
    </row>
    <row r="244" spans="1:8" s="40" customFormat="1" ht="15.75" customHeight="1" x14ac:dyDescent="0.25">
      <c r="A244" s="53" t="s">
        <v>57</v>
      </c>
      <c r="B244" s="54"/>
      <c r="C244" s="77" t="str" cm="1">
        <f t="array" aca="1" ref="C244" ca="1">OFFSET(Matrix!$C$1,$H244 - 1,0)</f>
        <v>Planning</v>
      </c>
      <c r="D244" s="78"/>
      <c r="E244" s="77" t="str" cm="1">
        <f t="array" aca="1" ref="E244" ca="1">OFFSET(Matrix!$G$1, $H244 - 1,0)</f>
        <v>Medium</v>
      </c>
      <c r="F244" s="78"/>
      <c r="G244" s="79" t="str" cm="1">
        <f t="array" aca="1" ref="G244" ca="1">OFFSET(Matrix!$E$1,$H244 - 1,0)</f>
        <v>NIST 800-53 PL-2 - SECURITY AND PRIVACY PLANS 
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v>
      </c>
      <c r="H244" s="40">
        <f>MATCH($A244,Matrix!$B$2:$B$70,0)+1</f>
        <v>24</v>
      </c>
    </row>
    <row r="245" spans="1:8" s="40" customFormat="1" ht="17.25" customHeight="1" x14ac:dyDescent="0.25">
      <c r="A245" s="69" t="str">
        <f>Matrix!$A$1</f>
        <v>Applicable Component Categories</v>
      </c>
      <c r="B245" s="70"/>
      <c r="C245" s="70"/>
      <c r="D245" s="70"/>
      <c r="E245" s="70"/>
      <c r="F245" s="70"/>
      <c r="G245" s="80"/>
      <c r="H245" s="40">
        <f>MATCH($A244,Matrix!$B$2:$B$70,0)+1</f>
        <v>24</v>
      </c>
    </row>
    <row r="246" spans="1:8" s="40" customFormat="1" ht="76.5" customHeight="1" x14ac:dyDescent="0.25">
      <c r="A246" s="53" t="str" cm="1">
        <f t="array" aca="1" ref="A246" ca="1">OFFSET(Matrix!$A$1,$H246 - 1,0)</f>
        <v>Cloud or Back-end;</v>
      </c>
      <c r="B246" s="62"/>
      <c r="C246" s="62"/>
      <c r="D246" s="62"/>
      <c r="E246" s="62"/>
      <c r="F246" s="55"/>
      <c r="G246" s="80"/>
      <c r="H246" s="40">
        <f>MATCH($A244,Matrix!$B$2:$B$70,0)+1</f>
        <v>24</v>
      </c>
    </row>
    <row r="247" spans="1:8" s="40" customFormat="1" ht="17.25" customHeight="1" x14ac:dyDescent="0.25">
      <c r="A247" s="69" t="str">
        <f>Matrix!$D$1</f>
        <v>Requirement</v>
      </c>
      <c r="B247" s="70"/>
      <c r="C247" s="70"/>
      <c r="D247" s="70"/>
      <c r="E247" s="70"/>
      <c r="F247" s="70"/>
      <c r="G247" s="80"/>
      <c r="H247" s="40">
        <f>MATCH($A244,Matrix!$B$2:$B$70,0)+1</f>
        <v>24</v>
      </c>
    </row>
    <row r="248" spans="1:8" s="40" customFormat="1" ht="94.5" customHeight="1" x14ac:dyDescent="0.25">
      <c r="A248" s="53" t="str" cm="1">
        <f t="array" aca="1" ref="A248" ca="1">OFFSET(Matrix!$D$1,$H248 - 1,0)</f>
        <v>The vendor shall have a System Security Plan (SSP) which details a clear and concise understanding of authorization boundaries of your telematics system;</v>
      </c>
      <c r="B248" s="62"/>
      <c r="C248" s="62"/>
      <c r="D248" s="62"/>
      <c r="E248" s="62"/>
      <c r="F248" s="55"/>
      <c r="G248" s="80"/>
      <c r="H248" s="40">
        <f>MATCH($A244,Matrix!$B$2:$B$70,0)+1</f>
        <v>24</v>
      </c>
    </row>
    <row r="249" spans="1:8" s="40" customFormat="1" x14ac:dyDescent="0.25">
      <c r="A249" s="82" t="str">
        <f>Matrix!$F$1</f>
        <v xml:space="preserve">Verification: Inspection, Demonstration, Test, or Analysis </v>
      </c>
      <c r="B249" s="83"/>
      <c r="C249" s="83"/>
      <c r="D249" s="83"/>
      <c r="E249" s="83"/>
      <c r="F249" s="83"/>
      <c r="G249" s="80"/>
      <c r="H249" s="40">
        <f>MATCH($A244,Matrix!$B$2:$B$70,0)+1</f>
        <v>24</v>
      </c>
    </row>
    <row r="250" spans="1:8" s="40" customFormat="1" ht="104.25" customHeight="1" x14ac:dyDescent="0.25">
      <c r="A250" s="53" t="str" cm="1">
        <f t="array" aca="1" ref="A250" ca="1">OFFSET(Matrix!$F$1,$H250 - 1,0)</f>
        <v>Inspection of vendor-supplied SSP document that details the authorization boundaries of telematics system.
Ensure that the document details which entity has responsibility for each component of the system, the system baseline and security posture within the boundaries.</v>
      </c>
      <c r="B250" s="62"/>
      <c r="C250" s="62"/>
      <c r="D250" s="62"/>
      <c r="E250" s="62"/>
      <c r="F250" s="55"/>
      <c r="G250" s="80"/>
      <c r="H250" s="40">
        <f>MATCH($A244,Matrix!$B$2:$B$70,0)+1</f>
        <v>24</v>
      </c>
    </row>
    <row r="251" spans="1:8" s="40" customFormat="1" ht="17.25" customHeight="1" x14ac:dyDescent="0.25">
      <c r="A251" s="69" t="str">
        <f>Matrix!$H$1</f>
        <v>Remarks</v>
      </c>
      <c r="B251" s="70"/>
      <c r="C251" s="70"/>
      <c r="D251" s="70"/>
      <c r="E251" s="70"/>
      <c r="F251" s="70"/>
      <c r="G251" s="80"/>
      <c r="H251" s="40">
        <f>MATCH($A244,Matrix!$B$2:$B$70,0)+1</f>
        <v>24</v>
      </c>
    </row>
    <row r="252" spans="1:8" s="40" customFormat="1" ht="132" customHeight="1" thickBot="1" x14ac:dyDescent="0.3">
      <c r="A252" s="66" t="str" cm="1">
        <f t="array" aca="1" ref="A252" ca="1">OFFSET(Matrix!$H$1,$H252 - 1,0)</f>
        <v>-</v>
      </c>
      <c r="B252" s="67"/>
      <c r="C252" s="67"/>
      <c r="D252" s="67"/>
      <c r="E252" s="67"/>
      <c r="F252" s="68"/>
      <c r="G252" s="81"/>
      <c r="H252" s="40">
        <f>MATCH($A244,Matrix!$B$2:$B$70,0)+1</f>
        <v>24</v>
      </c>
    </row>
    <row r="253" spans="1:8" s="76" customFormat="1" ht="46.5" customHeight="1" thickBot="1" x14ac:dyDescent="0.3">
      <c r="A253" s="71"/>
      <c r="B253" s="71"/>
      <c r="C253" s="71"/>
      <c r="D253" s="71"/>
      <c r="E253" s="71"/>
      <c r="F253" s="71"/>
      <c r="G253" s="71"/>
      <c r="H253" s="71"/>
    </row>
    <row r="254" spans="1:8" s="39" customFormat="1" x14ac:dyDescent="0.25">
      <c r="A254" s="84" t="str">
        <f>Matrix!$B$1</f>
        <v>Ref #</v>
      </c>
      <c r="B254" s="85"/>
      <c r="C254" s="86" t="str">
        <f>Matrix!$C$1</f>
        <v>Security Controls</v>
      </c>
      <c r="D254" s="87"/>
      <c r="E254" s="86" t="str">
        <f>Matrix!$G$1</f>
        <v>Criticality:
High, Medium, or Low</v>
      </c>
      <c r="F254" s="87"/>
      <c r="G254" s="38" t="str">
        <f>Matrix!$E$1</f>
        <v xml:space="preserve">Public Requirements References/Descriptions </v>
      </c>
    </row>
    <row r="255" spans="1:8" s="40" customFormat="1" ht="15.75" customHeight="1" x14ac:dyDescent="0.25">
      <c r="A255" s="53" t="s">
        <v>60</v>
      </c>
      <c r="B255" s="54"/>
      <c r="C255" s="77" t="str" cm="1">
        <f t="array" aca="1" ref="C255" ca="1">OFFSET(Matrix!$C$1,$H255 - 1,0)</f>
        <v>Planning</v>
      </c>
      <c r="D255" s="78"/>
      <c r="E255" s="77" t="str" cm="1">
        <f t="array" aca="1" ref="E255" ca="1">OFFSET(Matrix!$G$1, $H255 - 1,0)</f>
        <v>Medium</v>
      </c>
      <c r="F255" s="78"/>
      <c r="G255" s="79" t="str" cm="1">
        <f t="array" aca="1" ref="G255" ca="1">OFFSET(Matrix!$E$1,$H255 - 1,0)</f>
        <v>NIST 800-53 PL-8 - SECURITY AND PRIVACY ARCHITECTURES 
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[Assignment: organization-defined frequency] to reflect updates in the enterprise architecture; and
c. Ensures that planned information security architecture changes are reflected in the security plan, the security Concept of Operations (CONOPS), and organizational procurements/acquisitions.</v>
      </c>
      <c r="H255" s="40">
        <f>MATCH($A255,Matrix!$B$2:$B$70,0)+1</f>
        <v>25</v>
      </c>
    </row>
    <row r="256" spans="1:8" s="40" customFormat="1" x14ac:dyDescent="0.25">
      <c r="A256" s="69" t="str">
        <f>Matrix!$A$1</f>
        <v>Applicable Component Categories</v>
      </c>
      <c r="B256" s="70"/>
      <c r="C256" s="70"/>
      <c r="D256" s="70"/>
      <c r="E256" s="70"/>
      <c r="F256" s="70"/>
      <c r="G256" s="80"/>
      <c r="H256" s="40">
        <f>MATCH($A255,Matrix!$B$2:$B$70,0)+1</f>
        <v>25</v>
      </c>
    </row>
    <row r="257" spans="1:8" s="40" customFormat="1" ht="76.5" customHeight="1" x14ac:dyDescent="0.25">
      <c r="A257" s="53" t="str" cm="1">
        <f t="array" aca="1" ref="A257" ca="1">OFFSET(Matrix!$A$1,$H257 - 1,0)</f>
        <v>Cloud or Back-end;</v>
      </c>
      <c r="B257" s="62"/>
      <c r="C257" s="62"/>
      <c r="D257" s="62"/>
      <c r="E257" s="62"/>
      <c r="F257" s="55"/>
      <c r="G257" s="80"/>
      <c r="H257" s="40">
        <f>MATCH($A255,Matrix!$B$2:$B$70,0)+1</f>
        <v>25</v>
      </c>
    </row>
    <row r="258" spans="1:8" s="40" customFormat="1" x14ac:dyDescent="0.25">
      <c r="A258" s="69" t="str">
        <f>Matrix!$D$1</f>
        <v>Requirement</v>
      </c>
      <c r="B258" s="70"/>
      <c r="C258" s="70"/>
      <c r="D258" s="70"/>
      <c r="E258" s="70"/>
      <c r="F258" s="70"/>
      <c r="G258" s="80"/>
      <c r="H258" s="40">
        <f>MATCH($A255,Matrix!$B$2:$B$70,0)+1</f>
        <v>25</v>
      </c>
    </row>
    <row r="259" spans="1:8" s="40" customFormat="1" ht="94.5" customHeight="1" x14ac:dyDescent="0.25">
      <c r="A259" s="53" t="str" cm="1">
        <f t="array" aca="1" ref="A259" ca="1">OFFSET(Matrix!$D$1,$H259 - 1,0)</f>
        <v xml:space="preserve">The vendor shall have a documented Information Security Architecture (ISA) for the telematics system.  </v>
      </c>
      <c r="B259" s="62"/>
      <c r="C259" s="62"/>
      <c r="D259" s="62"/>
      <c r="E259" s="62"/>
      <c r="F259" s="55"/>
      <c r="G259" s="80"/>
      <c r="H259" s="40">
        <f>MATCH($A255,Matrix!$B$2:$B$70,0)+1</f>
        <v>25</v>
      </c>
    </row>
    <row r="260" spans="1:8" s="40" customFormat="1" x14ac:dyDescent="0.25">
      <c r="A260" s="82" t="str">
        <f>Matrix!$F$1</f>
        <v xml:space="preserve">Verification: Inspection, Demonstration, Test, or Analysis </v>
      </c>
      <c r="B260" s="83"/>
      <c r="C260" s="83"/>
      <c r="D260" s="83"/>
      <c r="E260" s="83"/>
      <c r="F260" s="83"/>
      <c r="G260" s="80"/>
      <c r="H260" s="40">
        <f>MATCH($A255,Matrix!$B$2:$B$70,0)+1</f>
        <v>25</v>
      </c>
    </row>
    <row r="261" spans="1:8" s="40" customFormat="1" ht="174" customHeight="1" x14ac:dyDescent="0.25">
      <c r="A261" s="53" t="str" cm="1">
        <f t="array" aca="1" ref="A261" ca="1">OFFSET(Matrix!$F$1,$H261 - 1,0)</f>
        <v>·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v>
      </c>
      <c r="B261" s="62"/>
      <c r="C261" s="62"/>
      <c r="D261" s="62"/>
      <c r="E261" s="62"/>
      <c r="F261" s="55"/>
      <c r="G261" s="80"/>
      <c r="H261" s="40">
        <f>MATCH($A255,Matrix!$B$2:$B$70,0)+1</f>
        <v>25</v>
      </c>
    </row>
    <row r="262" spans="1:8" s="40" customFormat="1" x14ac:dyDescent="0.25">
      <c r="A262" s="69" t="str">
        <f>Matrix!$H$1</f>
        <v>Remarks</v>
      </c>
      <c r="B262" s="70"/>
      <c r="C262" s="70"/>
      <c r="D262" s="70"/>
      <c r="E262" s="70"/>
      <c r="F262" s="70"/>
      <c r="G262" s="80"/>
      <c r="H262" s="40">
        <f>MATCH($A255,Matrix!$B$2:$B$70,0)+1</f>
        <v>25</v>
      </c>
    </row>
    <row r="263" spans="1:8" s="40" customFormat="1" ht="49.5" customHeight="1" thickBot="1" x14ac:dyDescent="0.3">
      <c r="A263" s="66" t="str" cm="1">
        <f t="array" aca="1" ref="A263" ca="1">OFFSET(Matrix!$H$1,$H263 - 1,0)</f>
        <v>-</v>
      </c>
      <c r="B263" s="67"/>
      <c r="C263" s="67"/>
      <c r="D263" s="67"/>
      <c r="E263" s="67"/>
      <c r="F263" s="68"/>
      <c r="G263" s="81"/>
      <c r="H263" s="40">
        <f>MATCH($A255,Matrix!$B$2:$B$70,0)+1</f>
        <v>25</v>
      </c>
    </row>
    <row r="264" spans="1:8" s="76" customFormat="1" ht="46.5" customHeight="1" thickBot="1" x14ac:dyDescent="0.3">
      <c r="A264" s="71"/>
      <c r="B264" s="71"/>
      <c r="C264" s="71"/>
      <c r="D264" s="71"/>
      <c r="E264" s="71"/>
      <c r="F264" s="71"/>
      <c r="G264" s="71"/>
      <c r="H264" s="71"/>
    </row>
    <row r="265" spans="1:8" s="39" customFormat="1" ht="17.25" customHeight="1" x14ac:dyDescent="0.25">
      <c r="A265" s="84" t="str">
        <f>Matrix!$B$1</f>
        <v>Ref #</v>
      </c>
      <c r="B265" s="85"/>
      <c r="C265" s="86" t="str">
        <f>Matrix!$C$1</f>
        <v>Security Controls</v>
      </c>
      <c r="D265" s="87"/>
      <c r="E265" s="86" t="str">
        <f>Matrix!$G$1</f>
        <v>Criticality:
High, Medium, or Low</v>
      </c>
      <c r="F265" s="87"/>
      <c r="G265" s="38" t="str">
        <f>Matrix!$E$1</f>
        <v xml:space="preserve">Public Requirements References/Descriptions </v>
      </c>
    </row>
    <row r="266" spans="1:8" s="40" customFormat="1" ht="15.75" customHeight="1" x14ac:dyDescent="0.25">
      <c r="A266" s="53" t="s">
        <v>62</v>
      </c>
      <c r="B266" s="54"/>
      <c r="C266" s="77" t="str" cm="1">
        <f t="array" aca="1" ref="C266" ca="1">OFFSET(Matrix!$C$1,$H266 - 1,0)</f>
        <v>Planning</v>
      </c>
      <c r="D266" s="78"/>
      <c r="E266" s="77" t="str" cm="1">
        <f t="array" aca="1" ref="E266" ca="1">OFFSET(Matrix!$G$1, $H266 - 1,0)</f>
        <v>High</v>
      </c>
      <c r="F266" s="78"/>
      <c r="G266" s="79" t="str" cm="1">
        <f t="array" aca="1" ref="G266" ca="1">OFFSET(Matrix!$E$1,$H266 - 1,0)</f>
        <v>CAIQ BCR-01.2 Do you provide tenants with infrastructure service failover capability to other providers?</v>
      </c>
      <c r="H266" s="40">
        <f>MATCH($A266,Matrix!$B$2:$B$70,0)+1</f>
        <v>26</v>
      </c>
    </row>
    <row r="267" spans="1:8" s="40" customFormat="1" ht="17.25" customHeight="1" x14ac:dyDescent="0.25">
      <c r="A267" s="69" t="str">
        <f>Matrix!$A$1</f>
        <v>Applicable Component Categories</v>
      </c>
      <c r="B267" s="70"/>
      <c r="C267" s="70"/>
      <c r="D267" s="70"/>
      <c r="E267" s="70"/>
      <c r="F267" s="70"/>
      <c r="G267" s="80"/>
      <c r="H267" s="40">
        <f>MATCH($A266,Matrix!$B$2:$B$70,0)+1</f>
        <v>26</v>
      </c>
    </row>
    <row r="268" spans="1:8" s="40" customFormat="1" ht="76.5" customHeight="1" x14ac:dyDescent="0.25">
      <c r="A268" s="53" t="str" cm="1">
        <f t="array" aca="1" ref="A268" ca="1">OFFSET(Matrix!$A$1,$H268 - 1,0)</f>
        <v>Cloud or Back-end;</v>
      </c>
      <c r="B268" s="62"/>
      <c r="C268" s="62"/>
      <c r="D268" s="62"/>
      <c r="E268" s="62"/>
      <c r="F268" s="55"/>
      <c r="G268" s="80"/>
      <c r="H268" s="40">
        <f>MATCH($A266,Matrix!$B$2:$B$70,0)+1</f>
        <v>26</v>
      </c>
    </row>
    <row r="269" spans="1:8" s="40" customFormat="1" ht="17.25" customHeight="1" x14ac:dyDescent="0.25">
      <c r="A269" s="69" t="str">
        <f>Matrix!$D$1</f>
        <v>Requirement</v>
      </c>
      <c r="B269" s="70"/>
      <c r="C269" s="70"/>
      <c r="D269" s="70"/>
      <c r="E269" s="70"/>
      <c r="F269" s="70"/>
      <c r="G269" s="80"/>
      <c r="H269" s="40">
        <f>MATCH($A266,Matrix!$B$2:$B$70,0)+1</f>
        <v>26</v>
      </c>
    </row>
    <row r="270" spans="1:8" s="40" customFormat="1" ht="94.5" customHeight="1" x14ac:dyDescent="0.25">
      <c r="A270" s="53" t="str" cm="1">
        <f t="array" aca="1" ref="A270" ca="1">OFFSET(Matrix!$D$1,$H270 - 1,0)</f>
        <v>The vendor shall provide interfaces to their backend using the Open Telematics API -- enabling carriers to have failover to other providers to  avoid interruptions due to single point of failure in provider telematics services.</v>
      </c>
      <c r="B270" s="62"/>
      <c r="C270" s="62"/>
      <c r="D270" s="62"/>
      <c r="E270" s="62"/>
      <c r="F270" s="55"/>
      <c r="G270" s="80"/>
      <c r="H270" s="40">
        <f>MATCH($A266,Matrix!$B$2:$B$70,0)+1</f>
        <v>26</v>
      </c>
    </row>
    <row r="271" spans="1:8" s="40" customFormat="1" x14ac:dyDescent="0.25">
      <c r="A271" s="82" t="str">
        <f>Matrix!$F$1</f>
        <v xml:space="preserve">Verification: Inspection, Demonstration, Test, or Analysis </v>
      </c>
      <c r="B271" s="83"/>
      <c r="C271" s="83"/>
      <c r="D271" s="83"/>
      <c r="E271" s="83"/>
      <c r="F271" s="83"/>
      <c r="G271" s="80"/>
      <c r="H271" s="40">
        <f>MATCH($A266,Matrix!$B$2:$B$70,0)+1</f>
        <v>26</v>
      </c>
    </row>
    <row r="272" spans="1:8" s="40" customFormat="1" ht="105.75" customHeight="1" x14ac:dyDescent="0.25">
      <c r="A272" s="53" t="str" cm="1">
        <f t="array" aca="1" ref="A272" ca="1">OFFSET(Matrix!$F$1,$H272 - 1,0)</f>
        <v>Inspection of vendor-supplied documentation detailing the interfaces (APIs) offered by the vendor.
Ensure that your (carrier) systems can failover to other providers with the same interfaces (APIs).</v>
      </c>
      <c r="B272" s="62"/>
      <c r="C272" s="62"/>
      <c r="D272" s="62"/>
      <c r="E272" s="62"/>
      <c r="F272" s="55"/>
      <c r="G272" s="80"/>
      <c r="H272" s="40">
        <f>MATCH($A266,Matrix!$B$2:$B$70,0)+1</f>
        <v>26</v>
      </c>
    </row>
    <row r="273" spans="1:8" s="40" customFormat="1" ht="17.25" customHeight="1" x14ac:dyDescent="0.25">
      <c r="A273" s="69" t="str">
        <f>Matrix!$H$1</f>
        <v>Remarks</v>
      </c>
      <c r="B273" s="70"/>
      <c r="C273" s="70"/>
      <c r="D273" s="70"/>
      <c r="E273" s="70"/>
      <c r="F273" s="70"/>
      <c r="G273" s="80"/>
      <c r="H273" s="40">
        <f>MATCH($A266,Matrix!$B$2:$B$70,0)+1</f>
        <v>26</v>
      </c>
    </row>
    <row r="274" spans="1:8" s="40" customFormat="1" ht="49.5" customHeight="1" thickBot="1" x14ac:dyDescent="0.3">
      <c r="A274" s="66" t="str" cm="1">
        <f t="array" aca="1" ref="A274" ca="1">OFFSET(Matrix!$H$1,$H274 - 1,0)</f>
        <v>Telematics is business critical to the carriers, failover is needed for this service</v>
      </c>
      <c r="B274" s="67"/>
      <c r="C274" s="67"/>
      <c r="D274" s="67"/>
      <c r="E274" s="67"/>
      <c r="F274" s="68"/>
      <c r="G274" s="81"/>
      <c r="H274" s="40">
        <f>MATCH($A266,Matrix!$B$2:$B$70,0)+1</f>
        <v>26</v>
      </c>
    </row>
    <row r="275" spans="1:8" s="76" customFormat="1" ht="46.5" customHeight="1" thickBot="1" x14ac:dyDescent="0.3">
      <c r="A275" s="71"/>
      <c r="B275" s="71"/>
      <c r="C275" s="71"/>
      <c r="D275" s="71"/>
      <c r="E275" s="71"/>
      <c r="F275" s="71"/>
      <c r="G275" s="71"/>
      <c r="H275" s="71"/>
    </row>
    <row r="276" spans="1:8" s="39" customFormat="1" x14ac:dyDescent="0.25">
      <c r="A276" s="84" t="str">
        <f>Matrix!$B$1</f>
        <v>Ref #</v>
      </c>
      <c r="B276" s="85"/>
      <c r="C276" s="86" t="str">
        <f>Matrix!$C$1</f>
        <v>Security Controls</v>
      </c>
      <c r="D276" s="87"/>
      <c r="E276" s="86" t="str">
        <f>Matrix!$G$1</f>
        <v>Criticality:
High, Medium, or Low</v>
      </c>
      <c r="F276" s="87"/>
      <c r="G276" s="38" t="str">
        <f>Matrix!$E$1</f>
        <v xml:space="preserve">Public Requirements References/Descriptions </v>
      </c>
    </row>
    <row r="277" spans="1:8" s="40" customFormat="1" ht="15.75" customHeight="1" x14ac:dyDescent="0.25">
      <c r="A277" s="53" t="s">
        <v>64</v>
      </c>
      <c r="B277" s="54"/>
      <c r="C277" s="77" t="str" cm="1">
        <f t="array" aca="1" ref="C277" ca="1">OFFSET(Matrix!$C$1,$H277 - 1,0)</f>
        <v>Personnel Security</v>
      </c>
      <c r="D277" s="78"/>
      <c r="E277" s="77" t="str" cm="1">
        <f t="array" aca="1" ref="E277" ca="1">OFFSET(Matrix!$G$1, $H277 - 1,0)</f>
        <v>Medium</v>
      </c>
      <c r="F277" s="78"/>
      <c r="G277" s="79" t="str" cm="1">
        <f t="array" aca="1" ref="G277" ca="1">OFFSET(Matrix!$E$1,$H277 - 1,0)</f>
        <v>NIST 800-53 PS-1 - PERSONNEL SECURITY POLICY AND PROCEDURES 
The organization:
a. Develops, documents, and disseminates to [Assignment: organization-defined personnel or roles]: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 [Assignment: organization-defined frequency]; and
2. Personnel security procedures [Assignment: organization-defined frequency].
NIST 800-53 PS-7 - EXTERNAL PERSONNEL SECURITY 
The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e. Monitors provider compliance.</v>
      </c>
      <c r="H277" s="40">
        <f>MATCH($A277,Matrix!$B$2:$B$70,0)+1</f>
        <v>27</v>
      </c>
    </row>
    <row r="278" spans="1:8" s="40" customFormat="1" x14ac:dyDescent="0.25">
      <c r="A278" s="69" t="str">
        <f>Matrix!$A$1</f>
        <v>Applicable Component Categories</v>
      </c>
      <c r="B278" s="70"/>
      <c r="C278" s="70"/>
      <c r="D278" s="70"/>
      <c r="E278" s="70"/>
      <c r="F278" s="70"/>
      <c r="G278" s="80"/>
      <c r="H278" s="40">
        <f>MATCH($A277,Matrix!$B$2:$B$70,0)+1</f>
        <v>27</v>
      </c>
    </row>
    <row r="279" spans="1:8" s="40" customFormat="1" ht="76.5" customHeight="1" x14ac:dyDescent="0.25">
      <c r="A279" s="53" t="str" cm="1">
        <f t="array" aca="1" ref="A279" ca="1">OFFSET(Matrix!$A$1,$H279 - 1,0)</f>
        <v>Mobile App;
Physical In-Cab Device;
Connectivity/Communications;
Cloud or Back-end;</v>
      </c>
      <c r="B279" s="62"/>
      <c r="C279" s="62"/>
      <c r="D279" s="62"/>
      <c r="E279" s="62"/>
      <c r="F279" s="55"/>
      <c r="G279" s="80"/>
      <c r="H279" s="40">
        <f>MATCH($A277,Matrix!$B$2:$B$70,0)+1</f>
        <v>27</v>
      </c>
    </row>
    <row r="280" spans="1:8" s="40" customFormat="1" x14ac:dyDescent="0.25">
      <c r="A280" s="69" t="str">
        <f>Matrix!$D$1</f>
        <v>Requirement</v>
      </c>
      <c r="B280" s="70"/>
      <c r="C280" s="70"/>
      <c r="D280" s="70"/>
      <c r="E280" s="70"/>
      <c r="F280" s="70"/>
      <c r="G280" s="80"/>
      <c r="H280" s="40">
        <f>MATCH($A277,Matrix!$B$2:$B$70,0)+1</f>
        <v>27</v>
      </c>
    </row>
    <row r="281" spans="1:8" s="40" customFormat="1" ht="94.5" customHeight="1" x14ac:dyDescent="0.25">
      <c r="A281" s="53" t="str" cm="1">
        <f t="array" aca="1" ref="A281" ca="1">OFFSET(Matrix!$D$1,$H281 - 1,0)</f>
        <v>The vendor shall have personnel security policies &amp; procedures, position risk categorization, personnel screening, personnel termination, personnel transfer, access agreements &amp; third party personnel security.</v>
      </c>
      <c r="B281" s="62"/>
      <c r="C281" s="62"/>
      <c r="D281" s="62"/>
      <c r="E281" s="62"/>
      <c r="F281" s="55"/>
      <c r="G281" s="80"/>
      <c r="H281" s="40">
        <f>MATCH($A277,Matrix!$B$2:$B$70,0)+1</f>
        <v>27</v>
      </c>
    </row>
    <row r="282" spans="1:8" s="40" customFormat="1" x14ac:dyDescent="0.25">
      <c r="A282" s="82" t="str">
        <f>Matrix!$F$1</f>
        <v xml:space="preserve">Verification: Inspection, Demonstration, Test, or Analysis </v>
      </c>
      <c r="B282" s="83"/>
      <c r="C282" s="83"/>
      <c r="D282" s="83"/>
      <c r="E282" s="83"/>
      <c r="F282" s="83"/>
      <c r="G282" s="80"/>
      <c r="H282" s="40">
        <f>MATCH($A277,Matrix!$B$2:$B$70,0)+1</f>
        <v>27</v>
      </c>
    </row>
    <row r="283" spans="1:8" s="40" customFormat="1" ht="94.5" customHeight="1" x14ac:dyDescent="0.25">
      <c r="A283" s="53" t="str" cm="1">
        <f t="array" aca="1" ref="A283" ca="1">OFFSET(Matrix!$F$1,$H283 - 1,0)</f>
        <v>Inspection of vendor-supplied documents detailing their personal security policies &amp; procedures.</v>
      </c>
      <c r="B283" s="62"/>
      <c r="C283" s="62"/>
      <c r="D283" s="62"/>
      <c r="E283" s="62"/>
      <c r="F283" s="55"/>
      <c r="G283" s="80"/>
      <c r="H283" s="40">
        <f>MATCH($A277,Matrix!$B$2:$B$70,0)+1</f>
        <v>27</v>
      </c>
    </row>
    <row r="284" spans="1:8" s="40" customFormat="1" x14ac:dyDescent="0.25">
      <c r="A284" s="69" t="str">
        <f>Matrix!$H$1</f>
        <v>Remarks</v>
      </c>
      <c r="B284" s="70"/>
      <c r="C284" s="70"/>
      <c r="D284" s="70"/>
      <c r="E284" s="70"/>
      <c r="F284" s="70"/>
      <c r="G284" s="80"/>
      <c r="H284" s="40">
        <f>MATCH($A277,Matrix!$B$2:$B$70,0)+1</f>
        <v>27</v>
      </c>
    </row>
    <row r="285" spans="1:8" s="40" customFormat="1" ht="148.5" customHeight="1" thickBot="1" x14ac:dyDescent="0.3">
      <c r="A285" s="66" t="str" cm="1">
        <f t="array" aca="1" ref="A285" ca="1">OFFSET(Matrix!$H$1,$H285 - 1,0)</f>
        <v>-</v>
      </c>
      <c r="B285" s="67"/>
      <c r="C285" s="67"/>
      <c r="D285" s="67"/>
      <c r="E285" s="67"/>
      <c r="F285" s="68"/>
      <c r="G285" s="81"/>
      <c r="H285" s="40">
        <f>MATCH($A277,Matrix!$B$2:$B$70,0)+1</f>
        <v>27</v>
      </c>
    </row>
    <row r="286" spans="1:8" s="76" customFormat="1" ht="46.5" customHeight="1" thickBot="1" x14ac:dyDescent="0.3">
      <c r="A286" s="71"/>
      <c r="B286" s="71"/>
      <c r="C286" s="71"/>
      <c r="D286" s="71"/>
      <c r="E286" s="71"/>
      <c r="F286" s="71"/>
      <c r="G286" s="71"/>
      <c r="H286" s="71"/>
    </row>
    <row r="287" spans="1:8" s="39" customFormat="1" ht="17.25" customHeight="1" x14ac:dyDescent="0.25">
      <c r="A287" s="84" t="str">
        <f>Matrix!$B$1</f>
        <v>Ref #</v>
      </c>
      <c r="B287" s="85"/>
      <c r="C287" s="86" t="str">
        <f>Matrix!$C$1</f>
        <v>Security Controls</v>
      </c>
      <c r="D287" s="87"/>
      <c r="E287" s="86" t="str">
        <f>Matrix!$G$1</f>
        <v>Criticality:
High, Medium, or Low</v>
      </c>
      <c r="F287" s="87"/>
      <c r="G287" s="38" t="str">
        <f>Matrix!$E$1</f>
        <v xml:space="preserve">Public Requirements References/Descriptions </v>
      </c>
    </row>
    <row r="288" spans="1:8" s="40" customFormat="1" ht="15.75" customHeight="1" x14ac:dyDescent="0.25">
      <c r="A288" s="53" t="s">
        <v>68</v>
      </c>
      <c r="B288" s="54"/>
      <c r="C288" s="77" t="str" cm="1">
        <f t="array" aca="1" ref="C288" ca="1">OFFSET(Matrix!$C$1,$H288 - 1,0)</f>
        <v>Risk Assessment</v>
      </c>
      <c r="D288" s="78"/>
      <c r="E288" s="77" t="str" cm="1">
        <f t="array" aca="1" ref="E288" ca="1">OFFSET(Matrix!$G$1, $H288 - 1,0)</f>
        <v>Medium</v>
      </c>
      <c r="F288" s="78"/>
      <c r="G288" s="79" t="str" cm="1">
        <f t="array" aca="1" ref="G288" ca="1">OFFSET(Matrix!$E$1,$H288 - 1,0)</f>
        <v>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FMCSA GDL 1 Conduct architectural analysis and/or threat modeling during system design</v>
      </c>
      <c r="H288" s="40">
        <f>MATCH($A288,Matrix!$B$2:$B$70,0)+1</f>
        <v>28</v>
      </c>
    </row>
    <row r="289" spans="1:8" s="40" customFormat="1" ht="17.25" customHeight="1" x14ac:dyDescent="0.25">
      <c r="A289" s="69" t="str">
        <f>Matrix!$A$1</f>
        <v>Applicable Component Categories</v>
      </c>
      <c r="B289" s="70"/>
      <c r="C289" s="70"/>
      <c r="D289" s="70"/>
      <c r="E289" s="70"/>
      <c r="F289" s="70"/>
      <c r="G289" s="80"/>
      <c r="H289" s="40">
        <f>MATCH($A288,Matrix!$B$2:$B$70,0)+1</f>
        <v>28</v>
      </c>
    </row>
    <row r="290" spans="1:8" s="40" customFormat="1" ht="76.5" customHeight="1" x14ac:dyDescent="0.25">
      <c r="A290" s="53" t="str" cm="1">
        <f t="array" aca="1" ref="A290" ca="1">OFFSET(Matrix!$A$1,$H290 - 1,0)</f>
        <v>Mobile App;
Physical In-Cab Device;
Connectivity/Communications;
Cloud or Back-end;</v>
      </c>
      <c r="B290" s="62"/>
      <c r="C290" s="62"/>
      <c r="D290" s="62"/>
      <c r="E290" s="62"/>
      <c r="F290" s="55"/>
      <c r="G290" s="80"/>
      <c r="H290" s="40">
        <f>MATCH($A288,Matrix!$B$2:$B$70,0)+1</f>
        <v>28</v>
      </c>
    </row>
    <row r="291" spans="1:8" s="40" customFormat="1" ht="17.25" customHeight="1" x14ac:dyDescent="0.25">
      <c r="A291" s="69" t="str">
        <f>Matrix!$D$1</f>
        <v>Requirement</v>
      </c>
      <c r="B291" s="70"/>
      <c r="C291" s="70"/>
      <c r="D291" s="70"/>
      <c r="E291" s="70"/>
      <c r="F291" s="70"/>
      <c r="G291" s="80"/>
      <c r="H291" s="40">
        <f>MATCH($A288,Matrix!$B$2:$B$70,0)+1</f>
        <v>28</v>
      </c>
    </row>
    <row r="292" spans="1:8" s="40" customFormat="1" ht="94.5" customHeight="1" x14ac:dyDescent="0.25">
      <c r="A292" s="53" t="str" cm="1">
        <f t="array" aca="1" ref="A292" ca="1">OFFSET(Matrix!$D$1,$H292 - 1,0)</f>
        <v>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B292" s="62"/>
      <c r="C292" s="62"/>
      <c r="D292" s="62"/>
      <c r="E292" s="62"/>
      <c r="F292" s="55"/>
      <c r="G292" s="80"/>
      <c r="H292" s="40">
        <f>MATCH($A288,Matrix!$B$2:$B$70,0)+1</f>
        <v>28</v>
      </c>
    </row>
    <row r="293" spans="1:8" s="40" customFormat="1" x14ac:dyDescent="0.25">
      <c r="A293" s="82" t="str">
        <f>Matrix!$F$1</f>
        <v xml:space="preserve">Verification: Inspection, Demonstration, Test, or Analysis </v>
      </c>
      <c r="B293" s="83"/>
      <c r="C293" s="83"/>
      <c r="D293" s="83"/>
      <c r="E293" s="83"/>
      <c r="F293" s="83"/>
      <c r="G293" s="80"/>
      <c r="H293" s="40">
        <f>MATCH($A288,Matrix!$B$2:$B$70,0)+1</f>
        <v>28</v>
      </c>
    </row>
    <row r="294" spans="1:8" s="40" customFormat="1" ht="104.25" customHeight="1" x14ac:dyDescent="0.25">
      <c r="A294" s="53" t="str" cm="1">
        <f t="array" aca="1" ref="A294" ca="1">OFFSET(Matrix!$F$1,$H294 - 1,0)</f>
        <v>Inspection of vendor-supplied documentation stating their previous and planned risk assessment dates and detailing the documentation requirements of their risk assessments.</v>
      </c>
      <c r="B294" s="62"/>
      <c r="C294" s="62"/>
      <c r="D294" s="62"/>
      <c r="E294" s="62"/>
      <c r="F294" s="55"/>
      <c r="G294" s="80"/>
      <c r="H294" s="40">
        <f>MATCH($A288,Matrix!$B$2:$B$70,0)+1</f>
        <v>28</v>
      </c>
    </row>
    <row r="295" spans="1:8" s="40" customFormat="1" ht="17.25" customHeight="1" x14ac:dyDescent="0.25">
      <c r="A295" s="69" t="str">
        <f>Matrix!$H$1</f>
        <v>Remarks</v>
      </c>
      <c r="B295" s="70"/>
      <c r="C295" s="70"/>
      <c r="D295" s="70"/>
      <c r="E295" s="70"/>
      <c r="F295" s="70"/>
      <c r="G295" s="80"/>
      <c r="H295" s="40">
        <f>MATCH($A288,Matrix!$B$2:$B$70,0)+1</f>
        <v>28</v>
      </c>
    </row>
    <row r="296" spans="1:8" s="40" customFormat="1" ht="72" customHeight="1" thickBot="1" x14ac:dyDescent="0.3">
      <c r="A296" s="66" t="str" cm="1">
        <f t="array" aca="1" ref="A296" ca="1">OFFSET(Matrix!$H$1,$H296 - 1,0)</f>
        <v>-</v>
      </c>
      <c r="B296" s="67"/>
      <c r="C296" s="67"/>
      <c r="D296" s="67"/>
      <c r="E296" s="67"/>
      <c r="F296" s="68"/>
      <c r="G296" s="81"/>
      <c r="H296" s="40">
        <f>MATCH($A288,Matrix!$B$2:$B$70,0)+1</f>
        <v>28</v>
      </c>
    </row>
    <row r="297" spans="1:8" s="76" customFormat="1" ht="46.5" customHeight="1" thickBot="1" x14ac:dyDescent="0.3">
      <c r="A297" s="71"/>
      <c r="B297" s="71"/>
      <c r="C297" s="71"/>
      <c r="D297" s="71"/>
      <c r="E297" s="71"/>
      <c r="F297" s="71"/>
      <c r="G297" s="71"/>
      <c r="H297" s="71"/>
    </row>
    <row r="298" spans="1:8" s="39" customFormat="1" x14ac:dyDescent="0.25">
      <c r="A298" s="84" t="str">
        <f>Matrix!$B$1</f>
        <v>Ref #</v>
      </c>
      <c r="B298" s="85"/>
      <c r="C298" s="86" t="str">
        <f>Matrix!$C$1</f>
        <v>Security Controls</v>
      </c>
      <c r="D298" s="87"/>
      <c r="E298" s="86" t="str">
        <f>Matrix!$G$1</f>
        <v>Criticality:
High, Medium, or Low</v>
      </c>
      <c r="F298" s="87"/>
      <c r="G298" s="38" t="str">
        <f>Matrix!$E$1</f>
        <v xml:space="preserve">Public Requirements References/Descriptions </v>
      </c>
    </row>
    <row r="299" spans="1:8" s="40" customFormat="1" ht="15.75" customHeight="1" x14ac:dyDescent="0.25">
      <c r="A299" s="53" t="s">
        <v>71</v>
      </c>
      <c r="B299" s="54"/>
      <c r="C299" s="77" t="str" cm="1">
        <f t="array" aca="1" ref="C299" ca="1">OFFSET(Matrix!$C$1,$H299 - 1,0)</f>
        <v>Risk Assessment</v>
      </c>
      <c r="D299" s="78"/>
      <c r="E299" s="77" t="str" cm="1">
        <f t="array" aca="1" ref="E299" ca="1">OFFSET(Matrix!$G$1, $H299 - 1,0)</f>
        <v>Medium</v>
      </c>
      <c r="F299" s="78"/>
      <c r="G299" s="79" t="str" cm="1">
        <f t="array" aca="1" ref="G299" ca="1">OFFSET(Matrix!$E$1,$H299 - 1,0)</f>
        <v>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CAIQ GRM-08.1 Do risk assessment results include updates to security policies, procedures, standards, and controls to ensure they remain relevant and effective?
FMCSA GDL 1 Conduct architectural analysis and/or threat modeling during system design</v>
      </c>
      <c r="H299" s="40">
        <f>MATCH($A299,Matrix!$B$2:$B$70,0)+1</f>
        <v>29</v>
      </c>
    </row>
    <row r="300" spans="1:8" s="40" customFormat="1" x14ac:dyDescent="0.25">
      <c r="A300" s="69" t="str">
        <f>Matrix!$A$1</f>
        <v>Applicable Component Categories</v>
      </c>
      <c r="B300" s="70"/>
      <c r="C300" s="70"/>
      <c r="D300" s="70"/>
      <c r="E300" s="70"/>
      <c r="F300" s="70"/>
      <c r="G300" s="80"/>
      <c r="H300" s="40">
        <f>MATCH($A299,Matrix!$B$2:$B$70,0)+1</f>
        <v>29</v>
      </c>
    </row>
    <row r="301" spans="1:8" s="40" customFormat="1" ht="76.5" customHeight="1" x14ac:dyDescent="0.25">
      <c r="A301" s="53" t="str" cm="1">
        <f t="array" aca="1" ref="A301" ca="1">OFFSET(Matrix!$A$1,$H301 - 1,0)</f>
        <v>Mobile App
Physical In-Cab Device
Connectivity/Communications
Cloud or Back-end</v>
      </c>
      <c r="B301" s="62"/>
      <c r="C301" s="62"/>
      <c r="D301" s="62"/>
      <c r="E301" s="62"/>
      <c r="F301" s="55"/>
      <c r="G301" s="80"/>
      <c r="H301" s="40">
        <f>MATCH($A299,Matrix!$B$2:$B$70,0)+1</f>
        <v>29</v>
      </c>
    </row>
    <row r="302" spans="1:8" s="40" customFormat="1" x14ac:dyDescent="0.25">
      <c r="A302" s="69" t="str">
        <f>Matrix!$D$1</f>
        <v>Requirement</v>
      </c>
      <c r="B302" s="70"/>
      <c r="C302" s="70"/>
      <c r="D302" s="70"/>
      <c r="E302" s="70"/>
      <c r="F302" s="70"/>
      <c r="G302" s="80"/>
      <c r="H302" s="40">
        <f>MATCH($A299,Matrix!$B$2:$B$70,0)+1</f>
        <v>29</v>
      </c>
    </row>
    <row r="303" spans="1:8" s="40" customFormat="1" ht="94.5" customHeight="1" x14ac:dyDescent="0.25">
      <c r="A303" s="53" t="str" cm="1">
        <f t="array" aca="1" ref="A303" ca="1">OFFSET(Matrix!$D$1,$H303 - 1,0)</f>
        <v>The vendor shall use the results of risk assessments to influence systems development and processes.</v>
      </c>
      <c r="B303" s="62"/>
      <c r="C303" s="62"/>
      <c r="D303" s="62"/>
      <c r="E303" s="62"/>
      <c r="F303" s="55"/>
      <c r="G303" s="80"/>
      <c r="H303" s="40">
        <f>MATCH($A299,Matrix!$B$2:$B$70,0)+1</f>
        <v>29</v>
      </c>
    </row>
    <row r="304" spans="1:8" s="40" customFormat="1" x14ac:dyDescent="0.25">
      <c r="A304" s="82" t="str">
        <f>Matrix!$F$1</f>
        <v xml:space="preserve">Verification: Inspection, Demonstration, Test, or Analysis </v>
      </c>
      <c r="B304" s="83"/>
      <c r="C304" s="83"/>
      <c r="D304" s="83"/>
      <c r="E304" s="83"/>
      <c r="F304" s="83"/>
      <c r="G304" s="80"/>
      <c r="H304" s="40">
        <f>MATCH($A299,Matrix!$B$2:$B$70,0)+1</f>
        <v>29</v>
      </c>
    </row>
    <row r="305" spans="1:8" s="40" customFormat="1" ht="94.5" customHeight="1" x14ac:dyDescent="0.25">
      <c r="A305" s="53" t="str" cm="1">
        <f t="array" aca="1" ref="A305" ca="1">OFFSET(Matrix!$F$1,$H305 - 1,0)</f>
        <v>Inspection of vendor-supplied statement of the use of risk assessments in influencing the ongoing development of their products.</v>
      </c>
      <c r="B305" s="62"/>
      <c r="C305" s="62"/>
      <c r="D305" s="62"/>
      <c r="E305" s="62"/>
      <c r="F305" s="55"/>
      <c r="G305" s="80"/>
      <c r="H305" s="40">
        <f>MATCH($A299,Matrix!$B$2:$B$70,0)+1</f>
        <v>29</v>
      </c>
    </row>
    <row r="306" spans="1:8" s="40" customFormat="1" x14ac:dyDescent="0.25">
      <c r="A306" s="69" t="str">
        <f>Matrix!$H$1</f>
        <v>Remarks</v>
      </c>
      <c r="B306" s="70"/>
      <c r="C306" s="70"/>
      <c r="D306" s="70"/>
      <c r="E306" s="70"/>
      <c r="F306" s="70"/>
      <c r="G306" s="80"/>
      <c r="H306" s="40">
        <f>MATCH($A299,Matrix!$B$2:$B$70,0)+1</f>
        <v>29</v>
      </c>
    </row>
    <row r="307" spans="1:8" s="40" customFormat="1" ht="49.5" customHeight="1" thickBot="1" x14ac:dyDescent="0.3">
      <c r="A307" s="66" t="str" cm="1">
        <f t="array" aca="1" ref="A307" ca="1">OFFSET(Matrix!$H$1,$H307 - 1,0)</f>
        <v>-</v>
      </c>
      <c r="B307" s="67"/>
      <c r="C307" s="67"/>
      <c r="D307" s="67"/>
      <c r="E307" s="67"/>
      <c r="F307" s="68"/>
      <c r="G307" s="81"/>
      <c r="H307" s="40">
        <f>MATCH($A299,Matrix!$B$2:$B$70,0)+1</f>
        <v>29</v>
      </c>
    </row>
    <row r="308" spans="1:8" s="76" customFormat="1" ht="46.5" customHeight="1" thickBot="1" x14ac:dyDescent="0.3">
      <c r="A308" s="71"/>
      <c r="B308" s="71"/>
      <c r="C308" s="71"/>
      <c r="D308" s="71"/>
      <c r="E308" s="71"/>
      <c r="F308" s="71"/>
      <c r="G308" s="71"/>
      <c r="H308" s="71"/>
    </row>
    <row r="309" spans="1:8" s="39" customFormat="1" ht="17.25" customHeight="1" x14ac:dyDescent="0.25">
      <c r="A309" s="84" t="str">
        <f>Matrix!$B$1</f>
        <v>Ref #</v>
      </c>
      <c r="B309" s="85"/>
      <c r="C309" s="86" t="str">
        <f>Matrix!$C$1</f>
        <v>Security Controls</v>
      </c>
      <c r="D309" s="87"/>
      <c r="E309" s="86" t="str">
        <f>Matrix!$G$1</f>
        <v>Criticality:
High, Medium, or Low</v>
      </c>
      <c r="F309" s="87"/>
      <c r="G309" s="38" t="str">
        <f>Matrix!$E$1</f>
        <v xml:space="preserve">Public Requirements References/Descriptions </v>
      </c>
    </row>
    <row r="310" spans="1:8" s="40" customFormat="1" ht="15.75" customHeight="1" x14ac:dyDescent="0.25">
      <c r="A310" s="53" t="s">
        <v>74</v>
      </c>
      <c r="B310" s="54"/>
      <c r="C310" s="77" t="str" cm="1">
        <f t="array" aca="1" ref="C310" ca="1">OFFSET(Matrix!$C$1,$H310 - 1,0)</f>
        <v>Security Management</v>
      </c>
      <c r="D310" s="78"/>
      <c r="E310" s="77" t="str" cm="1">
        <f t="array" aca="1" ref="E310" ca="1">OFFSET(Matrix!$G$1, $H310 - 1,0)</f>
        <v>High</v>
      </c>
      <c r="F310" s="78"/>
      <c r="G310" s="79" t="str" cm="1">
        <f t="array" aca="1" ref="G310" ca="1">OFFSET(Matrix!$E$1,$H310 - 1,0)</f>
        <v>NIST 800-53 CA-2 - ASSESSMENTS 
The organization:
a. Develops a security assessment plan that describes the scope of the assessment including:
1. Security controls and control enhancements under assessment;
2. Assessment procedures to be used to determine security control effectiveness; and
3. Assessment environment, assessment team, and assessment roles and responsibilities;
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
c. Produces a security assessment report that documents the results of the assessment; and
d. Provides the results of the security control assessment to [Assignment: organization-defined individuals or roles].
NIST 800-53 CA-5 - PLAN OF ACTION AND MILESTONES 
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b. Updates existing plan of action and milestones [Assignment: organization-defined frequency] based on the findings from security controls assessments, security impact analyses, and continuous monitoring activities.
NIST 800-53 CA-6 - SECURITY AUTHORIZATION 
The organization:
a. Assigns a senior-level executive or manager as the authorizing official for the information system;
b. Ensures that the authorizing official authorizes the information system for processing before commencing operations; and
c. Updates the security authorization [Assignment: organization-defined frequency].
NIST 800-53 CP-1 - CONTINGENCY PLANNING POLICY AND PROCEDURES 
The organization:
a. Develops, documents, and disseminates to [Assignment: organization-defined personnel or roles]: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[Assignment: organization-defined frequency]; and
2. Contingency planning procedures [Assignment: organization-defined frequency].
CAIQ GRM-04.1 Do you provide tenants with documentation describing your Information Security Management Program (ISMP)?
CAIQ GRM-04.2 Do you review your Information Security Management Program (ISMP) at least once a year?
ISO/IEC 27001 ISMS</v>
      </c>
      <c r="H310" s="40">
        <f>MATCH($A310,Matrix!$B$2:$B$70,0)+1</f>
        <v>30</v>
      </c>
    </row>
    <row r="311" spans="1:8" s="40" customFormat="1" ht="17.25" customHeight="1" x14ac:dyDescent="0.25">
      <c r="A311" s="69" t="str">
        <f>Matrix!$A$1</f>
        <v>Applicable Component Categories</v>
      </c>
      <c r="B311" s="70"/>
      <c r="C311" s="70"/>
      <c r="D311" s="70"/>
      <c r="E311" s="70"/>
      <c r="F311" s="70"/>
      <c r="G311" s="80"/>
      <c r="H311" s="40">
        <f>MATCH($A310,Matrix!$B$2:$B$70,0)+1</f>
        <v>30</v>
      </c>
    </row>
    <row r="312" spans="1:8" s="40" customFormat="1" ht="76.5" customHeight="1" x14ac:dyDescent="0.25">
      <c r="A312" s="53" t="str" cm="1">
        <f t="array" aca="1" ref="A312" ca="1">OFFSET(Matrix!$A$1,$H312 - 1,0)</f>
        <v>Mobile App;
Physical In-Cab Device;
Connectivity/Communications;
Cloud or Back-end;</v>
      </c>
      <c r="B312" s="62"/>
      <c r="C312" s="62"/>
      <c r="D312" s="62"/>
      <c r="E312" s="62"/>
      <c r="F312" s="55"/>
      <c r="G312" s="80"/>
      <c r="H312" s="40">
        <f>MATCH($A310,Matrix!$B$2:$B$70,0)+1</f>
        <v>30</v>
      </c>
    </row>
    <row r="313" spans="1:8" s="40" customFormat="1" ht="17.25" customHeight="1" x14ac:dyDescent="0.25">
      <c r="A313" s="69" t="str">
        <f>Matrix!$D$1</f>
        <v>Requirement</v>
      </c>
      <c r="B313" s="70"/>
      <c r="C313" s="70"/>
      <c r="D313" s="70"/>
      <c r="E313" s="70"/>
      <c r="F313" s="70"/>
      <c r="G313" s="80"/>
      <c r="H313" s="40">
        <f>MATCH($A310,Matrix!$B$2:$B$70,0)+1</f>
        <v>30</v>
      </c>
    </row>
    <row r="314" spans="1:8" s="40" customFormat="1" ht="281.25" customHeight="1" x14ac:dyDescent="0.25">
      <c r="A314" s="53" t="str" cm="1">
        <f t="array" aca="1" ref="A314" ca="1">OFFSET(Matrix!$D$1,$H314 - 1,0)</f>
        <v>The vendor shall have an Information Security Management Plan (ISMP)</v>
      </c>
      <c r="B314" s="62"/>
      <c r="C314" s="62"/>
      <c r="D314" s="62"/>
      <c r="E314" s="62"/>
      <c r="F314" s="55"/>
      <c r="G314" s="80"/>
      <c r="H314" s="40">
        <f>MATCH($A310,Matrix!$B$2:$B$70,0)+1</f>
        <v>30</v>
      </c>
    </row>
    <row r="315" spans="1:8" s="40" customFormat="1" x14ac:dyDescent="0.25">
      <c r="A315" s="82" t="str">
        <f>Matrix!$F$1</f>
        <v xml:space="preserve">Verification: Inspection, Demonstration, Test, or Analysis </v>
      </c>
      <c r="B315" s="83"/>
      <c r="C315" s="83"/>
      <c r="D315" s="83"/>
      <c r="E315" s="83"/>
      <c r="F315" s="83"/>
      <c r="G315" s="80"/>
      <c r="H315" s="40">
        <f>MATCH($A310,Matrix!$B$2:$B$70,0)+1</f>
        <v>30</v>
      </c>
    </row>
    <row r="316" spans="1:8" s="40" customFormat="1" ht="117" customHeight="1" x14ac:dyDescent="0.25">
      <c r="A316" s="53" t="str" cm="1">
        <f t="array" aca="1" ref="A316" ca="1">OFFSET(Matrix!$F$1,$H316 - 1,0)</f>
        <v>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v>
      </c>
      <c r="B316" s="62"/>
      <c r="C316" s="62"/>
      <c r="D316" s="62"/>
      <c r="E316" s="62"/>
      <c r="F316" s="55"/>
      <c r="G316" s="80"/>
      <c r="H316" s="40">
        <f>MATCH($A310,Matrix!$B$2:$B$70,0)+1</f>
        <v>30</v>
      </c>
    </row>
    <row r="317" spans="1:8" s="40" customFormat="1" ht="17.25" customHeight="1" x14ac:dyDescent="0.25">
      <c r="A317" s="69" t="str">
        <f>Matrix!$H$1</f>
        <v>Remarks</v>
      </c>
      <c r="B317" s="70"/>
      <c r="C317" s="70"/>
      <c r="D317" s="70"/>
      <c r="E317" s="70"/>
      <c r="F317" s="70"/>
      <c r="G317" s="80"/>
      <c r="H317" s="40">
        <f>MATCH($A310,Matrix!$B$2:$B$70,0)+1</f>
        <v>30</v>
      </c>
    </row>
    <row r="318" spans="1:8" s="40" customFormat="1" ht="409.6" customHeight="1" thickBot="1" x14ac:dyDescent="0.3">
      <c r="A318" s="66" t="str" cm="1">
        <f t="array" aca="1" ref="A318" ca="1">OFFSET(Matrix!$H$1,$H318 - 1,0)</f>
        <v>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v>
      </c>
      <c r="B318" s="67"/>
      <c r="C318" s="67"/>
      <c r="D318" s="67"/>
      <c r="E318" s="67"/>
      <c r="F318" s="68"/>
      <c r="G318" s="81"/>
      <c r="H318" s="40">
        <f>MATCH($A310,Matrix!$B$2:$B$70,0)+1</f>
        <v>30</v>
      </c>
    </row>
    <row r="319" spans="1:8" s="76" customFormat="1" ht="46.5" customHeight="1" thickBot="1" x14ac:dyDescent="0.3">
      <c r="A319" s="71"/>
      <c r="B319" s="71"/>
      <c r="C319" s="71"/>
      <c r="D319" s="71"/>
      <c r="E319" s="71"/>
      <c r="F319" s="71"/>
      <c r="G319" s="71"/>
      <c r="H319" s="71"/>
    </row>
    <row r="320" spans="1:8" s="39" customFormat="1" x14ac:dyDescent="0.25">
      <c r="A320" s="84" t="str">
        <f>Matrix!$B$1</f>
        <v>Ref #</v>
      </c>
      <c r="B320" s="85"/>
      <c r="C320" s="86" t="str">
        <f>Matrix!$C$1</f>
        <v>Security Controls</v>
      </c>
      <c r="D320" s="87"/>
      <c r="E320" s="86" t="str">
        <f>Matrix!$G$1</f>
        <v>Criticality:
High, Medium, or Low</v>
      </c>
      <c r="F320" s="87"/>
      <c r="G320" s="38" t="str">
        <f>Matrix!$E$1</f>
        <v xml:space="preserve">Public Requirements References/Descriptions </v>
      </c>
    </row>
    <row r="321" spans="1:8" s="40" customFormat="1" ht="15.75" customHeight="1" x14ac:dyDescent="0.25">
      <c r="A321" s="53" t="s">
        <v>76</v>
      </c>
      <c r="B321" s="54"/>
      <c r="C321" s="77" t="str" cm="1">
        <f t="array" aca="1" ref="C321" ca="1">OFFSET(Matrix!$C$1,$H321 - 1,0)</f>
        <v>Security Assessment and Authorization</v>
      </c>
      <c r="D321" s="78"/>
      <c r="E321" s="77" t="str" cm="1">
        <f t="array" aca="1" ref="E321" ca="1">OFFSET(Matrix!$G$1, $H321 - 1,0)</f>
        <v>High</v>
      </c>
      <c r="F321" s="78"/>
      <c r="G321" s="79" t="str" cm="1">
        <f t="array" aca="1" ref="G321" ca="1">OFFSET(Matrix!$E$1,$H321 - 1,0)</f>
        <v>NIST 800-115 Technical Guide to Information Security Testing and Assessment – All sections
NIST 800-53 CA-8 – PENETRATION TESTING 
The organization conducts penetration testing [Assignment: organization-defined frequency] on [Assignment: organization-defined information systems or system components].
CAIQ AIS-01.5 Do you review your applications for security vulnerabilities and address any issues prior to deployment to production?
CAIQ AAC-02.2 Do you conduct network penetration tests of your cloud service infrastructure regularly as prescribed by industry best practices and guidance?
CAIQ AAC-02.3 Do you conduct application penetration tests of your cloud infrastructure regularly as prescribed by industry best practices and guidance?
FMCSA GDL 3  Perform adversarial testing before a product is finalized</v>
      </c>
      <c r="H321" s="40">
        <f>MATCH($A321,Matrix!$B$2:$B$70,0)+1</f>
        <v>31</v>
      </c>
    </row>
    <row r="322" spans="1:8" s="40" customFormat="1" x14ac:dyDescent="0.25">
      <c r="A322" s="69" t="str">
        <f>Matrix!$A$1</f>
        <v>Applicable Component Categories</v>
      </c>
      <c r="B322" s="70"/>
      <c r="C322" s="70"/>
      <c r="D322" s="70"/>
      <c r="E322" s="70"/>
      <c r="F322" s="70"/>
      <c r="G322" s="80"/>
      <c r="H322" s="40">
        <f>MATCH($A321,Matrix!$B$2:$B$70,0)+1</f>
        <v>31</v>
      </c>
    </row>
    <row r="323" spans="1:8" s="40" customFormat="1" ht="76.5" customHeight="1" x14ac:dyDescent="0.25">
      <c r="A323" s="53" t="str" cm="1">
        <f t="array" aca="1" ref="A323" ca="1">OFFSET(Matrix!$A$1,$H323 - 1,0)</f>
        <v>Mobile App;
Physical In-Cab Device;
Connectivity/Communications;
Cloud or Back-end;</v>
      </c>
      <c r="B323" s="62"/>
      <c r="C323" s="62"/>
      <c r="D323" s="62"/>
      <c r="E323" s="62"/>
      <c r="F323" s="55"/>
      <c r="G323" s="80"/>
      <c r="H323" s="40">
        <f>MATCH($A321,Matrix!$B$2:$B$70,0)+1</f>
        <v>31</v>
      </c>
    </row>
    <row r="324" spans="1:8" s="40" customFormat="1" x14ac:dyDescent="0.25">
      <c r="A324" s="69" t="str">
        <f>Matrix!$D$1</f>
        <v>Requirement</v>
      </c>
      <c r="B324" s="70"/>
      <c r="C324" s="70"/>
      <c r="D324" s="70"/>
      <c r="E324" s="70"/>
      <c r="F324" s="70"/>
      <c r="G324" s="80"/>
      <c r="H324" s="40">
        <f>MATCH($A321,Matrix!$B$2:$B$70,0)+1</f>
        <v>31</v>
      </c>
    </row>
    <row r="325" spans="1:8" s="40" customFormat="1" ht="103.5" customHeight="1" x14ac:dyDescent="0.25">
      <c r="A325" s="53" t="str" cm="1">
        <f t="array" aca="1" ref="A325" ca="1">OFFSET(Matrix!$D$1,$H325 - 1,0)</f>
        <v>The vendor shall have penetration testing performed, to an industry accepted best practice, at an industry accepted pace. 
Penetration testing can be performed by teams internal to the TSP; industry best practice is to have external pentesting performed periodically also.</v>
      </c>
      <c r="B325" s="62"/>
      <c r="C325" s="62"/>
      <c r="D325" s="62"/>
      <c r="E325" s="62"/>
      <c r="F325" s="55"/>
      <c r="G325" s="80"/>
      <c r="H325" s="40">
        <f>MATCH($A321,Matrix!$B$2:$B$70,0)+1</f>
        <v>31</v>
      </c>
    </row>
    <row r="326" spans="1:8" s="40" customFormat="1" x14ac:dyDescent="0.25">
      <c r="A326" s="82" t="str">
        <f>Matrix!$F$1</f>
        <v xml:space="preserve">Verification: Inspection, Demonstration, Test, or Analysis </v>
      </c>
      <c r="B326" s="83"/>
      <c r="C326" s="83"/>
      <c r="D326" s="83"/>
      <c r="E326" s="83"/>
      <c r="F326" s="83"/>
      <c r="G326" s="80"/>
      <c r="H326" s="40">
        <f>MATCH($A321,Matrix!$B$2:$B$70,0)+1</f>
        <v>31</v>
      </c>
    </row>
    <row r="327" spans="1:8" s="40" customFormat="1" ht="102" customHeight="1" x14ac:dyDescent="0.25">
      <c r="A327" s="53" t="str" cm="1">
        <f t="array" aca="1" ref="A327" ca="1">OFFSET(Matrix!$F$1,$H327 - 1,0)</f>
        <v>Inspection of 3rd party documentation or a demonstration by the vendor that asserts the dates of penetration tests.
Note that due to the sensitive nature of these reports, you (carriers) should be prepared to enter into NDAs to review these documents.</v>
      </c>
      <c r="B327" s="62"/>
      <c r="C327" s="62"/>
      <c r="D327" s="62"/>
      <c r="E327" s="62"/>
      <c r="F327" s="55"/>
      <c r="G327" s="80"/>
      <c r="H327" s="40">
        <f>MATCH($A321,Matrix!$B$2:$B$70,0)+1</f>
        <v>31</v>
      </c>
    </row>
    <row r="328" spans="1:8" s="40" customFormat="1" x14ac:dyDescent="0.25">
      <c r="A328" s="69" t="str">
        <f>Matrix!$H$1</f>
        <v>Remarks</v>
      </c>
      <c r="B328" s="70"/>
      <c r="C328" s="70"/>
      <c r="D328" s="70"/>
      <c r="E328" s="70"/>
      <c r="F328" s="70"/>
      <c r="G328" s="80"/>
      <c r="H328" s="40">
        <f>MATCH($A321,Matrix!$B$2:$B$70,0)+1</f>
        <v>31</v>
      </c>
    </row>
    <row r="329" spans="1:8" s="40" customFormat="1" ht="49.5" customHeight="1" thickBot="1" x14ac:dyDescent="0.3">
      <c r="A329" s="66" t="str" cm="1">
        <f t="array" aca="1" ref="A329" ca="1">OFFSET(Matrix!$H$1,$H329 - 1,0)</f>
        <v>Periodic pentesting keeps everyone honest</v>
      </c>
      <c r="B329" s="67"/>
      <c r="C329" s="67"/>
      <c r="D329" s="67"/>
      <c r="E329" s="67"/>
      <c r="F329" s="68"/>
      <c r="G329" s="81"/>
      <c r="H329" s="40">
        <f>MATCH($A321,Matrix!$B$2:$B$70,0)+1</f>
        <v>31</v>
      </c>
    </row>
    <row r="330" spans="1:8" s="76" customFormat="1" ht="46.5" customHeight="1" thickBot="1" x14ac:dyDescent="0.3">
      <c r="A330" s="71"/>
      <c r="B330" s="71"/>
      <c r="C330" s="71"/>
      <c r="D330" s="71"/>
      <c r="E330" s="71"/>
      <c r="F330" s="71"/>
      <c r="G330" s="71"/>
      <c r="H330" s="71"/>
    </row>
    <row r="331" spans="1:8" s="39" customFormat="1" ht="17.25" customHeight="1" x14ac:dyDescent="0.25">
      <c r="A331" s="84" t="str">
        <f>Matrix!$B$1</f>
        <v>Ref #</v>
      </c>
      <c r="B331" s="85"/>
      <c r="C331" s="86" t="str">
        <f>Matrix!$C$1</f>
        <v>Security Controls</v>
      </c>
      <c r="D331" s="87"/>
      <c r="E331" s="86" t="str">
        <f>Matrix!$G$1</f>
        <v>Criticality:
High, Medium, or Low</v>
      </c>
      <c r="F331" s="87"/>
      <c r="G331" s="38" t="str">
        <f>Matrix!$E$1</f>
        <v xml:space="preserve">Public Requirements References/Descriptions </v>
      </c>
    </row>
    <row r="332" spans="1:8" s="40" customFormat="1" ht="15.75" customHeight="1" x14ac:dyDescent="0.25">
      <c r="A332" s="53" t="s">
        <v>78</v>
      </c>
      <c r="B332" s="54"/>
      <c r="C332" s="77" t="str" cm="1">
        <f t="array" aca="1" ref="C332" ca="1">OFFSET(Matrix!$C$1,$H332 - 1,0)</f>
        <v>System and Service Acquisition</v>
      </c>
      <c r="D332" s="78"/>
      <c r="E332" s="77" t="str" cm="1">
        <f t="array" aca="1" ref="E332" ca="1">OFFSET(Matrix!$G$1, $H332 - 1,0)</f>
        <v>Medium</v>
      </c>
      <c r="F332" s="78"/>
      <c r="G332" s="79" t="str" cm="1">
        <f t="array" aca="1" ref="G332" ca="1">OFFSET(Matrix!$E$1,$H332 - 1,0)</f>
        <v>NIST 800-53 SA-11 – DEVELOPER TESTING AND EVALUATION
The organization requires the developer of the information system, system component, or information system service to: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v>
      </c>
      <c r="H332" s="40">
        <f>MATCH($A332,Matrix!$B$2:$B$70,0)+1</f>
        <v>32</v>
      </c>
    </row>
    <row r="333" spans="1:8" s="40" customFormat="1" ht="17.25" customHeight="1" x14ac:dyDescent="0.25">
      <c r="A333" s="69" t="str">
        <f>Matrix!$A$1</f>
        <v>Applicable Component Categories</v>
      </c>
      <c r="B333" s="70"/>
      <c r="C333" s="70"/>
      <c r="D333" s="70"/>
      <c r="E333" s="70"/>
      <c r="F333" s="70"/>
      <c r="G333" s="80"/>
      <c r="H333" s="40">
        <f>MATCH($A332,Matrix!$B$2:$B$70,0)+1</f>
        <v>32</v>
      </c>
    </row>
    <row r="334" spans="1:8" s="40" customFormat="1" ht="76.5" customHeight="1" x14ac:dyDescent="0.25">
      <c r="A334" s="53" t="str" cm="1">
        <f t="array" aca="1" ref="A334" ca="1">OFFSET(Matrix!$A$1,$H334 - 1,0)</f>
        <v>Mobile App;
Physical In-Cab Device;
Connectivity/Communications;
Cloud or Back-end;</v>
      </c>
      <c r="B334" s="62"/>
      <c r="C334" s="62"/>
      <c r="D334" s="62"/>
      <c r="E334" s="62"/>
      <c r="F334" s="55"/>
      <c r="G334" s="80"/>
      <c r="H334" s="40">
        <f>MATCH($A332,Matrix!$B$2:$B$70,0)+1</f>
        <v>32</v>
      </c>
    </row>
    <row r="335" spans="1:8" s="40" customFormat="1" ht="17.25" customHeight="1" x14ac:dyDescent="0.25">
      <c r="A335" s="69" t="str">
        <f>Matrix!$D$1</f>
        <v>Requirement</v>
      </c>
      <c r="B335" s="70"/>
      <c r="C335" s="70"/>
      <c r="D335" s="70"/>
      <c r="E335" s="70"/>
      <c r="F335" s="70"/>
      <c r="G335" s="80"/>
      <c r="H335" s="40">
        <f>MATCH($A332,Matrix!$B$2:$B$70,0)+1</f>
        <v>32</v>
      </c>
    </row>
    <row r="336" spans="1:8" s="40" customFormat="1" ht="94.5" customHeight="1" x14ac:dyDescent="0.25">
      <c r="A336" s="53" t="str" cm="1">
        <f t="array" aca="1" ref="A336" ca="1">OFFSET(Matrix!$D$1,$H336 - 1,0)</f>
        <v>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B336" s="62"/>
      <c r="C336" s="62"/>
      <c r="D336" s="62"/>
      <c r="E336" s="62"/>
      <c r="F336" s="55"/>
      <c r="G336" s="80"/>
      <c r="H336" s="40">
        <f>MATCH($A332,Matrix!$B$2:$B$70,0)+1</f>
        <v>32</v>
      </c>
    </row>
    <row r="337" spans="1:8" s="40" customFormat="1" x14ac:dyDescent="0.25">
      <c r="A337" s="82" t="str">
        <f>Matrix!$F$1</f>
        <v xml:space="preserve">Verification: Inspection, Demonstration, Test, or Analysis </v>
      </c>
      <c r="B337" s="83"/>
      <c r="C337" s="83"/>
      <c r="D337" s="83"/>
      <c r="E337" s="83"/>
      <c r="F337" s="83"/>
      <c r="G337" s="80"/>
      <c r="H337" s="40">
        <f>MATCH($A332,Matrix!$B$2:$B$70,0)+1</f>
        <v>32</v>
      </c>
    </row>
    <row r="338" spans="1:8" s="40" customFormat="1" ht="104.25" customHeight="1" x14ac:dyDescent="0.25">
      <c r="A338" s="53" t="str" cm="1">
        <f t="array" aca="1" ref="A338" ca="1">OFFSET(Matrix!$F$1,$H338 - 1,0)</f>
        <v>Inspection of vendor-supplied documentation detailing their product release and quality controls.
Ensure that the product release process includes ST&amp;E steps and that these feed-back into product development.</v>
      </c>
      <c r="B338" s="62"/>
      <c r="C338" s="62"/>
      <c r="D338" s="62"/>
      <c r="E338" s="62"/>
      <c r="F338" s="55"/>
      <c r="G338" s="80"/>
      <c r="H338" s="40">
        <f>MATCH($A332,Matrix!$B$2:$B$70,0)+1</f>
        <v>32</v>
      </c>
    </row>
    <row r="339" spans="1:8" s="40" customFormat="1" ht="17.25" customHeight="1" x14ac:dyDescent="0.25">
      <c r="A339" s="69" t="str">
        <f>Matrix!$H$1</f>
        <v>Remarks</v>
      </c>
      <c r="B339" s="70"/>
      <c r="C339" s="70"/>
      <c r="D339" s="70"/>
      <c r="E339" s="70"/>
      <c r="F339" s="70"/>
      <c r="G339" s="80"/>
      <c r="H339" s="40">
        <f>MATCH($A332,Matrix!$B$2:$B$70,0)+1</f>
        <v>32</v>
      </c>
    </row>
    <row r="340" spans="1:8" s="40" customFormat="1" ht="72" customHeight="1" thickBot="1" x14ac:dyDescent="0.3">
      <c r="A340" s="66" t="str" cm="1">
        <f t="array" aca="1" ref="A340" ca="1">OFFSET(Matrix!$H$1,$H340 - 1,0)</f>
        <v>-</v>
      </c>
      <c r="B340" s="67"/>
      <c r="C340" s="67"/>
      <c r="D340" s="67"/>
      <c r="E340" s="67"/>
      <c r="F340" s="68"/>
      <c r="G340" s="81"/>
      <c r="H340" s="40">
        <f>MATCH($A332,Matrix!$B$2:$B$70,0)+1</f>
        <v>32</v>
      </c>
    </row>
    <row r="341" spans="1:8" s="76" customFormat="1" ht="46.5" customHeight="1" thickBot="1" x14ac:dyDescent="0.3">
      <c r="A341" s="71"/>
      <c r="B341" s="71"/>
      <c r="C341" s="71"/>
      <c r="D341" s="71"/>
      <c r="E341" s="71"/>
      <c r="F341" s="71"/>
      <c r="G341" s="71"/>
      <c r="H341" s="71"/>
    </row>
    <row r="342" spans="1:8" s="39" customFormat="1" x14ac:dyDescent="0.25">
      <c r="A342" s="84" t="str">
        <f>Matrix!$B$1</f>
        <v>Ref #</v>
      </c>
      <c r="B342" s="85"/>
      <c r="C342" s="86" t="str">
        <f>Matrix!$C$1</f>
        <v>Security Controls</v>
      </c>
      <c r="D342" s="87"/>
      <c r="E342" s="86" t="str">
        <f>Matrix!$G$1</f>
        <v>Criticality:
High, Medium, or Low</v>
      </c>
      <c r="F342" s="87"/>
      <c r="G342" s="38" t="str">
        <f>Matrix!$E$1</f>
        <v xml:space="preserve">Public Requirements References/Descriptions </v>
      </c>
    </row>
    <row r="343" spans="1:8" s="40" customFormat="1" ht="15.75" customHeight="1" x14ac:dyDescent="0.25">
      <c r="A343" s="53" t="s">
        <v>80</v>
      </c>
      <c r="B343" s="54"/>
      <c r="C343" s="77" t="str" cm="1">
        <f t="array" aca="1" ref="C343" ca="1">OFFSET(Matrix!$C$1,$H343 - 1,0)</f>
        <v>Protecting Communications paths for systems</v>
      </c>
      <c r="D343" s="78"/>
      <c r="E343" s="77" t="str" cm="1">
        <f t="array" aca="1" ref="E343" ca="1">OFFSET(Matrix!$G$1, $H343 - 1,0)</f>
        <v>High</v>
      </c>
      <c r="F343" s="78"/>
      <c r="G343" s="79" t="str" cm="1">
        <f t="array" aca="1" ref="G343" ca="1">OFFSET(Matrix!$E$1,$H343 - 1,0)</f>
        <v xml:space="preserve">NIST 800-53 SC-8 (1) - TRANSMISSION CONFIDENTIALITY AND INTEGRITY | CRYPTOGRAPHIC PROTECTION 
The information system implements cryptographic mechanisms to prevent unauthorized disclosure and modification of [Assignment: organization-defined information] on [Assignment: organization-defined information system components].
FMCSA GDL 46 Use encryption on all wireless communication interfaces
FMCSA GDL 47 Use authentication on all wireless interfaces
FMCSA GDL 25 Assume satellite communication channels have unknown security vulnerabilities and might become compromised at any time.
</v>
      </c>
      <c r="H343" s="40">
        <f>MATCH($A343,Matrix!$B$2:$B$70,0)+1</f>
        <v>33</v>
      </c>
    </row>
    <row r="344" spans="1:8" s="40" customFormat="1" x14ac:dyDescent="0.25">
      <c r="A344" s="69" t="str">
        <f>Matrix!$A$1</f>
        <v>Applicable Component Categories</v>
      </c>
      <c r="B344" s="70"/>
      <c r="C344" s="70"/>
      <c r="D344" s="70"/>
      <c r="E344" s="70"/>
      <c r="F344" s="70"/>
      <c r="G344" s="80"/>
      <c r="H344" s="40">
        <f>MATCH($A343,Matrix!$B$2:$B$70,0)+1</f>
        <v>33</v>
      </c>
    </row>
    <row r="345" spans="1:8" s="40" customFormat="1" ht="76.5" customHeight="1" x14ac:dyDescent="0.25">
      <c r="A345" s="53" t="str" cm="1">
        <f t="array" aca="1" ref="A345" ca="1">OFFSET(Matrix!$A$1,$H345 - 1,0)</f>
        <v>Mobile App;
Physical In-Cab Device;
Connectivity/Communications;
Cloud or Back-end;</v>
      </c>
      <c r="B345" s="62"/>
      <c r="C345" s="62"/>
      <c r="D345" s="62"/>
      <c r="E345" s="62"/>
      <c r="F345" s="55"/>
      <c r="G345" s="80"/>
      <c r="H345" s="40">
        <f>MATCH($A343,Matrix!$B$2:$B$70,0)+1</f>
        <v>33</v>
      </c>
    </row>
    <row r="346" spans="1:8" s="40" customFormat="1" x14ac:dyDescent="0.25">
      <c r="A346" s="69" t="str">
        <f>Matrix!$D$1</f>
        <v>Requirement</v>
      </c>
      <c r="B346" s="70"/>
      <c r="C346" s="70"/>
      <c r="D346" s="70"/>
      <c r="E346" s="70"/>
      <c r="F346" s="70"/>
      <c r="G346" s="80"/>
      <c r="H346" s="40">
        <f>MATCH($A343,Matrix!$B$2:$B$70,0)+1</f>
        <v>33</v>
      </c>
    </row>
    <row r="347" spans="1:8" s="40" customFormat="1" ht="94.5" customHeight="1" x14ac:dyDescent="0.25">
      <c r="A347" s="53" t="str" cm="1">
        <f t="array" aca="1" ref="A347" ca="1">OFFSET(Matrix!$D$1,$H347 - 1,0)</f>
        <v>Communication paths that traverse outside controlled boundaries must protect confidentiality and integrity of data</v>
      </c>
      <c r="B347" s="62"/>
      <c r="C347" s="62"/>
      <c r="D347" s="62"/>
      <c r="E347" s="62"/>
      <c r="F347" s="55"/>
      <c r="G347" s="80"/>
      <c r="H347" s="40">
        <f>MATCH($A343,Matrix!$B$2:$B$70,0)+1</f>
        <v>33</v>
      </c>
    </row>
    <row r="348" spans="1:8" s="40" customFormat="1" x14ac:dyDescent="0.25">
      <c r="A348" s="82" t="str">
        <f>Matrix!$F$1</f>
        <v xml:space="preserve">Verification: Inspection, Demonstration, Test, or Analysis </v>
      </c>
      <c r="B348" s="83"/>
      <c r="C348" s="83"/>
      <c r="D348" s="83"/>
      <c r="E348" s="83"/>
      <c r="F348" s="83"/>
      <c r="G348" s="80"/>
      <c r="H348" s="40">
        <f>MATCH($A343,Matrix!$B$2:$B$70,0)+1</f>
        <v>33</v>
      </c>
    </row>
    <row r="349" spans="1:8" s="40" customFormat="1" ht="124.5" customHeight="1" x14ac:dyDescent="0.25">
      <c r="A349" s="53" t="str" cm="1">
        <f t="array" aca="1" ref="A349" ca="1">OFFSET(Matrix!$F$1,$H349 - 1,0)</f>
        <v>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v>
      </c>
      <c r="B349" s="62"/>
      <c r="C349" s="62"/>
      <c r="D349" s="62"/>
      <c r="E349" s="62"/>
      <c r="F349" s="55"/>
      <c r="G349" s="80"/>
      <c r="H349" s="40">
        <f>MATCH($A343,Matrix!$B$2:$B$70,0)+1</f>
        <v>33</v>
      </c>
    </row>
    <row r="350" spans="1:8" s="40" customFormat="1" x14ac:dyDescent="0.25">
      <c r="A350" s="69" t="str">
        <f>Matrix!$H$1</f>
        <v>Remarks</v>
      </c>
      <c r="B350" s="70"/>
      <c r="C350" s="70"/>
      <c r="D350" s="70"/>
      <c r="E350" s="70"/>
      <c r="F350" s="70"/>
      <c r="G350" s="80"/>
      <c r="H350" s="40">
        <f>MATCH($A343,Matrix!$B$2:$B$70,0)+1</f>
        <v>33</v>
      </c>
    </row>
    <row r="351" spans="1:8" s="40" customFormat="1" ht="49.5" customHeight="1" thickBot="1" x14ac:dyDescent="0.3">
      <c r="A351" s="66" t="str" cm="1">
        <f t="array" aca="1" ref="A351" ca="1">OFFSET(Matrix!$H$1,$H351 - 1,0)</f>
        <v>Underpins device functionality and security</v>
      </c>
      <c r="B351" s="67"/>
      <c r="C351" s="67"/>
      <c r="D351" s="67"/>
      <c r="E351" s="67"/>
      <c r="F351" s="68"/>
      <c r="G351" s="81"/>
      <c r="H351" s="40">
        <f>MATCH($A343,Matrix!$B$2:$B$70,0)+1</f>
        <v>33</v>
      </c>
    </row>
    <row r="352" spans="1:8" s="76" customFormat="1" ht="46.5" customHeight="1" thickBot="1" x14ac:dyDescent="0.3">
      <c r="A352" s="71"/>
      <c r="B352" s="71"/>
      <c r="C352" s="71"/>
      <c r="D352" s="71"/>
      <c r="E352" s="71"/>
      <c r="F352" s="71"/>
      <c r="G352" s="71"/>
      <c r="H352" s="71"/>
    </row>
    <row r="353" spans="1:8" s="39" customFormat="1" ht="17.25" customHeight="1" x14ac:dyDescent="0.25">
      <c r="A353" s="84" t="str">
        <f>Matrix!$B$1</f>
        <v>Ref #</v>
      </c>
      <c r="B353" s="85"/>
      <c r="C353" s="86" t="str">
        <f>Matrix!$C$1</f>
        <v>Security Controls</v>
      </c>
      <c r="D353" s="87"/>
      <c r="E353" s="86" t="str">
        <f>Matrix!$G$1</f>
        <v>Criticality:
High, Medium, or Low</v>
      </c>
      <c r="F353" s="87"/>
      <c r="G353" s="38" t="str">
        <f>Matrix!$E$1</f>
        <v xml:space="preserve">Public Requirements References/Descriptions </v>
      </c>
    </row>
    <row r="354" spans="1:8" s="40" customFormat="1" ht="15.75" customHeight="1" x14ac:dyDescent="0.25">
      <c r="A354" s="53" t="s">
        <v>83</v>
      </c>
      <c r="B354" s="54"/>
      <c r="C354" s="77" t="str" cm="1">
        <f t="array" aca="1" ref="C354" ca="1">OFFSET(Matrix!$C$1,$H354 - 1,0)</f>
        <v>Protecting Communication paths for systems</v>
      </c>
      <c r="D354" s="78"/>
      <c r="E354" s="77" t="str" cm="1">
        <f t="array" aca="1" ref="E354" ca="1">OFFSET(Matrix!$G$1, $H354 - 1,0)</f>
        <v>Medium</v>
      </c>
      <c r="F354" s="78"/>
      <c r="G354" s="79" t="str" cm="1">
        <f t="array" aca="1" ref="G354" ca="1">OFFSET(Matrix!$E$1,$H354 - 1,0)</f>
        <v>NIST Special Publication 800-133 - Recommendation for Cryptographic Key Generation</v>
      </c>
      <c r="H354" s="40">
        <f>MATCH($A354,Matrix!$B$2:$B$70,0)+1</f>
        <v>34</v>
      </c>
    </row>
    <row r="355" spans="1:8" s="40" customFormat="1" ht="17.25" customHeight="1" x14ac:dyDescent="0.25">
      <c r="A355" s="69" t="str">
        <f>Matrix!$A$1</f>
        <v>Applicable Component Categories</v>
      </c>
      <c r="B355" s="70"/>
      <c r="C355" s="70"/>
      <c r="D355" s="70"/>
      <c r="E355" s="70"/>
      <c r="F355" s="70"/>
      <c r="G355" s="80"/>
      <c r="H355" s="40">
        <f>MATCH($A354,Matrix!$B$2:$B$70,0)+1</f>
        <v>34</v>
      </c>
    </row>
    <row r="356" spans="1:8" s="40" customFormat="1" ht="76.5" customHeight="1" x14ac:dyDescent="0.25">
      <c r="A356" s="53" t="str" cm="1">
        <f t="array" aca="1" ref="A356" ca="1">OFFSET(Matrix!$A$1,$H356 - 1,0)</f>
        <v>Mobile App;
Physical In-Cab Device;
Connectivity/Communications;
Cloud or Back-end;</v>
      </c>
      <c r="B356" s="62"/>
      <c r="C356" s="62"/>
      <c r="D356" s="62"/>
      <c r="E356" s="62"/>
      <c r="F356" s="55"/>
      <c r="G356" s="80"/>
      <c r="H356" s="40">
        <f>MATCH($A354,Matrix!$B$2:$B$70,0)+1</f>
        <v>34</v>
      </c>
    </row>
    <row r="357" spans="1:8" s="40" customFormat="1" ht="17.25" customHeight="1" x14ac:dyDescent="0.25">
      <c r="A357" s="69" t="str">
        <f>Matrix!$D$1</f>
        <v>Requirement</v>
      </c>
      <c r="B357" s="70"/>
      <c r="C357" s="70"/>
      <c r="D357" s="70"/>
      <c r="E357" s="70"/>
      <c r="F357" s="70"/>
      <c r="G357" s="80"/>
      <c r="H357" s="40">
        <f>MATCH($A354,Matrix!$B$2:$B$70,0)+1</f>
        <v>34</v>
      </c>
    </row>
    <row r="358" spans="1:8" s="40" customFormat="1" ht="94.5" customHeight="1" x14ac:dyDescent="0.25">
      <c r="A358" s="53" t="str" cm="1">
        <f t="array" aca="1" ref="A358" ca="1">OFFSET(Matrix!$D$1,$H358 - 1,0)</f>
        <v>Communication path cryptographic protections must not use identities, keys or shared secrets which are common across multiple deployed devices</v>
      </c>
      <c r="B358" s="62"/>
      <c r="C358" s="62"/>
      <c r="D358" s="62"/>
      <c r="E358" s="62"/>
      <c r="F358" s="55"/>
      <c r="G358" s="80"/>
      <c r="H358" s="40">
        <f>MATCH($A354,Matrix!$B$2:$B$70,0)+1</f>
        <v>34</v>
      </c>
    </row>
    <row r="359" spans="1:8" s="40" customFormat="1" x14ac:dyDescent="0.25">
      <c r="A359" s="82" t="str">
        <f>Matrix!$F$1</f>
        <v xml:space="preserve">Verification: Inspection, Demonstration, Test, or Analysis </v>
      </c>
      <c r="B359" s="83"/>
      <c r="C359" s="83"/>
      <c r="D359" s="83"/>
      <c r="E359" s="83"/>
      <c r="F359" s="83"/>
      <c r="G359" s="80"/>
      <c r="H359" s="40">
        <f>MATCH($A354,Matrix!$B$2:$B$70,0)+1</f>
        <v>34</v>
      </c>
    </row>
    <row r="360" spans="1:8" s="40" customFormat="1" ht="94.5" customHeight="1" x14ac:dyDescent="0.25">
      <c r="A360" s="53" t="str" cm="1">
        <f t="array" aca="1" ref="A360" ca="1">OFFSET(Matrix!$F$1,$H360 - 1,0)</f>
        <v>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v>
      </c>
      <c r="B360" s="62"/>
      <c r="C360" s="62"/>
      <c r="D360" s="62"/>
      <c r="E360" s="62"/>
      <c r="F360" s="55"/>
      <c r="G360" s="80"/>
      <c r="H360" s="40">
        <f>MATCH($A354,Matrix!$B$2:$B$70,0)+1</f>
        <v>34</v>
      </c>
    </row>
    <row r="361" spans="1:8" s="40" customFormat="1" ht="17.25" customHeight="1" x14ac:dyDescent="0.25">
      <c r="A361" s="69" t="str">
        <f>Matrix!$H$1</f>
        <v>Remarks</v>
      </c>
      <c r="B361" s="70"/>
      <c r="C361" s="70"/>
      <c r="D361" s="70"/>
      <c r="E361" s="70"/>
      <c r="F361" s="70"/>
      <c r="G361" s="80"/>
      <c r="H361" s="40">
        <f>MATCH($A354,Matrix!$B$2:$B$70,0)+1</f>
        <v>34</v>
      </c>
    </row>
    <row r="362" spans="1:8" s="40" customFormat="1" ht="49.5" customHeight="1" thickBot="1" x14ac:dyDescent="0.3">
      <c r="A362" s="66" t="str" cm="1">
        <f t="array" aca="1" ref="A362" ca="1">OFFSET(Matrix!$H$1,$H362 - 1,0)</f>
        <v>-</v>
      </c>
      <c r="B362" s="67"/>
      <c r="C362" s="67"/>
      <c r="D362" s="67"/>
      <c r="E362" s="67"/>
      <c r="F362" s="68"/>
      <c r="G362" s="81"/>
      <c r="H362" s="40">
        <f>MATCH($A354,Matrix!$B$2:$B$70,0)+1</f>
        <v>34</v>
      </c>
    </row>
    <row r="363" spans="1:8" s="76" customFormat="1" ht="46.5" customHeight="1" thickBot="1" x14ac:dyDescent="0.3">
      <c r="A363" s="71"/>
      <c r="B363" s="71"/>
      <c r="C363" s="71"/>
      <c r="D363" s="71"/>
      <c r="E363" s="71"/>
      <c r="F363" s="71"/>
      <c r="G363" s="71"/>
      <c r="H363" s="71"/>
    </row>
    <row r="364" spans="1:8" s="39" customFormat="1" x14ac:dyDescent="0.25">
      <c r="A364" s="84" t="str">
        <f>Matrix!$B$1</f>
        <v>Ref #</v>
      </c>
      <c r="B364" s="85"/>
      <c r="C364" s="86" t="str">
        <f>Matrix!$C$1</f>
        <v>Security Controls</v>
      </c>
      <c r="D364" s="87"/>
      <c r="E364" s="86" t="str">
        <f>Matrix!$G$1</f>
        <v>Criticality:
High, Medium, or Low</v>
      </c>
      <c r="F364" s="87"/>
      <c r="G364" s="38" t="str">
        <f>Matrix!$E$1</f>
        <v xml:space="preserve">Public Requirements References/Descriptions </v>
      </c>
    </row>
    <row r="365" spans="1:8" s="40" customFormat="1" ht="15.75" customHeight="1" x14ac:dyDescent="0.25">
      <c r="A365" s="53" t="s">
        <v>86</v>
      </c>
      <c r="B365" s="54"/>
      <c r="C365" s="77" t="str" cm="1">
        <f t="array" aca="1" ref="C365" ca="1">OFFSET(Matrix!$C$1,$H365 - 1,0)</f>
        <v>Protecting Data on Devices</v>
      </c>
      <c r="D365" s="78"/>
      <c r="E365" s="77" t="str" cm="1">
        <f t="array" aca="1" ref="E365" ca="1">OFFSET(Matrix!$G$1, $H365 - 1,0)</f>
        <v>High</v>
      </c>
      <c r="F365" s="78"/>
      <c r="G365" s="79" t="str" cm="1">
        <f t="array" aca="1" ref="G365" ca="1">OFFSET(Matrix!$E$1,$H365 - 1,0)</f>
        <v>NIST 800-53 SC-28 - PROTECTION OF INFORMATION AT REST
The information system protects the [Selection (one or more): confidentiality; integrity] of [Assignment: organization-defined information at rest].
NIST 800-53 SC-28 (1) - PROTECTION OF INFORMATION AT REST | CRYPTOGRAPHIC PROTECTION 
The information system implements cryptographic mechanisms to prevent unauthorized disclosure and modification of [Assignment: organization-defined information] on [Assignment: organization-defined information system components]. 
NIST 800-53 SC-28 (2) - PROTECTION OF INFORMATION AT REST | OFF-LINE STORAGE 
The organization removes from online storage and stores off-line in a secure location [Assignment: organization-defined information].</v>
      </c>
      <c r="H365" s="40">
        <f>MATCH($A365,Matrix!$B$2:$B$70,0)+1</f>
        <v>35</v>
      </c>
    </row>
    <row r="366" spans="1:8" s="40" customFormat="1" x14ac:dyDescent="0.25">
      <c r="A366" s="69" t="str">
        <f>Matrix!$A$1</f>
        <v>Applicable Component Categories</v>
      </c>
      <c r="B366" s="70"/>
      <c r="C366" s="70"/>
      <c r="D366" s="70"/>
      <c r="E366" s="70"/>
      <c r="F366" s="70"/>
      <c r="G366" s="80"/>
      <c r="H366" s="40">
        <f>MATCH($A365,Matrix!$B$2:$B$70,0)+1</f>
        <v>35</v>
      </c>
    </row>
    <row r="367" spans="1:8" s="40" customFormat="1" ht="76.5" customHeight="1" x14ac:dyDescent="0.25">
      <c r="A367" s="53" t="str" cm="1">
        <f t="array" aca="1" ref="A367" ca="1">OFFSET(Matrix!$A$1,$H367 - 1,0)</f>
        <v>Mobile App;
Physical In-Cab Device;
Connectivity/Communications;
Cloud or Back-end;</v>
      </c>
      <c r="B367" s="62"/>
      <c r="C367" s="62"/>
      <c r="D367" s="62"/>
      <c r="E367" s="62"/>
      <c r="F367" s="55"/>
      <c r="G367" s="80"/>
      <c r="H367" s="40">
        <f>MATCH($A365,Matrix!$B$2:$B$70,0)+1</f>
        <v>35</v>
      </c>
    </row>
    <row r="368" spans="1:8" s="40" customFormat="1" x14ac:dyDescent="0.25">
      <c r="A368" s="69" t="str">
        <f>Matrix!$D$1</f>
        <v>Requirement</v>
      </c>
      <c r="B368" s="70"/>
      <c r="C368" s="70"/>
      <c r="D368" s="70"/>
      <c r="E368" s="70"/>
      <c r="F368" s="70"/>
      <c r="G368" s="80"/>
      <c r="H368" s="40">
        <f>MATCH($A365,Matrix!$B$2:$B$70,0)+1</f>
        <v>35</v>
      </c>
    </row>
    <row r="369" spans="1:8" s="40" customFormat="1" ht="132.75" customHeight="1" x14ac:dyDescent="0.25">
      <c r="A369" s="53" t="str" cm="1">
        <f t="array" aca="1" ref="A369" ca="1">OFFSET(Matrix!$D$1,$H369 - 1,0)</f>
        <v>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B369" s="62"/>
      <c r="C369" s="62"/>
      <c r="D369" s="62"/>
      <c r="E369" s="62"/>
      <c r="F369" s="55"/>
      <c r="G369" s="80"/>
      <c r="H369" s="40">
        <f>MATCH($A365,Matrix!$B$2:$B$70,0)+1</f>
        <v>35</v>
      </c>
    </row>
    <row r="370" spans="1:8" s="40" customFormat="1" x14ac:dyDescent="0.25">
      <c r="A370" s="82" t="str">
        <f>Matrix!$F$1</f>
        <v xml:space="preserve">Verification: Inspection, Demonstration, Test, or Analysis </v>
      </c>
      <c r="B370" s="83"/>
      <c r="C370" s="83"/>
      <c r="D370" s="83"/>
      <c r="E370" s="83"/>
      <c r="F370" s="83"/>
      <c r="G370" s="80"/>
      <c r="H370" s="40">
        <f>MATCH($A365,Matrix!$B$2:$B$70,0)+1</f>
        <v>35</v>
      </c>
    </row>
    <row r="371" spans="1:8" s="40" customFormat="1" ht="117" customHeight="1" x14ac:dyDescent="0.25">
      <c r="A371" s="53" t="str" cm="1">
        <f t="array" aca="1" ref="A371" ca="1">OFFSET(Matrix!$F$1,$H371 - 1,0)</f>
        <v>Inspection of a 3rd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v>
      </c>
      <c r="B371" s="62"/>
      <c r="C371" s="62"/>
      <c r="D371" s="62"/>
      <c r="E371" s="62"/>
      <c r="F371" s="55"/>
      <c r="G371" s="80"/>
      <c r="H371" s="40">
        <f>MATCH($A365,Matrix!$B$2:$B$70,0)+1</f>
        <v>35</v>
      </c>
    </row>
    <row r="372" spans="1:8" s="40" customFormat="1" x14ac:dyDescent="0.25">
      <c r="A372" s="69" t="str">
        <f>Matrix!$H$1</f>
        <v>Remarks</v>
      </c>
      <c r="B372" s="70"/>
      <c r="C372" s="70"/>
      <c r="D372" s="70"/>
      <c r="E372" s="70"/>
      <c r="F372" s="70"/>
      <c r="G372" s="80"/>
      <c r="H372" s="40">
        <f>MATCH($A365,Matrix!$B$2:$B$70,0)+1</f>
        <v>35</v>
      </c>
    </row>
    <row r="373" spans="1:8" s="40" customFormat="1" ht="120.75" customHeight="1" thickBot="1" x14ac:dyDescent="0.3">
      <c r="A373" s="66" t="str" cm="1">
        <f t="array" aca="1" ref="A373" ca="1">OFFSET(Matrix!$H$1,$H373 - 1,0)</f>
        <v>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v>
      </c>
      <c r="B373" s="67"/>
      <c r="C373" s="67"/>
      <c r="D373" s="67"/>
      <c r="E373" s="67"/>
      <c r="F373" s="68"/>
      <c r="G373" s="81"/>
      <c r="H373" s="40">
        <f>MATCH($A365,Matrix!$B$2:$B$70,0)+1</f>
        <v>35</v>
      </c>
    </row>
    <row r="374" spans="1:8" s="76" customFormat="1" ht="46.5" customHeight="1" thickBot="1" x14ac:dyDescent="0.3">
      <c r="A374" s="71"/>
      <c r="B374" s="71"/>
      <c r="C374" s="71"/>
      <c r="D374" s="71"/>
      <c r="E374" s="71"/>
      <c r="F374" s="71"/>
      <c r="G374" s="71"/>
      <c r="H374" s="71"/>
    </row>
    <row r="375" spans="1:8" s="39" customFormat="1" ht="17.25" customHeight="1" x14ac:dyDescent="0.25">
      <c r="A375" s="84" t="str">
        <f>Matrix!$B$1</f>
        <v>Ref #</v>
      </c>
      <c r="B375" s="85"/>
      <c r="C375" s="86" t="str">
        <f>Matrix!$C$1</f>
        <v>Security Controls</v>
      </c>
      <c r="D375" s="87"/>
      <c r="E375" s="86" t="str">
        <f>Matrix!$G$1</f>
        <v>Criticality:
High, Medium, or Low</v>
      </c>
      <c r="F375" s="87"/>
      <c r="G375" s="38" t="str">
        <f>Matrix!$E$1</f>
        <v xml:space="preserve">Public Requirements References/Descriptions </v>
      </c>
    </row>
    <row r="376" spans="1:8" s="40" customFormat="1" ht="15.75" customHeight="1" x14ac:dyDescent="0.25">
      <c r="A376" s="53" t="s">
        <v>87</v>
      </c>
      <c r="B376" s="54"/>
      <c r="C376" s="77" t="str" cm="1">
        <f t="array" aca="1" ref="C376" ca="1">OFFSET(Matrix!$C$1,$H376 - 1,0)</f>
        <v>Protecting Data on Devices</v>
      </c>
      <c r="D376" s="78"/>
      <c r="E376" s="77" t="str" cm="1">
        <f t="array" aca="1" ref="E376" ca="1">OFFSET(Matrix!$G$1, $H376 - 1,0)</f>
        <v>Medium</v>
      </c>
      <c r="F376" s="78"/>
      <c r="G376" s="79" cm="1">
        <f t="array" aca="1" ref="G376" ca="1">OFFSET(Matrix!$E$1,$H376 - 1,0)</f>
        <v>0</v>
      </c>
      <c r="H376" s="40">
        <f>MATCH($A376,Matrix!$B$2:$B$70,0)+1</f>
        <v>36</v>
      </c>
    </row>
    <row r="377" spans="1:8" s="40" customFormat="1" ht="17.25" customHeight="1" x14ac:dyDescent="0.25">
      <c r="A377" s="69" t="str">
        <f>Matrix!$A$1</f>
        <v>Applicable Component Categories</v>
      </c>
      <c r="B377" s="70"/>
      <c r="C377" s="70"/>
      <c r="D377" s="70"/>
      <c r="E377" s="70"/>
      <c r="F377" s="70"/>
      <c r="G377" s="80"/>
      <c r="H377" s="40">
        <f>MATCH($A376,Matrix!$B$2:$B$70,0)+1</f>
        <v>36</v>
      </c>
    </row>
    <row r="378" spans="1:8" s="40" customFormat="1" ht="76.5" customHeight="1" x14ac:dyDescent="0.25">
      <c r="A378" s="53" t="str" cm="1">
        <f t="array" aca="1" ref="A378" ca="1">OFFSET(Matrix!$A$1,$H378 - 1,0)</f>
        <v>Mobile App; Physical In-Cab Device; Connectivity/Communications; Cloud or Back-end;</v>
      </c>
      <c r="B378" s="62"/>
      <c r="C378" s="62"/>
      <c r="D378" s="62"/>
      <c r="E378" s="62"/>
      <c r="F378" s="55"/>
      <c r="G378" s="80"/>
      <c r="H378" s="40">
        <f>MATCH($A376,Matrix!$B$2:$B$70,0)+1</f>
        <v>36</v>
      </c>
    </row>
    <row r="379" spans="1:8" s="40" customFormat="1" ht="17.25" customHeight="1" x14ac:dyDescent="0.25">
      <c r="A379" s="69" t="str">
        <f>Matrix!$D$1</f>
        <v>Requirement</v>
      </c>
      <c r="B379" s="70"/>
      <c r="C379" s="70"/>
      <c r="D379" s="70"/>
      <c r="E379" s="70"/>
      <c r="F379" s="70"/>
      <c r="G379" s="80"/>
      <c r="H379" s="40">
        <f>MATCH($A376,Matrix!$B$2:$B$70,0)+1</f>
        <v>36</v>
      </c>
    </row>
    <row r="380" spans="1:8" s="40" customFormat="1" ht="94.5" customHeight="1" x14ac:dyDescent="0.25">
      <c r="A380" s="53" t="str" cm="1">
        <f t="array" aca="1" ref="A380" ca="1">OFFSET(Matrix!$D$1,$H380 - 1,0)</f>
        <v>Vendors will supply documentation detailing both what data is protected at rest by cryptography and what is not protected at rest by cryptography.
Vendors are encouraged to expand the list of categories of data which will be protected on-device.</v>
      </c>
      <c r="B380" s="62"/>
      <c r="C380" s="62"/>
      <c r="D380" s="62"/>
      <c r="E380" s="62"/>
      <c r="F380" s="55"/>
      <c r="G380" s="80"/>
      <c r="H380" s="40">
        <f>MATCH($A376,Matrix!$B$2:$B$70,0)+1</f>
        <v>36</v>
      </c>
    </row>
    <row r="381" spans="1:8" s="40" customFormat="1" x14ac:dyDescent="0.25">
      <c r="A381" s="82" t="str">
        <f>Matrix!$F$1</f>
        <v xml:space="preserve">Verification: Inspection, Demonstration, Test, or Analysis </v>
      </c>
      <c r="B381" s="83"/>
      <c r="C381" s="83"/>
      <c r="D381" s="83"/>
      <c r="E381" s="83"/>
      <c r="F381" s="83"/>
      <c r="G381" s="80"/>
      <c r="H381" s="40">
        <f>MATCH($A376,Matrix!$B$2:$B$70,0)+1</f>
        <v>36</v>
      </c>
    </row>
    <row r="382" spans="1:8" s="40" customFormat="1" ht="104.25" customHeight="1" x14ac:dyDescent="0.25">
      <c r="A382" s="53" t="str" cm="1">
        <f t="array" aca="1" ref="A382" ca="1">OFFSET(Matrix!$F$1,$H382 - 1,0)</f>
        <v>Inspection of vendor-supplied documentation describing what data is protected at rest by cryptography. Ensure that the types of data that put your business at risk are protected.</v>
      </c>
      <c r="B382" s="62"/>
      <c r="C382" s="62"/>
      <c r="D382" s="62"/>
      <c r="E382" s="62"/>
      <c r="F382" s="55"/>
      <c r="G382" s="80"/>
      <c r="H382" s="40">
        <f>MATCH($A376,Matrix!$B$2:$B$70,0)+1</f>
        <v>36</v>
      </c>
    </row>
    <row r="383" spans="1:8" s="40" customFormat="1" ht="17.25" customHeight="1" x14ac:dyDescent="0.25">
      <c r="A383" s="69" t="str">
        <f>Matrix!$H$1</f>
        <v>Remarks</v>
      </c>
      <c r="B383" s="70"/>
      <c r="C383" s="70"/>
      <c r="D383" s="70"/>
      <c r="E383" s="70"/>
      <c r="F383" s="70"/>
      <c r="G383" s="80"/>
      <c r="H383" s="40">
        <f>MATCH($A376,Matrix!$B$2:$B$70,0)+1</f>
        <v>36</v>
      </c>
    </row>
    <row r="384" spans="1:8" s="40" customFormat="1" ht="72" customHeight="1" thickBot="1" x14ac:dyDescent="0.3">
      <c r="A384" s="66" t="str" cm="1">
        <f t="array" aca="1" ref="A384" ca="1">OFFSET(Matrix!$H$1,$H384 - 1,0)</f>
        <v>-</v>
      </c>
      <c r="B384" s="67"/>
      <c r="C384" s="67"/>
      <c r="D384" s="67"/>
      <c r="E384" s="67"/>
      <c r="F384" s="68"/>
      <c r="G384" s="81"/>
      <c r="H384" s="40">
        <f>MATCH($A376,Matrix!$B$2:$B$70,0)+1</f>
        <v>36</v>
      </c>
    </row>
    <row r="385" spans="1:8" s="76" customFormat="1" ht="46.5" customHeight="1" thickBot="1" x14ac:dyDescent="0.3">
      <c r="A385" s="71"/>
      <c r="B385" s="71"/>
      <c r="C385" s="71"/>
      <c r="D385" s="71"/>
      <c r="E385" s="71"/>
      <c r="F385" s="71"/>
      <c r="G385" s="71"/>
      <c r="H385" s="71"/>
    </row>
    <row r="386" spans="1:8" s="39" customFormat="1" x14ac:dyDescent="0.25">
      <c r="A386" s="84" t="str">
        <f>Matrix!$B$1</f>
        <v>Ref #</v>
      </c>
      <c r="B386" s="85"/>
      <c r="C386" s="86" t="str">
        <f>Matrix!$C$1</f>
        <v>Security Controls</v>
      </c>
      <c r="D386" s="87"/>
      <c r="E386" s="86" t="str">
        <f>Matrix!$G$1</f>
        <v>Criticality:
High, Medium, or Low</v>
      </c>
      <c r="F386" s="87"/>
      <c r="G386" s="38" t="str">
        <f>Matrix!$E$1</f>
        <v xml:space="preserve">Public Requirements References/Descriptions </v>
      </c>
    </row>
    <row r="387" spans="1:8" s="40" customFormat="1" ht="15.75" customHeight="1" x14ac:dyDescent="0.25">
      <c r="A387" s="53" t="s">
        <v>88</v>
      </c>
      <c r="B387" s="54"/>
      <c r="C387" s="77" t="str" cm="1">
        <f t="array" aca="1" ref="C387" ca="1">OFFSET(Matrix!$C$1,$H387 - 1,0)</f>
        <v>Protecting Data on Devices</v>
      </c>
      <c r="D387" s="78"/>
      <c r="E387" s="77" t="str" cm="1">
        <f t="array" aca="1" ref="E387" ca="1">OFFSET(Matrix!$G$1, $H387 - 1,0)</f>
        <v>Medium</v>
      </c>
      <c r="F387" s="78"/>
      <c r="G387" s="79" t="str" cm="1">
        <f t="array" aca="1" ref="G387" ca="1">OFFSET(Matrix!$E$1,$H387 - 1,0)</f>
        <v>NIST 800-53 SC-12 - CRYPTOGRAPHIC KEY ESTABLISHMENT AND MANAGEMENT 
The organization establishes and manages cryptographic keys for required cryptography employed within the information system in accordance with [Assignment: organization-defined requirements for key generation, distribution, storage, access, and destruction].
NIST 800-53 SC-12 (1) - CRYPTOGRAPHIC KEY ESTABLISHMENT AND MANAGEMENT | AVAILABILITY 
The organization maintains availability of information in the event of the loss of cryptographic keys by users.
NIST 800-53 SC-12 (2) - CRYPTOGRAPHIC KEY ESTABLISHMENT AND MANAGEMENT | SYMMETRIC KEYS 
The organization produces, controls, and distributes symmetric cryptographic keys using [Selection: NIST FIPS-compliant; NSA-approved] key management technology and processes.
NIST 800-53 SC-12 (3) - 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
NIST Special Publication 800-133 - Recommendation for Cryptographic Key Generation</v>
      </c>
      <c r="H387" s="40">
        <f>MATCH($A387,Matrix!$B$2:$B$70,0)+1</f>
        <v>37</v>
      </c>
    </row>
    <row r="388" spans="1:8" s="40" customFormat="1" x14ac:dyDescent="0.25">
      <c r="A388" s="69" t="str">
        <f>Matrix!$A$1</f>
        <v>Applicable Component Categories</v>
      </c>
      <c r="B388" s="70"/>
      <c r="C388" s="70"/>
      <c r="D388" s="70"/>
      <c r="E388" s="70"/>
      <c r="F388" s="70"/>
      <c r="G388" s="80"/>
      <c r="H388" s="40">
        <f>MATCH($A387,Matrix!$B$2:$B$70,0)+1</f>
        <v>37</v>
      </c>
    </row>
    <row r="389" spans="1:8" s="40" customFormat="1" ht="76.5" customHeight="1" x14ac:dyDescent="0.25">
      <c r="A389" s="53" t="str" cm="1">
        <f t="array" aca="1" ref="A389" ca="1">OFFSET(Matrix!$A$1,$H389 - 1,0)</f>
        <v>Mobile App;
Physical In-Cab Device;
Connectivity/Communications;
Cloud or Back-end;</v>
      </c>
      <c r="B389" s="62"/>
      <c r="C389" s="62"/>
      <c r="D389" s="62"/>
      <c r="E389" s="62"/>
      <c r="F389" s="55"/>
      <c r="G389" s="80"/>
      <c r="H389" s="40">
        <f>MATCH($A387,Matrix!$B$2:$B$70,0)+1</f>
        <v>37</v>
      </c>
    </row>
    <row r="390" spans="1:8" s="40" customFormat="1" x14ac:dyDescent="0.25">
      <c r="A390" s="69" t="str">
        <f>Matrix!$D$1</f>
        <v>Requirement</v>
      </c>
      <c r="B390" s="70"/>
      <c r="C390" s="70"/>
      <c r="D390" s="70"/>
      <c r="E390" s="70"/>
      <c r="F390" s="70"/>
      <c r="G390" s="80"/>
      <c r="H390" s="40">
        <f>MATCH($A387,Matrix!$B$2:$B$70,0)+1</f>
        <v>37</v>
      </c>
    </row>
    <row r="391" spans="1:8" s="40" customFormat="1" ht="103.5" customHeight="1" x14ac:dyDescent="0.25">
      <c r="A391" s="53" t="str" cm="1">
        <f t="array" aca="1" ref="A391" ca="1">OFFSET(Matrix!$D$1,$H391 - 1,0)</f>
        <v xml:space="preserve">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B391" s="62"/>
      <c r="C391" s="62"/>
      <c r="D391" s="62"/>
      <c r="E391" s="62"/>
      <c r="F391" s="55"/>
      <c r="G391" s="80"/>
      <c r="H391" s="40">
        <f>MATCH($A387,Matrix!$B$2:$B$70,0)+1</f>
        <v>37</v>
      </c>
    </row>
    <row r="392" spans="1:8" s="40" customFormat="1" x14ac:dyDescent="0.25">
      <c r="A392" s="82" t="str">
        <f>Matrix!$F$1</f>
        <v xml:space="preserve">Verification: Inspection, Demonstration, Test, or Analysis </v>
      </c>
      <c r="B392" s="83"/>
      <c r="C392" s="83"/>
      <c r="D392" s="83"/>
      <c r="E392" s="83"/>
      <c r="F392" s="83"/>
      <c r="G392" s="80"/>
      <c r="H392" s="40">
        <f>MATCH($A387,Matrix!$B$2:$B$70,0)+1</f>
        <v>37</v>
      </c>
    </row>
    <row r="393" spans="1:8" s="40" customFormat="1" ht="94.5" customHeight="1" x14ac:dyDescent="0.25">
      <c r="A393" s="53" t="str" cm="1">
        <f t="array" aca="1" ref="A393" ca="1">OFFSET(Matrix!$F$1,$H393 - 1,0)</f>
        <v xml:space="preserve">Inspection of vendor documentation detailing the inputs to the cryptographic key generation process per device. Ensure that no input is information that can be easily-guessed from simple facts about the device.
</v>
      </c>
      <c r="B393" s="62"/>
      <c r="C393" s="62"/>
      <c r="D393" s="62"/>
      <c r="E393" s="62"/>
      <c r="F393" s="55"/>
      <c r="G393" s="80"/>
      <c r="H393" s="40">
        <f>MATCH($A387,Matrix!$B$2:$B$70,0)+1</f>
        <v>37</v>
      </c>
    </row>
    <row r="394" spans="1:8" s="40" customFormat="1" x14ac:dyDescent="0.25">
      <c r="A394" s="69" t="str">
        <f>Matrix!$H$1</f>
        <v>Remarks</v>
      </c>
      <c r="B394" s="70"/>
      <c r="C394" s="70"/>
      <c r="D394" s="70"/>
      <c r="E394" s="70"/>
      <c r="F394" s="70"/>
      <c r="G394" s="80"/>
      <c r="H394" s="40">
        <f>MATCH($A387,Matrix!$B$2:$B$70,0)+1</f>
        <v>37</v>
      </c>
    </row>
    <row r="395" spans="1:8" s="40" customFormat="1" ht="73.5" customHeight="1" thickBot="1" x14ac:dyDescent="0.3">
      <c r="A395" s="66" t="str" cm="1">
        <f t="array" aca="1" ref="A395" ca="1">OFFSET(Matrix!$H$1,$H395 - 1,0)</f>
        <v>-</v>
      </c>
      <c r="B395" s="67"/>
      <c r="C395" s="67"/>
      <c r="D395" s="67"/>
      <c r="E395" s="67"/>
      <c r="F395" s="68"/>
      <c r="G395" s="81"/>
      <c r="H395" s="40">
        <f>MATCH($A387,Matrix!$B$2:$B$70,0)+1</f>
        <v>37</v>
      </c>
    </row>
    <row r="396" spans="1:8" s="76" customFormat="1" ht="46.5" customHeight="1" thickBot="1" x14ac:dyDescent="0.3">
      <c r="A396" s="71"/>
      <c r="B396" s="71"/>
      <c r="C396" s="71"/>
      <c r="D396" s="71"/>
      <c r="E396" s="71"/>
      <c r="F396" s="71"/>
      <c r="G396" s="71"/>
      <c r="H396" s="71"/>
    </row>
    <row r="397" spans="1:8" s="39" customFormat="1" ht="17.25" customHeight="1" x14ac:dyDescent="0.25">
      <c r="A397" s="84" t="str">
        <f>Matrix!$B$1</f>
        <v>Ref #</v>
      </c>
      <c r="B397" s="85"/>
      <c r="C397" s="86" t="str">
        <f>Matrix!$C$1</f>
        <v>Security Controls</v>
      </c>
      <c r="D397" s="87"/>
      <c r="E397" s="86" t="str">
        <f>Matrix!$G$1</f>
        <v>Criticality:
High, Medium, or Low</v>
      </c>
      <c r="F397" s="87"/>
      <c r="G397" s="38" t="str">
        <f>Matrix!$E$1</f>
        <v xml:space="preserve">Public Requirements References/Descriptions </v>
      </c>
    </row>
    <row r="398" spans="1:8" s="40" customFormat="1" ht="15.75" customHeight="1" x14ac:dyDescent="0.25">
      <c r="A398" s="53" t="s">
        <v>89</v>
      </c>
      <c r="B398" s="54"/>
      <c r="C398" s="77" t="str" cm="1">
        <f t="array" aca="1" ref="C398" ca="1">OFFSET(Matrix!$C$1,$H398 - 1,0)</f>
        <v>Protecting Data in the Backend</v>
      </c>
      <c r="D398" s="78"/>
      <c r="E398" s="77" t="str" cm="1">
        <f t="array" aca="1" ref="E398" ca="1">OFFSET(Matrix!$G$1, $H398 - 1,0)</f>
        <v>High</v>
      </c>
      <c r="F398" s="78"/>
      <c r="G398" s="79" t="str" cm="1">
        <f t="array" aca="1" ref="G398" ca="1">OFFSET(Matrix!$E$1,$H398 - 1,0)</f>
        <v>NIST 800-53 SC-4 - INFORMATION IN SHARED SYSTEM RESOURCES
The information system prevents unauthorized and unintended information transfer via shared system resources. 
NIST 800-53 SC-4 (2) - INFORMATION IN SHARED SYSTEM RESOURCES | MULTILEVEL OR PERIODS PROCESSING 
The information system prevents unauthorized information transfer via shared resources in accordance with [Assignment: organization-defined procedures] when system processing explicitly switches between different information classification levels or security categories.
CAIQ AAC-03.1 Do you have the ability to logically segment or encrypt customer data such that data may be produced for a single tenant only, without inadvertently accessing another tenant's data?</v>
      </c>
      <c r="H398" s="40">
        <f>MATCH($A398,Matrix!$B$2:$B$70,0)+1</f>
        <v>38</v>
      </c>
    </row>
    <row r="399" spans="1:8" s="40" customFormat="1" ht="17.25" customHeight="1" x14ac:dyDescent="0.25">
      <c r="A399" s="69" t="str">
        <f>Matrix!$A$1</f>
        <v>Applicable Component Categories</v>
      </c>
      <c r="B399" s="70"/>
      <c r="C399" s="70"/>
      <c r="D399" s="70"/>
      <c r="E399" s="70"/>
      <c r="F399" s="70"/>
      <c r="G399" s="80"/>
      <c r="H399" s="40">
        <f>MATCH($A398,Matrix!$B$2:$B$70,0)+1</f>
        <v>38</v>
      </c>
    </row>
    <row r="400" spans="1:8" s="40" customFormat="1" ht="76.5" customHeight="1" x14ac:dyDescent="0.25">
      <c r="A400" s="53" t="str" cm="1">
        <f t="array" aca="1" ref="A400" ca="1">OFFSET(Matrix!$A$1,$H400 - 1,0)</f>
        <v>Cloud or Back-end</v>
      </c>
      <c r="B400" s="62"/>
      <c r="C400" s="62"/>
      <c r="D400" s="62"/>
      <c r="E400" s="62"/>
      <c r="F400" s="55"/>
      <c r="G400" s="80"/>
      <c r="H400" s="40">
        <f>MATCH($A398,Matrix!$B$2:$B$70,0)+1</f>
        <v>38</v>
      </c>
    </row>
    <row r="401" spans="1:8" s="40" customFormat="1" ht="17.25" customHeight="1" x14ac:dyDescent="0.25">
      <c r="A401" s="69" t="str">
        <f>Matrix!$D$1</f>
        <v>Requirement</v>
      </c>
      <c r="B401" s="70"/>
      <c r="C401" s="70"/>
      <c r="D401" s="70"/>
      <c r="E401" s="70"/>
      <c r="F401" s="70"/>
      <c r="G401" s="80"/>
      <c r="H401" s="40">
        <f>MATCH($A398,Matrix!$B$2:$B$70,0)+1</f>
        <v>38</v>
      </c>
    </row>
    <row r="402" spans="1:8" s="40" customFormat="1" ht="94.5" customHeight="1" x14ac:dyDescent="0.25">
      <c r="A402" s="53" t="str" cm="1">
        <f t="array" aca="1" ref="A402" ca="1">OFFSET(Matrix!$D$1,$H402 - 1,0)</f>
        <v>All customer-related data logically segmented (e.g. encrypted with segmented keys) such that it is possible to produce all data related to one customer without inadvertently exposing any data of any others</v>
      </c>
      <c r="B402" s="62"/>
      <c r="C402" s="62"/>
      <c r="D402" s="62"/>
      <c r="E402" s="62"/>
      <c r="F402" s="55"/>
      <c r="G402" s="80"/>
      <c r="H402" s="40">
        <f>MATCH($A398,Matrix!$B$2:$B$70,0)+1</f>
        <v>38</v>
      </c>
    </row>
    <row r="403" spans="1:8" s="40" customFormat="1" x14ac:dyDescent="0.25">
      <c r="A403" s="82" t="str">
        <f>Matrix!$F$1</f>
        <v xml:space="preserve">Verification: Inspection, Demonstration, Test, or Analysis </v>
      </c>
      <c r="B403" s="83"/>
      <c r="C403" s="83"/>
      <c r="D403" s="83"/>
      <c r="E403" s="83"/>
      <c r="F403" s="83"/>
      <c r="G403" s="80"/>
      <c r="H403" s="40">
        <f>MATCH($A398,Matrix!$B$2:$B$70,0)+1</f>
        <v>38</v>
      </c>
    </row>
    <row r="404" spans="1:8" s="40" customFormat="1" ht="104.25" customHeight="1" x14ac:dyDescent="0.25">
      <c r="A404" s="53" t="str" cm="1">
        <f t="array" aca="1" ref="A404" ca="1">OFFSET(Matrix!$F$1,$H404 - 1,0)</f>
        <v>Inspection 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v>
      </c>
      <c r="B404" s="62"/>
      <c r="C404" s="62"/>
      <c r="D404" s="62"/>
      <c r="E404" s="62"/>
      <c r="F404" s="55"/>
      <c r="G404" s="80"/>
      <c r="H404" s="40">
        <f>MATCH($A398,Matrix!$B$2:$B$70,0)+1</f>
        <v>38</v>
      </c>
    </row>
    <row r="405" spans="1:8" s="40" customFormat="1" ht="17.25" customHeight="1" x14ac:dyDescent="0.25">
      <c r="A405" s="69" t="str">
        <f>Matrix!$H$1</f>
        <v>Remarks</v>
      </c>
      <c r="B405" s="70"/>
      <c r="C405" s="70"/>
      <c r="D405" s="70"/>
      <c r="E405" s="70"/>
      <c r="F405" s="70"/>
      <c r="G405" s="80"/>
      <c r="H405" s="40">
        <f>MATCH($A398,Matrix!$B$2:$B$70,0)+1</f>
        <v>38</v>
      </c>
    </row>
    <row r="406" spans="1:8" s="40" customFormat="1" ht="49.5" customHeight="1" thickBot="1" x14ac:dyDescent="0.3">
      <c r="A406" s="66" t="str" cm="1">
        <f t="array" aca="1" ref="A406" ca="1">OFFSET(Matrix!$H$1,$H406 - 1,0)</f>
        <v>Otherwise could cause PII breaches and incur strong penalties</v>
      </c>
      <c r="B406" s="67"/>
      <c r="C406" s="67"/>
      <c r="D406" s="67"/>
      <c r="E406" s="67"/>
      <c r="F406" s="68"/>
      <c r="G406" s="81"/>
      <c r="H406" s="40">
        <f>MATCH($A398,Matrix!$B$2:$B$70,0)+1</f>
        <v>38</v>
      </c>
    </row>
    <row r="407" spans="1:8" s="76" customFormat="1" ht="46.5" customHeight="1" thickBot="1" x14ac:dyDescent="0.3">
      <c r="A407" s="71"/>
      <c r="B407" s="71"/>
      <c r="C407" s="71"/>
      <c r="D407" s="71"/>
      <c r="E407" s="71"/>
      <c r="F407" s="71"/>
      <c r="G407" s="71"/>
      <c r="H407" s="71"/>
    </row>
    <row r="408" spans="1:8" s="39" customFormat="1" x14ac:dyDescent="0.25">
      <c r="A408" s="84" t="str">
        <f>Matrix!$B$1</f>
        <v>Ref #</v>
      </c>
      <c r="B408" s="85"/>
      <c r="C408" s="86" t="str">
        <f>Matrix!$C$1</f>
        <v>Security Controls</v>
      </c>
      <c r="D408" s="87"/>
      <c r="E408" s="86" t="str">
        <f>Matrix!$G$1</f>
        <v>Criticality:
High, Medium, or Low</v>
      </c>
      <c r="F408" s="87"/>
      <c r="G408" s="38" t="str">
        <f>Matrix!$E$1</f>
        <v xml:space="preserve">Public Requirements References/Descriptions </v>
      </c>
    </row>
    <row r="409" spans="1:8" s="40" customFormat="1" ht="15.75" customHeight="1" x14ac:dyDescent="0.25">
      <c r="A409" s="53" t="s">
        <v>92</v>
      </c>
      <c r="B409" s="54"/>
      <c r="C409" s="77" t="str" cm="1">
        <f t="array" aca="1" ref="C409" ca="1">OFFSET(Matrix!$C$1,$H409 - 1,0)</f>
        <v>Protecting Vehicle Network Escalation from Devices</v>
      </c>
      <c r="D409" s="78"/>
      <c r="E409" s="77" t="str" cm="1">
        <f t="array" aca="1" ref="E409" ca="1">OFFSET(Matrix!$G$1, $H409 - 1,0)</f>
        <v>High</v>
      </c>
      <c r="F409" s="78"/>
      <c r="G409" s="79" t="str" cm="1">
        <f t="array" aca="1" ref="G409" ca="1">OFFSET(Matrix!$E$1,$H409 - 1,0)</f>
        <v>NIST 800-53 SI-10 – INPUT INFORMATION VALIDATION
The information system checks the validity of [Assignment: organization-defined information inputs].
NIST 800-53 SC-7 (21) - (21) BOUNDARY PROTECTION | ISOLATION OF SYSTEM COMPONENTS 
The organization employs boundary protection mechanisms to separate [Assignment: organization-defined information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v>
      </c>
      <c r="H409" s="40">
        <f>MATCH($A409,Matrix!$B$2:$B$70,0)+1</f>
        <v>39</v>
      </c>
    </row>
    <row r="410" spans="1:8" s="40" customFormat="1" x14ac:dyDescent="0.25">
      <c r="A410" s="69" t="str">
        <f>Matrix!$A$1</f>
        <v>Applicable Component Categories</v>
      </c>
      <c r="B410" s="70"/>
      <c r="C410" s="70"/>
      <c r="D410" s="70"/>
      <c r="E410" s="70"/>
      <c r="F410" s="70"/>
      <c r="G410" s="80"/>
      <c r="H410" s="40">
        <f>MATCH($A409,Matrix!$B$2:$B$70,0)+1</f>
        <v>39</v>
      </c>
    </row>
    <row r="411" spans="1:8" s="40" customFormat="1" ht="76.5" customHeight="1" x14ac:dyDescent="0.25">
      <c r="A411" s="53" t="str" cm="1">
        <f t="array" aca="1" ref="A411" ca="1">OFFSET(Matrix!$A$1,$H411 - 1,0)</f>
        <v>Physical In-Cab Device;
Connectivity/Communications;</v>
      </c>
      <c r="B411" s="62"/>
      <c r="C411" s="62"/>
      <c r="D411" s="62"/>
      <c r="E411" s="62"/>
      <c r="F411" s="55"/>
      <c r="G411" s="80"/>
      <c r="H411" s="40">
        <f>MATCH($A409,Matrix!$B$2:$B$70,0)+1</f>
        <v>39</v>
      </c>
    </row>
    <row r="412" spans="1:8" s="40" customFormat="1" x14ac:dyDescent="0.25">
      <c r="A412" s="69" t="str">
        <f>Matrix!$D$1</f>
        <v>Requirement</v>
      </c>
      <c r="B412" s="70"/>
      <c r="C412" s="70"/>
      <c r="D412" s="70"/>
      <c r="E412" s="70"/>
      <c r="F412" s="70"/>
      <c r="G412" s="80"/>
      <c r="H412" s="40">
        <f>MATCH($A409,Matrix!$B$2:$B$70,0)+1</f>
        <v>39</v>
      </c>
    </row>
    <row r="413" spans="1:8" s="40" customFormat="1" ht="94.5" customHeight="1" x14ac:dyDescent="0.25">
      <c r="A413" s="53" t="str" cm="1">
        <f t="array" aca="1" ref="A413" ca="1">OFFSET(Matrix!$D$1,$H413 - 1,0)</f>
        <v>The vendor shall enforce controls integrated into the telematics device to limit the possible commands and data transmitted to the vehicle network.</v>
      </c>
      <c r="B413" s="62"/>
      <c r="C413" s="62"/>
      <c r="D413" s="62"/>
      <c r="E413" s="62"/>
      <c r="F413" s="55"/>
      <c r="G413" s="80"/>
      <c r="H413" s="40">
        <f>MATCH($A409,Matrix!$B$2:$B$70,0)+1</f>
        <v>39</v>
      </c>
    </row>
    <row r="414" spans="1:8" s="40" customFormat="1" x14ac:dyDescent="0.25">
      <c r="A414" s="82" t="str">
        <f>Matrix!$F$1</f>
        <v xml:space="preserve">Verification: Inspection, Demonstration, Test, or Analysis </v>
      </c>
      <c r="B414" s="83"/>
      <c r="C414" s="83"/>
      <c r="D414" s="83"/>
      <c r="E414" s="83"/>
      <c r="F414" s="83"/>
      <c r="G414" s="80"/>
      <c r="H414" s="40">
        <f>MATCH($A409,Matrix!$B$2:$B$70,0)+1</f>
        <v>39</v>
      </c>
    </row>
    <row r="415" spans="1:8" s="40" customFormat="1" ht="113.25" customHeight="1" x14ac:dyDescent="0.25">
      <c r="A415" s="53" t="str" cm="1">
        <f t="array" aca="1" ref="A415" ca="1">OFFSET(Matrix!$F$1,$H415 - 1,0)</f>
        <v>Inspection of 3rd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v>
      </c>
      <c r="B415" s="62"/>
      <c r="C415" s="62"/>
      <c r="D415" s="62"/>
      <c r="E415" s="62"/>
      <c r="F415" s="55"/>
      <c r="G415" s="80"/>
      <c r="H415" s="40">
        <f>MATCH($A409,Matrix!$B$2:$B$70,0)+1</f>
        <v>39</v>
      </c>
    </row>
    <row r="416" spans="1:8" s="40" customFormat="1" x14ac:dyDescent="0.25">
      <c r="A416" s="69" t="str">
        <f>Matrix!$H$1</f>
        <v>Remarks</v>
      </c>
      <c r="B416" s="70"/>
      <c r="C416" s="70"/>
      <c r="D416" s="70"/>
      <c r="E416" s="70"/>
      <c r="F416" s="70"/>
      <c r="G416" s="80"/>
      <c r="H416" s="40">
        <f>MATCH($A409,Matrix!$B$2:$B$70,0)+1</f>
        <v>39</v>
      </c>
    </row>
    <row r="417" spans="1:8" s="40" customFormat="1" ht="49.5" customHeight="1" thickBot="1" x14ac:dyDescent="0.3">
      <c r="A417" s="66" t="str" cm="1">
        <f t="array" aca="1" ref="A417" ca="1">OFFSET(Matrix!$H$1,$H417 - 1,0)</f>
        <v>Vehicle network protection is paramount</v>
      </c>
      <c r="B417" s="67"/>
      <c r="C417" s="67"/>
      <c r="D417" s="67"/>
      <c r="E417" s="67"/>
      <c r="F417" s="68"/>
      <c r="G417" s="81"/>
      <c r="H417" s="40">
        <f>MATCH($A409,Matrix!$B$2:$B$70,0)+1</f>
        <v>39</v>
      </c>
    </row>
    <row r="418" spans="1:8" s="76" customFormat="1" ht="46.5" customHeight="1" thickBot="1" x14ac:dyDescent="0.3">
      <c r="A418" s="71"/>
      <c r="B418" s="71"/>
      <c r="C418" s="71"/>
      <c r="D418" s="71"/>
      <c r="E418" s="71"/>
      <c r="F418" s="71"/>
      <c r="G418" s="71"/>
      <c r="H418" s="71"/>
    </row>
    <row r="419" spans="1:8" s="39" customFormat="1" ht="17.25" customHeight="1" x14ac:dyDescent="0.25">
      <c r="A419" s="84" t="str">
        <f>Matrix!$B$1</f>
        <v>Ref #</v>
      </c>
      <c r="B419" s="85"/>
      <c r="C419" s="86" t="str">
        <f>Matrix!$C$1</f>
        <v>Security Controls</v>
      </c>
      <c r="D419" s="87"/>
      <c r="E419" s="86" t="str">
        <f>Matrix!$G$1</f>
        <v>Criticality:
High, Medium, or Low</v>
      </c>
      <c r="F419" s="87"/>
      <c r="G419" s="38" t="str">
        <f>Matrix!$E$1</f>
        <v xml:space="preserve">Public Requirements References/Descriptions </v>
      </c>
    </row>
    <row r="420" spans="1:8" s="40" customFormat="1" ht="15.75" customHeight="1" x14ac:dyDescent="0.25">
      <c r="A420" s="53" t="s">
        <v>95</v>
      </c>
      <c r="B420" s="54"/>
      <c r="C420" s="77" t="str" cm="1">
        <f t="array" aca="1" ref="C420" ca="1">OFFSET(Matrix!$C$1,$H420 - 1,0)</f>
        <v>System and Communication Protocols</v>
      </c>
      <c r="D420" s="78"/>
      <c r="E420" s="77" t="str" cm="1">
        <f t="array" aca="1" ref="E420" ca="1">OFFSET(Matrix!$G$1, $H420 - 1,0)</f>
        <v>High</v>
      </c>
      <c r="F420" s="78"/>
      <c r="G420" s="79" t="str" cm="1">
        <f t="array" aca="1" ref="G420" ca="1">OFFSET(Matrix!$E$1,$H420 - 1,0)</f>
        <v>NIST 800-53 SC-23 – SESSION AUTHENTICITY 
The information system protects the authenticity of communications sessions.
NIST 800-53 SC-23 (1) - SESSION AUTHENTICITY | INVALIDATE SESSION IDENTIFIERS AT LOGOUT 
The information system invalidates session identifiers upon user logout or other session termination.
NIST 800-53 SC-23 (3) - SESSION AUTHENTICITY | UNIQUE SESSION IDENTIFIERS WITH RANDOMIZATION 
The information system generates a unique session identifier for each session with [Assignment: organization-defined randomness requirements] and recognizes only session identifiers that are system-generated.
NIST 800-53 SC-23 (5) - SESSION AUTHENTICITY | ALLOWED CERTIFICATE AUTHORITIES 
The information system only allows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v>
      </c>
      <c r="H420" s="40">
        <f>MATCH($A420,Matrix!$B$2:$B$70,0)+1</f>
        <v>40</v>
      </c>
    </row>
    <row r="421" spans="1:8" s="40" customFormat="1" ht="17.25" customHeight="1" x14ac:dyDescent="0.25">
      <c r="A421" s="69" t="str">
        <f>Matrix!$A$1</f>
        <v>Applicable Component Categories</v>
      </c>
      <c r="B421" s="70"/>
      <c r="C421" s="70"/>
      <c r="D421" s="70"/>
      <c r="E421" s="70"/>
      <c r="F421" s="70"/>
      <c r="G421" s="80"/>
      <c r="H421" s="40">
        <f>MATCH($A420,Matrix!$B$2:$B$70,0)+1</f>
        <v>40</v>
      </c>
    </row>
    <row r="422" spans="1:8" s="40" customFormat="1" ht="76.5" customHeight="1" x14ac:dyDescent="0.25">
      <c r="A422" s="53" t="str" cm="1">
        <f t="array" aca="1" ref="A422" ca="1">OFFSET(Matrix!$A$1,$H422 - 1,0)</f>
        <v xml:space="preserve">Mobile App;
Connectivity/Communications;
Cloud or Back-end;
</v>
      </c>
      <c r="B422" s="62"/>
      <c r="C422" s="62"/>
      <c r="D422" s="62"/>
      <c r="E422" s="62"/>
      <c r="F422" s="55"/>
      <c r="G422" s="80"/>
      <c r="H422" s="40">
        <f>MATCH($A420,Matrix!$B$2:$B$70,0)+1</f>
        <v>40</v>
      </c>
    </row>
    <row r="423" spans="1:8" s="40" customFormat="1" ht="17.25" customHeight="1" x14ac:dyDescent="0.25">
      <c r="A423" s="69" t="str">
        <f>Matrix!$D$1</f>
        <v>Requirement</v>
      </c>
      <c r="B423" s="70"/>
      <c r="C423" s="70"/>
      <c r="D423" s="70"/>
      <c r="E423" s="70"/>
      <c r="F423" s="70"/>
      <c r="G423" s="80"/>
      <c r="H423" s="40">
        <f>MATCH($A420,Matrix!$B$2:$B$70,0)+1</f>
        <v>40</v>
      </c>
    </row>
    <row r="424" spans="1:8" s="40" customFormat="1" ht="282.75" customHeight="1" x14ac:dyDescent="0.25">
      <c r="A424" s="53" t="str" cm="1">
        <f t="array" aca="1" ref="A424" ca="1">OFFSET(Matrix!$D$1,$H424 - 1,0)</f>
        <v>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B424" s="62"/>
      <c r="C424" s="62"/>
      <c r="D424" s="62"/>
      <c r="E424" s="62"/>
      <c r="F424" s="55"/>
      <c r="G424" s="80"/>
      <c r="H424" s="40">
        <f>MATCH($A420,Matrix!$B$2:$B$70,0)+1</f>
        <v>40</v>
      </c>
    </row>
    <row r="425" spans="1:8" s="40" customFormat="1" x14ac:dyDescent="0.25">
      <c r="A425" s="82" t="str">
        <f>Matrix!$F$1</f>
        <v xml:space="preserve">Verification: Inspection, Demonstration, Test, or Analysis </v>
      </c>
      <c r="B425" s="83"/>
      <c r="C425" s="83"/>
      <c r="D425" s="83"/>
      <c r="E425" s="83"/>
      <c r="F425" s="83"/>
      <c r="G425" s="80"/>
      <c r="H425" s="40">
        <f>MATCH($A420,Matrix!$B$2:$B$70,0)+1</f>
        <v>40</v>
      </c>
    </row>
    <row r="426" spans="1:8" s="40" customFormat="1" ht="140.25" customHeight="1" x14ac:dyDescent="0.25">
      <c r="A426" s="53" t="str" cm="1">
        <f t="array" aca="1" ref="A426" ca="1">OFFSET(Matrix!$F$1,$H426 - 1,0)</f>
        <v>Inspection of vendor-supplied documentation detailing the session management mechanism employed in vendor systems.
Ensure that certificate pinning is in use in communication path between telematics device and vendor’s infrastructure.
Ensure compliance with NIST 800-53 control SC-23.</v>
      </c>
      <c r="B426" s="62"/>
      <c r="C426" s="62"/>
      <c r="D426" s="62"/>
      <c r="E426" s="62"/>
      <c r="F426" s="55"/>
      <c r="G426" s="80"/>
      <c r="H426" s="40">
        <f>MATCH($A420,Matrix!$B$2:$B$70,0)+1</f>
        <v>40</v>
      </c>
    </row>
    <row r="427" spans="1:8" s="40" customFormat="1" ht="17.25" customHeight="1" x14ac:dyDescent="0.25">
      <c r="A427" s="69" t="str">
        <f>Matrix!$H$1</f>
        <v>Remarks</v>
      </c>
      <c r="B427" s="70"/>
      <c r="C427" s="70"/>
      <c r="D427" s="70"/>
      <c r="E427" s="70"/>
      <c r="F427" s="70"/>
      <c r="G427" s="80"/>
      <c r="H427" s="40">
        <f>MATCH($A420,Matrix!$B$2:$B$70,0)+1</f>
        <v>40</v>
      </c>
    </row>
    <row r="428" spans="1:8" s="40" customFormat="1" ht="118.5" customHeight="1" thickBot="1" x14ac:dyDescent="0.3">
      <c r="A428" s="66" t="str" cm="1">
        <f t="array" aca="1" ref="A428" ca="1">OFFSET(Matrix!$H$1,$H428 - 1,0)</f>
        <v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v>
      </c>
      <c r="B428" s="67"/>
      <c r="C428" s="67"/>
      <c r="D428" s="67"/>
      <c r="E428" s="67"/>
      <c r="F428" s="68"/>
      <c r="G428" s="81"/>
      <c r="H428" s="40">
        <f>MATCH($A420,Matrix!$B$2:$B$70,0)+1</f>
        <v>40</v>
      </c>
    </row>
    <row r="429" spans="1:8" s="71" customFormat="1" ht="46.5" customHeight="1" thickBot="1" x14ac:dyDescent="0.3"/>
    <row r="430" spans="1:8" s="39" customFormat="1" ht="17.25" customHeight="1" x14ac:dyDescent="0.25">
      <c r="A430" s="72" t="str">
        <f>Matrix!$B$1</f>
        <v>Ref #</v>
      </c>
      <c r="B430" s="73"/>
      <c r="C430" s="74" t="str">
        <f>Matrix!$C$1</f>
        <v>Security Controls</v>
      </c>
      <c r="D430" s="75"/>
      <c r="E430" s="74" t="str">
        <f>Matrix!$G$1</f>
        <v>Criticality:
High, Medium, or Low</v>
      </c>
      <c r="F430" s="75"/>
      <c r="G430" s="38" t="str">
        <f>Matrix!$E$1</f>
        <v xml:space="preserve">Public Requirements References/Descriptions </v>
      </c>
    </row>
    <row r="431" spans="1:8" s="40" customFormat="1" ht="15.75" customHeight="1" x14ac:dyDescent="0.25">
      <c r="A431" s="53" t="s">
        <v>361</v>
      </c>
      <c r="B431" s="54"/>
      <c r="C431" s="53" t="str" cm="1">
        <f t="array" aca="1" ref="C431" ca="1">OFFSET(Matrix!$C$1,$H431 - 1,0)</f>
        <v>System and Communication Protocols</v>
      </c>
      <c r="D431" s="54"/>
      <c r="E431" s="53" t="str" cm="1">
        <f t="array" aca="1" ref="E431" ca="1">OFFSET(Matrix!$G$1, $H431 - 1,0)</f>
        <v>Medium</v>
      </c>
      <c r="F431" s="55"/>
      <c r="G431" s="56" t="str" cm="1">
        <f t="array" aca="1" ref="G431" ca="1">OFFSET(Matrix!$E$1,$H431 - 1,0)</f>
        <v>[GDL 51] Check whether keys have expired or been revoked.
[GDL 52] Ensure the ability to remove a Root CA’s certificate.</v>
      </c>
      <c r="H431" s="40">
        <f>MATCH($A431,Matrix!$B$2:$B$70,0)+1</f>
        <v>41</v>
      </c>
    </row>
    <row r="432" spans="1:8" s="40" customFormat="1" ht="17.25" customHeight="1" x14ac:dyDescent="0.25">
      <c r="A432" s="59" t="str">
        <f>Matrix!$A$1</f>
        <v>Applicable Component Categories</v>
      </c>
      <c r="B432" s="60"/>
      <c r="C432" s="60"/>
      <c r="D432" s="60"/>
      <c r="E432" s="60"/>
      <c r="F432" s="61"/>
      <c r="G432" s="57"/>
      <c r="H432" s="40">
        <f>MATCH($A431,Matrix!$B$2:$B$70,0)+1</f>
        <v>41</v>
      </c>
    </row>
    <row r="433" spans="1:8" s="40" customFormat="1" ht="76.5" customHeight="1" x14ac:dyDescent="0.25">
      <c r="A433" s="53" t="str" cm="1">
        <f t="array" aca="1" ref="A433" ca="1">OFFSET(Matrix!$A$1,$H433 - 1,0)</f>
        <v xml:space="preserve">Mobile App;
Connectivity/Communications;
Cloud or Back-end;
</v>
      </c>
      <c r="B433" s="62"/>
      <c r="C433" s="62"/>
      <c r="D433" s="62"/>
      <c r="E433" s="62"/>
      <c r="F433" s="55"/>
      <c r="G433" s="57"/>
      <c r="H433" s="40">
        <f>MATCH($A431,Matrix!$B$2:$B$70,0)+1</f>
        <v>41</v>
      </c>
    </row>
    <row r="434" spans="1:8" s="40" customFormat="1" ht="17.25" customHeight="1" x14ac:dyDescent="0.25">
      <c r="A434" s="59" t="str">
        <f>Matrix!$D$1</f>
        <v>Requirement</v>
      </c>
      <c r="B434" s="60"/>
      <c r="C434" s="60"/>
      <c r="D434" s="60"/>
      <c r="E434" s="60"/>
      <c r="F434" s="61"/>
      <c r="G434" s="57"/>
      <c r="H434" s="40">
        <f>MATCH($A431,Matrix!$B$2:$B$70,0)+1</f>
        <v>41</v>
      </c>
    </row>
    <row r="435" spans="1:8" s="40" customFormat="1" ht="282.75" customHeight="1" x14ac:dyDescent="0.25">
      <c r="A435" s="53" t="str" cm="1">
        <f t="array" aca="1" ref="A435" ca="1">OFFSET(Matrix!$D$1,$H435 - 1,0)</f>
        <v>The vendor shall implement checks for expired certificates and ensure the ability to remove any given root certificate authority from their systems and devices PKI implementations.</v>
      </c>
      <c r="B435" s="62"/>
      <c r="C435" s="62"/>
      <c r="D435" s="62"/>
      <c r="E435" s="62"/>
      <c r="F435" s="55"/>
      <c r="G435" s="57"/>
      <c r="H435" s="40">
        <f>MATCH($A431,Matrix!$B$2:$B$70,0)+1</f>
        <v>41</v>
      </c>
    </row>
    <row r="436" spans="1:8" s="40" customFormat="1" x14ac:dyDescent="0.25">
      <c r="A436" s="63" t="str">
        <f>Matrix!$F$1</f>
        <v xml:space="preserve">Verification: Inspection, Demonstration, Test, or Analysis </v>
      </c>
      <c r="B436" s="64"/>
      <c r="C436" s="64"/>
      <c r="D436" s="64"/>
      <c r="E436" s="64"/>
      <c r="F436" s="65"/>
      <c r="G436" s="57"/>
      <c r="H436" s="40">
        <f>MATCH($A431,Matrix!$B$2:$B$70,0)+1</f>
        <v>41</v>
      </c>
    </row>
    <row r="437" spans="1:8" s="40" customFormat="1" ht="140.25" customHeight="1" x14ac:dyDescent="0.25">
      <c r="A437" s="53" t="str" cm="1">
        <f t="array" aca="1" ref="A437" ca="1">OFFSET(Matrix!$F$1,$H437 - 1,0)</f>
        <v>Test that a root certificate can be revoked. This should result in failure to establish communications or a failure to validate updates, depending on which system is being tested.</v>
      </c>
      <c r="B437" s="62"/>
      <c r="C437" s="62"/>
      <c r="D437" s="62"/>
      <c r="E437" s="62"/>
      <c r="F437" s="55"/>
      <c r="G437" s="57"/>
      <c r="H437" s="40">
        <f>MATCH($A431,Matrix!$B$2:$B$70,0)+1</f>
        <v>41</v>
      </c>
    </row>
    <row r="438" spans="1:8" s="40" customFormat="1" ht="17.25" customHeight="1" x14ac:dyDescent="0.25">
      <c r="A438" s="59" t="str">
        <f>Matrix!$H$1</f>
        <v>Remarks</v>
      </c>
      <c r="B438" s="60"/>
      <c r="C438" s="60"/>
      <c r="D438" s="60"/>
      <c r="E438" s="60"/>
      <c r="F438" s="61"/>
      <c r="G438" s="57"/>
      <c r="H438" s="40">
        <f>MATCH($A431,Matrix!$B$2:$B$70,0)+1</f>
        <v>41</v>
      </c>
    </row>
    <row r="439" spans="1:8" s="40" customFormat="1" ht="118.5" customHeight="1" thickBot="1" x14ac:dyDescent="0.3">
      <c r="A439" s="66" cm="1">
        <f t="array" aca="1" ref="A439" ca="1">OFFSET(Matrix!$H$1,$H439 - 1,0)</f>
        <v>0</v>
      </c>
      <c r="B439" s="67"/>
      <c r="C439" s="67"/>
      <c r="D439" s="67"/>
      <c r="E439" s="67"/>
      <c r="F439" s="68"/>
      <c r="G439" s="58"/>
      <c r="H439" s="40">
        <f>MATCH($A431,Matrix!$B$2:$B$70,0)+1</f>
        <v>41</v>
      </c>
    </row>
    <row r="440" spans="1:8" s="76" customFormat="1" ht="46.5" customHeight="1" thickBot="1" x14ac:dyDescent="0.3">
      <c r="A440" s="71"/>
      <c r="B440" s="71"/>
      <c r="C440" s="71"/>
      <c r="D440" s="71"/>
      <c r="E440" s="71"/>
      <c r="F440" s="71"/>
      <c r="G440" s="71"/>
      <c r="H440" s="71"/>
    </row>
    <row r="441" spans="1:8" s="39" customFormat="1" x14ac:dyDescent="0.25">
      <c r="A441" s="84" t="str">
        <f>Matrix!$B$1</f>
        <v>Ref #</v>
      </c>
      <c r="B441" s="85"/>
      <c r="C441" s="86" t="str">
        <f>Matrix!$C$1</f>
        <v>Security Controls</v>
      </c>
      <c r="D441" s="87"/>
      <c r="E441" s="86" t="str">
        <f>Matrix!$G$1</f>
        <v>Criticality:
High, Medium, or Low</v>
      </c>
      <c r="F441" s="87"/>
      <c r="G441" s="38" t="str">
        <f>Matrix!$E$1</f>
        <v xml:space="preserve">Public Requirements References/Descriptions </v>
      </c>
    </row>
    <row r="442" spans="1:8" s="40" customFormat="1" ht="15.75" customHeight="1" x14ac:dyDescent="0.25">
      <c r="A442" s="53" t="s">
        <v>97</v>
      </c>
      <c r="B442" s="54"/>
      <c r="C442" s="77" t="str" cm="1">
        <f t="array" aca="1" ref="C442" ca="1">OFFSET(Matrix!$C$1,$H442 - 1,0)</f>
        <v>System and Communication Protocols</v>
      </c>
      <c r="D442" s="78"/>
      <c r="E442" s="77" t="str" cm="1">
        <f t="array" aca="1" ref="E442" ca="1">OFFSET(Matrix!$G$1, $H442 - 1,0)</f>
        <v>Medium</v>
      </c>
      <c r="F442" s="78"/>
      <c r="G442" s="79" t="str" cm="1">
        <f t="array" aca="1" ref="G442" ca="1">OFFSET(Matrix!$E$1,$H442 - 1,0)</f>
        <v>NIST 800-53 SC-39 - PROCESS ISOLATION The information system maintains a separate execution domain for each executing process.
NIST 800-53 SC-39 (2) - PROCESS ISOLATION | THREAD ISOLATION The information system maintains a separate execution domain for each thread in [Assignment: organization-defined multi-threaded processing].</v>
      </c>
      <c r="H442" s="40">
        <f>MATCH($A442,Matrix!$B$2:$B$70,0)+1</f>
        <v>42</v>
      </c>
    </row>
    <row r="443" spans="1:8" s="40" customFormat="1" x14ac:dyDescent="0.25">
      <c r="A443" s="69" t="str">
        <f>Matrix!$A$1</f>
        <v>Applicable Component Categories</v>
      </c>
      <c r="B443" s="70"/>
      <c r="C443" s="70"/>
      <c r="D443" s="70"/>
      <c r="E443" s="70"/>
      <c r="F443" s="70"/>
      <c r="G443" s="80"/>
      <c r="H443" s="40">
        <f>MATCH($A442,Matrix!$B$2:$B$70,0)+1</f>
        <v>42</v>
      </c>
    </row>
    <row r="444" spans="1:8" s="40" customFormat="1" ht="76.5" customHeight="1" x14ac:dyDescent="0.25">
      <c r="A444" s="53" t="str" cm="1">
        <f t="array" aca="1" ref="A444" ca="1">OFFSET(Matrix!$A$1,$H444 - 1,0)</f>
        <v>Physical In-Cab Device;</v>
      </c>
      <c r="B444" s="62"/>
      <c r="C444" s="62"/>
      <c r="D444" s="62"/>
      <c r="E444" s="62"/>
      <c r="F444" s="55"/>
      <c r="G444" s="80"/>
      <c r="H444" s="40">
        <f>MATCH($A442,Matrix!$B$2:$B$70,0)+1</f>
        <v>42</v>
      </c>
    </row>
    <row r="445" spans="1:8" s="40" customFormat="1" x14ac:dyDescent="0.25">
      <c r="A445" s="69" t="str">
        <f>Matrix!$D$1</f>
        <v>Requirement</v>
      </c>
      <c r="B445" s="70"/>
      <c r="C445" s="70"/>
      <c r="D445" s="70"/>
      <c r="E445" s="70"/>
      <c r="F445" s="70"/>
      <c r="G445" s="80"/>
      <c r="H445" s="40">
        <f>MATCH($A442,Matrix!$B$2:$B$70,0)+1</f>
        <v>42</v>
      </c>
    </row>
    <row r="446" spans="1:8" s="40" customFormat="1" ht="94.5" customHeight="1" x14ac:dyDescent="0.25">
      <c r="A446" s="53" t="str" cm="1">
        <f t="array" aca="1" ref="A446" ca="1">OFFSET(Matrix!$D$1,$H446 - 1,0)</f>
        <v>The vendor's system shall separate execution domains and/or processes (i.e. process isolation within both the telematics device and back-end system and between the serial communications in the telematics device and the interface to the vehicle network)</v>
      </c>
      <c r="B446" s="62"/>
      <c r="C446" s="62"/>
      <c r="D446" s="62"/>
      <c r="E446" s="62"/>
      <c r="F446" s="55"/>
      <c r="G446" s="80"/>
      <c r="H446" s="40">
        <f>MATCH($A442,Matrix!$B$2:$B$70,0)+1</f>
        <v>42</v>
      </c>
    </row>
    <row r="447" spans="1:8" s="40" customFormat="1" x14ac:dyDescent="0.25">
      <c r="A447" s="82" t="str">
        <f>Matrix!$F$1</f>
        <v xml:space="preserve">Verification: Inspection, Demonstration, Test, or Analysis </v>
      </c>
      <c r="B447" s="83"/>
      <c r="C447" s="83"/>
      <c r="D447" s="83"/>
      <c r="E447" s="83"/>
      <c r="F447" s="83"/>
      <c r="G447" s="80"/>
      <c r="H447" s="40">
        <f>MATCH($A442,Matrix!$B$2:$B$70,0)+1</f>
        <v>42</v>
      </c>
    </row>
    <row r="448" spans="1:8" s="40" customFormat="1" ht="94.5" customHeight="1" x14ac:dyDescent="0.25">
      <c r="A448" s="53" t="str" cm="1">
        <f t="array" aca="1" ref="A448" ca="1">OFFSET(Matrix!$F$1,$H448 - 1,0)</f>
        <v>Inspection of vendor-supplied documentation detailing the software architecture.</v>
      </c>
      <c r="B448" s="62"/>
      <c r="C448" s="62"/>
      <c r="D448" s="62"/>
      <c r="E448" s="62"/>
      <c r="F448" s="55"/>
      <c r="G448" s="80"/>
      <c r="H448" s="40">
        <f>MATCH($A442,Matrix!$B$2:$B$70,0)+1</f>
        <v>42</v>
      </c>
    </row>
    <row r="449" spans="1:8" s="40" customFormat="1" x14ac:dyDescent="0.25">
      <c r="A449" s="69" t="str">
        <f>Matrix!$H$1</f>
        <v>Remarks</v>
      </c>
      <c r="B449" s="70"/>
      <c r="C449" s="70"/>
      <c r="D449" s="70"/>
      <c r="E449" s="70"/>
      <c r="F449" s="70"/>
      <c r="G449" s="80"/>
      <c r="H449" s="40">
        <f>MATCH($A442,Matrix!$B$2:$B$70,0)+1</f>
        <v>42</v>
      </c>
    </row>
    <row r="450" spans="1:8" s="40" customFormat="1" ht="49.5" customHeight="1" thickBot="1" x14ac:dyDescent="0.3">
      <c r="A450" s="66" t="str" cm="1">
        <f t="array" aca="1" ref="A450" ca="1">OFFSET(Matrix!$H$1,$H450 - 1,0)</f>
        <v>-</v>
      </c>
      <c r="B450" s="67"/>
      <c r="C450" s="67"/>
      <c r="D450" s="67"/>
      <c r="E450" s="67"/>
      <c r="F450" s="68"/>
      <c r="G450" s="81"/>
      <c r="H450" s="40">
        <f>MATCH($A442,Matrix!$B$2:$B$70,0)+1</f>
        <v>42</v>
      </c>
    </row>
    <row r="451" spans="1:8" s="76" customFormat="1" ht="46.5" customHeight="1" thickBot="1" x14ac:dyDescent="0.3">
      <c r="A451" s="71"/>
      <c r="B451" s="71"/>
      <c r="C451" s="71"/>
      <c r="D451" s="71"/>
      <c r="E451" s="71"/>
      <c r="F451" s="71"/>
      <c r="G451" s="71"/>
      <c r="H451" s="71"/>
    </row>
    <row r="452" spans="1:8" s="39" customFormat="1" ht="17.25" customHeight="1" x14ac:dyDescent="0.25">
      <c r="A452" s="84" t="str">
        <f>Matrix!$B$1</f>
        <v>Ref #</v>
      </c>
      <c r="B452" s="85"/>
      <c r="C452" s="86" t="str">
        <f>Matrix!$C$1</f>
        <v>Security Controls</v>
      </c>
      <c r="D452" s="87"/>
      <c r="E452" s="86" t="str">
        <f>Matrix!$G$1</f>
        <v>Criticality:
High, Medium, or Low</v>
      </c>
      <c r="F452" s="87"/>
      <c r="G452" s="38" t="str">
        <f>Matrix!$E$1</f>
        <v xml:space="preserve">Public Requirements References/Descriptions </v>
      </c>
    </row>
    <row r="453" spans="1:8" s="40" customFormat="1" ht="15.75" customHeight="1" x14ac:dyDescent="0.25">
      <c r="A453" s="53" t="s">
        <v>100</v>
      </c>
      <c r="B453" s="54"/>
      <c r="C453" s="77" t="str" cm="1">
        <f t="array" aca="1" ref="C453" ca="1">OFFSET(Matrix!$C$1,$H453 - 1,0)</f>
        <v>System and Communication Protocols</v>
      </c>
      <c r="D453" s="78"/>
      <c r="E453" s="77" t="str" cm="1">
        <f t="array" aca="1" ref="E453" ca="1">OFFSET(Matrix!$G$1, $H453 - 1,0)</f>
        <v>High</v>
      </c>
      <c r="F453" s="78"/>
      <c r="G453" s="79" t="str" cm="1">
        <f t="array" aca="1" ref="G453" ca="1">OFFSET(Matrix!$E$1,$H453 - 1,0)</f>
        <v>CAIQ IPY-02.1 Is unstructured customer data available on request in an industry-standard format (e.g., .doc, .xls, or .pdf)?</v>
      </c>
      <c r="H453" s="40">
        <f>MATCH($A453,Matrix!$B$2:$B$70,0)+1</f>
        <v>43</v>
      </c>
    </row>
    <row r="454" spans="1:8" s="40" customFormat="1" ht="17.25" customHeight="1" x14ac:dyDescent="0.25">
      <c r="A454" s="69" t="str">
        <f>Matrix!$A$1</f>
        <v>Applicable Component Categories</v>
      </c>
      <c r="B454" s="70"/>
      <c r="C454" s="70"/>
      <c r="D454" s="70"/>
      <c r="E454" s="70"/>
      <c r="F454" s="70"/>
      <c r="G454" s="80"/>
      <c r="H454" s="40">
        <f>MATCH($A453,Matrix!$B$2:$B$70,0)+1</f>
        <v>43</v>
      </c>
    </row>
    <row r="455" spans="1:8" s="40" customFormat="1" ht="76.5" customHeight="1" x14ac:dyDescent="0.25">
      <c r="A455" s="53" t="str" cm="1">
        <f t="array" aca="1" ref="A455" ca="1">OFFSET(Matrix!$A$1,$H455 - 1,0)</f>
        <v>Cloud or Back-end;</v>
      </c>
      <c r="B455" s="62"/>
      <c r="C455" s="62"/>
      <c r="D455" s="62"/>
      <c r="E455" s="62"/>
      <c r="F455" s="55"/>
      <c r="G455" s="80"/>
      <c r="H455" s="40">
        <f>MATCH($A453,Matrix!$B$2:$B$70,0)+1</f>
        <v>43</v>
      </c>
    </row>
    <row r="456" spans="1:8" s="40" customFormat="1" ht="17.25" customHeight="1" x14ac:dyDescent="0.25">
      <c r="A456" s="69" t="str">
        <f>Matrix!$D$1</f>
        <v>Requirement</v>
      </c>
      <c r="B456" s="70"/>
      <c r="C456" s="70"/>
      <c r="D456" s="70"/>
      <c r="E456" s="70"/>
      <c r="F456" s="70"/>
      <c r="G456" s="80"/>
      <c r="H456" s="40">
        <f>MATCH($A453,Matrix!$B$2:$B$70,0)+1</f>
        <v>43</v>
      </c>
    </row>
    <row r="457" spans="1:8" s="40" customFormat="1" ht="94.5" customHeight="1" x14ac:dyDescent="0.25">
      <c r="A457" s="53" t="str" cm="1">
        <f t="array" aca="1" ref="A457" ca="1">OFFSET(Matrix!$D$1,$H457 - 1,0)</f>
        <v>The vendor’s system shall provide a means to download unstructured customer data in an industry-standard format (Open Telematics API). This download will occur over secured communication protocols.</v>
      </c>
      <c r="B457" s="62"/>
      <c r="C457" s="62"/>
      <c r="D457" s="62"/>
      <c r="E457" s="62"/>
      <c r="F457" s="55"/>
      <c r="G457" s="80"/>
      <c r="H457" s="40">
        <f>MATCH($A453,Matrix!$B$2:$B$70,0)+1</f>
        <v>43</v>
      </c>
    </row>
    <row r="458" spans="1:8" s="40" customFormat="1" x14ac:dyDescent="0.25">
      <c r="A458" s="82" t="str">
        <f>Matrix!$F$1</f>
        <v xml:space="preserve">Verification: Inspection, Demonstration, Test, or Analysis </v>
      </c>
      <c r="B458" s="83"/>
      <c r="C458" s="83"/>
      <c r="D458" s="83"/>
      <c r="E458" s="83"/>
      <c r="F458" s="83"/>
      <c r="G458" s="80"/>
      <c r="H458" s="40">
        <f>MATCH($A453,Matrix!$B$2:$B$70,0)+1</f>
        <v>43</v>
      </c>
    </row>
    <row r="459" spans="1:8" s="40" customFormat="1" ht="105.75" customHeight="1" x14ac:dyDescent="0.25">
      <c r="A459" s="53" t="str" cm="1">
        <f t="array" aca="1" ref="A459" ca="1">OFFSET(Matrix!$F$1,$H459 - 1,0)</f>
        <v>Inspection of vendor-supplied documentation detailing the interfaces (APIs) offered by the vendor.
Ensure that there is an interface (API) such that you (carrier) can download all data in an unstructured format.</v>
      </c>
      <c r="B459" s="62"/>
      <c r="C459" s="62"/>
      <c r="D459" s="62"/>
      <c r="E459" s="62"/>
      <c r="F459" s="55"/>
      <c r="G459" s="80"/>
      <c r="H459" s="40">
        <f>MATCH($A453,Matrix!$B$2:$B$70,0)+1</f>
        <v>43</v>
      </c>
    </row>
    <row r="460" spans="1:8" s="40" customFormat="1" ht="17.25" customHeight="1" x14ac:dyDescent="0.25">
      <c r="A460" s="69" t="str">
        <f>Matrix!$H$1</f>
        <v>Remarks</v>
      </c>
      <c r="B460" s="70"/>
      <c r="C460" s="70"/>
      <c r="D460" s="70"/>
      <c r="E460" s="70"/>
      <c r="F460" s="70"/>
      <c r="G460" s="80"/>
      <c r="H460" s="40">
        <f>MATCH($A453,Matrix!$B$2:$B$70,0)+1</f>
        <v>43</v>
      </c>
    </row>
    <row r="461" spans="1:8" s="40" customFormat="1" ht="74.25" customHeight="1" thickBot="1" x14ac:dyDescent="0.3">
      <c r="A461" s="66" t="str" cm="1">
        <f t="array" aca="1" ref="A461" ca="1">OFFSET(Matrix!$H$1,$H461 - 1,0)</f>
        <v xml:space="preserve"> Telematics is business critical and failover is required
e.g. csv, txt, json formats</v>
      </c>
      <c r="B461" s="67"/>
      <c r="C461" s="67"/>
      <c r="D461" s="67"/>
      <c r="E461" s="67"/>
      <c r="F461" s="68"/>
      <c r="G461" s="81"/>
      <c r="H461" s="40">
        <f>MATCH($A453,Matrix!$B$2:$B$70,0)+1</f>
        <v>43</v>
      </c>
    </row>
    <row r="462" spans="1:8" s="76" customFormat="1" ht="46.5" customHeight="1" thickBot="1" x14ac:dyDescent="0.3">
      <c r="A462" s="71"/>
      <c r="B462" s="71"/>
      <c r="C462" s="71"/>
      <c r="D462" s="71"/>
      <c r="E462" s="71"/>
      <c r="F462" s="71"/>
      <c r="G462" s="71"/>
      <c r="H462" s="71"/>
    </row>
    <row r="463" spans="1:8" s="39" customFormat="1" x14ac:dyDescent="0.25">
      <c r="A463" s="84" t="str">
        <f>Matrix!$B$1</f>
        <v>Ref #</v>
      </c>
      <c r="B463" s="85"/>
      <c r="C463" s="86" t="str">
        <f>Matrix!$C$1</f>
        <v>Security Controls</v>
      </c>
      <c r="D463" s="87"/>
      <c r="E463" s="86" t="str">
        <f>Matrix!$G$1</f>
        <v>Criticality:
High, Medium, or Low</v>
      </c>
      <c r="F463" s="87"/>
      <c r="G463" s="38" t="str">
        <f>Matrix!$E$1</f>
        <v xml:space="preserve">Public Requirements References/Descriptions </v>
      </c>
    </row>
    <row r="464" spans="1:8" s="40" customFormat="1" ht="15.75" customHeight="1" x14ac:dyDescent="0.25">
      <c r="A464" s="53" t="s">
        <v>303</v>
      </c>
      <c r="B464" s="54"/>
      <c r="C464" s="77" t="str" cm="1">
        <f t="array" aca="1" ref="C464" ca="1">OFFSET(Matrix!$C$1,$H464 - 1,0)</f>
        <v>Unique API Keys and API Passwords</v>
      </c>
      <c r="D464" s="78"/>
      <c r="E464" s="77" t="str" cm="1">
        <f t="array" aca="1" ref="E464" ca="1">OFFSET(Matrix!$G$1, $H464 - 1,0)</f>
        <v>Medium</v>
      </c>
      <c r="F464" s="78"/>
      <c r="G464" s="79" t="str" cm="1">
        <f t="array" aca="1" ref="G464" ca="1">OFFSET(Matrix!$E$1,$H464 - 1,0)</f>
        <v>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v>
      </c>
      <c r="H464" s="40">
        <f>MATCH($A464,Matrix!$B$2:$B$70,0)+1</f>
        <v>44</v>
      </c>
    </row>
    <row r="465" spans="1:8" s="40" customFormat="1" x14ac:dyDescent="0.25">
      <c r="A465" s="69" t="str">
        <f>Matrix!$A$1</f>
        <v>Applicable Component Categories</v>
      </c>
      <c r="B465" s="70"/>
      <c r="C465" s="70"/>
      <c r="D465" s="70"/>
      <c r="E465" s="70"/>
      <c r="F465" s="70"/>
      <c r="G465" s="80"/>
      <c r="H465" s="40">
        <f>MATCH($A464,Matrix!$B$2:$B$70,0)+1</f>
        <v>44</v>
      </c>
    </row>
    <row r="466" spans="1:8" s="40" customFormat="1" ht="76.5" customHeight="1" x14ac:dyDescent="0.25">
      <c r="A466" s="53" t="str" cm="1">
        <f t="array" aca="1" ref="A466" ca="1">OFFSET(Matrix!$A$1,$H466 - 1,0)</f>
        <v xml:space="preserve">Mobile App;
Connectivity/Communications;
Cloud or Back-end;
</v>
      </c>
      <c r="B466" s="62"/>
      <c r="C466" s="62"/>
      <c r="D466" s="62"/>
      <c r="E466" s="62"/>
      <c r="F466" s="55"/>
      <c r="G466" s="80"/>
      <c r="H466" s="40">
        <f>MATCH($A464,Matrix!$B$2:$B$70,0)+1</f>
        <v>44</v>
      </c>
    </row>
    <row r="467" spans="1:8" s="40" customFormat="1" x14ac:dyDescent="0.25">
      <c r="A467" s="69" t="str">
        <f>Matrix!$D$1</f>
        <v>Requirement</v>
      </c>
      <c r="B467" s="70"/>
      <c r="C467" s="70"/>
      <c r="D467" s="70"/>
      <c r="E467" s="70"/>
      <c r="F467" s="70"/>
      <c r="G467" s="80"/>
      <c r="H467" s="40">
        <f>MATCH($A464,Matrix!$B$2:$B$70,0)+1</f>
        <v>44</v>
      </c>
    </row>
    <row r="468" spans="1:8" s="40" customFormat="1" ht="94.5" customHeight="1" x14ac:dyDescent="0.25">
      <c r="A468" s="53" t="str" cm="1">
        <f t="array" aca="1" ref="A468" ca="1">OFFSET(Matrix!$D$1,$H468 - 1,0)</f>
        <v>The vendor’s software shall not contain any credentials that are shared among other copies of software; e.g. the software cannot contain hardcoded API keys or API passwords</v>
      </c>
      <c r="B468" s="62"/>
      <c r="C468" s="62"/>
      <c r="D468" s="62"/>
      <c r="E468" s="62"/>
      <c r="F468" s="55"/>
      <c r="G468" s="80"/>
      <c r="H468" s="40">
        <f>MATCH($A464,Matrix!$B$2:$B$70,0)+1</f>
        <v>44</v>
      </c>
    </row>
    <row r="469" spans="1:8" s="40" customFormat="1" x14ac:dyDescent="0.25">
      <c r="A469" s="82" t="str">
        <f>Matrix!$F$1</f>
        <v xml:space="preserve">Verification: Inspection, Demonstration, Test, or Analysis </v>
      </c>
      <c r="B469" s="83"/>
      <c r="C469" s="83"/>
      <c r="D469" s="83"/>
      <c r="E469" s="83"/>
      <c r="F469" s="83"/>
      <c r="G469" s="80"/>
      <c r="H469" s="40">
        <f>MATCH($A464,Matrix!$B$2:$B$70,0)+1</f>
        <v>44</v>
      </c>
    </row>
    <row r="470" spans="1:8" s="40" customFormat="1" ht="94.5" customHeight="1" x14ac:dyDescent="0.25">
      <c r="A470" s="53" t="str" cm="1">
        <f t="array" aca="1" ref="A470" ca="1">OFFSET(Matrix!$F$1,$H470 - 1,0)</f>
        <v>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v>
      </c>
      <c r="B470" s="62"/>
      <c r="C470" s="62"/>
      <c r="D470" s="62"/>
      <c r="E470" s="62"/>
      <c r="F470" s="55"/>
      <c r="G470" s="80"/>
      <c r="H470" s="40">
        <f>MATCH($A464,Matrix!$B$2:$B$70,0)+1</f>
        <v>44</v>
      </c>
    </row>
    <row r="471" spans="1:8" s="40" customFormat="1" x14ac:dyDescent="0.25">
      <c r="A471" s="69" t="str">
        <f>Matrix!$H$1</f>
        <v>Remarks</v>
      </c>
      <c r="B471" s="70"/>
      <c r="C471" s="70"/>
      <c r="D471" s="70"/>
      <c r="E471" s="70"/>
      <c r="F471" s="70"/>
      <c r="G471" s="80"/>
      <c r="H471" s="40">
        <f>MATCH($A464,Matrix!$B$2:$B$70,0)+1</f>
        <v>44</v>
      </c>
    </row>
    <row r="472" spans="1:8" s="40" customFormat="1" ht="49.5" customHeight="1" thickBot="1" x14ac:dyDescent="0.3">
      <c r="A472" s="66" cm="1">
        <f t="array" aca="1" ref="A472" ca="1">OFFSET(Matrix!$H$1,$H472 - 1,0)</f>
        <v>0</v>
      </c>
      <c r="B472" s="67"/>
      <c r="C472" s="67"/>
      <c r="D472" s="67"/>
      <c r="E472" s="67"/>
      <c r="F472" s="68"/>
      <c r="G472" s="81"/>
      <c r="H472" s="40">
        <f>MATCH($A464,Matrix!$B$2:$B$70,0)+1</f>
        <v>44</v>
      </c>
    </row>
    <row r="473" spans="1:8" s="76" customFormat="1" ht="46.5" customHeight="1" thickBot="1" x14ac:dyDescent="0.3">
      <c r="A473" s="71"/>
      <c r="B473" s="71"/>
      <c r="C473" s="71"/>
      <c r="D473" s="71"/>
      <c r="E473" s="71"/>
      <c r="F473" s="71"/>
      <c r="G473" s="71"/>
      <c r="H473" s="71"/>
    </row>
    <row r="474" spans="1:8" s="39" customFormat="1" x14ac:dyDescent="0.25">
      <c r="A474" s="84" t="str">
        <f>Matrix!$B$1</f>
        <v>Ref #</v>
      </c>
      <c r="B474" s="85"/>
      <c r="C474" s="86" t="str">
        <f>Matrix!$C$1</f>
        <v>Security Controls</v>
      </c>
      <c r="D474" s="87"/>
      <c r="E474" s="86" t="str">
        <f>Matrix!$G$1</f>
        <v>Criticality:
High, Medium, or Low</v>
      </c>
      <c r="F474" s="87"/>
      <c r="G474" s="38" t="str">
        <f>Matrix!$E$1</f>
        <v xml:space="preserve">Public Requirements References/Descriptions </v>
      </c>
    </row>
    <row r="475" spans="1:8" s="40" customFormat="1" ht="15.75" customHeight="1" x14ac:dyDescent="0.25">
      <c r="A475" s="53" t="s">
        <v>337</v>
      </c>
      <c r="B475" s="54"/>
      <c r="C475" s="77" t="str" cm="1">
        <f t="array" aca="1" ref="C475" ca="1">OFFSET(Matrix!$C$1,$H475 - 1,0)</f>
        <v>System and Communication Protocols</v>
      </c>
      <c r="D475" s="78"/>
      <c r="E475" s="77" t="str" cm="1">
        <f t="array" aca="1" ref="E475" ca="1">OFFSET(Matrix!$G$1, $H475 - 1,0)</f>
        <v>Medium</v>
      </c>
      <c r="F475" s="78"/>
      <c r="G475" s="79" t="str" cm="1">
        <f t="array" aca="1" ref="G475" ca="1">OFFSET(Matrix!$E$1,$H475 - 1,0)</f>
        <v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v>
      </c>
      <c r="H475" s="40">
        <f>MATCH($A475,Matrix!$B$2:$B$70,0)+1</f>
        <v>45</v>
      </c>
    </row>
    <row r="476" spans="1:8" s="40" customFormat="1" x14ac:dyDescent="0.25">
      <c r="A476" s="69" t="str">
        <f>Matrix!$A$1</f>
        <v>Applicable Component Categories</v>
      </c>
      <c r="B476" s="70"/>
      <c r="C476" s="70"/>
      <c r="D476" s="70"/>
      <c r="E476" s="70"/>
      <c r="F476" s="70"/>
      <c r="G476" s="80"/>
      <c r="H476" s="40">
        <f>MATCH($A475,Matrix!$B$2:$B$70,0)+1</f>
        <v>45</v>
      </c>
    </row>
    <row r="477" spans="1:8" s="40" customFormat="1" ht="76.5" customHeight="1" x14ac:dyDescent="0.25">
      <c r="A477" s="53" t="str" cm="1">
        <f t="array" aca="1" ref="A477" ca="1">OFFSET(Matrix!$A$1,$H477 - 1,0)</f>
        <v xml:space="preserve">Mobile App;
Connectivity/Communications;
Cloud or Back-end;
</v>
      </c>
      <c r="B477" s="62"/>
      <c r="C477" s="62"/>
      <c r="D477" s="62"/>
      <c r="E477" s="62"/>
      <c r="F477" s="55"/>
      <c r="G477" s="80"/>
      <c r="H477" s="40">
        <f>MATCH($A475,Matrix!$B$2:$B$70,0)+1</f>
        <v>45</v>
      </c>
    </row>
    <row r="478" spans="1:8" s="40" customFormat="1" x14ac:dyDescent="0.25">
      <c r="A478" s="69" t="str">
        <f>Matrix!$D$1</f>
        <v>Requirement</v>
      </c>
      <c r="B478" s="70"/>
      <c r="C478" s="70"/>
      <c r="D478" s="70"/>
      <c r="E478" s="70"/>
      <c r="F478" s="70"/>
      <c r="G478" s="80"/>
      <c r="H478" s="40">
        <f>MATCH($A475,Matrix!$B$2:$B$70,0)+1</f>
        <v>45</v>
      </c>
    </row>
    <row r="479" spans="1:8" s="40" customFormat="1" ht="94.5" customHeight="1" x14ac:dyDescent="0.25">
      <c r="A479" s="53" t="str" cm="1">
        <f t="array" aca="1" ref="A479" ca="1">OFFSET(Matrix!$D$1,$H479 - 1,0)</f>
        <v>The vendor shall follow best practices for securing celular or satellite interfaces.</v>
      </c>
      <c r="B479" s="62"/>
      <c r="C479" s="62"/>
      <c r="D479" s="62"/>
      <c r="E479" s="62"/>
      <c r="F479" s="55"/>
      <c r="G479" s="80"/>
      <c r="H479" s="40">
        <f>MATCH($A475,Matrix!$B$2:$B$70,0)+1</f>
        <v>45</v>
      </c>
    </row>
    <row r="480" spans="1:8" s="40" customFormat="1" x14ac:dyDescent="0.25">
      <c r="A480" s="82" t="str">
        <f>Matrix!$F$1</f>
        <v xml:space="preserve">Verification: Inspection, Demonstration, Test, or Analysis </v>
      </c>
      <c r="B480" s="83"/>
      <c r="C480" s="83"/>
      <c r="D480" s="83"/>
      <c r="E480" s="83"/>
      <c r="F480" s="83"/>
      <c r="G480" s="80"/>
      <c r="H480" s="40">
        <f>MATCH($A475,Matrix!$B$2:$B$70,0)+1</f>
        <v>45</v>
      </c>
    </row>
    <row r="481" spans="1:8" s="40" customFormat="1" ht="94.5" customHeight="1" x14ac:dyDescent="0.25">
      <c r="A481" s="53" t="str" cm="1">
        <f t="array" aca="1" ref="A481" ca="1">OFFSET(Matrix!$F$1,$H481 - 1,0)</f>
        <v>Inspection of vendor documentation confirming secured configuration of any wireless and or satellite interfaces.</v>
      </c>
      <c r="B481" s="62"/>
      <c r="C481" s="62"/>
      <c r="D481" s="62"/>
      <c r="E481" s="62"/>
      <c r="F481" s="55"/>
      <c r="G481" s="80"/>
      <c r="H481" s="40">
        <f>MATCH($A475,Matrix!$B$2:$B$70,0)+1</f>
        <v>45</v>
      </c>
    </row>
    <row r="482" spans="1:8" s="40" customFormat="1" x14ac:dyDescent="0.25">
      <c r="A482" s="69" t="str">
        <f>Matrix!$H$1</f>
        <v>Remarks</v>
      </c>
      <c r="B482" s="70"/>
      <c r="C482" s="70"/>
      <c r="D482" s="70"/>
      <c r="E482" s="70"/>
      <c r="F482" s="70"/>
      <c r="G482" s="80"/>
      <c r="H482" s="40">
        <f>MATCH($A475,Matrix!$B$2:$B$70,0)+1</f>
        <v>45</v>
      </c>
    </row>
    <row r="483" spans="1:8" s="40" customFormat="1" ht="49.5" customHeight="1" thickBot="1" x14ac:dyDescent="0.3">
      <c r="A483" s="66" cm="1">
        <f t="array" aca="1" ref="A483" ca="1">OFFSET(Matrix!$H$1,$H483 - 1,0)</f>
        <v>0</v>
      </c>
      <c r="B483" s="67"/>
      <c r="C483" s="67"/>
      <c r="D483" s="67"/>
      <c r="E483" s="67"/>
      <c r="F483" s="68"/>
      <c r="G483" s="81"/>
      <c r="H483" s="40">
        <f>MATCH($A475,Matrix!$B$2:$B$70,0)+1</f>
        <v>45</v>
      </c>
    </row>
    <row r="484" spans="1:8" s="76" customFormat="1" ht="46.5" customHeight="1" thickBot="1" x14ac:dyDescent="0.3">
      <c r="A484" s="71"/>
      <c r="B484" s="71"/>
      <c r="C484" s="71"/>
      <c r="D484" s="71"/>
      <c r="E484" s="71"/>
      <c r="F484" s="71"/>
      <c r="G484" s="71"/>
      <c r="H484" s="71"/>
    </row>
    <row r="485" spans="1:8" s="39" customFormat="1" ht="17.25" customHeight="1" x14ac:dyDescent="0.25">
      <c r="A485" s="84" t="str">
        <f>Matrix!$B$1</f>
        <v>Ref #</v>
      </c>
      <c r="B485" s="85"/>
      <c r="C485" s="86" t="str">
        <f>Matrix!$C$1</f>
        <v>Security Controls</v>
      </c>
      <c r="D485" s="87"/>
      <c r="E485" s="86" t="str">
        <f>Matrix!$G$1</f>
        <v>Criticality:
High, Medium, or Low</v>
      </c>
      <c r="F485" s="87"/>
      <c r="G485" s="38" t="str">
        <f>Matrix!$E$1</f>
        <v xml:space="preserve">Public Requirements References/Descriptions </v>
      </c>
    </row>
    <row r="486" spans="1:8" s="40" customFormat="1" ht="15.75" customHeight="1" x14ac:dyDescent="0.25">
      <c r="A486" s="53" t="s">
        <v>102</v>
      </c>
      <c r="B486" s="54"/>
      <c r="C486" s="77" t="str" cm="1">
        <f t="array" aca="1" ref="C486" ca="1">OFFSET(Matrix!$C$1,$H486 - 1,0)</f>
        <v>Protecting Firmware on Devices</v>
      </c>
      <c r="D486" s="78"/>
      <c r="E486" s="77" t="str" cm="1">
        <f t="array" aca="1" ref="E486" ca="1">OFFSET(Matrix!$G$1, $H486 - 1,0)</f>
        <v>High</v>
      </c>
      <c r="F486" s="78"/>
      <c r="G486" s="79" t="str" cm="1">
        <f t="array" aca="1" ref="G486" ca="1">OFFSET(Matrix!$E$1,$H486 - 1,0)</f>
        <v>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v>
      </c>
      <c r="H486" s="40">
        <f>MATCH($A486,Matrix!$B$2:$B$70,0)+1</f>
        <v>46</v>
      </c>
    </row>
    <row r="487" spans="1:8" s="40" customFormat="1" ht="17.25" customHeight="1" x14ac:dyDescent="0.25">
      <c r="A487" s="69" t="str">
        <f>Matrix!$A$1</f>
        <v>Applicable Component Categories</v>
      </c>
      <c r="B487" s="70"/>
      <c r="C487" s="70"/>
      <c r="D487" s="70"/>
      <c r="E487" s="70"/>
      <c r="F487" s="70"/>
      <c r="G487" s="80"/>
      <c r="H487" s="40">
        <f>MATCH($A486,Matrix!$B$2:$B$70,0)+1</f>
        <v>46</v>
      </c>
    </row>
    <row r="488" spans="1:8" s="40" customFormat="1" ht="76.5" customHeight="1" x14ac:dyDescent="0.25">
      <c r="A488" s="53" t="str" cm="1">
        <f t="array" aca="1" ref="A488" ca="1">OFFSET(Matrix!$A$1,$H488 - 1,0)</f>
        <v>Mobile App
Physical In-Cab Device
Connectivity/Communications
Cloud or Back-end</v>
      </c>
      <c r="B488" s="62"/>
      <c r="C488" s="62"/>
      <c r="D488" s="62"/>
      <c r="E488" s="62"/>
      <c r="F488" s="55"/>
      <c r="G488" s="80"/>
      <c r="H488" s="40">
        <f>MATCH($A486,Matrix!$B$2:$B$70,0)+1</f>
        <v>46</v>
      </c>
    </row>
    <row r="489" spans="1:8" s="40" customFormat="1" ht="17.25" customHeight="1" x14ac:dyDescent="0.25">
      <c r="A489" s="69" t="str">
        <f>Matrix!$D$1</f>
        <v>Requirement</v>
      </c>
      <c r="B489" s="70"/>
      <c r="C489" s="70"/>
      <c r="D489" s="70"/>
      <c r="E489" s="70"/>
      <c r="F489" s="70"/>
      <c r="G489" s="80"/>
      <c r="H489" s="40">
        <f>MATCH($A486,Matrix!$B$2:$B$70,0)+1</f>
        <v>46</v>
      </c>
    </row>
    <row r="490" spans="1:8" s="40" customFormat="1" ht="118.5" customHeight="1" x14ac:dyDescent="0.25">
      <c r="A490" s="53" t="str" cm="1">
        <f t="array" aca="1" ref="A490" ca="1">OFFSET(Matrix!$D$1,$H490 - 1,0)</f>
        <v>The vendor shall have a process for remediating flaws in deployed telematics devices and backend systems.
In the case of telematics devices, firmware update capabilities are important to be able to remediate all flaws that could be located in the device.</v>
      </c>
      <c r="B490" s="62"/>
      <c r="C490" s="62"/>
      <c r="D490" s="62"/>
      <c r="E490" s="62"/>
      <c r="F490" s="55"/>
      <c r="G490" s="80"/>
      <c r="H490" s="40">
        <f>MATCH($A486,Matrix!$B$2:$B$70,0)+1</f>
        <v>46</v>
      </c>
    </row>
    <row r="491" spans="1:8" s="40" customFormat="1" x14ac:dyDescent="0.25">
      <c r="A491" s="82" t="str">
        <f>Matrix!$F$1</f>
        <v xml:space="preserve">Verification: Inspection, Demonstration, Test, or Analysis </v>
      </c>
      <c r="B491" s="83"/>
      <c r="C491" s="83"/>
      <c r="D491" s="83"/>
      <c r="E491" s="83"/>
      <c r="F491" s="83"/>
      <c r="G491" s="80"/>
      <c r="H491" s="40">
        <f>MATCH($A486,Matrix!$B$2:$B$70,0)+1</f>
        <v>46</v>
      </c>
    </row>
    <row r="492" spans="1:8" s="40" customFormat="1" ht="121.5" customHeight="1" x14ac:dyDescent="0.25">
      <c r="A492" s="53" t="str" cm="1">
        <f t="array" aca="1" ref="A492" ca="1">OFFSET(Matrix!$F$1,$H492 - 1,0)</f>
        <v>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v>
      </c>
      <c r="B492" s="62"/>
      <c r="C492" s="62"/>
      <c r="D492" s="62"/>
      <c r="E492" s="62"/>
      <c r="F492" s="55"/>
      <c r="G492" s="80"/>
      <c r="H492" s="40">
        <f>MATCH($A486,Matrix!$B$2:$B$70,0)+1</f>
        <v>46</v>
      </c>
    </row>
    <row r="493" spans="1:8" s="40" customFormat="1" ht="17.25" customHeight="1" x14ac:dyDescent="0.25">
      <c r="A493" s="69" t="str">
        <f>Matrix!$H$1</f>
        <v>Remarks</v>
      </c>
      <c r="B493" s="70"/>
      <c r="C493" s="70"/>
      <c r="D493" s="70"/>
      <c r="E493" s="70"/>
      <c r="F493" s="70"/>
      <c r="G493" s="80"/>
      <c r="H493" s="40">
        <f>MATCH($A486,Matrix!$B$2:$B$70,0)+1</f>
        <v>46</v>
      </c>
    </row>
    <row r="494" spans="1:8" s="40" customFormat="1" ht="72" customHeight="1" thickBot="1" x14ac:dyDescent="0.3">
      <c r="A494" s="66" t="str" cm="1">
        <f t="array" aca="1" ref="A494" ca="1">OFFSET(Matrix!$H$1,$H494 - 1,0)</f>
        <v xml:space="preserve"> This is a leniently-worded requirement that a process to update device firmware exists</v>
      </c>
      <c r="B494" s="67"/>
      <c r="C494" s="67"/>
      <c r="D494" s="67"/>
      <c r="E494" s="67"/>
      <c r="F494" s="68"/>
      <c r="G494" s="81"/>
      <c r="H494" s="40">
        <f>MATCH($A486,Matrix!$B$2:$B$70,0)+1</f>
        <v>46</v>
      </c>
    </row>
    <row r="495" spans="1:8" s="76" customFormat="1" ht="46.5" customHeight="1" thickBot="1" x14ac:dyDescent="0.3">
      <c r="A495" s="71"/>
      <c r="B495" s="71"/>
      <c r="C495" s="71"/>
      <c r="D495" s="71"/>
      <c r="E495" s="71"/>
      <c r="F495" s="71"/>
      <c r="G495" s="71"/>
      <c r="H495" s="71"/>
    </row>
    <row r="496" spans="1:8" s="39" customFormat="1" ht="17.25" customHeight="1" x14ac:dyDescent="0.25">
      <c r="A496" s="84" t="str">
        <f>Matrix!$B$1</f>
        <v>Ref #</v>
      </c>
      <c r="B496" s="85"/>
      <c r="C496" s="86" t="str">
        <f>Matrix!$C$1</f>
        <v>Security Controls</v>
      </c>
      <c r="D496" s="87"/>
      <c r="E496" s="86" t="str">
        <f>Matrix!$G$1</f>
        <v>Criticality:
High, Medium, or Low</v>
      </c>
      <c r="F496" s="87"/>
      <c r="G496" s="38" t="str">
        <f>Matrix!$E$1</f>
        <v xml:space="preserve">Public Requirements References/Descriptions </v>
      </c>
    </row>
    <row r="497" spans="1:8" s="40" customFormat="1" ht="15.75" customHeight="1" x14ac:dyDescent="0.25">
      <c r="A497" s="53" t="s">
        <v>350</v>
      </c>
      <c r="B497" s="54"/>
      <c r="C497" s="77" t="str" cm="1">
        <f t="array" aca="1" ref="C497" ca="1">OFFSET(Matrix!$C$1,$H497 - 1,0)</f>
        <v>Protecting Firmware on Devices</v>
      </c>
      <c r="D497" s="78"/>
      <c r="E497" s="77" t="str" cm="1">
        <f t="array" aca="1" ref="E497" ca="1">OFFSET(Matrix!$G$1, $H497 - 1,0)</f>
        <v>Medium</v>
      </c>
      <c r="F497" s="78"/>
      <c r="G497" s="79" t="str" cm="1">
        <f t="array" aca="1" ref="G497" ca="1">OFFSET(Matrix!$E$1,$H497 - 1,0)</f>
        <v xml:space="preserve">FASTR Connectivity and Cloud Work Group, 2018, SOTA reccomendations
[GDL 33] Make sure that the update has not been altered during transit (integrity).
[GDL 34] Make sure the update comes from a legitimate source (authenticity).
[GDL 35] Prevent the attacker from reinstalling a legitimate but known-vulnerable version (rollback attack).
[GDL 36] Make sure you can revoke and replace cryptographic keys.
</v>
      </c>
      <c r="H497" s="40">
        <f>MATCH($A497,Matrix!$B$2:$B$70,0)+1</f>
        <v>47</v>
      </c>
    </row>
    <row r="498" spans="1:8" s="40" customFormat="1" ht="17.25" customHeight="1" x14ac:dyDescent="0.25">
      <c r="A498" s="69" t="str">
        <f>Matrix!$A$1</f>
        <v>Applicable Component Categories</v>
      </c>
      <c r="B498" s="70"/>
      <c r="C498" s="70"/>
      <c r="D498" s="70"/>
      <c r="E498" s="70"/>
      <c r="F498" s="70"/>
      <c r="G498" s="80"/>
      <c r="H498" s="40">
        <f>MATCH($A497,Matrix!$B$2:$B$70,0)+1</f>
        <v>47</v>
      </c>
    </row>
    <row r="499" spans="1:8" s="40" customFormat="1" ht="76.5" customHeight="1" x14ac:dyDescent="0.25">
      <c r="A499" s="53" t="str" cm="1">
        <f t="array" aca="1" ref="A499" ca="1">OFFSET(Matrix!$A$1,$H499 - 1,0)</f>
        <v>Mobile App
Physical In-Cab Device
Connectivity/Communications
Cloud or Back-end</v>
      </c>
      <c r="B499" s="62"/>
      <c r="C499" s="62"/>
      <c r="D499" s="62"/>
      <c r="E499" s="62"/>
      <c r="F499" s="55"/>
      <c r="G499" s="80"/>
      <c r="H499" s="40">
        <f>MATCH($A497,Matrix!$B$2:$B$70,0)+1</f>
        <v>47</v>
      </c>
    </row>
    <row r="500" spans="1:8" s="40" customFormat="1" ht="17.25" customHeight="1" x14ac:dyDescent="0.25">
      <c r="A500" s="69" t="str">
        <f>Matrix!$D$1</f>
        <v>Requirement</v>
      </c>
      <c r="B500" s="70"/>
      <c r="C500" s="70"/>
      <c r="D500" s="70"/>
      <c r="E500" s="70"/>
      <c r="F500" s="70"/>
      <c r="G500" s="80"/>
      <c r="H500" s="40">
        <f>MATCH($A497,Matrix!$B$2:$B$70,0)+1</f>
        <v>47</v>
      </c>
    </row>
    <row r="501" spans="1:8" s="40" customFormat="1" ht="118.5" customHeight="1" x14ac:dyDescent="0.25">
      <c r="A501" s="53" t="str" cm="1">
        <f t="array" aca="1" ref="A501" ca="1">OFFSET(Matrix!$D$1,$H501 - 1,0)</f>
        <v>The vendor shall implement/deploy secure over the air update systems including assurances of integrity&amp;authenticity. Also rollback protections and a means of denying the use of old potentially compromised signing keys.</v>
      </c>
      <c r="B501" s="62"/>
      <c r="C501" s="62"/>
      <c r="D501" s="62"/>
      <c r="E501" s="62"/>
      <c r="F501" s="55"/>
      <c r="G501" s="80"/>
      <c r="H501" s="40">
        <f>MATCH($A497,Matrix!$B$2:$B$70,0)+1</f>
        <v>47</v>
      </c>
    </row>
    <row r="502" spans="1:8" s="40" customFormat="1" x14ac:dyDescent="0.25">
      <c r="A502" s="82" t="str">
        <f>Matrix!$F$1</f>
        <v xml:space="preserve">Verification: Inspection, Demonstration, Test, or Analysis </v>
      </c>
      <c r="B502" s="83"/>
      <c r="C502" s="83"/>
      <c r="D502" s="83"/>
      <c r="E502" s="83"/>
      <c r="F502" s="83"/>
      <c r="G502" s="80"/>
      <c r="H502" s="40">
        <f>MATCH($A497,Matrix!$B$2:$B$70,0)+1</f>
        <v>47</v>
      </c>
    </row>
    <row r="503" spans="1:8" s="40" customFormat="1" ht="121.5" customHeight="1" x14ac:dyDescent="0.25">
      <c r="A503" s="53" t="str" cm="1">
        <f t="array" aca="1" ref="A503" ca="1">OFFSET(Matrix!$F$1,$H503 - 1,0)</f>
        <v>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v>
      </c>
      <c r="B503" s="62"/>
      <c r="C503" s="62"/>
      <c r="D503" s="62"/>
      <c r="E503" s="62"/>
      <c r="F503" s="55"/>
      <c r="G503" s="80"/>
      <c r="H503" s="40">
        <f>MATCH($A497,Matrix!$B$2:$B$70,0)+1</f>
        <v>47</v>
      </c>
    </row>
    <row r="504" spans="1:8" s="40" customFormat="1" ht="17.25" customHeight="1" x14ac:dyDescent="0.25">
      <c r="A504" s="69" t="str">
        <f>Matrix!$H$1</f>
        <v>Remarks</v>
      </c>
      <c r="B504" s="70"/>
      <c r="C504" s="70"/>
      <c r="D504" s="70"/>
      <c r="E504" s="70"/>
      <c r="F504" s="70"/>
      <c r="G504" s="80"/>
      <c r="H504" s="40">
        <f>MATCH($A497,Matrix!$B$2:$B$70,0)+1</f>
        <v>47</v>
      </c>
    </row>
    <row r="505" spans="1:8" s="40" customFormat="1" ht="72" customHeight="1" thickBot="1" x14ac:dyDescent="0.3">
      <c r="A505" s="66" cm="1">
        <f t="array" aca="1" ref="A505" ca="1">OFFSET(Matrix!$H$1,$H505 - 1,0)</f>
        <v>0</v>
      </c>
      <c r="B505" s="67"/>
      <c r="C505" s="67"/>
      <c r="D505" s="67"/>
      <c r="E505" s="67"/>
      <c r="F505" s="68"/>
      <c r="G505" s="81"/>
      <c r="H505" s="40">
        <f>MATCH($A497,Matrix!$B$2:$B$70,0)+1</f>
        <v>47</v>
      </c>
    </row>
    <row r="506" spans="1:8" s="76" customFormat="1" ht="46.5" customHeight="1" thickBot="1" x14ac:dyDescent="0.3">
      <c r="A506" s="71"/>
      <c r="B506" s="71"/>
      <c r="C506" s="71"/>
      <c r="D506" s="71"/>
      <c r="E506" s="71"/>
      <c r="F506" s="71"/>
      <c r="G506" s="71"/>
      <c r="H506" s="71"/>
    </row>
    <row r="507" spans="1:8" s="39" customFormat="1" x14ac:dyDescent="0.25">
      <c r="A507" s="84" t="str">
        <f>Matrix!$B$1</f>
        <v>Ref #</v>
      </c>
      <c r="B507" s="85"/>
      <c r="C507" s="86" t="str">
        <f>Matrix!$C$1</f>
        <v>Security Controls</v>
      </c>
      <c r="D507" s="87"/>
      <c r="E507" s="86" t="str">
        <f>Matrix!$G$1</f>
        <v>Criticality:
High, Medium, or Low</v>
      </c>
      <c r="F507" s="87"/>
      <c r="G507" s="38" t="str">
        <f>Matrix!$E$1</f>
        <v xml:space="preserve">Public Requirements References/Descriptions </v>
      </c>
    </row>
    <row r="508" spans="1:8" s="40" customFormat="1" ht="15.75" customHeight="1" x14ac:dyDescent="0.25">
      <c r="A508" s="53" t="s">
        <v>104</v>
      </c>
      <c r="B508" s="54"/>
      <c r="C508" s="77" t="str" cm="1">
        <f t="array" aca="1" ref="C508" ca="1">OFFSET(Matrix!$C$1,$H508 - 1,0)</f>
        <v>Protecting Firmware on Devices</v>
      </c>
      <c r="D508" s="78"/>
      <c r="E508" s="77" t="str" cm="1">
        <f t="array" aca="1" ref="E508" ca="1">OFFSET(Matrix!$G$1, $H508 - 1,0)</f>
        <v>Medium</v>
      </c>
      <c r="F508" s="78"/>
      <c r="G508" s="79" t="str">
        <f ca="1">OFFSET(Matrix!$E$1,$H508 - 1,0)</f>
        <v>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FMCSA GDL 8 Decide early who is in charge of creating, implementing and maintaining software/firmware updates for a device when a vulnerability emerges and ensure these guidelines are met.</v>
      </c>
      <c r="H508" s="40">
        <f>MATCH($A508,Matrix!$B$2:$B$70,0)+1</f>
        <v>48</v>
      </c>
    </row>
    <row r="509" spans="1:8" s="40" customFormat="1" x14ac:dyDescent="0.25">
      <c r="A509" s="69" t="str">
        <f>Matrix!$A$1</f>
        <v>Applicable Component Categories</v>
      </c>
      <c r="B509" s="70"/>
      <c r="C509" s="70"/>
      <c r="D509" s="70"/>
      <c r="E509" s="70"/>
      <c r="F509" s="70"/>
      <c r="G509" s="80"/>
      <c r="H509" s="40">
        <f>MATCH($A508,Matrix!$B$2:$B$70,0)+1</f>
        <v>48</v>
      </c>
    </row>
    <row r="510" spans="1:8" s="40" customFormat="1" ht="76.5" customHeight="1" x14ac:dyDescent="0.25">
      <c r="A510" s="53" t="str" cm="1">
        <f t="array" aca="1" ref="A510" ca="1">OFFSET(Matrix!$A$1,$H510 - 1,0)</f>
        <v>Mobile App;
Physical In-Cab Device;
Connectivity/Communications;
Cloud or Back-end;</v>
      </c>
      <c r="B510" s="62"/>
      <c r="C510" s="62"/>
      <c r="D510" s="62"/>
      <c r="E510" s="62"/>
      <c r="F510" s="55"/>
      <c r="G510" s="80"/>
      <c r="H510" s="40">
        <f>MATCH($A508,Matrix!$B$2:$B$70,0)+1</f>
        <v>48</v>
      </c>
    </row>
    <row r="511" spans="1:8" s="40" customFormat="1" x14ac:dyDescent="0.25">
      <c r="A511" s="69" t="str">
        <f>Matrix!$D$1</f>
        <v>Requirement</v>
      </c>
      <c r="B511" s="70"/>
      <c r="C511" s="70"/>
      <c r="D511" s="70"/>
      <c r="E511" s="70"/>
      <c r="F511" s="70"/>
      <c r="G511" s="80"/>
      <c r="H511" s="40">
        <f>MATCH($A508,Matrix!$B$2:$B$70,0)+1</f>
        <v>48</v>
      </c>
    </row>
    <row r="512" spans="1:8" s="40" customFormat="1" ht="94.5" customHeight="1" x14ac:dyDescent="0.25">
      <c r="A512" s="53" t="str" cm="1">
        <f t="array" aca="1" ref="A512" ca="1">OFFSET(Matrix!$D$1,$H512 - 1,0)</f>
        <v>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B512" s="62"/>
      <c r="C512" s="62"/>
      <c r="D512" s="62"/>
      <c r="E512" s="62"/>
      <c r="F512" s="55"/>
      <c r="G512" s="80"/>
      <c r="H512" s="40">
        <f>MATCH($A508,Matrix!$B$2:$B$70,0)+1</f>
        <v>48</v>
      </c>
    </row>
    <row r="513" spans="1:8" s="40" customFormat="1" x14ac:dyDescent="0.25">
      <c r="A513" s="82" t="str">
        <f>Matrix!$F$1</f>
        <v xml:space="preserve">Verification: Inspection, Demonstration, Test, or Analysis </v>
      </c>
      <c r="B513" s="83"/>
      <c r="C513" s="83"/>
      <c r="D513" s="83"/>
      <c r="E513" s="83"/>
      <c r="F513" s="83"/>
      <c r="G513" s="80"/>
      <c r="H513" s="40">
        <f>MATCH($A508,Matrix!$B$2:$B$70,0)+1</f>
        <v>48</v>
      </c>
    </row>
    <row r="514" spans="1:8" s="40" customFormat="1" ht="94.5" customHeight="1" x14ac:dyDescent="0.25">
      <c r="A514" s="53" t="str" cm="1">
        <f t="array" aca="1" ref="A514" ca="1">OFFSET(Matrix!$F$1,$H514 - 1,0)</f>
        <v>Inspection of vendor supplied documentation detailing the methods used to update software components across vendor’s infrastructure. Look for evidence of automation in deployment of patches.</v>
      </c>
      <c r="B514" s="62"/>
      <c r="C514" s="62"/>
      <c r="D514" s="62"/>
      <c r="E514" s="62"/>
      <c r="F514" s="55"/>
      <c r="G514" s="80"/>
      <c r="H514" s="40">
        <f>MATCH($A508,Matrix!$B$2:$B$70,0)+1</f>
        <v>48</v>
      </c>
    </row>
    <row r="515" spans="1:8" s="40" customFormat="1" x14ac:dyDescent="0.25">
      <c r="A515" s="69" t="str">
        <f>Matrix!$H$1</f>
        <v>Remarks</v>
      </c>
      <c r="B515" s="70"/>
      <c r="C515" s="70"/>
      <c r="D515" s="70"/>
      <c r="E515" s="70"/>
      <c r="F515" s="70"/>
      <c r="G515" s="80"/>
      <c r="H515" s="40">
        <f>MATCH($A508,Matrix!$B$2:$B$70,0)+1</f>
        <v>48</v>
      </c>
    </row>
    <row r="516" spans="1:8" s="40" customFormat="1" ht="129.75" customHeight="1" thickBot="1" x14ac:dyDescent="0.3">
      <c r="A516" s="66" t="str" cm="1">
        <f t="array" aca="1" ref="A516" ca="1">OFFSET(Matrix!$H$1,$H516 - 1,0)</f>
        <v>-</v>
      </c>
      <c r="B516" s="67"/>
      <c r="C516" s="67"/>
      <c r="D516" s="67"/>
      <c r="E516" s="67"/>
      <c r="F516" s="68"/>
      <c r="G516" s="81"/>
      <c r="H516" s="40">
        <f>MATCH($A508,Matrix!$B$2:$B$70,0)+1</f>
        <v>48</v>
      </c>
    </row>
    <row r="517" spans="1:8" s="76" customFormat="1" ht="46.5" customHeight="1" thickBot="1" x14ac:dyDescent="0.3">
      <c r="A517" s="71"/>
      <c r="B517" s="71"/>
      <c r="C517" s="71"/>
      <c r="D517" s="71"/>
      <c r="E517" s="71"/>
      <c r="F517" s="71"/>
      <c r="G517" s="71"/>
      <c r="H517" s="71"/>
    </row>
    <row r="518" spans="1:8" s="39" customFormat="1" ht="17.25" customHeight="1" x14ac:dyDescent="0.25">
      <c r="A518" s="84" t="str">
        <f>Matrix!$B$1</f>
        <v>Ref #</v>
      </c>
      <c r="B518" s="85"/>
      <c r="C518" s="86" t="str">
        <f>Matrix!$C$1</f>
        <v>Security Controls</v>
      </c>
      <c r="D518" s="87"/>
      <c r="E518" s="86" t="str">
        <f>Matrix!$G$1</f>
        <v>Criticality:
High, Medium, or Low</v>
      </c>
      <c r="F518" s="87"/>
      <c r="G518" s="38" t="str">
        <f>Matrix!$E$1</f>
        <v xml:space="preserve">Public Requirements References/Descriptions </v>
      </c>
    </row>
    <row r="519" spans="1:8" s="40" customFormat="1" ht="15.75" customHeight="1" x14ac:dyDescent="0.25">
      <c r="A519" s="53" t="s">
        <v>266</v>
      </c>
      <c r="B519" s="54"/>
      <c r="C519" s="77" t="str" cm="1">
        <f t="array" aca="1" ref="C519" ca="1">OFFSET(Matrix!$C$1,$H519 - 1,0)</f>
        <v>Protecting Firmware on Devices</v>
      </c>
      <c r="D519" s="78"/>
      <c r="E519" s="77" t="str" cm="1">
        <f t="array" aca="1" ref="E519" ca="1">OFFSET(Matrix!$G$1, $H519 - 1,0)</f>
        <v>Medium</v>
      </c>
      <c r="F519" s="78"/>
      <c r="G519" s="79" t="str" cm="1">
        <f t="array" aca="1" ref="G519" ca="1">OFFSET(Matrix!$E$1,$H519 - 1,0)</f>
        <v>NIST 800-53 SI-2 - FLAW REMEDIATION
The organization:
a. Identifies, reports, and corrects information system flaws;
b. [...]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v>
      </c>
      <c r="H519" s="40">
        <f>MATCH($A519,Matrix!$B$2:$B$70,0)+1</f>
        <v>49</v>
      </c>
    </row>
    <row r="520" spans="1:8" s="40" customFormat="1" ht="17.25" customHeight="1" x14ac:dyDescent="0.25">
      <c r="A520" s="69" t="str">
        <f>Matrix!$A$1</f>
        <v>Applicable Component Categories</v>
      </c>
      <c r="B520" s="70"/>
      <c r="C520" s="70"/>
      <c r="D520" s="70"/>
      <c r="E520" s="70"/>
      <c r="F520" s="70"/>
      <c r="G520" s="80"/>
      <c r="H520" s="40">
        <f>MATCH($A519,Matrix!$B$2:$B$70,0)+1</f>
        <v>49</v>
      </c>
    </row>
    <row r="521" spans="1:8" s="40" customFormat="1" ht="76.5" customHeight="1" x14ac:dyDescent="0.25">
      <c r="A521" s="53" t="str" cm="1">
        <f t="array" aca="1" ref="A521" ca="1">OFFSET(Matrix!$A$1,$H521 - 1,0)</f>
        <v>Mobile App;
Physical In-Cab Device;
Connectivity/Communications;
Cloud or Back-end;</v>
      </c>
      <c r="B521" s="62"/>
      <c r="C521" s="62"/>
      <c r="D521" s="62"/>
      <c r="E521" s="62"/>
      <c r="F521" s="55"/>
      <c r="G521" s="80"/>
      <c r="H521" s="40">
        <f>MATCH($A519,Matrix!$B$2:$B$70,0)+1</f>
        <v>49</v>
      </c>
    </row>
    <row r="522" spans="1:8" s="40" customFormat="1" ht="17.25" customHeight="1" x14ac:dyDescent="0.25">
      <c r="A522" s="69" t="str">
        <f>Matrix!$D$1</f>
        <v>Requirement</v>
      </c>
      <c r="B522" s="70"/>
      <c r="C522" s="70"/>
      <c r="D522" s="70"/>
      <c r="E522" s="70"/>
      <c r="F522" s="70"/>
      <c r="G522" s="80"/>
      <c r="H522" s="40">
        <f>MATCH($A519,Matrix!$B$2:$B$70,0)+1</f>
        <v>49</v>
      </c>
    </row>
    <row r="523" spans="1:8" s="40" customFormat="1" ht="177.75" customHeight="1" x14ac:dyDescent="0.25">
      <c r="A523" s="53" t="str" cm="1">
        <f t="array" aca="1" ref="A523" ca="1">OFFSET(Matrix!$D$1,$H523 - 1,0)</f>
        <v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B523" s="62"/>
      <c r="C523" s="62"/>
      <c r="D523" s="62"/>
      <c r="E523" s="62"/>
      <c r="F523" s="55"/>
      <c r="G523" s="80"/>
      <c r="H523" s="40">
        <f>MATCH($A519,Matrix!$B$2:$B$70,0)+1</f>
        <v>49</v>
      </c>
    </row>
    <row r="524" spans="1:8" s="40" customFormat="1" x14ac:dyDescent="0.25">
      <c r="A524" s="82" t="str">
        <f>Matrix!$F$1</f>
        <v xml:space="preserve">Verification: Inspection, Demonstration, Test, or Analysis </v>
      </c>
      <c r="B524" s="83"/>
      <c r="C524" s="83"/>
      <c r="D524" s="83"/>
      <c r="E524" s="83"/>
      <c r="F524" s="83"/>
      <c r="G524" s="80"/>
      <c r="H524" s="40">
        <f>MATCH($A519,Matrix!$B$2:$B$70,0)+1</f>
        <v>49</v>
      </c>
    </row>
    <row r="525" spans="1:8" s="40" customFormat="1" ht="94.5" customHeight="1" x14ac:dyDescent="0.25">
      <c r="A525" s="53" t="str" cm="1">
        <f t="array" aca="1" ref="A525" ca="1">OFFSET(Matrix!$F$1,$H525 - 1,0)</f>
        <v>Inspection of vendor supplied documentation detailing the methods used to update software components across vendor’s infrastructure. Ensure that it is possible to remediate a vulnerability with an identified high severity (30d).</v>
      </c>
      <c r="B525" s="62"/>
      <c r="C525" s="62"/>
      <c r="D525" s="62"/>
      <c r="E525" s="62"/>
      <c r="F525" s="55"/>
      <c r="G525" s="80"/>
      <c r="H525" s="40">
        <f>MATCH($A519,Matrix!$B$2:$B$70,0)+1</f>
        <v>49</v>
      </c>
    </row>
    <row r="526" spans="1:8" s="40" customFormat="1" ht="17.25" customHeight="1" x14ac:dyDescent="0.25">
      <c r="A526" s="69" t="str">
        <f>Matrix!$H$1</f>
        <v>Remarks</v>
      </c>
      <c r="B526" s="70"/>
      <c r="C526" s="70"/>
      <c r="D526" s="70"/>
      <c r="E526" s="70"/>
      <c r="F526" s="70"/>
      <c r="G526" s="80"/>
      <c r="H526" s="40">
        <f>MATCH($A519,Matrix!$B$2:$B$70,0)+1</f>
        <v>49</v>
      </c>
    </row>
    <row r="527" spans="1:8" s="40" customFormat="1" ht="122.25" customHeight="1" thickBot="1" x14ac:dyDescent="0.3">
      <c r="A527" s="66" t="str" cm="1">
        <f t="array" aca="1" ref="A527" ca="1">OFFSET(Matrix!$H$1,$H527 - 1,0)</f>
        <v>-</v>
      </c>
      <c r="B527" s="67"/>
      <c r="C527" s="67"/>
      <c r="D527" s="67"/>
      <c r="E527" s="67"/>
      <c r="F527" s="68"/>
      <c r="G527" s="81"/>
      <c r="H527" s="40">
        <f>MATCH($A519,Matrix!$B$2:$B$70,0)+1</f>
        <v>49</v>
      </c>
    </row>
    <row r="528" spans="1:8" s="76" customFormat="1" ht="46.5" customHeight="1" thickBot="1" x14ac:dyDescent="0.3">
      <c r="A528" s="71"/>
      <c r="B528" s="71"/>
      <c r="C528" s="71"/>
      <c r="D528" s="71"/>
      <c r="E528" s="71"/>
      <c r="F528" s="71"/>
      <c r="G528" s="71"/>
      <c r="H528" s="71"/>
    </row>
    <row r="529" spans="1:8" s="39" customFormat="1" x14ac:dyDescent="0.25">
      <c r="A529" s="84" t="str">
        <f>Matrix!$B$1</f>
        <v>Ref #</v>
      </c>
      <c r="B529" s="85"/>
      <c r="C529" s="86" t="str">
        <f>Matrix!$C$1</f>
        <v>Security Controls</v>
      </c>
      <c r="D529" s="87"/>
      <c r="E529" s="86" t="str">
        <f>Matrix!$G$1</f>
        <v>Criticality:
High, Medium, or Low</v>
      </c>
      <c r="F529" s="87"/>
      <c r="G529" s="38" t="str">
        <f>Matrix!$E$1</f>
        <v xml:space="preserve">Public Requirements References/Descriptions </v>
      </c>
    </row>
    <row r="530" spans="1:8" s="40" customFormat="1" ht="15.75" customHeight="1" x14ac:dyDescent="0.25">
      <c r="A530" s="53" t="s">
        <v>105</v>
      </c>
      <c r="B530" s="54"/>
      <c r="C530" s="77" t="str" cm="1">
        <f t="array" aca="1" ref="C530" ca="1">OFFSET(Matrix!$C$1,$H530 - 1,0)</f>
        <v>Protecting Firmware on Devices</v>
      </c>
      <c r="D530" s="78"/>
      <c r="E530" s="77" t="str" cm="1">
        <f t="array" aca="1" ref="E530" ca="1">OFFSET(Matrix!$G$1, $H530 - 1,0)</f>
        <v>Medium</v>
      </c>
      <c r="F530" s="78"/>
      <c r="G530" s="79" t="str" cm="1">
        <f t="array" aca="1" ref="G530" ca="1">OFFSET(Matrix!$E$1,$H530 - 1,0)</f>
        <v>NIST 800-53 SI-3 - MALICIOUS CODE PROTECTION
The organization:
a. Employs malicious code protection mechanisms at information system entry and exit points to detect and eradicate malicious code;
b. [...]
NIST 800-53 SI-7 (1) - SOFTWARE, FIRMWARE, AND INFORMATION INTEGRITY | INTEGRITY CHECKS [...]
NIST 800-53 SI-7 (6) - SOFTWARE, FIRMWARE, AND INFORMATION INTEGRITY | CRYPTOGRAPHIC PROTECTION [...]
NIST 800-53 SI-7 (15) - SOFTWARE, FIRMWARE, AND INFORMATION INTEGRITY | CODE AUTHENTICATION  [...]
CAIQ CCC-04.1 Do you have controls in place to restrict and monitor the installation of unauthorized software onto your systems?
CTIA ICCTP 3.6 Software Upgrades CTIA ICCTP 5.6 Software Upgrades
FMCSA GDL 30 If the device can be updated from local media (USB, SD cards, etc.), make sure the updates are digitally-signed and authorization is required</v>
      </c>
      <c r="H530" s="40">
        <f>MATCH($A530,Matrix!$B$2:$B$70,0)+1</f>
        <v>50</v>
      </c>
    </row>
    <row r="531" spans="1:8" s="40" customFormat="1" x14ac:dyDescent="0.25">
      <c r="A531" s="69" t="str">
        <f>Matrix!$A$1</f>
        <v>Applicable Component Categories</v>
      </c>
      <c r="B531" s="70"/>
      <c r="C531" s="70"/>
      <c r="D531" s="70"/>
      <c r="E531" s="70"/>
      <c r="F531" s="70"/>
      <c r="G531" s="80"/>
      <c r="H531" s="40">
        <f>MATCH($A530,Matrix!$B$2:$B$70,0)+1</f>
        <v>50</v>
      </c>
    </row>
    <row r="532" spans="1:8" s="40" customFormat="1" ht="76.5" customHeight="1" x14ac:dyDescent="0.25">
      <c r="A532" s="53" t="str" cm="1">
        <f t="array" aca="1" ref="A532" ca="1">OFFSET(Matrix!$A$1,$H532 - 1,0)</f>
        <v xml:space="preserve">Mobile App;
Physical In-Cab Device;
Connectivity/Communications;
</v>
      </c>
      <c r="B532" s="62"/>
      <c r="C532" s="62"/>
      <c r="D532" s="62"/>
      <c r="E532" s="62"/>
      <c r="F532" s="55"/>
      <c r="G532" s="80"/>
      <c r="H532" s="40">
        <f>MATCH($A530,Matrix!$B$2:$B$70,0)+1</f>
        <v>50</v>
      </c>
    </row>
    <row r="533" spans="1:8" s="40" customFormat="1" x14ac:dyDescent="0.25">
      <c r="A533" s="69" t="str">
        <f>Matrix!$D$1</f>
        <v>Requirement</v>
      </c>
      <c r="B533" s="70"/>
      <c r="C533" s="70"/>
      <c r="D533" s="70"/>
      <c r="E533" s="70"/>
      <c r="F533" s="70"/>
      <c r="G533" s="80"/>
      <c r="H533" s="40">
        <f>MATCH($A530,Matrix!$B$2:$B$70,0)+1</f>
        <v>50</v>
      </c>
    </row>
    <row r="534" spans="1:8" s="40" customFormat="1" ht="94.5" customHeight="1" x14ac:dyDescent="0.25">
      <c r="A534" s="53" t="str" cm="1">
        <f t="array" aca="1" ref="A534" ca="1">OFFSET(Matrix!$D$1,$H534 - 1,0)</f>
        <v>The vendor shall use digitally signed software on telematics devices and prohibit execution of unsigned or invalidly signed software.</v>
      </c>
      <c r="B534" s="62"/>
      <c r="C534" s="62"/>
      <c r="D534" s="62"/>
      <c r="E534" s="62"/>
      <c r="F534" s="55"/>
      <c r="G534" s="80"/>
      <c r="H534" s="40">
        <f>MATCH($A530,Matrix!$B$2:$B$70,0)+1</f>
        <v>50</v>
      </c>
    </row>
    <row r="535" spans="1:8" s="40" customFormat="1" x14ac:dyDescent="0.25">
      <c r="A535" s="82" t="str">
        <f>Matrix!$F$1</f>
        <v xml:space="preserve">Verification: Inspection, Demonstration, Test, or Analysis </v>
      </c>
      <c r="B535" s="83"/>
      <c r="C535" s="83"/>
      <c r="D535" s="83"/>
      <c r="E535" s="83"/>
      <c r="F535" s="83"/>
      <c r="G535" s="80"/>
      <c r="H535" s="40">
        <f>MATCH($A530,Matrix!$B$2:$B$70,0)+1</f>
        <v>50</v>
      </c>
    </row>
    <row r="536" spans="1:8" s="40" customFormat="1" ht="94.5" customHeight="1" x14ac:dyDescent="0.25">
      <c r="A536" s="53" t="str" cm="1">
        <f t="array" aca="1" ref="A536" ca="1">OFFSET(Matrix!$F$1,$H536 - 1,0)</f>
        <v>Inspection of vendor documentation demonstrating that only cryptographically signed software is allowed to be executed/run on telematics devices. Ensure that signature verification is performed before load/execute/run and not solely at time of installation.</v>
      </c>
      <c r="B536" s="62"/>
      <c r="C536" s="62"/>
      <c r="D536" s="62"/>
      <c r="E536" s="62"/>
      <c r="F536" s="55"/>
      <c r="G536" s="80"/>
      <c r="H536" s="40">
        <f>MATCH($A530,Matrix!$B$2:$B$70,0)+1</f>
        <v>50</v>
      </c>
    </row>
    <row r="537" spans="1:8" s="40" customFormat="1" x14ac:dyDescent="0.25">
      <c r="A537" s="69" t="str">
        <f>Matrix!$H$1</f>
        <v>Remarks</v>
      </c>
      <c r="B537" s="70"/>
      <c r="C537" s="70"/>
      <c r="D537" s="70"/>
      <c r="E537" s="70"/>
      <c r="F537" s="70"/>
      <c r="G537" s="80"/>
      <c r="H537" s="40">
        <f>MATCH($A530,Matrix!$B$2:$B$70,0)+1</f>
        <v>50</v>
      </c>
    </row>
    <row r="538" spans="1:8" s="40" customFormat="1" ht="128.25" customHeight="1" thickBot="1" x14ac:dyDescent="0.3">
      <c r="A538" s="66" t="str" cm="1">
        <f t="array" aca="1" ref="A538" ca="1">OFFSET(Matrix!$H$1,$H538 - 1,0)</f>
        <v>Note may just want to make this one vendor shall utilize digitally signed firmware</v>
      </c>
      <c r="B538" s="67"/>
      <c r="C538" s="67"/>
      <c r="D538" s="67"/>
      <c r="E538" s="67"/>
      <c r="F538" s="68"/>
      <c r="G538" s="81"/>
      <c r="H538" s="40">
        <f>MATCH($A530,Matrix!$B$2:$B$70,0)+1</f>
        <v>50</v>
      </c>
    </row>
    <row r="539" spans="1:8" s="76" customFormat="1" ht="46.5" customHeight="1" thickBot="1" x14ac:dyDescent="0.3">
      <c r="A539" s="71"/>
      <c r="B539" s="71"/>
      <c r="C539" s="71"/>
      <c r="D539" s="71"/>
      <c r="E539" s="71"/>
      <c r="F539" s="71"/>
      <c r="G539" s="71"/>
      <c r="H539" s="71"/>
    </row>
    <row r="540" spans="1:8" s="39" customFormat="1" ht="17.25" customHeight="1" x14ac:dyDescent="0.25">
      <c r="A540" s="84" t="str">
        <f>Matrix!$B$1</f>
        <v>Ref #</v>
      </c>
      <c r="B540" s="85"/>
      <c r="C540" s="86" t="str">
        <f>Matrix!$C$1</f>
        <v>Security Controls</v>
      </c>
      <c r="D540" s="87"/>
      <c r="E540" s="86" t="str">
        <f>Matrix!$G$1</f>
        <v>Criticality:
High, Medium, or Low</v>
      </c>
      <c r="F540" s="87"/>
      <c r="G540" s="38" t="str">
        <f>Matrix!$E$1</f>
        <v xml:space="preserve">Public Requirements References/Descriptions </v>
      </c>
    </row>
    <row r="541" spans="1:8" s="40" customFormat="1" ht="15.75" customHeight="1" x14ac:dyDescent="0.25">
      <c r="A541" s="53" t="s">
        <v>109</v>
      </c>
      <c r="B541" s="54"/>
      <c r="C541" s="77" t="str" cm="1">
        <f t="array" aca="1" ref="C541" ca="1">OFFSET(Matrix!$C$1,$H541 - 1,0)</f>
        <v>Protecting Firmware on Devices</v>
      </c>
      <c r="D541" s="78"/>
      <c r="E541" s="77" t="str" cm="1">
        <f t="array" aca="1" ref="E541" ca="1">OFFSET(Matrix!$G$1, $H541 - 1,0)</f>
        <v>High</v>
      </c>
      <c r="F541" s="78"/>
      <c r="G541" s="79" t="str" cm="1">
        <f t="array" aca="1" ref="G541" ca="1">OFFSET(Matrix!$E$1,$H541 - 1,0)</f>
        <v>NIST 800-53 SI-7 (5) - SOFTWARE, FIRMWARE, AND INFORMATION INTEGRITY | AUTOMATED RESPONSE TO INTEGRITY VIOLATIONS 
The information system automatically [Selection (one or more): shuts the information system down; restarts the information system; implements [Assignment: organization-defined security safeguards]] when integrity violations are discovered.
NIST 800-53 SI-7 (6) - SOFTWARE, FIRMWARE, AND INFORMATION INTEGRITY | CRYPTOGRAPHIC PROTECTION 
The information system implements cryptographic mechanisms to detect unauthorized changes to software, firmware, and information.
NIST 800-53 SI-7 (9) - SOFTWARE, FIRMWARE, AND INFORMATION INTEGRITY | VERIFY BOOT PROCESS 
The information system verifies the integrity of the boot process of [Assignment: organization-defined devices].
NIST 800-53 SI-7 (10) - SOFTWARE, FIRMWARE, AND INFORMATION INTEGRITY | PROTECTION OF BOOT FIRMWARE 
The information system implements [Assignment: organization-defined security safeguards] to protect the integrity of boot firmware in [Assignment: organization-defined devices].
NIST 800-53 SI-7 (15) - SOFTWARE, FIRMWARE, AND INFORMATION INTEGRITY | CODE AUTHENTICATION 
The information system implements cryptographic mechanisms to authenticate [Assignment: organization-defined software or firmware components] prior to installation.</v>
      </c>
      <c r="H541" s="40">
        <f>MATCH($A541,Matrix!$B$2:$B$70,0)+1</f>
        <v>51</v>
      </c>
    </row>
    <row r="542" spans="1:8" s="40" customFormat="1" ht="17.25" customHeight="1" x14ac:dyDescent="0.25">
      <c r="A542" s="69" t="str">
        <f>Matrix!$A$1</f>
        <v>Applicable Component Categories</v>
      </c>
      <c r="B542" s="70"/>
      <c r="C542" s="70"/>
      <c r="D542" s="70"/>
      <c r="E542" s="70"/>
      <c r="F542" s="70"/>
      <c r="G542" s="80"/>
      <c r="H542" s="40">
        <f>MATCH($A541,Matrix!$B$2:$B$70,0)+1</f>
        <v>51</v>
      </c>
    </row>
    <row r="543" spans="1:8" s="40" customFormat="1" ht="76.5" customHeight="1" x14ac:dyDescent="0.25">
      <c r="A543" s="53" t="str" cm="1">
        <f t="array" aca="1" ref="A543" ca="1">OFFSET(Matrix!$A$1,$H543 - 1,0)</f>
        <v>Physical In-Cab Device;
Connectivity/Communications;</v>
      </c>
      <c r="B543" s="62"/>
      <c r="C543" s="62"/>
      <c r="D543" s="62"/>
      <c r="E543" s="62"/>
      <c r="F543" s="55"/>
      <c r="G543" s="80"/>
      <c r="H543" s="40">
        <f>MATCH($A541,Matrix!$B$2:$B$70,0)+1</f>
        <v>51</v>
      </c>
    </row>
    <row r="544" spans="1:8" s="40" customFormat="1" ht="17.25" customHeight="1" x14ac:dyDescent="0.25">
      <c r="A544" s="69" t="str">
        <f>Matrix!$D$1</f>
        <v>Requirement</v>
      </c>
      <c r="B544" s="70"/>
      <c r="C544" s="70"/>
      <c r="D544" s="70"/>
      <c r="E544" s="70"/>
      <c r="F544" s="70"/>
      <c r="G544" s="80"/>
      <c r="H544" s="40">
        <f>MATCH($A541,Matrix!$B$2:$B$70,0)+1</f>
        <v>51</v>
      </c>
    </row>
    <row r="545" spans="1:8" s="40" customFormat="1" ht="94.5" customHeight="1" x14ac:dyDescent="0.25">
      <c r="A545" s="53" t="str" cm="1">
        <f t="array" aca="1" ref="A545" ca="1">OFFSET(Matrix!$D$1,$H545 - 1,0)</f>
        <v>The vendor shall utilize a boot verification process built with (asymmetric) cryptographic digital signatures and implemented such that the public key used for verification or the hash of the public key used for verification is protected from being tampered on the device.</v>
      </c>
      <c r="B545" s="62"/>
      <c r="C545" s="62"/>
      <c r="D545" s="62"/>
      <c r="E545" s="62"/>
      <c r="F545" s="55"/>
      <c r="G545" s="80"/>
      <c r="H545" s="40">
        <f>MATCH($A541,Matrix!$B$2:$B$70,0)+1</f>
        <v>51</v>
      </c>
    </row>
    <row r="546" spans="1:8" s="40" customFormat="1" x14ac:dyDescent="0.25">
      <c r="A546" s="82" t="str">
        <f>Matrix!$F$1</f>
        <v xml:space="preserve">Verification: Inspection, Demonstration, Test, or Analysis </v>
      </c>
      <c r="B546" s="83"/>
      <c r="C546" s="83"/>
      <c r="D546" s="83"/>
      <c r="E546" s="83"/>
      <c r="F546" s="83"/>
      <c r="G546" s="80"/>
      <c r="H546" s="40">
        <f>MATCH($A541,Matrix!$B$2:$B$70,0)+1</f>
        <v>51</v>
      </c>
    </row>
    <row r="547" spans="1:8" s="40" customFormat="1" ht="104.25" customHeight="1" x14ac:dyDescent="0.25">
      <c r="A547" s="53" t="str" cm="1">
        <f t="array" aca="1" ref="A547" ca="1">OFFSET(Matrix!$F$1,$H547 - 1,0)</f>
        <v>Inspection of a 3rd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v>
      </c>
      <c r="B547" s="62"/>
      <c r="C547" s="62"/>
      <c r="D547" s="62"/>
      <c r="E547" s="62"/>
      <c r="F547" s="55"/>
      <c r="G547" s="80"/>
      <c r="H547" s="40">
        <f>MATCH($A541,Matrix!$B$2:$B$70,0)+1</f>
        <v>51</v>
      </c>
    </row>
    <row r="548" spans="1:8" s="40" customFormat="1" ht="17.25" customHeight="1" x14ac:dyDescent="0.25">
      <c r="A548" s="69" t="str">
        <f>Matrix!$H$1</f>
        <v>Remarks</v>
      </c>
      <c r="B548" s="70"/>
      <c r="C548" s="70"/>
      <c r="D548" s="70"/>
      <c r="E548" s="70"/>
      <c r="F548" s="70"/>
      <c r="G548" s="80"/>
      <c r="H548" s="40">
        <f>MATCH($A541,Matrix!$B$2:$B$70,0)+1</f>
        <v>51</v>
      </c>
    </row>
    <row r="549" spans="1:8" s="40" customFormat="1" ht="81" customHeight="1" thickBot="1" x14ac:dyDescent="0.3">
      <c r="A549" s="66" t="str" cm="1">
        <f t="array" aca="1" ref="A549" ca="1">OFFSET(Matrix!$H$1,$H549 - 1,0)</f>
        <v>Secure boot underpins the access control which protects the vehicle networks</v>
      </c>
      <c r="B549" s="67"/>
      <c r="C549" s="67"/>
      <c r="D549" s="67"/>
      <c r="E549" s="67"/>
      <c r="F549" s="68"/>
      <c r="G549" s="81"/>
      <c r="H549" s="40">
        <f>MATCH($A541,Matrix!$B$2:$B$70,0)+1</f>
        <v>51</v>
      </c>
    </row>
    <row r="550" spans="1:8" s="76" customFormat="1" ht="46.5" customHeight="1" thickBot="1" x14ac:dyDescent="0.3">
      <c r="A550" s="71"/>
      <c r="B550" s="71"/>
      <c r="C550" s="71"/>
      <c r="D550" s="71"/>
      <c r="E550" s="71"/>
      <c r="F550" s="71"/>
      <c r="G550" s="71"/>
      <c r="H550" s="71"/>
    </row>
    <row r="551" spans="1:8" s="39" customFormat="1" x14ac:dyDescent="0.25">
      <c r="A551" s="84" t="str">
        <f>Matrix!$B$1</f>
        <v>Ref #</v>
      </c>
      <c r="B551" s="85"/>
      <c r="C551" s="86" t="str">
        <f>Matrix!$C$1</f>
        <v>Security Controls</v>
      </c>
      <c r="D551" s="87"/>
      <c r="E551" s="86" t="str">
        <f>Matrix!$G$1</f>
        <v>Criticality:
High, Medium, or Low</v>
      </c>
      <c r="F551" s="87"/>
      <c r="G551" s="38" t="str">
        <f>Matrix!$E$1</f>
        <v xml:space="preserve">Public Requirements References/Descriptions </v>
      </c>
    </row>
    <row r="552" spans="1:8" s="40" customFormat="1" ht="15.75" customHeight="1" x14ac:dyDescent="0.25">
      <c r="A552" s="53" t="s">
        <v>110</v>
      </c>
      <c r="B552" s="54"/>
      <c r="C552" s="77" t="str" cm="1">
        <f t="array" aca="1" ref="C552" ca="1">OFFSET(Matrix!$C$1,$H552 - 1,0)</f>
        <v>Protecting Firmware on Devices</v>
      </c>
      <c r="D552" s="78"/>
      <c r="E552" s="77" t="str" cm="1">
        <f t="array" aca="1" ref="E552" ca="1">OFFSET(Matrix!$G$1, $H552 - 1,0)</f>
        <v>Low</v>
      </c>
      <c r="F552" s="78"/>
      <c r="G552" s="79" t="str" cm="1">
        <f t="array" aca="1" ref="G552" ca="1">OFFSET(Matrix!$E$1,$H552 - 1,0)</f>
        <v>NIST 800-53 SI-7 (12) - SOFTWARE, FIRMWARE, AND INFORMATION INTEGRITY | INTEGRITY VERIFICATION 
The organization requires that the integrity of [Assignment: organization-defined user-installed software] be verified prior to execution.
NIST 800-53 SI-7 (15) - SOFTWARE, FIRMWARE, AND INFORMATION INTEGRITY | CODE AUTHENTICATION 
The information system implements cryptographic mechanisms to authenticate [Assignment: organization-defined software or firmware components] prior to installation.
NIST 800-53 SC-3 - SECURITY FUNCTION ISOLATION
The information system isolates security functions from nonsecurity functions.</v>
      </c>
      <c r="H552" s="40">
        <f>MATCH($A552,Matrix!$B$2:$B$70,0)+1</f>
        <v>52</v>
      </c>
    </row>
    <row r="553" spans="1:8" s="40" customFormat="1" x14ac:dyDescent="0.25">
      <c r="A553" s="69" t="str">
        <f>Matrix!$A$1</f>
        <v>Applicable Component Categories</v>
      </c>
      <c r="B553" s="70"/>
      <c r="C553" s="70"/>
      <c r="D553" s="70"/>
      <c r="E553" s="70"/>
      <c r="F553" s="70"/>
      <c r="G553" s="80"/>
      <c r="H553" s="40">
        <f>MATCH($A552,Matrix!$B$2:$B$70,0)+1</f>
        <v>52</v>
      </c>
    </row>
    <row r="554" spans="1:8" s="40" customFormat="1" ht="76.5" customHeight="1" x14ac:dyDescent="0.25">
      <c r="A554" s="53" t="str" cm="1">
        <f t="array" aca="1" ref="A554" ca="1">OFFSET(Matrix!$A$1,$H554 - 1,0)</f>
        <v>Physical In-Cab Device;
Connectivity/Communications;</v>
      </c>
      <c r="B554" s="62"/>
      <c r="C554" s="62"/>
      <c r="D554" s="62"/>
      <c r="E554" s="62"/>
      <c r="F554" s="55"/>
      <c r="G554" s="80"/>
      <c r="H554" s="40">
        <f>MATCH($A552,Matrix!$B$2:$B$70,0)+1</f>
        <v>52</v>
      </c>
    </row>
    <row r="555" spans="1:8" s="40" customFormat="1" x14ac:dyDescent="0.25">
      <c r="A555" s="69" t="str">
        <f>Matrix!$D$1</f>
        <v>Requirement</v>
      </c>
      <c r="B555" s="70"/>
      <c r="C555" s="70"/>
      <c r="D555" s="70"/>
      <c r="E555" s="70"/>
      <c r="F555" s="70"/>
      <c r="G555" s="80"/>
      <c r="H555" s="40">
        <f>MATCH($A552,Matrix!$B$2:$B$70,0)+1</f>
        <v>52</v>
      </c>
    </row>
    <row r="556" spans="1:8" s="40" customFormat="1" ht="94.5" customHeight="1" x14ac:dyDescent="0.25">
      <c r="A556" s="53" t="str" cm="1">
        <f t="array" aca="1" ref="A556" ca="1">OFFSET(Matrix!$D$1,$H556 - 1,0)</f>
        <v>The vendor shall provide a means (and document the process) for customers to verify the firmware in their devices.</v>
      </c>
      <c r="B556" s="62"/>
      <c r="C556" s="62"/>
      <c r="D556" s="62"/>
      <c r="E556" s="62"/>
      <c r="F556" s="55"/>
      <c r="G556" s="80"/>
      <c r="H556" s="40">
        <f>MATCH($A552,Matrix!$B$2:$B$70,0)+1</f>
        <v>52</v>
      </c>
    </row>
    <row r="557" spans="1:8" s="40" customFormat="1" x14ac:dyDescent="0.25">
      <c r="A557" s="82" t="str">
        <f>Matrix!$F$1</f>
        <v xml:space="preserve">Verification: Inspection, Demonstration, Test, or Analysis </v>
      </c>
      <c r="B557" s="83"/>
      <c r="C557" s="83"/>
      <c r="D557" s="83"/>
      <c r="E557" s="83"/>
      <c r="F557" s="83"/>
      <c r="G557" s="80"/>
      <c r="H557" s="40">
        <f>MATCH($A552,Matrix!$B$2:$B$70,0)+1</f>
        <v>52</v>
      </c>
    </row>
    <row r="558" spans="1:8" s="40" customFormat="1" ht="94.5" customHeight="1" x14ac:dyDescent="0.25">
      <c r="A558" s="53" t="str" cm="1">
        <f t="array" aca="1" ref="A558" ca="1">OFFSET(Matrix!$F$1,$H558 - 1,0)</f>
        <v>Inspection of vendor documentation detailing the process of verifying the firmware on a device. Ensure that these steps can be executed by your (carrier) staff to gain your own assurance of device firmware state.</v>
      </c>
      <c r="B558" s="62"/>
      <c r="C558" s="62"/>
      <c r="D558" s="62"/>
      <c r="E558" s="62"/>
      <c r="F558" s="55"/>
      <c r="G558" s="80"/>
      <c r="H558" s="40">
        <f>MATCH($A552,Matrix!$B$2:$B$70,0)+1</f>
        <v>52</v>
      </c>
    </row>
    <row r="559" spans="1:8" s="40" customFormat="1" x14ac:dyDescent="0.25">
      <c r="A559" s="69" t="str">
        <f>Matrix!$H$1</f>
        <v>Remarks</v>
      </c>
      <c r="B559" s="70"/>
      <c r="C559" s="70"/>
      <c r="D559" s="70"/>
      <c r="E559" s="70"/>
      <c r="F559" s="70"/>
      <c r="G559" s="80"/>
      <c r="H559" s="40">
        <f>MATCH($A552,Matrix!$B$2:$B$70,0)+1</f>
        <v>52</v>
      </c>
    </row>
    <row r="560" spans="1:8" s="40" customFormat="1" ht="49.5" customHeight="1" thickBot="1" x14ac:dyDescent="0.3">
      <c r="A560" s="66" t="str" cm="1">
        <f t="array" aca="1" ref="A560" ca="1">OFFSET(Matrix!$H$1,$H560 - 1,0)</f>
        <v>Is a rare feature to find deployed and is nice-to-have over and above secure boot</v>
      </c>
      <c r="B560" s="67"/>
      <c r="C560" s="67"/>
      <c r="D560" s="67"/>
      <c r="E560" s="67"/>
      <c r="F560" s="68"/>
      <c r="G560" s="81"/>
      <c r="H560" s="40">
        <f>MATCH($A552,Matrix!$B$2:$B$70,0)+1</f>
        <v>52</v>
      </c>
    </row>
    <row r="561" spans="1:8" s="76" customFormat="1" ht="46.5" customHeight="1" thickBot="1" x14ac:dyDescent="0.3">
      <c r="A561" s="71"/>
      <c r="B561" s="71"/>
      <c r="C561" s="71"/>
      <c r="D561" s="71"/>
      <c r="E561" s="71"/>
      <c r="F561" s="71"/>
      <c r="G561" s="71"/>
      <c r="H561" s="71"/>
    </row>
    <row r="562" spans="1:8" s="39" customFormat="1" ht="17.25" customHeight="1" x14ac:dyDescent="0.25">
      <c r="A562" s="84" t="str">
        <f>Matrix!$B$1</f>
        <v>Ref #</v>
      </c>
      <c r="B562" s="85"/>
      <c r="C562" s="86" t="str">
        <f>Matrix!$C$1</f>
        <v>Security Controls</v>
      </c>
      <c r="D562" s="87"/>
      <c r="E562" s="86" t="str">
        <f>Matrix!$G$1</f>
        <v>Criticality:
High, Medium, or Low</v>
      </c>
      <c r="F562" s="87"/>
      <c r="G562" s="38" t="str">
        <f>Matrix!$E$1</f>
        <v xml:space="preserve">Public Requirements References/Descriptions </v>
      </c>
    </row>
    <row r="563" spans="1:8" s="40" customFormat="1" ht="15.75" customHeight="1" x14ac:dyDescent="0.25">
      <c r="A563" s="53" t="s">
        <v>113</v>
      </c>
      <c r="B563" s="54"/>
      <c r="C563" s="77" t="str" cm="1">
        <f t="array" aca="1" ref="C563" ca="1">OFFSET(Matrix!$C$1,$H563 - 1,0)</f>
        <v>Protecting Firmware on Devices</v>
      </c>
      <c r="D563" s="78"/>
      <c r="E563" s="77" t="str" cm="1">
        <f t="array" aca="1" ref="E563" ca="1">OFFSET(Matrix!$G$1, $H563 - 1,0)</f>
        <v>High</v>
      </c>
      <c r="F563" s="78"/>
      <c r="G563" s="79" t="str" cm="1">
        <f t="array" aca="1" ref="G563" ca="1">OFFSET(Matrix!$E$1,$H563 - 1,0)</f>
        <v>NIST 800-53 SI-16 – MEMORY PROTECTION 
The information system implements [Assignment: organization-defined security safeguards] to protect its memory from unauthorized code execution.
Cyber ITL Methodology – Safety Features
FMCSA GDL 22 Leverage security controls built in to the operating system</v>
      </c>
      <c r="H563" s="40">
        <f>MATCH($A563,Matrix!$B$2:$B$70,0)+1</f>
        <v>53</v>
      </c>
    </row>
    <row r="564" spans="1:8" s="40" customFormat="1" ht="17.25" customHeight="1" x14ac:dyDescent="0.25">
      <c r="A564" s="69" t="str">
        <f>Matrix!$A$1</f>
        <v>Applicable Component Categories</v>
      </c>
      <c r="B564" s="70"/>
      <c r="C564" s="70"/>
      <c r="D564" s="70"/>
      <c r="E564" s="70"/>
      <c r="F564" s="70"/>
      <c r="G564" s="80"/>
      <c r="H564" s="40">
        <f>MATCH($A563,Matrix!$B$2:$B$70,0)+1</f>
        <v>53</v>
      </c>
    </row>
    <row r="565" spans="1:8" s="40" customFormat="1" ht="76.5" customHeight="1" x14ac:dyDescent="0.25">
      <c r="A565" s="53" t="str" cm="1">
        <f t="array" aca="1" ref="A565" ca="1">OFFSET(Matrix!$A$1,$H565 - 1,0)</f>
        <v>Mobile App;
Physical In-Cab Device;
Connectivity/Communications;
Cloud or Back-end;</v>
      </c>
      <c r="B565" s="62"/>
      <c r="C565" s="62"/>
      <c r="D565" s="62"/>
      <c r="E565" s="62"/>
      <c r="F565" s="55"/>
      <c r="G565" s="80"/>
      <c r="H565" s="40">
        <f>MATCH($A563,Matrix!$B$2:$B$70,0)+1</f>
        <v>53</v>
      </c>
    </row>
    <row r="566" spans="1:8" s="40" customFormat="1" ht="17.25" customHeight="1" x14ac:dyDescent="0.25">
      <c r="A566" s="69" t="str">
        <f>Matrix!$D$1</f>
        <v>Requirement</v>
      </c>
      <c r="B566" s="70"/>
      <c r="C566" s="70"/>
      <c r="D566" s="70"/>
      <c r="E566" s="70"/>
      <c r="F566" s="70"/>
      <c r="G566" s="80"/>
      <c r="H566" s="40">
        <f>MATCH($A563,Matrix!$B$2:$B$70,0)+1</f>
        <v>53</v>
      </c>
    </row>
    <row r="567" spans="1:8" s="40" customFormat="1" ht="94.5" customHeight="1" x14ac:dyDescent="0.25">
      <c r="A567" s="53" t="str" cm="1">
        <f t="array" aca="1" ref="A567" ca="1">OFFSET(Matrix!$D$1,$H567 - 1,0)</f>
        <v>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B567" s="62"/>
      <c r="C567" s="62"/>
      <c r="D567" s="62"/>
      <c r="E567" s="62"/>
      <c r="F567" s="55"/>
      <c r="G567" s="80"/>
      <c r="H567" s="40">
        <f>MATCH($A563,Matrix!$B$2:$B$70,0)+1</f>
        <v>53</v>
      </c>
    </row>
    <row r="568" spans="1:8" s="40" customFormat="1" x14ac:dyDescent="0.25">
      <c r="A568" s="82" t="str">
        <f>Matrix!$F$1</f>
        <v xml:space="preserve">Verification: Inspection, Demonstration, Test, or Analysis </v>
      </c>
      <c r="B568" s="83"/>
      <c r="C568" s="83"/>
      <c r="D568" s="83"/>
      <c r="E568" s="83"/>
      <c r="F568" s="83"/>
      <c r="G568" s="80"/>
      <c r="H568" s="40">
        <f>MATCH($A563,Matrix!$B$2:$B$70,0)+1</f>
        <v>53</v>
      </c>
    </row>
    <row r="569" spans="1:8" s="40" customFormat="1" ht="139.5" customHeight="1" x14ac:dyDescent="0.25">
      <c r="A569" s="53" t="str" cm="1">
        <f t="array" aca="1" ref="A569" ca="1">OFFSET(Matrix!$F$1,$H569 - 1,0)</f>
        <v>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v>
      </c>
      <c r="B569" s="62"/>
      <c r="C569" s="62"/>
      <c r="D569" s="62"/>
      <c r="E569" s="62"/>
      <c r="F569" s="55"/>
      <c r="G569" s="80"/>
      <c r="H569" s="40">
        <f>MATCH($A563,Matrix!$B$2:$B$70,0)+1</f>
        <v>53</v>
      </c>
    </row>
    <row r="570" spans="1:8" s="40" customFormat="1" ht="17.25" customHeight="1" x14ac:dyDescent="0.25">
      <c r="A570" s="69" t="str">
        <f>Matrix!$H$1</f>
        <v>Remarks</v>
      </c>
      <c r="B570" s="70"/>
      <c r="C570" s="70"/>
      <c r="D570" s="70"/>
      <c r="E570" s="70"/>
      <c r="F570" s="70"/>
      <c r="G570" s="80"/>
      <c r="H570" s="40">
        <f>MATCH($A563,Matrix!$B$2:$B$70,0)+1</f>
        <v>53</v>
      </c>
    </row>
    <row r="571" spans="1:8" s="40" customFormat="1" ht="49.5" customHeight="1" thickBot="1" x14ac:dyDescent="0.3">
      <c r="A571" s="66" t="str" cm="1">
        <f t="array" aca="1" ref="A571" ca="1">OFFSET(Matrix!$H$1,$H571 - 1,0)</f>
        <v xml:space="preserve"> Without any of these, exploitation is trivial</v>
      </c>
      <c r="B571" s="67"/>
      <c r="C571" s="67"/>
      <c r="D571" s="67"/>
      <c r="E571" s="67"/>
      <c r="F571" s="68"/>
      <c r="G571" s="81"/>
      <c r="H571" s="40">
        <f>MATCH($A563,Matrix!$B$2:$B$70,0)+1</f>
        <v>53</v>
      </c>
    </row>
    <row r="572" spans="1:8" s="76" customFormat="1" ht="46.5" customHeight="1" thickBot="1" x14ac:dyDescent="0.3">
      <c r="A572" s="71"/>
      <c r="B572" s="71"/>
      <c r="C572" s="71"/>
      <c r="D572" s="71"/>
      <c r="E572" s="71"/>
      <c r="F572" s="71"/>
      <c r="G572" s="71"/>
      <c r="H572" s="71"/>
    </row>
    <row r="573" spans="1:8" s="39" customFormat="1" ht="17.25" customHeight="1" x14ac:dyDescent="0.25">
      <c r="A573" s="84" t="str">
        <f>Matrix!$B$1</f>
        <v>Ref #</v>
      </c>
      <c r="B573" s="85"/>
      <c r="C573" s="86" t="str">
        <f>Matrix!$C$1</f>
        <v>Security Controls</v>
      </c>
      <c r="D573" s="87"/>
      <c r="E573" s="86" t="str">
        <f>Matrix!$G$1</f>
        <v>Criticality:
High, Medium, or Low</v>
      </c>
      <c r="F573" s="87"/>
      <c r="G573" s="38" t="str">
        <f>Matrix!$E$1</f>
        <v xml:space="preserve">Public Requirements References/Descriptions </v>
      </c>
    </row>
    <row r="574" spans="1:8" s="40" customFormat="1" ht="15.75" customHeight="1" x14ac:dyDescent="0.25">
      <c r="A574" s="53" t="s">
        <v>345</v>
      </c>
      <c r="B574" s="54"/>
      <c r="C574" s="77" t="str" cm="1">
        <f t="array" aca="1" ref="C574" ca="1">OFFSET(Matrix!$C$1,$H574 - 1,0)</f>
        <v>Protecting Firmware on Devices</v>
      </c>
      <c r="D574" s="78"/>
      <c r="E574" s="77" t="str" cm="1">
        <f t="array" aca="1" ref="E574" ca="1">OFFSET(Matrix!$G$1, $H574 - 1,0)</f>
        <v>Medium</v>
      </c>
      <c r="F574" s="78"/>
      <c r="G574" s="79" t="str" cm="1">
        <f t="array" aca="1" ref="G574" ca="1">OFFSET(Matrix!$E$1,$H574 - 1,0)</f>
        <v xml:space="preserve">[GDL 26] Filter input to any device or interface that gets digitally processed.
</v>
      </c>
      <c r="H574" s="40">
        <f>MATCH($A574,Matrix!$B$2:$B$70,0)+1</f>
        <v>54</v>
      </c>
    </row>
    <row r="575" spans="1:8" s="40" customFormat="1" ht="17.25" customHeight="1" x14ac:dyDescent="0.25">
      <c r="A575" s="69" t="str">
        <f>Matrix!$A$1</f>
        <v>Applicable Component Categories</v>
      </c>
      <c r="B575" s="70"/>
      <c r="C575" s="70"/>
      <c r="D575" s="70"/>
      <c r="E575" s="70"/>
      <c r="F575" s="70"/>
      <c r="G575" s="80"/>
      <c r="H575" s="40">
        <f>MATCH($A574,Matrix!$B$2:$B$70,0)+1</f>
        <v>54</v>
      </c>
    </row>
    <row r="576" spans="1:8" s="40" customFormat="1" ht="76.5" customHeight="1" x14ac:dyDescent="0.25">
      <c r="A576" s="53" t="str" cm="1">
        <f t="array" aca="1" ref="A576" ca="1">OFFSET(Matrix!$A$1,$H576 - 1,0)</f>
        <v>Mobile App;
Physical In-Cab Device;
Connectivity/Communications;
Cloud or Back-end;</v>
      </c>
      <c r="B576" s="62"/>
      <c r="C576" s="62"/>
      <c r="D576" s="62"/>
      <c r="E576" s="62"/>
      <c r="F576" s="55"/>
      <c r="G576" s="80"/>
      <c r="H576" s="40">
        <f>MATCH($A574,Matrix!$B$2:$B$70,0)+1</f>
        <v>54</v>
      </c>
    </row>
    <row r="577" spans="1:8" s="40" customFormat="1" ht="17.25" customHeight="1" x14ac:dyDescent="0.25">
      <c r="A577" s="69" t="str">
        <f>Matrix!$D$1</f>
        <v>Requirement</v>
      </c>
      <c r="B577" s="70"/>
      <c r="C577" s="70"/>
      <c r="D577" s="70"/>
      <c r="E577" s="70"/>
      <c r="F577" s="70"/>
      <c r="G577" s="80"/>
      <c r="H577" s="40">
        <f>MATCH($A574,Matrix!$B$2:$B$70,0)+1</f>
        <v>54</v>
      </c>
    </row>
    <row r="578" spans="1:8" s="40" customFormat="1" ht="94.5" customHeight="1" x14ac:dyDescent="0.25">
      <c r="A578" s="53" t="str" cm="1">
        <f t="array" aca="1" ref="A578" ca="1">OFFSET(Matrix!$D$1,$H578 - 1,0)</f>
        <v>The vendor shall use the techniques of sanitizing/filtering inputs, segmenting memory spaces of input parsers from other execution and/or using provably correct or memory safe languages for input processing.</v>
      </c>
      <c r="B578" s="62"/>
      <c r="C578" s="62"/>
      <c r="D578" s="62"/>
      <c r="E578" s="62"/>
      <c r="F578" s="55"/>
      <c r="G578" s="80"/>
      <c r="H578" s="40">
        <f>MATCH($A574,Matrix!$B$2:$B$70,0)+1</f>
        <v>54</v>
      </c>
    </row>
    <row r="579" spans="1:8" s="40" customFormat="1" x14ac:dyDescent="0.25">
      <c r="A579" s="82" t="str">
        <f>Matrix!$F$1</f>
        <v xml:space="preserve">Verification: Inspection, Demonstration, Test, or Analysis </v>
      </c>
      <c r="B579" s="83"/>
      <c r="C579" s="83"/>
      <c r="D579" s="83"/>
      <c r="E579" s="83"/>
      <c r="F579" s="83"/>
      <c r="G579" s="80"/>
      <c r="H579" s="40">
        <f>MATCH($A574,Matrix!$B$2:$B$70,0)+1</f>
        <v>54</v>
      </c>
    </row>
    <row r="580" spans="1:8" s="40" customFormat="1" ht="139.5" customHeight="1" x14ac:dyDescent="0.25">
      <c r="A580" s="53" t="str" cm="1">
        <f t="array" aca="1" ref="A580" ca="1">OFFSET(Matrix!$F$1,$H580 - 1,0)</f>
        <v>Inspection of vendor documentation detailing the filtering performed on inputs to the software.</v>
      </c>
      <c r="B580" s="62"/>
      <c r="C580" s="62"/>
      <c r="D580" s="62"/>
      <c r="E580" s="62"/>
      <c r="F580" s="55"/>
      <c r="G580" s="80"/>
      <c r="H580" s="40">
        <f>MATCH($A574,Matrix!$B$2:$B$70,0)+1</f>
        <v>54</v>
      </c>
    </row>
    <row r="581" spans="1:8" s="40" customFormat="1" ht="17.25" customHeight="1" x14ac:dyDescent="0.25">
      <c r="A581" s="69" t="str">
        <f>Matrix!$H$1</f>
        <v>Remarks</v>
      </c>
      <c r="B581" s="70"/>
      <c r="C581" s="70"/>
      <c r="D581" s="70"/>
      <c r="E581" s="70"/>
      <c r="F581" s="70"/>
      <c r="G581" s="80"/>
      <c r="H581" s="40">
        <f>MATCH($A574,Matrix!$B$2:$B$70,0)+1</f>
        <v>54</v>
      </c>
    </row>
    <row r="582" spans="1:8" s="40" customFormat="1" ht="49.5" customHeight="1" thickBot="1" x14ac:dyDescent="0.3">
      <c r="A582" s="66" cm="1">
        <f t="array" aca="1" ref="A582" ca="1">OFFSET(Matrix!$H$1,$H582 - 1,0)</f>
        <v>0</v>
      </c>
      <c r="B582" s="67"/>
      <c r="C582" s="67"/>
      <c r="D582" s="67"/>
      <c r="E582" s="67"/>
      <c r="F582" s="68"/>
      <c r="G582" s="81"/>
      <c r="H582" s="40">
        <f>MATCH($A574,Matrix!$B$2:$B$70,0)+1</f>
        <v>54</v>
      </c>
    </row>
    <row r="583" spans="1:8" s="76" customFormat="1" ht="46.5" customHeight="1" thickBot="1" x14ac:dyDescent="0.3">
      <c r="A583" s="71"/>
      <c r="B583" s="71"/>
      <c r="C583" s="71"/>
      <c r="D583" s="71"/>
      <c r="E583" s="71"/>
      <c r="F583" s="71"/>
      <c r="G583" s="71"/>
      <c r="H583" s="71"/>
    </row>
    <row r="584" spans="1:8" s="39" customFormat="1" x14ac:dyDescent="0.25">
      <c r="A584" s="84" t="str">
        <f>Matrix!$B$1</f>
        <v>Ref #</v>
      </c>
      <c r="B584" s="85"/>
      <c r="C584" s="86" t="str">
        <f>Matrix!$C$1</f>
        <v>Security Controls</v>
      </c>
      <c r="D584" s="87"/>
      <c r="E584" s="86" t="str">
        <f>Matrix!$G$1</f>
        <v>Criticality:
High, Medium, or Low</v>
      </c>
      <c r="F584" s="87"/>
      <c r="G584" s="38" t="str">
        <f>Matrix!$E$1</f>
        <v xml:space="preserve">Public Requirements References/Descriptions </v>
      </c>
    </row>
    <row r="585" spans="1:8" s="40" customFormat="1" ht="15.75" customHeight="1" x14ac:dyDescent="0.25">
      <c r="A585" s="53" t="s">
        <v>114</v>
      </c>
      <c r="B585" s="54"/>
      <c r="C585" s="77" t="str" cm="1">
        <f t="array" aca="1" ref="C585" ca="1">OFFSET(Matrix!$C$1,$H585 - 1,0)</f>
        <v>Protecting Firmware on Devices</v>
      </c>
      <c r="D585" s="78"/>
      <c r="E585" s="77" t="str" cm="1">
        <f t="array" aca="1" ref="E585" ca="1">OFFSET(Matrix!$G$1, $H585 - 1,0)</f>
        <v>Medium</v>
      </c>
      <c r="F585" s="78"/>
      <c r="G585" s="79" t="str" cm="1">
        <f t="array" aca="1" ref="G585" ca="1">OFFSET(Matrix!$E$1,$H585 - 1,0)</f>
        <v>NIST 800-53 SI-17 - FAIL-SAFE PROCEDURES 
The information system implements [Assignment: organization-defined fail-safe procedures] when [Assignment: organization-defined failure conditions occur].
NIST 800-53 SC-24 – FAIL IN KNOWN STATE
The information system fails to a [Assignment: organization-defined known-state] for [Assignment: organization-defined types of failures] preserving [Assignment: organization-defined system state information] in failure.
CTIA ICCTP 5.17 Design-In Features “Fail Secure”
FMCSA GDL 4 Security problems will happen; fail safely</v>
      </c>
      <c r="H585" s="40">
        <f>MATCH($A585,Matrix!$B$2:$B$70,0)+1</f>
        <v>55</v>
      </c>
    </row>
    <row r="586" spans="1:8" s="40" customFormat="1" x14ac:dyDescent="0.25">
      <c r="A586" s="69" t="str">
        <f>Matrix!$A$1</f>
        <v>Applicable Component Categories</v>
      </c>
      <c r="B586" s="70"/>
      <c r="C586" s="70"/>
      <c r="D586" s="70"/>
      <c r="E586" s="70"/>
      <c r="F586" s="70"/>
      <c r="G586" s="80"/>
      <c r="H586" s="40">
        <f>MATCH($A585,Matrix!$B$2:$B$70,0)+1</f>
        <v>55</v>
      </c>
    </row>
    <row r="587" spans="1:8" s="40" customFormat="1" ht="76.5" customHeight="1" x14ac:dyDescent="0.25">
      <c r="A587" s="53" t="str" cm="1">
        <f t="array" aca="1" ref="A587" ca="1">OFFSET(Matrix!$A$1,$H587 - 1,0)</f>
        <v>Mobile App;
Physical In-Cab Device;
Connectivity/Communications;
Cloud or Back-end;</v>
      </c>
      <c r="B587" s="62"/>
      <c r="C587" s="62"/>
      <c r="D587" s="62"/>
      <c r="E587" s="62"/>
      <c r="F587" s="55"/>
      <c r="G587" s="80"/>
      <c r="H587" s="40">
        <f>MATCH($A585,Matrix!$B$2:$B$70,0)+1</f>
        <v>55</v>
      </c>
    </row>
    <row r="588" spans="1:8" s="40" customFormat="1" x14ac:dyDescent="0.25">
      <c r="A588" s="69" t="str">
        <f>Matrix!$D$1</f>
        <v>Requirement</v>
      </c>
      <c r="B588" s="70"/>
      <c r="C588" s="70"/>
      <c r="D588" s="70"/>
      <c r="E588" s="70"/>
      <c r="F588" s="70"/>
      <c r="G588" s="80"/>
      <c r="H588" s="40">
        <f>MATCH($A585,Matrix!$B$2:$B$70,0)+1</f>
        <v>55</v>
      </c>
    </row>
    <row r="589" spans="1:8" s="40" customFormat="1" ht="94.5" customHeight="1" x14ac:dyDescent="0.25">
      <c r="A589" s="53" t="str" cm="1">
        <f t="array" aca="1" ref="A589" ca="1">OFFSET(Matrix!$D$1,$H589 - 1,0)</f>
        <v>The vendor shall design security components that fail-secure to protect integrity of systems and data.</v>
      </c>
      <c r="B589" s="62"/>
      <c r="C589" s="62"/>
      <c r="D589" s="62"/>
      <c r="E589" s="62"/>
      <c r="F589" s="55"/>
      <c r="G589" s="80"/>
      <c r="H589" s="40">
        <f>MATCH($A585,Matrix!$B$2:$B$70,0)+1</f>
        <v>55</v>
      </c>
    </row>
    <row r="590" spans="1:8" s="40" customFormat="1" x14ac:dyDescent="0.25">
      <c r="A590" s="82" t="str">
        <f>Matrix!$F$1</f>
        <v xml:space="preserve">Verification: Inspection, Demonstration, Test, or Analysis </v>
      </c>
      <c r="B590" s="83"/>
      <c r="C590" s="83"/>
      <c r="D590" s="83"/>
      <c r="E590" s="83"/>
      <c r="F590" s="83"/>
      <c r="G590" s="80"/>
      <c r="H590" s="40">
        <f>MATCH($A585,Matrix!$B$2:$B$70,0)+1</f>
        <v>55</v>
      </c>
    </row>
    <row r="591" spans="1:8" s="40" customFormat="1" ht="94.5" customHeight="1" x14ac:dyDescent="0.25">
      <c r="A591" s="53" t="str" cm="1">
        <f t="array" aca="1" ref="A591" ca="1">OFFSET(Matrix!$F$1,$H591 - 1,0)</f>
        <v>Inspection of vendor documentation detailing how software components and the systems are designed to fail-secure.</v>
      </c>
      <c r="B591" s="62"/>
      <c r="C591" s="62"/>
      <c r="D591" s="62"/>
      <c r="E591" s="62"/>
      <c r="F591" s="55"/>
      <c r="G591" s="80"/>
      <c r="H591" s="40">
        <f>MATCH($A585,Matrix!$B$2:$B$70,0)+1</f>
        <v>55</v>
      </c>
    </row>
    <row r="592" spans="1:8" s="40" customFormat="1" x14ac:dyDescent="0.25">
      <c r="A592" s="69" t="str">
        <f>Matrix!$H$1</f>
        <v>Remarks</v>
      </c>
      <c r="B592" s="70"/>
      <c r="C592" s="70"/>
      <c r="D592" s="70"/>
      <c r="E592" s="70"/>
      <c r="F592" s="70"/>
      <c r="G592" s="80"/>
      <c r="H592" s="40">
        <f>MATCH($A585,Matrix!$B$2:$B$70,0)+1</f>
        <v>55</v>
      </c>
    </row>
    <row r="593" spans="1:8" s="40" customFormat="1" ht="49.5" customHeight="1" thickBot="1" x14ac:dyDescent="0.3">
      <c r="A593" s="66" t="str" cm="1">
        <f t="array" aca="1" ref="A593" ca="1">OFFSET(Matrix!$H$1,$H593 - 1,0)</f>
        <v>-</v>
      </c>
      <c r="B593" s="67"/>
      <c r="C593" s="67"/>
      <c r="D593" s="67"/>
      <c r="E593" s="67"/>
      <c r="F593" s="68"/>
      <c r="G593" s="81"/>
      <c r="H593" s="40">
        <f>MATCH($A585,Matrix!$B$2:$B$70,0)+1</f>
        <v>55</v>
      </c>
    </row>
    <row r="594" spans="1:8" s="76" customFormat="1" ht="46.5" customHeight="1" thickBot="1" x14ac:dyDescent="0.3">
      <c r="A594" s="71"/>
      <c r="B594" s="71"/>
      <c r="C594" s="71"/>
      <c r="D594" s="71"/>
      <c r="E594" s="71"/>
      <c r="F594" s="71"/>
      <c r="G594" s="71"/>
      <c r="H594" s="71"/>
    </row>
    <row r="595" spans="1:8" s="39" customFormat="1" ht="17.25" customHeight="1" x14ac:dyDescent="0.25">
      <c r="A595" s="84" t="str">
        <f>Matrix!$B$1</f>
        <v>Ref #</v>
      </c>
      <c r="B595" s="85"/>
      <c r="C595" s="86" t="str">
        <f>Matrix!$C$1</f>
        <v>Security Controls</v>
      </c>
      <c r="D595" s="87"/>
      <c r="E595" s="86" t="str">
        <f>Matrix!$G$1</f>
        <v>Criticality:
High, Medium, or Low</v>
      </c>
      <c r="F595" s="87"/>
      <c r="G595" s="38" t="str">
        <f>Matrix!$E$1</f>
        <v xml:space="preserve">Public Requirements References/Descriptions </v>
      </c>
    </row>
    <row r="596" spans="1:8" s="40" customFormat="1" ht="15.75" customHeight="1" x14ac:dyDescent="0.25">
      <c r="A596" s="53" t="s">
        <v>117</v>
      </c>
      <c r="B596" s="54"/>
      <c r="C596" s="77" t="str" cm="1">
        <f t="array" aca="1" ref="C596" ca="1">OFFSET(Matrix!$C$1,$H596 - 1,0)</f>
        <v>Protecting Firmware on Devices</v>
      </c>
      <c r="D596" s="78"/>
      <c r="E596" s="77" t="str" cm="1">
        <f t="array" aca="1" ref="E596" ca="1">OFFSET(Matrix!$G$1, $H596 - 1,0)</f>
        <v>Low</v>
      </c>
      <c r="F596" s="78"/>
      <c r="G596" s="79" t="str" cm="1">
        <f t="array" aca="1" ref="G596" ca="1">OFFSET(Matrix!$E$1,$H596 - 1,0)</f>
        <v>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v>
      </c>
      <c r="H596" s="40">
        <f>MATCH($A596,Matrix!$B$2:$B$70,0)+1</f>
        <v>56</v>
      </c>
    </row>
    <row r="597" spans="1:8" s="40" customFormat="1" ht="17.25" customHeight="1" x14ac:dyDescent="0.25">
      <c r="A597" s="69" t="str">
        <f>Matrix!$A$1</f>
        <v>Applicable Component Categories</v>
      </c>
      <c r="B597" s="70"/>
      <c r="C597" s="70"/>
      <c r="D597" s="70"/>
      <c r="E597" s="70"/>
      <c r="F597" s="70"/>
      <c r="G597" s="80"/>
      <c r="H597" s="40">
        <f>MATCH($A596,Matrix!$B$2:$B$70,0)+1</f>
        <v>56</v>
      </c>
    </row>
    <row r="598" spans="1:8" s="40" customFormat="1" ht="76.5" customHeight="1" x14ac:dyDescent="0.25">
      <c r="A598" s="53" t="str" cm="1">
        <f t="array" aca="1" ref="A598" ca="1">OFFSET(Matrix!$A$1,$H598 - 1,0)</f>
        <v>Mobile App;
Physical In-Cab Device;
Connectivity/Communications;
Cloud or Back-end;</v>
      </c>
      <c r="B598" s="62"/>
      <c r="C598" s="62"/>
      <c r="D598" s="62"/>
      <c r="E598" s="62"/>
      <c r="F598" s="55"/>
      <c r="G598" s="80"/>
      <c r="H598" s="40">
        <f>MATCH($A596,Matrix!$B$2:$B$70,0)+1</f>
        <v>56</v>
      </c>
    </row>
    <row r="599" spans="1:8" s="40" customFormat="1" ht="17.25" customHeight="1" x14ac:dyDescent="0.25">
      <c r="A599" s="69" t="str">
        <f>Matrix!$D$1</f>
        <v>Requirement</v>
      </c>
      <c r="B599" s="70"/>
      <c r="C599" s="70"/>
      <c r="D599" s="70"/>
      <c r="E599" s="70"/>
      <c r="F599" s="70"/>
      <c r="G599" s="80"/>
      <c r="H599" s="40">
        <f>MATCH($A596,Matrix!$B$2:$B$70,0)+1</f>
        <v>56</v>
      </c>
    </row>
    <row r="600" spans="1:8" s="40" customFormat="1" ht="94.5" customHeight="1" x14ac:dyDescent="0.25">
      <c r="A600" s="53" t="str" cm="1">
        <f t="array" aca="1" ref="A600" ca="1">OFFSET(Matrix!$D$1,$H600 - 1,0)</f>
        <v>The vendor shall utilize protective mechanisms to protect components from unauthorized runtime/volatile modification of code.</v>
      </c>
      <c r="B600" s="62"/>
      <c r="C600" s="62"/>
      <c r="D600" s="62"/>
      <c r="E600" s="62"/>
      <c r="F600" s="55"/>
      <c r="G600" s="80"/>
      <c r="H600" s="40">
        <f>MATCH($A596,Matrix!$B$2:$B$70,0)+1</f>
        <v>56</v>
      </c>
    </row>
    <row r="601" spans="1:8" s="40" customFormat="1" x14ac:dyDescent="0.25">
      <c r="A601" s="82" t="str">
        <f>Matrix!$F$1</f>
        <v xml:space="preserve">Verification: Inspection, Demonstration, Test, or Analysis </v>
      </c>
      <c r="B601" s="83"/>
      <c r="C601" s="83"/>
      <c r="D601" s="83"/>
      <c r="E601" s="83"/>
      <c r="F601" s="83"/>
      <c r="G601" s="80"/>
      <c r="H601" s="40">
        <f>MATCH($A596,Matrix!$B$2:$B$70,0)+1</f>
        <v>56</v>
      </c>
    </row>
    <row r="602" spans="1:8" s="40" customFormat="1" ht="104.25" customHeight="1" x14ac:dyDescent="0.25">
      <c r="A602" s="53" t="str" cm="1">
        <f t="array" aca="1" ref="A602" ca="1">OFFSET(Matrix!$F$1,$H602 - 1,0)</f>
        <v>Inspection of vendor documentation detailing the operation of software protections for prevent the runtime modification of code.</v>
      </c>
      <c r="B602" s="62"/>
      <c r="C602" s="62"/>
      <c r="D602" s="62"/>
      <c r="E602" s="62"/>
      <c r="F602" s="55"/>
      <c r="G602" s="80"/>
      <c r="H602" s="40">
        <f>MATCH($A596,Matrix!$B$2:$B$70,0)+1</f>
        <v>56</v>
      </c>
    </row>
    <row r="603" spans="1:8" s="40" customFormat="1" ht="17.25" customHeight="1" x14ac:dyDescent="0.25">
      <c r="A603" s="69" t="str">
        <f>Matrix!$H$1</f>
        <v>Remarks</v>
      </c>
      <c r="B603" s="70"/>
      <c r="C603" s="70"/>
      <c r="D603" s="70"/>
      <c r="E603" s="70"/>
      <c r="F603" s="70"/>
      <c r="G603" s="80"/>
      <c r="H603" s="40">
        <f>MATCH($A596,Matrix!$B$2:$B$70,0)+1</f>
        <v>56</v>
      </c>
    </row>
    <row r="604" spans="1:8" s="40" customFormat="1" ht="72" customHeight="1" thickBot="1" x14ac:dyDescent="0.3">
      <c r="A604" s="66" t="str" cm="1">
        <f t="array" aca="1" ref="A604" ca="1">OFFSET(Matrix!$H$1,$H604 - 1,0)</f>
        <v xml:space="preserve"> Not well defined enough to make this of critical importance to TSPs or carriers</v>
      </c>
      <c r="B604" s="67"/>
      <c r="C604" s="67"/>
      <c r="D604" s="67"/>
      <c r="E604" s="67"/>
      <c r="F604" s="68"/>
      <c r="G604" s="81"/>
      <c r="H604" s="40">
        <f>MATCH($A596,Matrix!$B$2:$B$70,0)+1</f>
        <v>56</v>
      </c>
    </row>
    <row r="605" spans="1:8" s="76" customFormat="1" ht="46.5" customHeight="1" thickBot="1" x14ac:dyDescent="0.3">
      <c r="A605" s="71"/>
      <c r="B605" s="71"/>
      <c r="C605" s="71"/>
      <c r="D605" s="71"/>
      <c r="E605" s="71"/>
      <c r="F605" s="71"/>
      <c r="G605" s="71"/>
      <c r="H605" s="71"/>
    </row>
    <row r="606" spans="1:8" s="39" customFormat="1" x14ac:dyDescent="0.25">
      <c r="A606" s="84" t="str">
        <f>Matrix!$B$1</f>
        <v>Ref #</v>
      </c>
      <c r="B606" s="85"/>
      <c r="C606" s="86" t="str">
        <f>Matrix!$C$1</f>
        <v>Security Controls</v>
      </c>
      <c r="D606" s="87"/>
      <c r="E606" s="86" t="str">
        <f>Matrix!$G$1</f>
        <v>Criticality:
High, Medium, or Low</v>
      </c>
      <c r="F606" s="87"/>
      <c r="G606" s="38" t="str">
        <f>Matrix!$E$1</f>
        <v xml:space="preserve">Public Requirements References/Descriptions </v>
      </c>
    </row>
    <row r="607" spans="1:8" s="40" customFormat="1" ht="15.75" customHeight="1" x14ac:dyDescent="0.25">
      <c r="A607" s="53" t="s">
        <v>120</v>
      </c>
      <c r="B607" s="54"/>
      <c r="C607" s="77" t="str" cm="1">
        <f t="array" aca="1" ref="C607" ca="1">OFFSET(Matrix!$C$1,$H607 - 1,0)</f>
        <v>Vulnerability Management</v>
      </c>
      <c r="D607" s="78"/>
      <c r="E607" s="77" t="str" cm="1">
        <f t="array" aca="1" ref="E607" ca="1">OFFSET(Matrix!$G$1, $H607 - 1,0)</f>
        <v>Medium</v>
      </c>
      <c r="F607" s="78"/>
      <c r="G607" s="79" t="str" cm="1">
        <f t="array" aca="1" ref="G607" ca="1">OFFSET(Matrix!$E$1,$H607 - 1,0)</f>
        <v>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v>
      </c>
      <c r="H607" s="40">
        <f>MATCH($A607,Matrix!$B$2:$B$70,0)+1</f>
        <v>57</v>
      </c>
    </row>
    <row r="608" spans="1:8" s="40" customFormat="1" x14ac:dyDescent="0.25">
      <c r="A608" s="69" t="str">
        <f>Matrix!$A$1</f>
        <v>Applicable Component Categories</v>
      </c>
      <c r="B608" s="70"/>
      <c r="C608" s="70"/>
      <c r="D608" s="70"/>
      <c r="E608" s="70"/>
      <c r="F608" s="70"/>
      <c r="G608" s="80"/>
      <c r="H608" s="40">
        <f>MATCH($A607,Matrix!$B$2:$B$70,0)+1</f>
        <v>57</v>
      </c>
    </row>
    <row r="609" spans="1:8" s="40" customFormat="1" ht="76.5" customHeight="1" x14ac:dyDescent="0.25">
      <c r="A609" s="53" t="str" cm="1">
        <f t="array" aca="1" ref="A609" ca="1">OFFSET(Matrix!$A$1,$H609 - 1,0)</f>
        <v>Mobile App;
Physical In-Cab Device;
Connectivity/Communications;
Cloud or Back-end;</v>
      </c>
      <c r="B609" s="62"/>
      <c r="C609" s="62"/>
      <c r="D609" s="62"/>
      <c r="E609" s="62"/>
      <c r="F609" s="55"/>
      <c r="G609" s="80"/>
      <c r="H609" s="40">
        <f>MATCH($A607,Matrix!$B$2:$B$70,0)+1</f>
        <v>57</v>
      </c>
    </row>
    <row r="610" spans="1:8" s="40" customFormat="1" x14ac:dyDescent="0.25">
      <c r="A610" s="69" t="str">
        <f>Matrix!$D$1</f>
        <v>Requirement</v>
      </c>
      <c r="B610" s="70"/>
      <c r="C610" s="70"/>
      <c r="D610" s="70"/>
      <c r="E610" s="70"/>
      <c r="F610" s="70"/>
      <c r="G610" s="80"/>
      <c r="H610" s="40">
        <f>MATCH($A607,Matrix!$B$2:$B$70,0)+1</f>
        <v>57</v>
      </c>
    </row>
    <row r="611" spans="1:8" s="40" customFormat="1" ht="111.75" customHeight="1" x14ac:dyDescent="0.25">
      <c r="A611" s="53" t="str" cm="1">
        <f t="array" aca="1" ref="A611" ca="1">OFFSET(Matrix!$D$1,$H611 - 1,0)</f>
        <v>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B611" s="62"/>
      <c r="C611" s="62"/>
      <c r="D611" s="62"/>
      <c r="E611" s="62"/>
      <c r="F611" s="55"/>
      <c r="G611" s="80"/>
      <c r="H611" s="40">
        <f>MATCH($A607,Matrix!$B$2:$B$70,0)+1</f>
        <v>57</v>
      </c>
    </row>
    <row r="612" spans="1:8" s="40" customFormat="1" x14ac:dyDescent="0.25">
      <c r="A612" s="82" t="str">
        <f>Matrix!$F$1</f>
        <v xml:space="preserve">Verification: Inspection, Demonstration, Test, or Analysis </v>
      </c>
      <c r="B612" s="83"/>
      <c r="C612" s="83"/>
      <c r="D612" s="83"/>
      <c r="E612" s="83"/>
      <c r="F612" s="83"/>
      <c r="G612" s="80"/>
      <c r="H612" s="40">
        <f>MATCH($A607,Matrix!$B$2:$B$70,0)+1</f>
        <v>57</v>
      </c>
    </row>
    <row r="613" spans="1:8" s="40" customFormat="1" ht="94.5" customHeight="1" x14ac:dyDescent="0.25">
      <c r="A613" s="53" t="str" cm="1">
        <f t="array" aca="1" ref="A613" ca="1">OFFSET(Matrix!$F$1,$H613 - 1,0)</f>
        <v>Demonstration, by vendor, that disclosure instructions are published on their public website and are readily accessible.
Demonstration, by vendor, of an active security@[vendor domain] email, that will provide a known contact point for disclosure.</v>
      </c>
      <c r="B613" s="62"/>
      <c r="C613" s="62"/>
      <c r="D613" s="62"/>
      <c r="E613" s="62"/>
      <c r="F613" s="55"/>
      <c r="G613" s="80"/>
      <c r="H613" s="40">
        <f>MATCH($A607,Matrix!$B$2:$B$70,0)+1</f>
        <v>57</v>
      </c>
    </row>
    <row r="614" spans="1:8" s="40" customFormat="1" x14ac:dyDescent="0.25">
      <c r="A614" s="69" t="str">
        <f>Matrix!$H$1</f>
        <v>Remarks</v>
      </c>
      <c r="B614" s="70"/>
      <c r="C614" s="70"/>
      <c r="D614" s="70"/>
      <c r="E614" s="70"/>
      <c r="F614" s="70"/>
      <c r="G614" s="80"/>
      <c r="H614" s="40">
        <f>MATCH($A607,Matrix!$B$2:$B$70,0)+1</f>
        <v>57</v>
      </c>
    </row>
    <row r="615" spans="1:8" s="40" customFormat="1" ht="69.75" customHeight="1" thickBot="1" x14ac:dyDescent="0.3">
      <c r="A615" s="66" t="str" cm="1">
        <f t="array" aca="1" ref="A615" ca="1">OFFSET(Matrix!$H$1,$H615 - 1,0)</f>
        <v>-</v>
      </c>
      <c r="B615" s="67"/>
      <c r="C615" s="67"/>
      <c r="D615" s="67"/>
      <c r="E615" s="67"/>
      <c r="F615" s="68"/>
      <c r="G615" s="81"/>
      <c r="H615" s="40">
        <f>MATCH($A607,Matrix!$B$2:$B$70,0)+1</f>
        <v>57</v>
      </c>
    </row>
    <row r="616" spans="1:8" s="76" customFormat="1" ht="46.5" customHeight="1" thickBot="1" x14ac:dyDescent="0.3">
      <c r="A616" s="71"/>
      <c r="B616" s="71"/>
      <c r="C616" s="71"/>
      <c r="D616" s="71"/>
      <c r="E616" s="71"/>
      <c r="F616" s="71"/>
      <c r="G616" s="71"/>
      <c r="H616" s="71"/>
    </row>
    <row r="617" spans="1:8" s="39" customFormat="1" ht="17.25" customHeight="1" x14ac:dyDescent="0.25">
      <c r="A617" s="84" t="str">
        <f>Matrix!$B$1</f>
        <v>Ref #</v>
      </c>
      <c r="B617" s="85"/>
      <c r="C617" s="86" t="str">
        <f>Matrix!$C$1</f>
        <v>Security Controls</v>
      </c>
      <c r="D617" s="87"/>
      <c r="E617" s="86" t="str">
        <f>Matrix!$G$1</f>
        <v>Criticality:
High, Medium, or Low</v>
      </c>
      <c r="F617" s="87"/>
      <c r="G617" s="38" t="str">
        <f>Matrix!$E$1</f>
        <v xml:space="preserve">Public Requirements References/Descriptions </v>
      </c>
    </row>
    <row r="618" spans="1:8" s="40" customFormat="1" ht="15.75" customHeight="1" x14ac:dyDescent="0.25">
      <c r="A618" s="53" t="s">
        <v>122</v>
      </c>
      <c r="B618" s="54"/>
      <c r="C618" s="77" t="str" cm="1">
        <f t="array" aca="1" ref="C618" ca="1">OFFSET(Matrix!$C$1,$H618 - 1,0)</f>
        <v>Incident Response</v>
      </c>
      <c r="D618" s="78"/>
      <c r="E618" s="77" t="str" cm="1">
        <f t="array" aca="1" ref="E618" ca="1">OFFSET(Matrix!$G$1, $H618 - 1,0)</f>
        <v>High</v>
      </c>
      <c r="F618" s="78"/>
      <c r="G618" s="79" t="str" cm="1">
        <f t="array" aca="1" ref="G618" ca="1">OFFSET(Matrix!$E$1,$H618 - 1,0)</f>
        <v>NIST 800-53 SI-4 – SYSTEM MONITORING 
The organization:
a. Monitors the information system to detect: […]
FMCSA GDL 28 Enable security monitoring of the telematics system(s) using native tools.</v>
      </c>
      <c r="H618" s="40">
        <f>MATCH($A618,Matrix!$B$2:$B$70,0)+1</f>
        <v>58</v>
      </c>
    </row>
    <row r="619" spans="1:8" s="40" customFormat="1" ht="17.25" customHeight="1" x14ac:dyDescent="0.25">
      <c r="A619" s="69" t="str">
        <f>Matrix!$A$1</f>
        <v>Applicable Component Categories</v>
      </c>
      <c r="B619" s="70"/>
      <c r="C619" s="70"/>
      <c r="D619" s="70"/>
      <c r="E619" s="70"/>
      <c r="F619" s="70"/>
      <c r="G619" s="80"/>
      <c r="H619" s="40">
        <f>MATCH($A618,Matrix!$B$2:$B$70,0)+1</f>
        <v>58</v>
      </c>
    </row>
    <row r="620" spans="1:8" s="40" customFormat="1" ht="76.5" customHeight="1" x14ac:dyDescent="0.25">
      <c r="A620" s="53" t="str" cm="1">
        <f t="array" aca="1" ref="A620" ca="1">OFFSET(Matrix!$A$1,$H620 - 1,0)</f>
        <v>Cloud or Back-end;</v>
      </c>
      <c r="B620" s="62"/>
      <c r="C620" s="62"/>
      <c r="D620" s="62"/>
      <c r="E620" s="62"/>
      <c r="F620" s="55"/>
      <c r="G620" s="80"/>
      <c r="H620" s="40">
        <f>MATCH($A618,Matrix!$B$2:$B$70,0)+1</f>
        <v>58</v>
      </c>
    </row>
    <row r="621" spans="1:8" s="40" customFormat="1" ht="17.25" customHeight="1" x14ac:dyDescent="0.25">
      <c r="A621" s="69" t="str">
        <f>Matrix!$D$1</f>
        <v>Requirement</v>
      </c>
      <c r="B621" s="70"/>
      <c r="C621" s="70"/>
      <c r="D621" s="70"/>
      <c r="E621" s="70"/>
      <c r="F621" s="70"/>
      <c r="G621" s="80"/>
      <c r="H621" s="40">
        <f>MATCH($A618,Matrix!$B$2:$B$70,0)+1</f>
        <v>58</v>
      </c>
    </row>
    <row r="622" spans="1:8" s="40" customFormat="1" ht="94.5" customHeight="1" x14ac:dyDescent="0.25">
      <c r="A622" s="53" t="str" cm="1">
        <f t="array" aca="1" ref="A622" ca="1">OFFSET(Matrix!$D$1,$H622 - 1,0)</f>
        <v>The vendor must monitor information systems for attack and unauthorized access including employing automated analysis tools</v>
      </c>
      <c r="B622" s="62"/>
      <c r="C622" s="62"/>
      <c r="D622" s="62"/>
      <c r="E622" s="62"/>
      <c r="F622" s="55"/>
      <c r="G622" s="80"/>
      <c r="H622" s="40">
        <f>MATCH($A618,Matrix!$B$2:$B$70,0)+1</f>
        <v>58</v>
      </c>
    </row>
    <row r="623" spans="1:8" s="40" customFormat="1" x14ac:dyDescent="0.25">
      <c r="A623" s="82" t="str">
        <f>Matrix!$F$1</f>
        <v xml:space="preserve">Verification: Inspection, Demonstration, Test, or Analysis </v>
      </c>
      <c r="B623" s="83"/>
      <c r="C623" s="83"/>
      <c r="D623" s="83"/>
      <c r="E623" s="83"/>
      <c r="F623" s="83"/>
      <c r="G623" s="80"/>
      <c r="H623" s="40">
        <f>MATCH($A618,Matrix!$B$2:$B$70,0)+1</f>
        <v>58</v>
      </c>
    </row>
    <row r="624" spans="1:8" s="40" customFormat="1" ht="94.5" customHeight="1" x14ac:dyDescent="0.25">
      <c r="A624" s="53" t="str" cm="1">
        <f t="array" aca="1" ref="A624" ca="1">OFFSET(Matrix!$F$1,$H624 - 1,0)</f>
        <v>Inspection of vendor-supplied documentation which asserts the use and active monitoring of their systems for intrusion.</v>
      </c>
      <c r="B624" s="62"/>
      <c r="C624" s="62"/>
      <c r="D624" s="62"/>
      <c r="E624" s="62"/>
      <c r="F624" s="55"/>
      <c r="G624" s="80"/>
      <c r="H624" s="40">
        <f>MATCH($A618,Matrix!$B$2:$B$70,0)+1</f>
        <v>58</v>
      </c>
    </row>
    <row r="625" spans="1:8" s="40" customFormat="1" ht="17.25" customHeight="1" x14ac:dyDescent="0.25">
      <c r="A625" s="69" t="str">
        <f>Matrix!$H$1</f>
        <v>Remarks</v>
      </c>
      <c r="B625" s="70"/>
      <c r="C625" s="70"/>
      <c r="D625" s="70"/>
      <c r="E625" s="70"/>
      <c r="F625" s="70"/>
      <c r="G625" s="80"/>
      <c r="H625" s="40">
        <f>MATCH($A618,Matrix!$B$2:$B$70,0)+1</f>
        <v>58</v>
      </c>
    </row>
    <row r="626" spans="1:8" s="40" customFormat="1" ht="138.75" customHeight="1" thickBot="1" x14ac:dyDescent="0.3">
      <c r="A626" s="66" t="str" cm="1">
        <f t="array" aca="1" ref="A626" ca="1">OFFSET(Matrix!$H$1,$H626 - 1,0)</f>
        <v xml:space="preserve"> Regardless of how secure a system might be it will eventually be breached; therefore monitoring is of high criticality
e.g. SIEM, IDS, WAF, Application monitoring</v>
      </c>
      <c r="B626" s="67"/>
      <c r="C626" s="67"/>
      <c r="D626" s="67"/>
      <c r="E626" s="67"/>
      <c r="F626" s="68"/>
      <c r="G626" s="81"/>
      <c r="H626" s="40">
        <f>MATCH($A618,Matrix!$B$2:$B$70,0)+1</f>
        <v>58</v>
      </c>
    </row>
    <row r="627" spans="1:8" s="76" customFormat="1" ht="46.5" customHeight="1" thickBot="1" x14ac:dyDescent="0.3">
      <c r="A627" s="71"/>
      <c r="B627" s="71"/>
      <c r="C627" s="71"/>
      <c r="D627" s="71"/>
      <c r="E627" s="71"/>
      <c r="F627" s="71"/>
      <c r="G627" s="71"/>
      <c r="H627" s="71"/>
    </row>
    <row r="628" spans="1:8" s="39" customFormat="1" x14ac:dyDescent="0.25">
      <c r="A628" s="84" t="str">
        <f>Matrix!$B$1</f>
        <v>Ref #</v>
      </c>
      <c r="B628" s="85"/>
      <c r="C628" s="86" t="str">
        <f>Matrix!$C$1</f>
        <v>Security Controls</v>
      </c>
      <c r="D628" s="87"/>
      <c r="E628" s="86" t="str">
        <f>Matrix!$G$1</f>
        <v>Criticality:
High, Medium, or Low</v>
      </c>
      <c r="F628" s="87"/>
      <c r="G628" s="38" t="str">
        <f>Matrix!$E$1</f>
        <v xml:space="preserve">Public Requirements References/Descriptions </v>
      </c>
    </row>
    <row r="629" spans="1:8" s="40" customFormat="1" ht="15.75" customHeight="1" x14ac:dyDescent="0.25">
      <c r="A629" s="53" t="s">
        <v>126</v>
      </c>
      <c r="B629" s="54"/>
      <c r="C629" s="77" t="str" cm="1">
        <f t="array" aca="1" ref="C629" ca="1">OFFSET(Matrix!$C$1,$H629 - 1,0)</f>
        <v>Vulnerability Management</v>
      </c>
      <c r="D629" s="78"/>
      <c r="E629" s="77" t="str" cm="1">
        <f t="array" aca="1" ref="E629" ca="1">OFFSET(Matrix!$G$1, $H629 - 1,0)</f>
        <v>Medium</v>
      </c>
      <c r="F629" s="78"/>
      <c r="G629" s="79" t="str" cm="1">
        <f t="array" aca="1" ref="G629" ca="1">OFFSET(Matrix!$E$1,$H629 - 1,0)</f>
        <v>NIST 800-53 RA-5 – VULNERABILITY SCANNING 
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[Assignment: organization-defined personnel or roles] to help eliminate similar vulnerabilities in other information systems (i.e., systemic weaknesses or deficiencies).</v>
      </c>
      <c r="H629" s="40">
        <f>MATCH($A629,Matrix!$B$2:$B$70,0)+1</f>
        <v>59</v>
      </c>
    </row>
    <row r="630" spans="1:8" s="40" customFormat="1" x14ac:dyDescent="0.25">
      <c r="A630" s="69" t="str">
        <f>Matrix!$A$1</f>
        <v>Applicable Component Categories</v>
      </c>
      <c r="B630" s="70"/>
      <c r="C630" s="70"/>
      <c r="D630" s="70"/>
      <c r="E630" s="70"/>
      <c r="F630" s="70"/>
      <c r="G630" s="80"/>
      <c r="H630" s="40">
        <f>MATCH($A629,Matrix!$B$2:$B$70,0)+1</f>
        <v>59</v>
      </c>
    </row>
    <row r="631" spans="1:8" s="40" customFormat="1" ht="76.5" customHeight="1" x14ac:dyDescent="0.25">
      <c r="A631" s="53" t="str" cm="1">
        <f t="array" aca="1" ref="A631" ca="1">OFFSET(Matrix!$A$1,$H631 - 1,0)</f>
        <v>Connectivity/Communicatons;
Cloud or Back-end;</v>
      </c>
      <c r="B631" s="62"/>
      <c r="C631" s="62"/>
      <c r="D631" s="62"/>
      <c r="E631" s="62"/>
      <c r="F631" s="55"/>
      <c r="G631" s="80"/>
      <c r="H631" s="40">
        <f>MATCH($A629,Matrix!$B$2:$B$70,0)+1</f>
        <v>59</v>
      </c>
    </row>
    <row r="632" spans="1:8" s="40" customFormat="1" x14ac:dyDescent="0.25">
      <c r="A632" s="69" t="str">
        <f>Matrix!$D$1</f>
        <v>Requirement</v>
      </c>
      <c r="B632" s="70"/>
      <c r="C632" s="70"/>
      <c r="D632" s="70"/>
      <c r="E632" s="70"/>
      <c r="F632" s="70"/>
      <c r="G632" s="80"/>
      <c r="H632" s="40">
        <f>MATCH($A629,Matrix!$B$2:$B$70,0)+1</f>
        <v>59</v>
      </c>
    </row>
    <row r="633" spans="1:8" s="40" customFormat="1" ht="94.5" customHeight="1" x14ac:dyDescent="0.25">
      <c r="A633" s="53" t="str" cm="1">
        <f t="array" aca="1" ref="A633" ca="1">OFFSET(Matrix!$D$1,$H633 - 1,0)</f>
        <v xml:space="preserve">The vendor conducts regular vulnerability scans of operating environment to verify software components in use have been patched according to remediation SLAs. 
</v>
      </c>
      <c r="B633" s="62"/>
      <c r="C633" s="62"/>
      <c r="D633" s="62"/>
      <c r="E633" s="62"/>
      <c r="F633" s="55"/>
      <c r="G633" s="80"/>
      <c r="H633" s="40">
        <f>MATCH($A629,Matrix!$B$2:$B$70,0)+1</f>
        <v>59</v>
      </c>
    </row>
    <row r="634" spans="1:8" s="40" customFormat="1" x14ac:dyDescent="0.25">
      <c r="A634" s="82" t="str">
        <f>Matrix!$F$1</f>
        <v xml:space="preserve">Verification: Inspection, Demonstration, Test, or Analysis </v>
      </c>
      <c r="B634" s="83"/>
      <c r="C634" s="83"/>
      <c r="D634" s="83"/>
      <c r="E634" s="83"/>
      <c r="F634" s="83"/>
      <c r="G634" s="80"/>
      <c r="H634" s="40">
        <f>MATCH($A629,Matrix!$B$2:$B$70,0)+1</f>
        <v>59</v>
      </c>
    </row>
    <row r="635" spans="1:8" s="40" customFormat="1" ht="94.5" customHeight="1" x14ac:dyDescent="0.25">
      <c r="A635" s="53" t="str" cm="1">
        <f t="array" aca="1" ref="A635" ca="1">OFFSET(Matrix!$F$1,$H635 - 1,0)</f>
        <v>Inspection of vendor-supplied documents stating the frequency, method, and scope of vulnerability scans.</v>
      </c>
      <c r="B635" s="62"/>
      <c r="C635" s="62"/>
      <c r="D635" s="62"/>
      <c r="E635" s="62"/>
      <c r="F635" s="55"/>
      <c r="G635" s="80"/>
      <c r="H635" s="40">
        <f>MATCH($A629,Matrix!$B$2:$B$70,0)+1</f>
        <v>59</v>
      </c>
    </row>
    <row r="636" spans="1:8" s="40" customFormat="1" x14ac:dyDescent="0.25">
      <c r="A636" s="69" t="str">
        <f>Matrix!$H$1</f>
        <v>Remarks</v>
      </c>
      <c r="B636" s="70"/>
      <c r="C636" s="70"/>
      <c r="D636" s="70"/>
      <c r="E636" s="70"/>
      <c r="F636" s="70"/>
      <c r="G636" s="80"/>
      <c r="H636" s="40">
        <f>MATCH($A629,Matrix!$B$2:$B$70,0)+1</f>
        <v>59</v>
      </c>
    </row>
    <row r="637" spans="1:8" s="40" customFormat="1" ht="49.5" customHeight="1" thickBot="1" x14ac:dyDescent="0.3">
      <c r="A637" s="66" t="str" cm="1">
        <f t="array" aca="1" ref="A637" ca="1">OFFSET(Matrix!$H$1,$H637 - 1,0)</f>
        <v>-</v>
      </c>
      <c r="B637" s="67"/>
      <c r="C637" s="67"/>
      <c r="D637" s="67"/>
      <c r="E637" s="67"/>
      <c r="F637" s="68"/>
      <c r="G637" s="81"/>
      <c r="H637" s="40">
        <f>MATCH($A629,Matrix!$B$2:$B$70,0)+1</f>
        <v>59</v>
      </c>
    </row>
    <row r="638" spans="1:8" s="76" customFormat="1" ht="46.5" customHeight="1" thickBot="1" x14ac:dyDescent="0.3">
      <c r="A638" s="71"/>
      <c r="B638" s="71"/>
      <c r="C638" s="71"/>
      <c r="D638" s="71"/>
      <c r="E638" s="71"/>
      <c r="F638" s="71"/>
      <c r="G638" s="71"/>
      <c r="H638" s="71"/>
    </row>
    <row r="639" spans="1:8" s="39" customFormat="1" ht="17.25" customHeight="1" x14ac:dyDescent="0.25">
      <c r="A639" s="84" t="str">
        <f>Matrix!$B$1</f>
        <v>Ref #</v>
      </c>
      <c r="B639" s="85"/>
      <c r="C639" s="86" t="str">
        <f>Matrix!$C$1</f>
        <v>Security Controls</v>
      </c>
      <c r="D639" s="87"/>
      <c r="E639" s="86" t="str">
        <f>Matrix!$G$1</f>
        <v>Criticality:
High, Medium, or Low</v>
      </c>
      <c r="F639" s="87"/>
      <c r="G639" s="38" t="str">
        <f>Matrix!$E$1</f>
        <v xml:space="preserve">Public Requirements References/Descriptions </v>
      </c>
    </row>
    <row r="640" spans="1:8" s="40" customFormat="1" ht="15.75" customHeight="1" x14ac:dyDescent="0.25">
      <c r="A640" s="53" t="s">
        <v>128</v>
      </c>
      <c r="B640" s="54"/>
      <c r="C640" s="77" t="str" cm="1">
        <f t="array" aca="1" ref="C640" ca="1">OFFSET(Matrix!$C$1,$H640 - 1,0)</f>
        <v>Vulnerability Management</v>
      </c>
      <c r="D640" s="78"/>
      <c r="E640" s="77" t="str" cm="1">
        <f t="array" aca="1" ref="E640" ca="1">OFFSET(Matrix!$G$1, $H640 - 1,0)</f>
        <v>Low</v>
      </c>
      <c r="F640" s="78"/>
      <c r="G640" s="79" t="str" cm="1">
        <f t="array" aca="1" ref="G640" ca="1">OFFSET(Matrix!$E$1,$H640 - 1,0)</f>
        <v>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v>
      </c>
      <c r="H640" s="40">
        <f>MATCH($A640,Matrix!$B$2:$B$70,0)+1</f>
        <v>60</v>
      </c>
    </row>
    <row r="641" spans="1:8" s="40" customFormat="1" ht="17.25" customHeight="1" x14ac:dyDescent="0.25">
      <c r="A641" s="69" t="str">
        <f>Matrix!$A$1</f>
        <v>Applicable Component Categories</v>
      </c>
      <c r="B641" s="70"/>
      <c r="C641" s="70"/>
      <c r="D641" s="70"/>
      <c r="E641" s="70"/>
      <c r="F641" s="70"/>
      <c r="G641" s="80"/>
      <c r="H641" s="40">
        <f>MATCH($A640,Matrix!$B$2:$B$70,0)+1</f>
        <v>60</v>
      </c>
    </row>
    <row r="642" spans="1:8" s="40" customFormat="1" ht="76.5" customHeight="1" x14ac:dyDescent="0.25">
      <c r="A642" s="53" t="str" cm="1">
        <f t="array" aca="1" ref="A642" ca="1">OFFSET(Matrix!$A$1,$H642 - 1,0)</f>
        <v>Mobile App
Physical In-Cab Device
Connectivity/Communications
Cloud or Back-end</v>
      </c>
      <c r="B642" s="62"/>
      <c r="C642" s="62"/>
      <c r="D642" s="62"/>
      <c r="E642" s="62"/>
      <c r="F642" s="55"/>
      <c r="G642" s="80"/>
      <c r="H642" s="40">
        <f>MATCH($A640,Matrix!$B$2:$B$70,0)+1</f>
        <v>60</v>
      </c>
    </row>
    <row r="643" spans="1:8" s="40" customFormat="1" ht="17.25" customHeight="1" x14ac:dyDescent="0.25">
      <c r="A643" s="69" t="str">
        <f>Matrix!$D$1</f>
        <v>Requirement</v>
      </c>
      <c r="B643" s="70"/>
      <c r="C643" s="70"/>
      <c r="D643" s="70"/>
      <c r="E643" s="70"/>
      <c r="F643" s="70"/>
      <c r="G643" s="80"/>
      <c r="H643" s="40">
        <f>MATCH($A640,Matrix!$B$2:$B$70,0)+1</f>
        <v>60</v>
      </c>
    </row>
    <row r="644" spans="1:8" s="40" customFormat="1" ht="94.5" customHeight="1" x14ac:dyDescent="0.25">
      <c r="A644" s="53" t="str" cm="1">
        <f t="array" aca="1" ref="A644" ca="1">OFFSET(Matrix!$D$1,$H644 - 1,0)</f>
        <v>The vendor shall have a vulnerability management process that includes steps to triage any found vulnerabilities and plan remediation.</v>
      </c>
      <c r="B644" s="62"/>
      <c r="C644" s="62"/>
      <c r="D644" s="62"/>
      <c r="E644" s="62"/>
      <c r="F644" s="55"/>
      <c r="G644" s="80"/>
      <c r="H644" s="40">
        <f>MATCH($A640,Matrix!$B$2:$B$70,0)+1</f>
        <v>60</v>
      </c>
    </row>
    <row r="645" spans="1:8" s="40" customFormat="1" x14ac:dyDescent="0.25">
      <c r="A645" s="82" t="str">
        <f>Matrix!$F$1</f>
        <v xml:space="preserve">Verification: Inspection, Demonstration, Test, or Analysis </v>
      </c>
      <c r="B645" s="83"/>
      <c r="C645" s="83"/>
      <c r="D645" s="83"/>
      <c r="E645" s="83"/>
      <c r="F645" s="83"/>
      <c r="G645" s="80"/>
      <c r="H645" s="40">
        <f>MATCH($A640,Matrix!$B$2:$B$70,0)+1</f>
        <v>60</v>
      </c>
    </row>
    <row r="646" spans="1:8" s="40" customFormat="1" ht="104.25" customHeight="1" x14ac:dyDescent="0.25">
      <c r="A646" s="53" t="str" cm="1">
        <f t="array" aca="1" ref="A646" ca="1">OFFSET(Matrix!$F$1,$H646 - 1,0)</f>
        <v>Inspection of vendor-supplied documentation describing their triage process.</v>
      </c>
      <c r="B646" s="62"/>
      <c r="C646" s="62"/>
      <c r="D646" s="62"/>
      <c r="E646" s="62"/>
      <c r="F646" s="55"/>
      <c r="G646" s="80"/>
      <c r="H646" s="40">
        <f>MATCH($A640,Matrix!$B$2:$B$70,0)+1</f>
        <v>60</v>
      </c>
    </row>
    <row r="647" spans="1:8" s="40" customFormat="1" ht="17.25" customHeight="1" x14ac:dyDescent="0.25">
      <c r="A647" s="69" t="str">
        <f>Matrix!$H$1</f>
        <v>Remarks</v>
      </c>
      <c r="B647" s="70"/>
      <c r="C647" s="70"/>
      <c r="D647" s="70"/>
      <c r="E647" s="70"/>
      <c r="F647" s="70"/>
      <c r="G647" s="80"/>
      <c r="H647" s="40">
        <f>MATCH($A640,Matrix!$B$2:$B$70,0)+1</f>
        <v>60</v>
      </c>
    </row>
    <row r="648" spans="1:8" s="40" customFormat="1" ht="72" customHeight="1" thickBot="1" x14ac:dyDescent="0.3">
      <c r="A648" s="66" t="str" cm="1">
        <f t="array" aca="1" ref="A648" ca="1">OFFSET(Matrix!$H$1,$H648 - 1,0)</f>
        <v xml:space="preserve"> This requirement, if satisfied, shows process maturity but is nice-to-have over and above the previous requirements in this category</v>
      </c>
      <c r="B648" s="67"/>
      <c r="C648" s="67"/>
      <c r="D648" s="67"/>
      <c r="E648" s="67"/>
      <c r="F648" s="68"/>
      <c r="G648" s="81"/>
      <c r="H648" s="40">
        <f>MATCH($A640,Matrix!$B$2:$B$70,0)+1</f>
        <v>60</v>
      </c>
    </row>
    <row r="649" spans="1:8" s="76" customFormat="1" ht="46.5" customHeight="1" thickBot="1" x14ac:dyDescent="0.3">
      <c r="A649" s="71"/>
      <c r="B649" s="71"/>
      <c r="C649" s="71"/>
      <c r="D649" s="71"/>
      <c r="E649" s="71"/>
      <c r="F649" s="71"/>
      <c r="G649" s="71"/>
      <c r="H649" s="71"/>
    </row>
    <row r="650" spans="1:8" s="39" customFormat="1" x14ac:dyDescent="0.25">
      <c r="A650" s="84" t="str">
        <f>Matrix!$B$1</f>
        <v>Ref #</v>
      </c>
      <c r="B650" s="85"/>
      <c r="C650" s="86" t="str">
        <f>Matrix!$C$1</f>
        <v>Security Controls</v>
      </c>
      <c r="D650" s="87"/>
      <c r="E650" s="86" t="str">
        <f>Matrix!$G$1</f>
        <v>Criticality:
High, Medium, or Low</v>
      </c>
      <c r="F650" s="87"/>
      <c r="G650" s="38" t="str">
        <f>Matrix!$E$1</f>
        <v xml:space="preserve">Public Requirements References/Descriptions </v>
      </c>
    </row>
    <row r="651" spans="1:8" s="40" customFormat="1" ht="15.75" customHeight="1" x14ac:dyDescent="0.25">
      <c r="A651" s="53" t="s">
        <v>131</v>
      </c>
      <c r="B651" s="54"/>
      <c r="C651" s="77" t="str" cm="1">
        <f t="array" aca="1" ref="C651" ca="1">OFFSET(Matrix!$C$1,$H651 - 1,0)</f>
        <v>Vulnerability Management</v>
      </c>
      <c r="D651" s="78"/>
      <c r="E651" s="77" t="str" cm="1">
        <f t="array" aca="1" ref="E651" ca="1">OFFSET(Matrix!$G$1, $H651 - 1,0)</f>
        <v>Medium</v>
      </c>
      <c r="F651" s="78"/>
      <c r="G651" s="79" t="str" cm="1">
        <f t="array" aca="1" ref="G651" ca="1">OFFSET(Matrix!$E$1,$H651 - 1,0)</f>
        <v>NIST 800-53 SA-11 (1) - DEVELOPER TESTING AND EVALUATION | STATIC CODE ANALYSIS 
Require the developer of the system, system component, or system service to employ static code analysis tools to identify common flaws and document the results of the analysis.
NIST 800-53 SA-11 (7) - DEVELOPER TESTING AND EVALUATION | VERIFY SCOPE OF TESTING AND EVALUATION 
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
FMCSA GDL 2 Follow secure coding best practices.</v>
      </c>
      <c r="H651" s="40">
        <f>MATCH($A651,Matrix!$B$2:$B$70,0)+1</f>
        <v>61</v>
      </c>
    </row>
    <row r="652" spans="1:8" s="40" customFormat="1" x14ac:dyDescent="0.25">
      <c r="A652" s="69" t="str">
        <f>Matrix!$A$1</f>
        <v>Applicable Component Categories</v>
      </c>
      <c r="B652" s="70"/>
      <c r="C652" s="70"/>
      <c r="D652" s="70"/>
      <c r="E652" s="70"/>
      <c r="F652" s="70"/>
      <c r="G652" s="80"/>
      <c r="H652" s="40">
        <f>MATCH($A651,Matrix!$B$2:$B$70,0)+1</f>
        <v>61</v>
      </c>
    </row>
    <row r="653" spans="1:8" s="40" customFormat="1" ht="76.5" customHeight="1" x14ac:dyDescent="0.25">
      <c r="A653" s="53" t="str" cm="1">
        <f t="array" aca="1" ref="A653" ca="1">OFFSET(Matrix!$A$1,$H653 - 1,0)</f>
        <v>Mobile App;
Physical In-Cab Device;
Connectivity/Communications;
Cloud or Back-end;</v>
      </c>
      <c r="B653" s="62"/>
      <c r="C653" s="62"/>
      <c r="D653" s="62"/>
      <c r="E653" s="62"/>
      <c r="F653" s="55"/>
      <c r="G653" s="80"/>
      <c r="H653" s="40">
        <f>MATCH($A651,Matrix!$B$2:$B$70,0)+1</f>
        <v>61</v>
      </c>
    </row>
    <row r="654" spans="1:8" s="40" customFormat="1" x14ac:dyDescent="0.25">
      <c r="A654" s="69" t="str">
        <f>Matrix!$D$1</f>
        <v>Requirement</v>
      </c>
      <c r="B654" s="70"/>
      <c r="C654" s="70"/>
      <c r="D654" s="70"/>
      <c r="E654" s="70"/>
      <c r="F654" s="70"/>
      <c r="G654" s="80"/>
      <c r="H654" s="40">
        <f>MATCH($A651,Matrix!$B$2:$B$70,0)+1</f>
        <v>61</v>
      </c>
    </row>
    <row r="655" spans="1:8" s="40" customFormat="1" ht="108" customHeight="1" x14ac:dyDescent="0.25">
      <c r="A655" s="53" t="str" cm="1">
        <f t="array" aca="1" ref="A655" ca="1">OFFSET(Matrix!$D$1,$H655 - 1,0)</f>
        <v xml:space="preserve">The vendor shall verify code and best practice standards prior to deployment including:
Static Code Analysis / Static Application Security Testing (SCA/SAST)
Dependency Scanning for known vulnerabilities in third party components 
</v>
      </c>
      <c r="B655" s="62"/>
      <c r="C655" s="62"/>
      <c r="D655" s="62"/>
      <c r="E655" s="62"/>
      <c r="F655" s="55"/>
      <c r="G655" s="80"/>
      <c r="H655" s="40">
        <f>MATCH($A651,Matrix!$B$2:$B$70,0)+1</f>
        <v>61</v>
      </c>
    </row>
    <row r="656" spans="1:8" s="40" customFormat="1" x14ac:dyDescent="0.25">
      <c r="A656" s="82" t="str">
        <f>Matrix!$F$1</f>
        <v xml:space="preserve">Verification: Inspection, Demonstration, Test, or Analysis </v>
      </c>
      <c r="B656" s="83"/>
      <c r="C656" s="83"/>
      <c r="D656" s="83"/>
      <c r="E656" s="83"/>
      <c r="F656" s="83"/>
      <c r="G656" s="80"/>
      <c r="H656" s="40">
        <f>MATCH($A651,Matrix!$B$2:$B$70,0)+1</f>
        <v>61</v>
      </c>
    </row>
    <row r="657" spans="1:8" s="40" customFormat="1" ht="103.5" customHeight="1" x14ac:dyDescent="0.25">
      <c r="A657" s="53" t="str" cm="1">
        <f t="array" aca="1" ref="A657" ca="1">OFFSET(Matrix!$F$1,$H657 - 1,0)</f>
        <v>Inspection of vendor-supplied documentation detailing their release process and quality controls.
Ensure that the process ensures that code is subject to static analysis prior to production release.</v>
      </c>
      <c r="B657" s="62"/>
      <c r="C657" s="62"/>
      <c r="D657" s="62"/>
      <c r="E657" s="62"/>
      <c r="F657" s="55"/>
      <c r="G657" s="80"/>
      <c r="H657" s="40">
        <f>MATCH($A651,Matrix!$B$2:$B$70,0)+1</f>
        <v>61</v>
      </c>
    </row>
    <row r="658" spans="1:8" s="40" customFormat="1" x14ac:dyDescent="0.25">
      <c r="A658" s="69" t="str">
        <f>Matrix!$H$1</f>
        <v>Remarks</v>
      </c>
      <c r="B658" s="70"/>
      <c r="C658" s="70"/>
      <c r="D658" s="70"/>
      <c r="E658" s="70"/>
      <c r="F658" s="70"/>
      <c r="G658" s="80"/>
      <c r="H658" s="40">
        <f>MATCH($A651,Matrix!$B$2:$B$70,0)+1</f>
        <v>61</v>
      </c>
    </row>
    <row r="659" spans="1:8" s="40" customFormat="1" ht="49.5" customHeight="1" thickBot="1" x14ac:dyDescent="0.3">
      <c r="A659" s="66" t="str" cm="1">
        <f t="array" aca="1" ref="A659" ca="1">OFFSET(Matrix!$H$1,$H659 - 1,0)</f>
        <v>-</v>
      </c>
      <c r="B659" s="67"/>
      <c r="C659" s="67"/>
      <c r="D659" s="67"/>
      <c r="E659" s="67"/>
      <c r="F659" s="68"/>
      <c r="G659" s="81"/>
      <c r="H659" s="40">
        <f>MATCH($A651,Matrix!$B$2:$B$70,0)+1</f>
        <v>61</v>
      </c>
    </row>
    <row r="660" spans="1:8" s="76" customFormat="1" ht="46.5" customHeight="1" thickBot="1" x14ac:dyDescent="0.3">
      <c r="A660" s="71"/>
      <c r="B660" s="71"/>
      <c r="C660" s="71"/>
      <c r="D660" s="71"/>
      <c r="E660" s="71"/>
      <c r="F660" s="71"/>
      <c r="G660" s="71"/>
      <c r="H660" s="71"/>
    </row>
    <row r="661" spans="1:8" s="39" customFormat="1" ht="17.25" customHeight="1" x14ac:dyDescent="0.25">
      <c r="A661" s="84" t="str">
        <f>Matrix!$B$1</f>
        <v>Ref #</v>
      </c>
      <c r="B661" s="85"/>
      <c r="C661" s="86" t="str">
        <f>Matrix!$C$1</f>
        <v>Security Controls</v>
      </c>
      <c r="D661" s="87"/>
      <c r="E661" s="86" t="str">
        <f>Matrix!$G$1</f>
        <v>Criticality:
High, Medium, or Low</v>
      </c>
      <c r="F661" s="87"/>
      <c r="G661" s="38" t="str">
        <f>Matrix!$E$1</f>
        <v xml:space="preserve">Public Requirements References/Descriptions </v>
      </c>
    </row>
    <row r="662" spans="1:8" s="40" customFormat="1" ht="15.75" customHeight="1" x14ac:dyDescent="0.25">
      <c r="A662" s="53" t="s">
        <v>132</v>
      </c>
      <c r="B662" s="54"/>
      <c r="C662" s="77" t="str" cm="1">
        <f t="array" aca="1" ref="C662" ca="1">OFFSET(Matrix!$C$1,$H662 - 1,0)</f>
        <v>Vulnerability Management</v>
      </c>
      <c r="D662" s="78"/>
      <c r="E662" s="77" t="str" cm="1">
        <f t="array" aca="1" ref="E662" ca="1">OFFSET(Matrix!$G$1, $H662 - 1,0)</f>
        <v>Medium</v>
      </c>
      <c r="F662" s="78"/>
      <c r="G662" s="79" t="str" cm="1">
        <f t="array" aca="1" ref="G662" ca="1">OFFSET(Matrix!$E$1,$H662 - 1,0)</f>
        <v>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
FMCSA GDL 28 Enable security monitoring of the telematics system(s) using native tools</v>
      </c>
      <c r="H662" s="40">
        <f>MATCH($A662,Matrix!$B$2:$B$70,0)+1</f>
        <v>62</v>
      </c>
    </row>
    <row r="663" spans="1:8" s="40" customFormat="1" ht="17.25" customHeight="1" x14ac:dyDescent="0.25">
      <c r="A663" s="69" t="str">
        <f>Matrix!$A$1</f>
        <v>Applicable Component Categories</v>
      </c>
      <c r="B663" s="70"/>
      <c r="C663" s="70"/>
      <c r="D663" s="70"/>
      <c r="E663" s="70"/>
      <c r="F663" s="70"/>
      <c r="G663" s="80"/>
      <c r="H663" s="40">
        <f>MATCH($A662,Matrix!$B$2:$B$70,0)+1</f>
        <v>62</v>
      </c>
    </row>
    <row r="664" spans="1:8" s="40" customFormat="1" ht="76.5" customHeight="1" x14ac:dyDescent="0.25">
      <c r="A664" s="53" t="str" cm="1">
        <f t="array" aca="1" ref="A664" ca="1">OFFSET(Matrix!$A$1,$H664 - 1,0)</f>
        <v>Mobile App;
Physical In-Cab Device;
Connectivity/Communications;
Cloud or Back-end;</v>
      </c>
      <c r="B664" s="62"/>
      <c r="C664" s="62"/>
      <c r="D664" s="62"/>
      <c r="E664" s="62"/>
      <c r="F664" s="55"/>
      <c r="G664" s="80"/>
      <c r="H664" s="40">
        <f>MATCH($A662,Matrix!$B$2:$B$70,0)+1</f>
        <v>62</v>
      </c>
    </row>
    <row r="665" spans="1:8" s="40" customFormat="1" ht="17.25" customHeight="1" x14ac:dyDescent="0.25">
      <c r="A665" s="69" t="str">
        <f>Matrix!$D$1</f>
        <v>Requirement</v>
      </c>
      <c r="B665" s="70"/>
      <c r="C665" s="70"/>
      <c r="D665" s="70"/>
      <c r="E665" s="70"/>
      <c r="F665" s="70"/>
      <c r="G665" s="80"/>
      <c r="H665" s="40">
        <f>MATCH($A662,Matrix!$B$2:$B$70,0)+1</f>
        <v>62</v>
      </c>
    </row>
    <row r="666" spans="1:8" s="40" customFormat="1" ht="94.5" customHeight="1" x14ac:dyDescent="0.25">
      <c r="A666" s="53" t="str" cm="1">
        <f t="array" aca="1" ref="A666" ca="1">OFFSET(Matrix!$D$1,$H666 - 1,0)</f>
        <v>The vendor shall implement ongoing monitoring and protection against malicious code in production using a well governed process that addresses all entry and exit points in the system.</v>
      </c>
      <c r="B666" s="62"/>
      <c r="C666" s="62"/>
      <c r="D666" s="62"/>
      <c r="E666" s="62"/>
      <c r="F666" s="55"/>
      <c r="G666" s="80"/>
      <c r="H666" s="40">
        <f>MATCH($A662,Matrix!$B$2:$B$70,0)+1</f>
        <v>62</v>
      </c>
    </row>
    <row r="667" spans="1:8" s="40" customFormat="1" x14ac:dyDescent="0.25">
      <c r="A667" s="82" t="str">
        <f>Matrix!$F$1</f>
        <v xml:space="preserve">Verification: Inspection, Demonstration, Test, or Analysis </v>
      </c>
      <c r="B667" s="83"/>
      <c r="C667" s="83"/>
      <c r="D667" s="83"/>
      <c r="E667" s="83"/>
      <c r="F667" s="83"/>
      <c r="G667" s="80"/>
      <c r="H667" s="40">
        <f>MATCH($A662,Matrix!$B$2:$B$70,0)+1</f>
        <v>62</v>
      </c>
    </row>
    <row r="668" spans="1:8" s="40" customFormat="1" ht="94.5" customHeight="1" x14ac:dyDescent="0.25">
      <c r="A668" s="53" t="str" cm="1">
        <f t="array" aca="1" ref="A668" ca="1">OFFSET(Matrix!$F$1,$H668 - 1,0)</f>
        <v>Inspection of vendor-supplied documentation detailing the methods used to protect systems and devices from malicious code.</v>
      </c>
      <c r="B668" s="62"/>
      <c r="C668" s="62"/>
      <c r="D668" s="62"/>
      <c r="E668" s="62"/>
      <c r="F668" s="55"/>
      <c r="G668" s="80"/>
      <c r="H668" s="40">
        <f>MATCH($A662,Matrix!$B$2:$B$70,0)+1</f>
        <v>62</v>
      </c>
    </row>
    <row r="669" spans="1:8" s="40" customFormat="1" ht="17.25" customHeight="1" x14ac:dyDescent="0.25">
      <c r="A669" s="69" t="str">
        <f>Matrix!$H$1</f>
        <v>Remarks</v>
      </c>
      <c r="B669" s="70"/>
      <c r="C669" s="70"/>
      <c r="D669" s="70"/>
      <c r="E669" s="70"/>
      <c r="F669" s="70"/>
      <c r="G669" s="80"/>
      <c r="H669" s="40">
        <f>MATCH($A662,Matrix!$B$2:$B$70,0)+1</f>
        <v>62</v>
      </c>
    </row>
    <row r="670" spans="1:8" s="40" customFormat="1" ht="49.5" customHeight="1" thickBot="1" x14ac:dyDescent="0.3">
      <c r="A670" s="66" t="str" cm="1">
        <f t="array" aca="1" ref="A670" ca="1">OFFSET(Matrix!$H$1,$H670 - 1,0)</f>
        <v>e.g. whitelisting, anti-malware scanning, cryptographic protections</v>
      </c>
      <c r="B670" s="67"/>
      <c r="C670" s="67"/>
      <c r="D670" s="67"/>
      <c r="E670" s="67"/>
      <c r="F670" s="68"/>
      <c r="G670" s="81"/>
      <c r="H670" s="40">
        <f>MATCH($A662,Matrix!$B$2:$B$70,0)+1</f>
        <v>62</v>
      </c>
    </row>
    <row r="671" spans="1:8" s="76" customFormat="1" ht="46.5" customHeight="1" thickBot="1" x14ac:dyDescent="0.3">
      <c r="A671" s="71"/>
      <c r="B671" s="71"/>
      <c r="C671" s="71"/>
      <c r="D671" s="71"/>
      <c r="E671" s="71"/>
      <c r="F671" s="71"/>
      <c r="G671" s="71"/>
      <c r="H671" s="71"/>
    </row>
    <row r="672" spans="1:8" s="39" customFormat="1" x14ac:dyDescent="0.25">
      <c r="A672" s="84" t="str">
        <f>Matrix!$B$1</f>
        <v>Ref #</v>
      </c>
      <c r="B672" s="85"/>
      <c r="C672" s="86" t="str">
        <f>Matrix!$C$1</f>
        <v>Security Controls</v>
      </c>
      <c r="D672" s="87"/>
      <c r="E672" s="86" t="str">
        <f>Matrix!$G$1</f>
        <v>Criticality:
High, Medium, or Low</v>
      </c>
      <c r="F672" s="87"/>
      <c r="G672" s="38" t="str">
        <f>Matrix!$E$1</f>
        <v xml:space="preserve">Public Requirements References/Descriptions </v>
      </c>
    </row>
    <row r="673" spans="1:8" s="40" customFormat="1" ht="15.75" customHeight="1" x14ac:dyDescent="0.25">
      <c r="A673" s="53" t="s">
        <v>136</v>
      </c>
      <c r="B673" s="54"/>
      <c r="C673" s="77" t="str" cm="1">
        <f t="array" aca="1" ref="C673" ca="1">OFFSET(Matrix!$C$1,$H673 - 1,0)</f>
        <v>Vulnerability Management</v>
      </c>
      <c r="D673" s="78"/>
      <c r="E673" s="77" t="str" cm="1">
        <f t="array" aca="1" ref="E673" ca="1">OFFSET(Matrix!$G$1, $H673 - 1,0)</f>
        <v>Medium</v>
      </c>
      <c r="F673" s="78"/>
      <c r="G673" s="79" t="str" cm="1">
        <f t="array" aca="1" ref="G673" ca="1">OFFSET(Matrix!$E$1,$H673 - 1,0)</f>
        <v>NIST 800-53 SA-15 (7) - DEVELOPMENT PROCESS, STANDARDS, AND TOOLS | AUTOMATED VULNERABILITY ANALYSIS
The organization requires the developer of the information system, system component, or
information system service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v>
      </c>
      <c r="H673" s="40">
        <f>MATCH($A673,Matrix!$B$2:$B$70,0)+1</f>
        <v>63</v>
      </c>
    </row>
    <row r="674" spans="1:8" s="40" customFormat="1" x14ac:dyDescent="0.25">
      <c r="A674" s="69" t="str">
        <f>Matrix!$A$1</f>
        <v>Applicable Component Categories</v>
      </c>
      <c r="B674" s="70"/>
      <c r="C674" s="70"/>
      <c r="D674" s="70"/>
      <c r="E674" s="70"/>
      <c r="F674" s="70"/>
      <c r="G674" s="80"/>
      <c r="H674" s="40">
        <f>MATCH($A673,Matrix!$B$2:$B$70,0)+1</f>
        <v>63</v>
      </c>
    </row>
    <row r="675" spans="1:8" s="40" customFormat="1" ht="76.5" customHeight="1" x14ac:dyDescent="0.25">
      <c r="A675" s="53" t="str" cm="1">
        <f t="array" aca="1" ref="A675" ca="1">OFFSET(Matrix!$A$1,$H675 - 1,0)</f>
        <v>Mobile App;
Physical In-Cab Device;
Connectivity/Communications;
Cloud or Back-end;</v>
      </c>
      <c r="B675" s="62"/>
      <c r="C675" s="62"/>
      <c r="D675" s="62"/>
      <c r="E675" s="62"/>
      <c r="F675" s="55"/>
      <c r="G675" s="80"/>
      <c r="H675" s="40">
        <f>MATCH($A673,Matrix!$B$2:$B$70,0)+1</f>
        <v>63</v>
      </c>
    </row>
    <row r="676" spans="1:8" s="40" customFormat="1" x14ac:dyDescent="0.25">
      <c r="A676" s="69" t="str">
        <f>Matrix!$D$1</f>
        <v>Requirement</v>
      </c>
      <c r="B676" s="70"/>
      <c r="C676" s="70"/>
      <c r="D676" s="70"/>
      <c r="E676" s="70"/>
      <c r="F676" s="70"/>
      <c r="G676" s="80"/>
      <c r="H676" s="40">
        <f>MATCH($A673,Matrix!$B$2:$B$70,0)+1</f>
        <v>63</v>
      </c>
    </row>
    <row r="677" spans="1:8" s="40" customFormat="1" ht="94.5" customHeight="1" x14ac:dyDescent="0.25">
      <c r="A677" s="53" t="str" cm="1">
        <f t="array" aca="1" ref="A677" ca="1">OFFSET(Matrix!$D$1,$H677 - 1,0)</f>
        <v>The vendor shall verify code according to best-practice coding standards</v>
      </c>
      <c r="B677" s="62"/>
      <c r="C677" s="62"/>
      <c r="D677" s="62"/>
      <c r="E677" s="62"/>
      <c r="F677" s="55"/>
      <c r="G677" s="80"/>
      <c r="H677" s="40">
        <f>MATCH($A673,Matrix!$B$2:$B$70,0)+1</f>
        <v>63</v>
      </c>
    </row>
    <row r="678" spans="1:8" s="40" customFormat="1" x14ac:dyDescent="0.25">
      <c r="A678" s="82" t="str">
        <f>Matrix!$F$1</f>
        <v xml:space="preserve">Verification: Inspection, Demonstration, Test, or Analysis </v>
      </c>
      <c r="B678" s="83"/>
      <c r="C678" s="83"/>
      <c r="D678" s="83"/>
      <c r="E678" s="83"/>
      <c r="F678" s="83"/>
      <c r="G678" s="80"/>
      <c r="H678" s="40">
        <f>MATCH($A673,Matrix!$B$2:$B$70,0)+1</f>
        <v>63</v>
      </c>
    </row>
    <row r="679" spans="1:8" s="40" customFormat="1" ht="94.5" customHeight="1" x14ac:dyDescent="0.25">
      <c r="A679" s="53" t="str" cm="1">
        <f t="array" aca="1" ref="A679" ca="1">OFFSET(Matrix!$F$1,$H679 - 1,0)</f>
        <v>Inspection of vendor-supplied documentation detailing the software development processes of the vendor.
Ensure that the vendor has coding standards that encourage secure code development.</v>
      </c>
      <c r="B679" s="62"/>
      <c r="C679" s="62"/>
      <c r="D679" s="62"/>
      <c r="E679" s="62"/>
      <c r="F679" s="55"/>
      <c r="G679" s="80"/>
      <c r="H679" s="40">
        <f>MATCH($A673,Matrix!$B$2:$B$70,0)+1</f>
        <v>63</v>
      </c>
    </row>
    <row r="680" spans="1:8" s="40" customFormat="1" x14ac:dyDescent="0.25">
      <c r="A680" s="69" t="str">
        <f>Matrix!$H$1</f>
        <v>Remarks</v>
      </c>
      <c r="B680" s="70"/>
      <c r="C680" s="70"/>
      <c r="D680" s="70"/>
      <c r="E680" s="70"/>
      <c r="F680" s="70"/>
      <c r="G680" s="80"/>
      <c r="H680" s="40">
        <f>MATCH($A673,Matrix!$B$2:$B$70,0)+1</f>
        <v>63</v>
      </c>
    </row>
    <row r="681" spans="1:8" s="40" customFormat="1" ht="49.5" customHeight="1" thickBot="1" x14ac:dyDescent="0.3">
      <c r="A681" s="66" t="str" cm="1">
        <f t="array" aca="1" ref="A681" ca="1">OFFSET(Matrix!$H$1,$H681 - 1,0)</f>
        <v>-</v>
      </c>
      <c r="B681" s="67"/>
      <c r="C681" s="67"/>
      <c r="D681" s="67"/>
      <c r="E681" s="67"/>
      <c r="F681" s="68"/>
      <c r="G681" s="81"/>
      <c r="H681" s="40">
        <f>MATCH($A673,Matrix!$B$2:$B$70,0)+1</f>
        <v>63</v>
      </c>
    </row>
    <row r="682" spans="1:8" s="76" customFormat="1" ht="46.5" customHeight="1" thickBot="1" x14ac:dyDescent="0.3">
      <c r="A682" s="71"/>
      <c r="B682" s="71"/>
      <c r="C682" s="71"/>
      <c r="D682" s="71"/>
      <c r="E682" s="71"/>
      <c r="F682" s="71"/>
      <c r="G682" s="71"/>
      <c r="H682" s="71"/>
    </row>
    <row r="683" spans="1:8" s="39" customFormat="1" ht="17.25" customHeight="1" x14ac:dyDescent="0.25">
      <c r="A683" s="84" t="str">
        <f>Matrix!$B$1</f>
        <v>Ref #</v>
      </c>
      <c r="B683" s="85"/>
      <c r="C683" s="86" t="str">
        <f>Matrix!$C$1</f>
        <v>Security Controls</v>
      </c>
      <c r="D683" s="87"/>
      <c r="E683" s="86" t="str">
        <f>Matrix!$G$1</f>
        <v>Criticality:
High, Medium, or Low</v>
      </c>
      <c r="F683" s="87"/>
      <c r="G683" s="38" t="str">
        <f>Matrix!$E$1</f>
        <v xml:space="preserve">Public Requirements References/Descriptions </v>
      </c>
    </row>
    <row r="684" spans="1:8" s="40" customFormat="1" ht="15.75" customHeight="1" x14ac:dyDescent="0.25">
      <c r="A684" s="53" t="s">
        <v>138</v>
      </c>
      <c r="B684" s="54"/>
      <c r="C684" s="77" t="str" cm="1">
        <f t="array" aca="1" ref="C684" ca="1">OFFSET(Matrix!$C$1,$H684 - 1,0)</f>
        <v>System and Information Integrity</v>
      </c>
      <c r="D684" s="78"/>
      <c r="E684" s="77" t="str" cm="1">
        <f t="array" aca="1" ref="E684" ca="1">OFFSET(Matrix!$G$1, $H684 - 1,0)</f>
        <v>Medium</v>
      </c>
      <c r="F684" s="78"/>
      <c r="G684" s="79" t="str" cm="1">
        <f t="array" aca="1" ref="G684" ca="1">OFFSET(Matrix!$E$1,$H684 - 1,0)</f>
        <v>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FMCSA GDL 8 Decide early who is in charge of creating, implementing, and maintaining software/firmware updates for a device when a vulnerability emerges, and ensure these guidelines are met.</v>
      </c>
      <c r="H684" s="40">
        <f>MATCH($A684,Matrix!$B$2:$B$70,0)+1</f>
        <v>64</v>
      </c>
    </row>
    <row r="685" spans="1:8" s="40" customFormat="1" ht="17.25" customHeight="1" x14ac:dyDescent="0.25">
      <c r="A685" s="69" t="str">
        <f>Matrix!$A$1</f>
        <v>Applicable Component Categories</v>
      </c>
      <c r="B685" s="70"/>
      <c r="C685" s="70"/>
      <c r="D685" s="70"/>
      <c r="E685" s="70"/>
      <c r="F685" s="70"/>
      <c r="G685" s="80"/>
      <c r="H685" s="40">
        <f>MATCH($A684,Matrix!$B$2:$B$70,0)+1</f>
        <v>64</v>
      </c>
    </row>
    <row r="686" spans="1:8" s="40" customFormat="1" ht="76.5" customHeight="1" x14ac:dyDescent="0.25">
      <c r="A686" s="53" t="str" cm="1">
        <f t="array" aca="1" ref="A686" ca="1">OFFSET(Matrix!$A$1,$H686 - 1,0)</f>
        <v>Mobile App;
Physical In-Cab Device;
Connectivity/Communications;
Cloud or Back-end;</v>
      </c>
      <c r="B686" s="62"/>
      <c r="C686" s="62"/>
      <c r="D686" s="62"/>
      <c r="E686" s="62"/>
      <c r="F686" s="55"/>
      <c r="G686" s="80"/>
      <c r="H686" s="40">
        <f>MATCH($A684,Matrix!$B$2:$B$70,0)+1</f>
        <v>64</v>
      </c>
    </row>
    <row r="687" spans="1:8" s="40" customFormat="1" ht="17.25" customHeight="1" x14ac:dyDescent="0.25">
      <c r="A687" s="69" t="str">
        <f>Matrix!$D$1</f>
        <v>Requirement</v>
      </c>
      <c r="B687" s="70"/>
      <c r="C687" s="70"/>
      <c r="D687" s="70"/>
      <c r="E687" s="70"/>
      <c r="F687" s="70"/>
      <c r="G687" s="80"/>
      <c r="H687" s="40">
        <f>MATCH($A684,Matrix!$B$2:$B$70,0)+1</f>
        <v>64</v>
      </c>
    </row>
    <row r="688" spans="1:8" s="40" customFormat="1" ht="94.5" customHeight="1" x14ac:dyDescent="0.25">
      <c r="A688" s="53" t="str" cm="1">
        <f t="array" aca="1" ref="A688" ca="1">OFFSET(Matrix!$D$1,$H688 - 1,0)</f>
        <v>The vendor shall actively monitor resources such as NIST Common Vulnerabilities and Exposures (CVE), Bugtraq, for security alerts and advisories related to the telematics system’s components</v>
      </c>
      <c r="B688" s="62"/>
      <c r="C688" s="62"/>
      <c r="D688" s="62"/>
      <c r="E688" s="62"/>
      <c r="F688" s="55"/>
      <c r="G688" s="80"/>
      <c r="H688" s="40">
        <f>MATCH($A684,Matrix!$B$2:$B$70,0)+1</f>
        <v>64</v>
      </c>
    </row>
    <row r="689" spans="1:8" s="40" customFormat="1" x14ac:dyDescent="0.25">
      <c r="A689" s="82" t="str">
        <f>Matrix!$F$1</f>
        <v xml:space="preserve">Verification: Inspection, Demonstration, Test, or Analysis </v>
      </c>
      <c r="B689" s="83"/>
      <c r="C689" s="83"/>
      <c r="D689" s="83"/>
      <c r="E689" s="83"/>
      <c r="F689" s="83"/>
      <c r="G689" s="80"/>
      <c r="H689" s="40">
        <f>MATCH($A684,Matrix!$B$2:$B$70,0)+1</f>
        <v>64</v>
      </c>
    </row>
    <row r="690" spans="1:8" s="40" customFormat="1" ht="104.25" customHeight="1" x14ac:dyDescent="0.25">
      <c r="A690" s="53" t="str" cm="1">
        <f t="array" aca="1" ref="A690" ca="1">OFFSET(Matrix!$F$1,$H690 - 1,0)</f>
        <v>Inspection of vendor process documentation detailing whether alerts, advisories, and directives are monitored and how these items are consumed e.g. email, ticketing system.</v>
      </c>
      <c r="B690" s="62"/>
      <c r="C690" s="62"/>
      <c r="D690" s="62"/>
      <c r="E690" s="62"/>
      <c r="F690" s="55"/>
      <c r="G690" s="80"/>
      <c r="H690" s="40">
        <f>MATCH($A684,Matrix!$B$2:$B$70,0)+1</f>
        <v>64</v>
      </c>
    </row>
    <row r="691" spans="1:8" s="40" customFormat="1" ht="17.25" customHeight="1" x14ac:dyDescent="0.25">
      <c r="A691" s="69" t="str">
        <f>Matrix!$H$1</f>
        <v>Remarks</v>
      </c>
      <c r="B691" s="70"/>
      <c r="C691" s="70"/>
      <c r="D691" s="70"/>
      <c r="E691" s="70"/>
      <c r="F691" s="70"/>
      <c r="G691" s="80"/>
      <c r="H691" s="40">
        <f>MATCH($A684,Matrix!$B$2:$B$70,0)+1</f>
        <v>64</v>
      </c>
    </row>
    <row r="692" spans="1:8" s="40" customFormat="1" ht="72" customHeight="1" thickBot="1" x14ac:dyDescent="0.3">
      <c r="A692" s="66" t="str" cm="1">
        <f t="array" aca="1" ref="A692" ca="1">OFFSET(Matrix!$H$1,$H692 - 1,0)</f>
        <v>-</v>
      </c>
      <c r="B692" s="67"/>
      <c r="C692" s="67"/>
      <c r="D692" s="67"/>
      <c r="E692" s="67"/>
      <c r="F692" s="68"/>
      <c r="G692" s="81"/>
      <c r="H692" s="40">
        <f>MATCH($A684,Matrix!$B$2:$B$70,0)+1</f>
        <v>64</v>
      </c>
    </row>
    <row r="693" spans="1:8" s="76" customFormat="1" ht="46.5" customHeight="1" thickBot="1" x14ac:dyDescent="0.3">
      <c r="A693" s="71"/>
      <c r="B693" s="71"/>
      <c r="C693" s="71"/>
      <c r="D693" s="71"/>
      <c r="E693" s="71"/>
      <c r="F693" s="71"/>
      <c r="G693" s="71"/>
      <c r="H693" s="71"/>
    </row>
    <row r="694" spans="1:8" s="39" customFormat="1" x14ac:dyDescent="0.25">
      <c r="A694" s="84" t="str">
        <f>Matrix!$B$1</f>
        <v>Ref #</v>
      </c>
      <c r="B694" s="85"/>
      <c r="C694" s="86" t="str">
        <f>Matrix!$C$1</f>
        <v>Security Controls</v>
      </c>
      <c r="D694" s="87"/>
      <c r="E694" s="86" t="str">
        <f>Matrix!$G$1</f>
        <v>Criticality:
High, Medium, or Low</v>
      </c>
      <c r="F694" s="87"/>
      <c r="G694" s="38" t="str">
        <f>Matrix!$E$1</f>
        <v xml:space="preserve">Public Requirements References/Descriptions </v>
      </c>
    </row>
    <row r="695" spans="1:8" s="40" customFormat="1" ht="15.75" customHeight="1" x14ac:dyDescent="0.25">
      <c r="A695" s="53" t="s">
        <v>258</v>
      </c>
      <c r="B695" s="54"/>
      <c r="C695" s="77" t="str" cm="1">
        <f t="array" aca="1" ref="C695" ca="1">OFFSET(Matrix!$C$1,$H695 - 1,0)</f>
        <v>System and Information Integrity</v>
      </c>
      <c r="D695" s="78"/>
      <c r="E695" s="77" t="str" cm="1">
        <f t="array" aca="1" ref="E695" ca="1">OFFSET(Matrix!$G$1, $H695 - 1,0)</f>
        <v>Medium</v>
      </c>
      <c r="F695" s="78"/>
      <c r="G695" s="79" t="str" cm="1">
        <f t="array" aca="1" ref="G695" ca="1">OFFSET(Matrix!$E$1,$H695 - 1,0)</f>
        <v>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FMCSA GDL 8 Decide early who is in charge of creating, implementing, and maintaining software/firmware updates for a device when a vulnerability emerges, and ensure these guidelines are met.
FMCSA GDL 10 Publish a vulnerability reporting and disclosure policy</v>
      </c>
      <c r="H695" s="40">
        <f>MATCH($A695,Matrix!$B$2:$B$70,0)+1</f>
        <v>65</v>
      </c>
    </row>
    <row r="696" spans="1:8" s="40" customFormat="1" x14ac:dyDescent="0.25">
      <c r="A696" s="69" t="str">
        <f>Matrix!$A$1</f>
        <v>Applicable Component Categories</v>
      </c>
      <c r="B696" s="70"/>
      <c r="C696" s="70"/>
      <c r="D696" s="70"/>
      <c r="E696" s="70"/>
      <c r="F696" s="70"/>
      <c r="G696" s="80"/>
      <c r="H696" s="40">
        <f>MATCH($A695,Matrix!$B$2:$B$70,0)+1</f>
        <v>65</v>
      </c>
    </row>
    <row r="697" spans="1:8" s="40" customFormat="1" ht="76.5" customHeight="1" x14ac:dyDescent="0.25">
      <c r="A697" s="53" t="str" cm="1">
        <f t="array" aca="1" ref="A697" ca="1">OFFSET(Matrix!$A$1,$H697 - 1,0)</f>
        <v>Mobile App;
Physical In-Cab Device;
Connectivity/Communications;
Cloud or Back-end;</v>
      </c>
      <c r="B697" s="62"/>
      <c r="C697" s="62"/>
      <c r="D697" s="62"/>
      <c r="E697" s="62"/>
      <c r="F697" s="55"/>
      <c r="G697" s="80"/>
      <c r="H697" s="40">
        <f>MATCH($A695,Matrix!$B$2:$B$70,0)+1</f>
        <v>65</v>
      </c>
    </row>
    <row r="698" spans="1:8" s="40" customFormat="1" x14ac:dyDescent="0.25">
      <c r="A698" s="69" t="str">
        <f>Matrix!$D$1</f>
        <v>Requirement</v>
      </c>
      <c r="B698" s="70"/>
      <c r="C698" s="70"/>
      <c r="D698" s="70"/>
      <c r="E698" s="70"/>
      <c r="F698" s="70"/>
      <c r="G698" s="80"/>
      <c r="H698" s="40">
        <f>MATCH($A695,Matrix!$B$2:$B$70,0)+1</f>
        <v>65</v>
      </c>
    </row>
    <row r="699" spans="1:8" s="40" customFormat="1" ht="94.5" customHeight="1" x14ac:dyDescent="0.25">
      <c r="A699" s="53" t="str" cm="1">
        <f t="array" aca="1" ref="A699" ca="1">OFFSET(Matrix!$D$1,$H699 - 1,0)</f>
        <v>The vendor shall notify their customers of any vulnerabilities discovered in the telematics systems components via monitoring or vulnerability disclosure programs. The notification to customers will happen in a timely manner.</v>
      </c>
      <c r="B699" s="62"/>
      <c r="C699" s="62"/>
      <c r="D699" s="62"/>
      <c r="E699" s="62"/>
      <c r="F699" s="55"/>
      <c r="G699" s="80"/>
      <c r="H699" s="40">
        <f>MATCH($A695,Matrix!$B$2:$B$70,0)+1</f>
        <v>65</v>
      </c>
    </row>
    <row r="700" spans="1:8" s="40" customFormat="1" x14ac:dyDescent="0.25">
      <c r="A700" s="82" t="str">
        <f>Matrix!$F$1</f>
        <v xml:space="preserve">Verification: Inspection, Demonstration, Test, or Analysis </v>
      </c>
      <c r="B700" s="83"/>
      <c r="C700" s="83"/>
      <c r="D700" s="83"/>
      <c r="E700" s="83"/>
      <c r="F700" s="83"/>
      <c r="G700" s="80"/>
      <c r="H700" s="40">
        <f>MATCH($A695,Matrix!$B$2:$B$70,0)+1</f>
        <v>65</v>
      </c>
    </row>
    <row r="701" spans="1:8" s="40" customFormat="1" ht="94.5" customHeight="1" x14ac:dyDescent="0.25">
      <c r="A701" s="53" t="str" cm="1">
        <f t="array" aca="1" ref="A701" ca="1">OFFSET(Matrix!$F$1,$H701 - 1,0)</f>
        <v>Inspection of vendor process documentation detailing how customers are notified. Confirm that the timelines stated in the vendors notification procedures are acceptable.</v>
      </c>
      <c r="B701" s="62"/>
      <c r="C701" s="62"/>
      <c r="D701" s="62"/>
      <c r="E701" s="62"/>
      <c r="F701" s="55"/>
      <c r="G701" s="80"/>
      <c r="H701" s="40">
        <f>MATCH($A695,Matrix!$B$2:$B$70,0)+1</f>
        <v>65</v>
      </c>
    </row>
    <row r="702" spans="1:8" s="40" customFormat="1" x14ac:dyDescent="0.25">
      <c r="A702" s="69" t="str">
        <f>Matrix!$H$1</f>
        <v>Remarks</v>
      </c>
      <c r="B702" s="70"/>
      <c r="C702" s="70"/>
      <c r="D702" s="70"/>
      <c r="E702" s="70"/>
      <c r="F702" s="70"/>
      <c r="G702" s="80"/>
      <c r="H702" s="40">
        <f>MATCH($A695,Matrix!$B$2:$B$70,0)+1</f>
        <v>65</v>
      </c>
    </row>
    <row r="703" spans="1:8" s="40" customFormat="1" ht="49.5" customHeight="1" thickBot="1" x14ac:dyDescent="0.3">
      <c r="A703" s="66" t="str" cm="1">
        <f t="array" aca="1" ref="A703" ca="1">OFFSET(Matrix!$H$1,$H703 - 1,0)</f>
        <v>-</v>
      </c>
      <c r="B703" s="67"/>
      <c r="C703" s="67"/>
      <c r="D703" s="67"/>
      <c r="E703" s="67"/>
      <c r="F703" s="68"/>
      <c r="G703" s="81"/>
      <c r="H703" s="40">
        <f>MATCH($A695,Matrix!$B$2:$B$70,0)+1</f>
        <v>65</v>
      </c>
    </row>
    <row r="704" spans="1:8" s="76" customFormat="1" ht="46.5" customHeight="1" thickBot="1" x14ac:dyDescent="0.3">
      <c r="A704" s="71"/>
      <c r="B704" s="71"/>
      <c r="C704" s="71"/>
      <c r="D704" s="71"/>
      <c r="E704" s="71"/>
      <c r="F704" s="71"/>
      <c r="G704" s="71"/>
      <c r="H704" s="71"/>
    </row>
    <row r="705" spans="1:8" s="39" customFormat="1" ht="17.25" customHeight="1" x14ac:dyDescent="0.25">
      <c r="A705" s="84" t="str">
        <f>Matrix!$B$1</f>
        <v>Ref #</v>
      </c>
      <c r="B705" s="85"/>
      <c r="C705" s="86" t="str">
        <f>Matrix!$C$1</f>
        <v>Security Controls</v>
      </c>
      <c r="D705" s="87"/>
      <c r="E705" s="86" t="str">
        <f>Matrix!$G$1</f>
        <v>Criticality:
High, Medium, or Low</v>
      </c>
      <c r="F705" s="87"/>
      <c r="G705" s="38" t="str">
        <f>Matrix!$E$1</f>
        <v xml:space="preserve">Public Requirements References/Descriptions </v>
      </c>
    </row>
    <row r="706" spans="1:8" s="40" customFormat="1" ht="15.75" customHeight="1" x14ac:dyDescent="0.25">
      <c r="A706" s="53" t="s">
        <v>141</v>
      </c>
      <c r="B706" s="54"/>
      <c r="C706" s="77" t="str" cm="1">
        <f t="array" aca="1" ref="C706" ca="1">OFFSET(Matrix!$C$1,$H706 - 1,0)</f>
        <v>Secure Software Development Lifecycle (SDLC)</v>
      </c>
      <c r="D706" s="78"/>
      <c r="E706" s="77" t="str" cm="1">
        <f t="array" aca="1" ref="E706" ca="1">OFFSET(Matrix!$G$1, $H706 - 1,0)</f>
        <v>Medium</v>
      </c>
      <c r="F706" s="78"/>
      <c r="G706" s="79" t="str" cm="1">
        <f t="array" aca="1" ref="G706" ca="1">OFFSET(Matrix!$E$1,$H706 - 1,0)</f>
        <v>NIST 800-53 SA-3 - SYSTEM DEVELOPMENT LIFE CYCLE
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
NIST 800-53 SI-2 (3) - FLAW REMEDIATION | TIME TO REMEDIATE FLAWS AND BENCHMARKS FOR CORRECTIVE ACTIONS (a) Measure the time between flaw identification and flaw remediation; and (b) Establish [Assignment: organization-defined benchmarks] for taking corrective actions.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v>
      </c>
      <c r="H706" s="40">
        <f>MATCH($A706,Matrix!$B$2:$B$70,0)+1</f>
        <v>66</v>
      </c>
    </row>
    <row r="707" spans="1:8" s="40" customFormat="1" ht="17.25" customHeight="1" x14ac:dyDescent="0.25">
      <c r="A707" s="69" t="str">
        <f>Matrix!$A$1</f>
        <v>Applicable Component Categories</v>
      </c>
      <c r="B707" s="70"/>
      <c r="C707" s="70"/>
      <c r="D707" s="70"/>
      <c r="E707" s="70"/>
      <c r="F707" s="70"/>
      <c r="G707" s="80"/>
      <c r="H707" s="40">
        <f>MATCH($A706,Matrix!$B$2:$B$70,0)+1</f>
        <v>66</v>
      </c>
    </row>
    <row r="708" spans="1:8" s="40" customFormat="1" ht="76.5" customHeight="1" x14ac:dyDescent="0.25">
      <c r="A708" s="53" t="str" cm="1">
        <f t="array" aca="1" ref="A708" ca="1">OFFSET(Matrix!$A$1,$H708 - 1,0)</f>
        <v>Mobile App;
Physical In-Cab Device;
Connectivity/Communications;
Cloud or Back-end;</v>
      </c>
      <c r="B708" s="62"/>
      <c r="C708" s="62"/>
      <c r="D708" s="62"/>
      <c r="E708" s="62"/>
      <c r="F708" s="55"/>
      <c r="G708" s="80"/>
      <c r="H708" s="40">
        <f>MATCH($A706,Matrix!$B$2:$B$70,0)+1</f>
        <v>66</v>
      </c>
    </row>
    <row r="709" spans="1:8" s="40" customFormat="1" ht="17.25" customHeight="1" x14ac:dyDescent="0.25">
      <c r="A709" s="69" t="str">
        <f>Matrix!$D$1</f>
        <v>Requirement</v>
      </c>
      <c r="B709" s="70"/>
      <c r="C709" s="70"/>
      <c r="D709" s="70"/>
      <c r="E709" s="70"/>
      <c r="F709" s="70"/>
      <c r="G709" s="80"/>
      <c r="H709" s="40">
        <f>MATCH($A706,Matrix!$B$2:$B$70,0)+1</f>
        <v>66</v>
      </c>
    </row>
    <row r="710" spans="1:8" s="40" customFormat="1" ht="94.5" customHeight="1" x14ac:dyDescent="0.25">
      <c r="A710" s="53" t="str" cm="1">
        <f t="array" aca="1" ref="A710" ca="1">OFFSET(Matrix!$D$1,$H710 - 1,0)</f>
        <v xml:space="preserve">Remediation SLA or objectives are defined and are adhered to by the security and development teams. Identified vulnerabilities are remediated or mitigated using suitable compensating controls
</v>
      </c>
      <c r="B710" s="62"/>
      <c r="C710" s="62"/>
      <c r="D710" s="62"/>
      <c r="E710" s="62"/>
      <c r="F710" s="55"/>
      <c r="G710" s="80"/>
      <c r="H710" s="40">
        <f>MATCH($A706,Matrix!$B$2:$B$70,0)+1</f>
        <v>66</v>
      </c>
    </row>
    <row r="711" spans="1:8" s="40" customFormat="1" x14ac:dyDescent="0.25">
      <c r="A711" s="82" t="str">
        <f>Matrix!$F$1</f>
        <v xml:space="preserve">Verification: Inspection, Demonstration, Test, or Analysis </v>
      </c>
      <c r="B711" s="83"/>
      <c r="C711" s="83"/>
      <c r="D711" s="83"/>
      <c r="E711" s="83"/>
      <c r="F711" s="83"/>
      <c r="G711" s="80"/>
      <c r="H711" s="40">
        <f>MATCH($A706,Matrix!$B$2:$B$70,0)+1</f>
        <v>66</v>
      </c>
    </row>
    <row r="712" spans="1:8" s="40" customFormat="1" ht="142.5" customHeight="1" x14ac:dyDescent="0.25">
      <c r="A712" s="53" t="str" cm="1">
        <f t="array" aca="1" ref="A712" ca="1">OFFSET(Matrix!$F$1,$H712 - 1,0)</f>
        <v>·         Inspection of vendor documentation detailing:
System Development Lifecycle
Remediation process
Security, Risk, and Privacy controls along with sample reports</v>
      </c>
      <c r="B712" s="62"/>
      <c r="C712" s="62"/>
      <c r="D712" s="62"/>
      <c r="E712" s="62"/>
      <c r="F712" s="55"/>
      <c r="G712" s="80"/>
      <c r="H712" s="40">
        <f>MATCH($A706,Matrix!$B$2:$B$70,0)+1</f>
        <v>66</v>
      </c>
    </row>
    <row r="713" spans="1:8" s="40" customFormat="1" ht="17.25" customHeight="1" x14ac:dyDescent="0.25">
      <c r="A713" s="69" t="str">
        <f>Matrix!$H$1</f>
        <v>Remarks</v>
      </c>
      <c r="B713" s="70"/>
      <c r="C713" s="70"/>
      <c r="D713" s="70"/>
      <c r="E713" s="70"/>
      <c r="F713" s="70"/>
      <c r="G713" s="80"/>
      <c r="H713" s="40">
        <f>MATCH($A706,Matrix!$B$2:$B$70,0)+1</f>
        <v>66</v>
      </c>
    </row>
    <row r="714" spans="1:8" s="40" customFormat="1" ht="280.5" customHeight="1" thickBot="1" x14ac:dyDescent="0.3">
      <c r="A714" s="66" t="str" cm="1">
        <f t="array" aca="1" ref="A714" ca="1">OFFSET(Matrix!$H$1,$H714 - 1,0)</f>
        <v>-</v>
      </c>
      <c r="B714" s="67"/>
      <c r="C714" s="67"/>
      <c r="D714" s="67"/>
      <c r="E714" s="67"/>
      <c r="F714" s="68"/>
      <c r="G714" s="81"/>
      <c r="H714" s="40">
        <f>MATCH($A706,Matrix!$B$2:$B$70,0)+1</f>
        <v>66</v>
      </c>
    </row>
    <row r="715" spans="1:8" s="76" customFormat="1" ht="46.5" customHeight="1" thickBot="1" x14ac:dyDescent="0.3">
      <c r="A715" s="71"/>
      <c r="B715" s="71"/>
      <c r="C715" s="71"/>
      <c r="D715" s="71"/>
      <c r="E715" s="71"/>
      <c r="F715" s="71"/>
      <c r="G715" s="71"/>
      <c r="H715" s="71"/>
    </row>
    <row r="716" spans="1:8" s="39" customFormat="1" x14ac:dyDescent="0.25">
      <c r="A716" s="84" t="str">
        <f>Matrix!$B$1</f>
        <v>Ref #</v>
      </c>
      <c r="B716" s="85"/>
      <c r="C716" s="86" t="str">
        <f>Matrix!$C$1</f>
        <v>Security Controls</v>
      </c>
      <c r="D716" s="87"/>
      <c r="E716" s="86" t="str">
        <f>Matrix!$G$1</f>
        <v>Criticality:
High, Medium, or Low</v>
      </c>
      <c r="F716" s="87"/>
      <c r="G716" s="38" t="str">
        <f>Matrix!$E$1</f>
        <v xml:space="preserve">Public Requirements References/Descriptions </v>
      </c>
    </row>
    <row r="717" spans="1:8" s="40" customFormat="1" ht="15.75" customHeight="1" x14ac:dyDescent="0.25">
      <c r="A717" s="53" t="s">
        <v>297</v>
      </c>
      <c r="B717" s="54"/>
      <c r="C717" s="77" t="str" cm="1">
        <f t="array" aca="1" ref="C717" ca="1">OFFSET(Matrix!$C$1,$H717 - 1,0)</f>
        <v>Software Resiliency / Code Protections</v>
      </c>
      <c r="D717" s="78"/>
      <c r="E717" s="77" t="str" cm="1">
        <f t="array" aca="1" ref="E717" ca="1">OFFSET(Matrix!$G$1, $H717 - 1,0)</f>
        <v>Low</v>
      </c>
      <c r="F717" s="78"/>
      <c r="G717" s="79" t="str" cm="1">
        <f t="array" aca="1" ref="G717" ca="1">OFFSET(Matrix!$E$1,$H717 - 1,0)</f>
        <v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v>
      </c>
      <c r="H717" s="40">
        <f>MATCH($A717,Matrix!$B$2:$B$70,0)+1</f>
        <v>67</v>
      </c>
    </row>
    <row r="718" spans="1:8" s="40" customFormat="1" x14ac:dyDescent="0.25">
      <c r="A718" s="69" t="str">
        <f>Matrix!$A$1</f>
        <v>Applicable Component Categories</v>
      </c>
      <c r="B718" s="70"/>
      <c r="C718" s="70"/>
      <c r="D718" s="70"/>
      <c r="E718" s="70"/>
      <c r="F718" s="70"/>
      <c r="G718" s="80"/>
      <c r="H718" s="40">
        <f>MATCH($A717,Matrix!$B$2:$B$70,0)+1</f>
        <v>67</v>
      </c>
    </row>
    <row r="719" spans="1:8" s="40" customFormat="1" ht="76.5" customHeight="1" x14ac:dyDescent="0.25">
      <c r="A719" s="53" t="str" cm="1">
        <f t="array" aca="1" ref="A719" ca="1">OFFSET(Matrix!$A$1,$H719 - 1,0)</f>
        <v>Mobile App;</v>
      </c>
      <c r="B719" s="62"/>
      <c r="C719" s="62"/>
      <c r="D719" s="62"/>
      <c r="E719" s="62"/>
      <c r="F719" s="55"/>
      <c r="G719" s="80"/>
      <c r="H719" s="40">
        <f>MATCH($A717,Matrix!$B$2:$B$70,0)+1</f>
        <v>67</v>
      </c>
    </row>
    <row r="720" spans="1:8" s="40" customFormat="1" x14ac:dyDescent="0.25">
      <c r="A720" s="69" t="str">
        <f>Matrix!$D$1</f>
        <v>Requirement</v>
      </c>
      <c r="B720" s="70"/>
      <c r="C720" s="70"/>
      <c r="D720" s="70"/>
      <c r="E720" s="70"/>
      <c r="F720" s="70"/>
      <c r="G720" s="80"/>
      <c r="H720" s="40">
        <f>MATCH($A717,Matrix!$B$2:$B$70,0)+1</f>
        <v>67</v>
      </c>
    </row>
    <row r="721" spans="1:8" s="40" customFormat="1" ht="260.25" customHeight="1" x14ac:dyDescent="0.25">
      <c r="A721" s="53" t="str" cm="1">
        <f t="array" aca="1" ref="A721" ca="1">OFFSET(Matrix!$D$1,$H721 - 1,0)</f>
        <v>The vendor’s software will have software resiliency measures included that will slow the progress of tampering and reverse engineering efforts.</v>
      </c>
      <c r="B721" s="62"/>
      <c r="C721" s="62"/>
      <c r="D721" s="62"/>
      <c r="E721" s="62"/>
      <c r="F721" s="55"/>
      <c r="G721" s="80"/>
      <c r="H721" s="40">
        <f>MATCH($A717,Matrix!$B$2:$B$70,0)+1</f>
        <v>67</v>
      </c>
    </row>
    <row r="722" spans="1:8" s="40" customFormat="1" x14ac:dyDescent="0.25">
      <c r="A722" s="82" t="str">
        <f>Matrix!$F$1</f>
        <v xml:space="preserve">Verification: Inspection, Demonstration, Test, or Analysis </v>
      </c>
      <c r="B722" s="83"/>
      <c r="C722" s="83"/>
      <c r="D722" s="83"/>
      <c r="E722" s="83"/>
      <c r="F722" s="83"/>
      <c r="G722" s="80"/>
      <c r="H722" s="40">
        <f>MATCH($A717,Matrix!$B$2:$B$70,0)+1</f>
        <v>67</v>
      </c>
    </row>
    <row r="723" spans="1:8" s="40" customFormat="1" ht="279.75" customHeight="1" x14ac:dyDescent="0.25">
      <c r="A723" s="53" t="str" cm="1">
        <f t="array" aca="1" ref="A723" ca="1">OFFSET(Matrix!$F$1,$H723 - 1,0)</f>
        <v>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v>
      </c>
      <c r="B723" s="62"/>
      <c r="C723" s="62"/>
      <c r="D723" s="62"/>
      <c r="E723" s="62"/>
      <c r="F723" s="55"/>
      <c r="G723" s="80"/>
      <c r="H723" s="40">
        <f>MATCH($A717,Matrix!$B$2:$B$70,0)+1</f>
        <v>67</v>
      </c>
    </row>
    <row r="724" spans="1:8" s="40" customFormat="1" ht="39" customHeight="1" x14ac:dyDescent="0.25">
      <c r="A724" s="69" t="str">
        <f>Matrix!$H$1</f>
        <v>Remarks</v>
      </c>
      <c r="B724" s="70"/>
      <c r="C724" s="70"/>
      <c r="D724" s="70"/>
      <c r="E724" s="70"/>
      <c r="F724" s="70"/>
      <c r="G724" s="80"/>
      <c r="H724" s="40">
        <f>MATCH($A717,Matrix!$B$2:$B$70,0)+1</f>
        <v>67</v>
      </c>
    </row>
    <row r="725" spans="1:8" s="40" customFormat="1" ht="409.6" customHeight="1" thickBot="1" x14ac:dyDescent="0.3">
      <c r="A725" s="66" t="str" cm="1">
        <f t="array" aca="1" ref="A725" ca="1">OFFSET(Matrix!$H$1,$H725 - 1,0)</f>
        <v>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v>
      </c>
      <c r="B725" s="67"/>
      <c r="C725" s="67"/>
      <c r="D725" s="67"/>
      <c r="E725" s="67"/>
      <c r="F725" s="68"/>
      <c r="G725" s="81"/>
      <c r="H725" s="40">
        <f>MATCH($A717,Matrix!$B$2:$B$70,0)+1</f>
        <v>67</v>
      </c>
    </row>
    <row r="726" spans="1:8" s="76" customFormat="1" ht="46.5" customHeight="1" thickBot="1" x14ac:dyDescent="0.3">
      <c r="A726" s="71"/>
      <c r="B726" s="71"/>
      <c r="C726" s="71"/>
      <c r="D726" s="71"/>
      <c r="E726" s="71"/>
      <c r="F726" s="71"/>
      <c r="G726" s="71"/>
      <c r="H726" s="71"/>
    </row>
    <row r="727" spans="1:8" s="39" customFormat="1" ht="17.25" customHeight="1" x14ac:dyDescent="0.25">
      <c r="A727" s="84" t="str">
        <f>Matrix!$B$1</f>
        <v>Ref #</v>
      </c>
      <c r="B727" s="85"/>
      <c r="C727" s="86" t="str">
        <f>Matrix!$C$1</f>
        <v>Security Controls</v>
      </c>
      <c r="D727" s="87"/>
      <c r="E727" s="86" t="str">
        <f>Matrix!$G$1</f>
        <v>Criticality:
High, Medium, or Low</v>
      </c>
      <c r="F727" s="87"/>
      <c r="G727" s="38" t="str">
        <f>Matrix!$E$1</f>
        <v xml:space="preserve">Public Requirements References/Descriptions </v>
      </c>
    </row>
    <row r="728" spans="1:8" s="40" customFormat="1" ht="15.75" customHeight="1" x14ac:dyDescent="0.25">
      <c r="A728" s="53" t="s">
        <v>332</v>
      </c>
      <c r="B728" s="54"/>
      <c r="C728" s="77" t="str" cm="1">
        <f t="array" aca="1" ref="C728" ca="1">OFFSET(Matrix!$C$1,$H728 - 1,0)</f>
        <v>Secure Software Development Lifecycle (SDLC)</v>
      </c>
      <c r="D728" s="78"/>
      <c r="E728" s="77" t="str" cm="1">
        <f t="array" aca="1" ref="E728" ca="1">OFFSET(Matrix!$G$1, $H728 - 1,0)</f>
        <v>Low</v>
      </c>
      <c r="F728" s="78"/>
      <c r="G728" s="79" t="str" cm="1">
        <f t="array" aca="1" ref="G728" ca="1">OFFSET(Matrix!$E$1,$H728 - 1,0)</f>
        <v>NIST 800-53 SA-12 (2) - SUPPLY CHAIN PROTECTION | SUPPLIER REVIEWS
The organization conducts a supplier review prior to entering into a contractual agreement to
acquire the information system, system component, or information system service. 
FMCSA GDL 6 Perform your own security due diligence, which involves but is not limited to ensuring that third-party devices in the supply chain meet your basic security requirements.</v>
      </c>
      <c r="H728" s="40">
        <f>MATCH($A728,Matrix!$B$2:$B$70,0)+1</f>
        <v>68</v>
      </c>
    </row>
    <row r="729" spans="1:8" s="40" customFormat="1" ht="17.25" customHeight="1" x14ac:dyDescent="0.25">
      <c r="A729" s="69" t="str">
        <f>Matrix!$A$1</f>
        <v>Applicable Component Categories</v>
      </c>
      <c r="B729" s="70"/>
      <c r="C729" s="70"/>
      <c r="D729" s="70"/>
      <c r="E729" s="70"/>
      <c r="F729" s="70"/>
      <c r="G729" s="80"/>
      <c r="H729" s="40">
        <f>MATCH($A728,Matrix!$B$2:$B$70,0)+1</f>
        <v>68</v>
      </c>
    </row>
    <row r="730" spans="1:8" s="40" customFormat="1" ht="76.5" customHeight="1" x14ac:dyDescent="0.25">
      <c r="A730" s="53" t="str" cm="1">
        <f t="array" aca="1" ref="A730" ca="1">OFFSET(Matrix!$A$1,$H730 - 1,0)</f>
        <v>Mobile App;
Physical In-Cab Device;
Connectivity/Communications;
Cloud or Back-end;</v>
      </c>
      <c r="B730" s="62"/>
      <c r="C730" s="62"/>
      <c r="D730" s="62"/>
      <c r="E730" s="62"/>
      <c r="F730" s="55"/>
      <c r="G730" s="80"/>
      <c r="H730" s="40">
        <f>MATCH($A728,Matrix!$B$2:$B$70,0)+1</f>
        <v>68</v>
      </c>
    </row>
    <row r="731" spans="1:8" s="40" customFormat="1" ht="17.25" customHeight="1" x14ac:dyDescent="0.25">
      <c r="A731" s="69" t="str">
        <f>Matrix!$D$1</f>
        <v>Requirement</v>
      </c>
      <c r="B731" s="70"/>
      <c r="C731" s="70"/>
      <c r="D731" s="70"/>
      <c r="E731" s="70"/>
      <c r="F731" s="70"/>
      <c r="G731" s="80"/>
      <c r="H731" s="40">
        <f>MATCH($A728,Matrix!$B$2:$B$70,0)+1</f>
        <v>68</v>
      </c>
    </row>
    <row r="732" spans="1:8" s="40" customFormat="1" ht="94.5" customHeight="1" x14ac:dyDescent="0.25">
      <c r="A732" s="53" t="str" cm="1">
        <f t="array" aca="1" ref="A732" ca="1">OFFSET(Matrix!$D$1,$H732 - 1,0)</f>
        <v>The vendor shall perform due diligence to ensure its suppliers also meet the vendor's security requirements</v>
      </c>
      <c r="B732" s="62"/>
      <c r="C732" s="62"/>
      <c r="D732" s="62"/>
      <c r="E732" s="62"/>
      <c r="F732" s="55"/>
      <c r="G732" s="80"/>
      <c r="H732" s="40">
        <f>MATCH($A728,Matrix!$B$2:$B$70,0)+1</f>
        <v>68</v>
      </c>
    </row>
    <row r="733" spans="1:8" s="40" customFormat="1" x14ac:dyDescent="0.25">
      <c r="A733" s="82" t="str">
        <f>Matrix!$F$1</f>
        <v xml:space="preserve">Verification: Inspection, Demonstration, Test, or Analysis </v>
      </c>
      <c r="B733" s="83"/>
      <c r="C733" s="83"/>
      <c r="D733" s="83"/>
      <c r="E733" s="83"/>
      <c r="F733" s="83"/>
      <c r="G733" s="80"/>
      <c r="H733" s="40">
        <f>MATCH($A728,Matrix!$B$2:$B$70,0)+1</f>
        <v>68</v>
      </c>
    </row>
    <row r="734" spans="1:8" s="40" customFormat="1" ht="142.5" customHeight="1" x14ac:dyDescent="0.25">
      <c r="A734" s="53" t="str" cm="1">
        <f t="array" aca="1" ref="A734" ca="1">OFFSET(Matrix!$F$1,$H734 - 1,0)</f>
        <v>Inspection of vendor documentation detailing supplier review and acceptance processes and criteria.</v>
      </c>
      <c r="B734" s="62"/>
      <c r="C734" s="62"/>
      <c r="D734" s="62"/>
      <c r="E734" s="62"/>
      <c r="F734" s="55"/>
      <c r="G734" s="80"/>
      <c r="H734" s="40">
        <f>MATCH($A728,Matrix!$B$2:$B$70,0)+1</f>
        <v>68</v>
      </c>
    </row>
    <row r="735" spans="1:8" s="40" customFormat="1" ht="17.25" customHeight="1" x14ac:dyDescent="0.25">
      <c r="A735" s="69" t="str">
        <f>Matrix!$H$1</f>
        <v>Remarks</v>
      </c>
      <c r="B735" s="70"/>
      <c r="C735" s="70"/>
      <c r="D735" s="70"/>
      <c r="E735" s="70"/>
      <c r="F735" s="70"/>
      <c r="G735" s="80"/>
      <c r="H735" s="40">
        <f>MATCH($A728,Matrix!$B$2:$B$70,0)+1</f>
        <v>68</v>
      </c>
    </row>
    <row r="736" spans="1:8" s="40" customFormat="1" ht="280.5" customHeight="1" thickBot="1" x14ac:dyDescent="0.3">
      <c r="A736" s="66" t="str" cm="1">
        <f t="array" aca="1" ref="A736" ca="1">OFFSET(Matrix!$H$1,$H736 - 1,0)</f>
        <v>-</v>
      </c>
      <c r="B736" s="67"/>
      <c r="C736" s="67"/>
      <c r="D736" s="67"/>
      <c r="E736" s="67"/>
      <c r="F736" s="68"/>
      <c r="G736" s="81"/>
      <c r="H736" s="40">
        <f>MATCH($A728,Matrix!$B$2:$B$70,0)+1</f>
        <v>68</v>
      </c>
    </row>
    <row r="737" spans="1:8" s="76" customFormat="1" ht="46.5" customHeight="1" thickBot="1" x14ac:dyDescent="0.3">
      <c r="A737" s="71"/>
      <c r="B737" s="71"/>
      <c r="C737" s="71"/>
      <c r="D737" s="71"/>
      <c r="E737" s="71"/>
      <c r="F737" s="71"/>
      <c r="G737" s="71"/>
      <c r="H737" s="71"/>
    </row>
    <row r="738" spans="1:8" s="39" customFormat="1" x14ac:dyDescent="0.25">
      <c r="A738" s="84" t="str">
        <f>Matrix!$B$1</f>
        <v>Ref #</v>
      </c>
      <c r="B738" s="85"/>
      <c r="C738" s="86" t="str">
        <f>Matrix!$C$1</f>
        <v>Security Controls</v>
      </c>
      <c r="D738" s="87"/>
      <c r="E738" s="86" t="str">
        <f>Matrix!$G$1</f>
        <v>Criticality:
High, Medium, or Low</v>
      </c>
      <c r="F738" s="87"/>
      <c r="G738" s="38" t="str">
        <f>Matrix!$E$1</f>
        <v xml:space="preserve">Public Requirements References/Descriptions </v>
      </c>
    </row>
    <row r="739" spans="1:8" s="40" customFormat="1" ht="15.75" customHeight="1" x14ac:dyDescent="0.25">
      <c r="A739" s="53" t="s">
        <v>335</v>
      </c>
      <c r="B739" s="54"/>
      <c r="C739" s="77" t="str" cm="1">
        <f t="array" aca="1" ref="C739" ca="1">OFFSET(Matrix!$C$1,$H739 - 1,0)</f>
        <v>System and Information Integrity</v>
      </c>
      <c r="D739" s="78"/>
      <c r="E739" s="77" t="str" cm="1">
        <f t="array" aca="1" ref="E739" ca="1">OFFSET(Matrix!$G$1, $H739 - 1,0)</f>
        <v>Low</v>
      </c>
      <c r="F739" s="78"/>
      <c r="G739" s="79" t="str" cm="1">
        <f t="array" aca="1" ref="G739" ca="1">OFFSET(Matrix!$E$1,$H739 - 1,0)</f>
        <v>FMCSA GDL 13 Share cybersecurity information with heavy vehicle the industry.</v>
      </c>
      <c r="H739" s="40">
        <f>MATCH($A739,Matrix!$B$2:$B$70,0)+1</f>
        <v>69</v>
      </c>
    </row>
    <row r="740" spans="1:8" s="40" customFormat="1" x14ac:dyDescent="0.25">
      <c r="A740" s="69" t="str">
        <f>Matrix!$A$1</f>
        <v>Applicable Component Categories</v>
      </c>
      <c r="B740" s="70"/>
      <c r="C740" s="70"/>
      <c r="D740" s="70"/>
      <c r="E740" s="70"/>
      <c r="F740" s="70"/>
      <c r="G740" s="80"/>
      <c r="H740" s="40">
        <f>MATCH($A739,Matrix!$B$2:$B$70,0)+1</f>
        <v>69</v>
      </c>
    </row>
    <row r="741" spans="1:8" s="40" customFormat="1" ht="76.5" customHeight="1" x14ac:dyDescent="0.25">
      <c r="A741" s="53" t="str" cm="1">
        <f t="array" aca="1" ref="A741" ca="1">OFFSET(Matrix!$A$1,$H741 - 1,0)</f>
        <v>Mobile App;
Physical In-Cab Device;
Connectivity/Communications;
Cloud or Back-end;</v>
      </c>
      <c r="B741" s="62"/>
      <c r="C741" s="62"/>
      <c r="D741" s="62"/>
      <c r="E741" s="62"/>
      <c r="F741" s="55"/>
      <c r="G741" s="80"/>
      <c r="H741" s="40">
        <f>MATCH($A739,Matrix!$B$2:$B$70,0)+1</f>
        <v>69</v>
      </c>
    </row>
    <row r="742" spans="1:8" s="40" customFormat="1" x14ac:dyDescent="0.25">
      <c r="A742" s="69" t="str">
        <f>Matrix!$D$1</f>
        <v>Requirement</v>
      </c>
      <c r="B742" s="70"/>
      <c r="C742" s="70"/>
      <c r="D742" s="70"/>
      <c r="E742" s="70"/>
      <c r="F742" s="70"/>
      <c r="G742" s="80"/>
      <c r="H742" s="40">
        <f>MATCH($A739,Matrix!$B$2:$B$70,0)+1</f>
        <v>69</v>
      </c>
    </row>
    <row r="743" spans="1:8" s="40" customFormat="1" ht="94.5" customHeight="1" x14ac:dyDescent="0.25">
      <c r="A743" s="53" t="str" cm="1">
        <f t="array" aca="1" ref="A743" ca="1">OFFSET(Matrix!$D$1,$H743 - 1,0)</f>
        <v>The vendor shall participate in a cyberseucirtyt information sharing and analysis group in the heavy vehicle industry</v>
      </c>
      <c r="B743" s="62"/>
      <c r="C743" s="62"/>
      <c r="D743" s="62"/>
      <c r="E743" s="62"/>
      <c r="F743" s="55"/>
      <c r="G743" s="80"/>
      <c r="H743" s="40">
        <f>MATCH($A739,Matrix!$B$2:$B$70,0)+1</f>
        <v>69</v>
      </c>
    </row>
    <row r="744" spans="1:8" s="40" customFormat="1" x14ac:dyDescent="0.25">
      <c r="A744" s="82" t="str">
        <f>Matrix!$F$1</f>
        <v xml:space="preserve">Verification: Inspection, Demonstration, Test, or Analysis </v>
      </c>
      <c r="B744" s="83"/>
      <c r="C744" s="83"/>
      <c r="D744" s="83"/>
      <c r="E744" s="83"/>
      <c r="F744" s="83"/>
      <c r="G744" s="80"/>
      <c r="H744" s="40">
        <f>MATCH($A739,Matrix!$B$2:$B$70,0)+1</f>
        <v>69</v>
      </c>
    </row>
    <row r="745" spans="1:8" s="40" customFormat="1" ht="94.5" customHeight="1" x14ac:dyDescent="0.25">
      <c r="A745" s="53" t="str" cm="1">
        <f t="array" aca="1" ref="A745" ca="1">OFFSET(Matrix!$F$1,$H745 - 1,0)</f>
        <v>Inspection of vendor process documentation confirming participation in information sharing group.</v>
      </c>
      <c r="B745" s="62"/>
      <c r="C745" s="62"/>
      <c r="D745" s="62"/>
      <c r="E745" s="62"/>
      <c r="F745" s="55"/>
      <c r="G745" s="80"/>
      <c r="H745" s="40">
        <f>MATCH($A739,Matrix!$B$2:$B$70,0)+1</f>
        <v>69</v>
      </c>
    </row>
    <row r="746" spans="1:8" s="40" customFormat="1" x14ac:dyDescent="0.25">
      <c r="A746" s="69" t="str">
        <f>Matrix!$H$1</f>
        <v>Remarks</v>
      </c>
      <c r="B746" s="70"/>
      <c r="C746" s="70"/>
      <c r="D746" s="70"/>
      <c r="E746" s="70"/>
      <c r="F746" s="70"/>
      <c r="G746" s="80"/>
      <c r="H746" s="40">
        <f>MATCH($A739,Matrix!$B$2:$B$70,0)+1</f>
        <v>69</v>
      </c>
    </row>
    <row r="747" spans="1:8" s="40" customFormat="1" ht="49.5" customHeight="1" thickBot="1" x14ac:dyDescent="0.3">
      <c r="A747" s="66" t="str" cm="1">
        <f t="array" aca="1" ref="A747" ca="1">OFFSET(Matrix!$H$1,$H747 - 1,0)</f>
        <v>-</v>
      </c>
      <c r="B747" s="67"/>
      <c r="C747" s="67"/>
      <c r="D747" s="67"/>
      <c r="E747" s="67"/>
      <c r="F747" s="68"/>
      <c r="G747" s="81"/>
      <c r="H747" s="40">
        <f>MATCH($A739,Matrix!$B$2:$B$70,0)+1</f>
        <v>69</v>
      </c>
    </row>
  </sheetData>
  <mergeCells count="1087">
    <mergeCell ref="A110:XFD110"/>
    <mergeCell ref="A111:B111"/>
    <mergeCell ref="C111:D111"/>
    <mergeCell ref="E111:F111"/>
    <mergeCell ref="A112:B112"/>
    <mergeCell ref="C112:D112"/>
    <mergeCell ref="E112:F112"/>
    <mergeCell ref="G112:G120"/>
    <mergeCell ref="A113:F113"/>
    <mergeCell ref="A114:F114"/>
    <mergeCell ref="A115:F115"/>
    <mergeCell ref="A116:F116"/>
    <mergeCell ref="A117:F117"/>
    <mergeCell ref="A118:F118"/>
    <mergeCell ref="A119:F119"/>
    <mergeCell ref="A120:F120"/>
    <mergeCell ref="A660:XFD660"/>
    <mergeCell ref="A408:B408"/>
    <mergeCell ref="C408:D408"/>
    <mergeCell ref="E408:F408"/>
    <mergeCell ref="A409:B409"/>
    <mergeCell ref="C409:D409"/>
    <mergeCell ref="E409:F409"/>
    <mergeCell ref="A386:B386"/>
    <mergeCell ref="C386:D386"/>
    <mergeCell ref="E386:F386"/>
    <mergeCell ref="A387:B387"/>
    <mergeCell ref="C387:D387"/>
    <mergeCell ref="E387:F387"/>
    <mergeCell ref="A388:F388"/>
    <mergeCell ref="A389:F389"/>
    <mergeCell ref="A390:F390"/>
    <mergeCell ref="A671:XFD671"/>
    <mergeCell ref="A682:XFD682"/>
    <mergeCell ref="A693:XFD693"/>
    <mergeCell ref="A704:XFD704"/>
    <mergeCell ref="A715:XFD715"/>
    <mergeCell ref="A550:XFD550"/>
    <mergeCell ref="A561:XFD561"/>
    <mergeCell ref="A583:XFD583"/>
    <mergeCell ref="A594:XFD594"/>
    <mergeCell ref="A605:XFD605"/>
    <mergeCell ref="A616:XFD616"/>
    <mergeCell ref="A627:XFD627"/>
    <mergeCell ref="A638:XFD638"/>
    <mergeCell ref="A649:XFD649"/>
    <mergeCell ref="G585:G593"/>
    <mergeCell ref="A588:F588"/>
    <mergeCell ref="A589:F589"/>
    <mergeCell ref="A590:F590"/>
    <mergeCell ref="A551:B551"/>
    <mergeCell ref="C551:D551"/>
    <mergeCell ref="E551:F551"/>
    <mergeCell ref="A552:B552"/>
    <mergeCell ref="A587:F587"/>
    <mergeCell ref="A569:F569"/>
    <mergeCell ref="A584:B584"/>
    <mergeCell ref="C584:D584"/>
    <mergeCell ref="E584:F584"/>
    <mergeCell ref="A585:B585"/>
    <mergeCell ref="C585:D585"/>
    <mergeCell ref="E585:F585"/>
    <mergeCell ref="A564:F564"/>
    <mergeCell ref="A565:F565"/>
    <mergeCell ref="A407:XFD407"/>
    <mergeCell ref="A419:B419"/>
    <mergeCell ref="C419:D419"/>
    <mergeCell ref="E419:F419"/>
    <mergeCell ref="A410:F410"/>
    <mergeCell ref="A411:F411"/>
    <mergeCell ref="A275:XFD275"/>
    <mergeCell ref="A286:XFD286"/>
    <mergeCell ref="A297:XFD297"/>
    <mergeCell ref="A308:XFD308"/>
    <mergeCell ref="A319:XFD319"/>
    <mergeCell ref="A330:XFD330"/>
    <mergeCell ref="A341:XFD341"/>
    <mergeCell ref="G299:G307"/>
    <mergeCell ref="A306:F306"/>
    <mergeCell ref="A307:F307"/>
    <mergeCell ref="A311:F311"/>
    <mergeCell ref="A312:F312"/>
    <mergeCell ref="A313:F313"/>
    <mergeCell ref="A314:F314"/>
    <mergeCell ref="A309:B309"/>
    <mergeCell ref="C309:D309"/>
    <mergeCell ref="E309:F309"/>
    <mergeCell ref="A310:B310"/>
    <mergeCell ref="C310:D310"/>
    <mergeCell ref="E310:F310"/>
    <mergeCell ref="A300:F300"/>
    <mergeCell ref="A301:F301"/>
    <mergeCell ref="A302:F302"/>
    <mergeCell ref="A303:F303"/>
    <mergeCell ref="A304:F304"/>
    <mergeCell ref="A305:F305"/>
    <mergeCell ref="G134:G142"/>
    <mergeCell ref="A139:F139"/>
    <mergeCell ref="A140:F140"/>
    <mergeCell ref="A154:XFD154"/>
    <mergeCell ref="A165:XFD165"/>
    <mergeCell ref="A176:XFD176"/>
    <mergeCell ref="A187:XFD187"/>
    <mergeCell ref="A198:XFD198"/>
    <mergeCell ref="A209:XFD209"/>
    <mergeCell ref="A220:XFD220"/>
    <mergeCell ref="A231:XFD231"/>
    <mergeCell ref="A242:XFD242"/>
    <mergeCell ref="A234:F234"/>
    <mergeCell ref="A235:F235"/>
    <mergeCell ref="A232:B232"/>
    <mergeCell ref="C232:D232"/>
    <mergeCell ref="E232:F232"/>
    <mergeCell ref="A233:B233"/>
    <mergeCell ref="C233:D233"/>
    <mergeCell ref="E233:F233"/>
    <mergeCell ref="G233:G241"/>
    <mergeCell ref="A236:F236"/>
    <mergeCell ref="A237:F237"/>
    <mergeCell ref="A238:F238"/>
    <mergeCell ref="A239:F239"/>
    <mergeCell ref="A240:F240"/>
    <mergeCell ref="A241:F241"/>
    <mergeCell ref="A225:F225"/>
    <mergeCell ref="A226:F226"/>
    <mergeCell ref="A221:B221"/>
    <mergeCell ref="C221:D221"/>
    <mergeCell ref="E221:F221"/>
    <mergeCell ref="A298:B298"/>
    <mergeCell ref="C298:D298"/>
    <mergeCell ref="E298:F298"/>
    <mergeCell ref="A299:B299"/>
    <mergeCell ref="C299:D299"/>
    <mergeCell ref="E299:F299"/>
    <mergeCell ref="A287:B287"/>
    <mergeCell ref="C287:D287"/>
    <mergeCell ref="E287:F287"/>
    <mergeCell ref="A288:B288"/>
    <mergeCell ref="C288:D288"/>
    <mergeCell ref="E288:F288"/>
    <mergeCell ref="A33:XFD33"/>
    <mergeCell ref="A44:XFD44"/>
    <mergeCell ref="A55:XFD55"/>
    <mergeCell ref="A66:XFD66"/>
    <mergeCell ref="A77:XFD77"/>
    <mergeCell ref="A121:XFD121"/>
    <mergeCell ref="A132:XFD132"/>
    <mergeCell ref="A143:XFD143"/>
    <mergeCell ref="G123:G131"/>
    <mergeCell ref="A130:F130"/>
    <mergeCell ref="A131:F131"/>
    <mergeCell ref="A135:F135"/>
    <mergeCell ref="A136:F136"/>
    <mergeCell ref="A137:F137"/>
    <mergeCell ref="A138:F138"/>
    <mergeCell ref="A133:B133"/>
    <mergeCell ref="C133:D133"/>
    <mergeCell ref="E133:F133"/>
    <mergeCell ref="A278:F278"/>
    <mergeCell ref="A279:F279"/>
    <mergeCell ref="A276:B276"/>
    <mergeCell ref="C276:D276"/>
    <mergeCell ref="E276:F276"/>
    <mergeCell ref="A277:B277"/>
    <mergeCell ref="C277:D277"/>
    <mergeCell ref="E277:F277"/>
    <mergeCell ref="G277:G285"/>
    <mergeCell ref="A280:F280"/>
    <mergeCell ref="A281:F281"/>
    <mergeCell ref="A282:F282"/>
    <mergeCell ref="A283:F283"/>
    <mergeCell ref="A284:F284"/>
    <mergeCell ref="A285:F285"/>
    <mergeCell ref="G288:G296"/>
    <mergeCell ref="A289:F289"/>
    <mergeCell ref="A290:F290"/>
    <mergeCell ref="A291:F291"/>
    <mergeCell ref="A292:F292"/>
    <mergeCell ref="A293:F293"/>
    <mergeCell ref="A294:F294"/>
    <mergeCell ref="A295:F295"/>
    <mergeCell ref="A296:F296"/>
    <mergeCell ref="G266:G274"/>
    <mergeCell ref="A271:F271"/>
    <mergeCell ref="A272:F272"/>
    <mergeCell ref="A273:F273"/>
    <mergeCell ref="A274:F274"/>
    <mergeCell ref="A256:F256"/>
    <mergeCell ref="A257:F257"/>
    <mergeCell ref="A258:F258"/>
    <mergeCell ref="A259:F259"/>
    <mergeCell ref="A260:F260"/>
    <mergeCell ref="A261:F261"/>
    <mergeCell ref="A264:XFD264"/>
    <mergeCell ref="A263:F263"/>
    <mergeCell ref="A267:F267"/>
    <mergeCell ref="A268:F268"/>
    <mergeCell ref="A269:F269"/>
    <mergeCell ref="A270:F270"/>
    <mergeCell ref="A265:B265"/>
    <mergeCell ref="C265:D265"/>
    <mergeCell ref="E265:F265"/>
    <mergeCell ref="A266:B266"/>
    <mergeCell ref="C266:D266"/>
    <mergeCell ref="E266:F266"/>
    <mergeCell ref="A255:B255"/>
    <mergeCell ref="C255:D255"/>
    <mergeCell ref="E255:F255"/>
    <mergeCell ref="A243:B243"/>
    <mergeCell ref="C243:D243"/>
    <mergeCell ref="E243:F243"/>
    <mergeCell ref="A244:B244"/>
    <mergeCell ref="C244:D244"/>
    <mergeCell ref="E244:F244"/>
    <mergeCell ref="A253:XFD253"/>
    <mergeCell ref="G244:G252"/>
    <mergeCell ref="A245:F245"/>
    <mergeCell ref="A246:F246"/>
    <mergeCell ref="A247:F247"/>
    <mergeCell ref="A248:F248"/>
    <mergeCell ref="A249:F249"/>
    <mergeCell ref="A250:F250"/>
    <mergeCell ref="A251:F251"/>
    <mergeCell ref="A252:F252"/>
    <mergeCell ref="G255:G263"/>
    <mergeCell ref="A262:F262"/>
    <mergeCell ref="A229:F229"/>
    <mergeCell ref="A230:F230"/>
    <mergeCell ref="A212:F212"/>
    <mergeCell ref="A213:F213"/>
    <mergeCell ref="A214:F214"/>
    <mergeCell ref="A215:F215"/>
    <mergeCell ref="A216:F216"/>
    <mergeCell ref="A217:F217"/>
    <mergeCell ref="A210:B210"/>
    <mergeCell ref="C210:D210"/>
    <mergeCell ref="E210:F210"/>
    <mergeCell ref="A211:B211"/>
    <mergeCell ref="C211:D211"/>
    <mergeCell ref="E211:F211"/>
    <mergeCell ref="A254:B254"/>
    <mergeCell ref="C254:D254"/>
    <mergeCell ref="E254:F254"/>
    <mergeCell ref="G211:G219"/>
    <mergeCell ref="A218:F218"/>
    <mergeCell ref="A219:F219"/>
    <mergeCell ref="A223:F223"/>
    <mergeCell ref="A224:F224"/>
    <mergeCell ref="A190:F190"/>
    <mergeCell ref="A191:F191"/>
    <mergeCell ref="A188:B188"/>
    <mergeCell ref="C188:D188"/>
    <mergeCell ref="E188:F188"/>
    <mergeCell ref="A189:B189"/>
    <mergeCell ref="C189:D189"/>
    <mergeCell ref="E189:F189"/>
    <mergeCell ref="G189:G197"/>
    <mergeCell ref="A192:F192"/>
    <mergeCell ref="A193:F193"/>
    <mergeCell ref="A194:F194"/>
    <mergeCell ref="A195:F195"/>
    <mergeCell ref="A196:F196"/>
    <mergeCell ref="A197:F197"/>
    <mergeCell ref="G200:G208"/>
    <mergeCell ref="A201:F201"/>
    <mergeCell ref="A202:F202"/>
    <mergeCell ref="A203:F203"/>
    <mergeCell ref="A204:F204"/>
    <mergeCell ref="A205:F205"/>
    <mergeCell ref="A222:B222"/>
    <mergeCell ref="C222:D222"/>
    <mergeCell ref="E222:F222"/>
    <mergeCell ref="G222:G230"/>
    <mergeCell ref="A227:F227"/>
    <mergeCell ref="A228:F228"/>
    <mergeCell ref="A206:F206"/>
    <mergeCell ref="A207:F207"/>
    <mergeCell ref="A208:F208"/>
    <mergeCell ref="A181:F181"/>
    <mergeCell ref="A182:F182"/>
    <mergeCell ref="A177:B177"/>
    <mergeCell ref="C177:D177"/>
    <mergeCell ref="E177:F177"/>
    <mergeCell ref="A178:B178"/>
    <mergeCell ref="C178:D178"/>
    <mergeCell ref="E178:F178"/>
    <mergeCell ref="G178:G186"/>
    <mergeCell ref="A183:F183"/>
    <mergeCell ref="A184:F184"/>
    <mergeCell ref="A185:F185"/>
    <mergeCell ref="A186:F186"/>
    <mergeCell ref="A168:F168"/>
    <mergeCell ref="A169:F169"/>
    <mergeCell ref="A170:F170"/>
    <mergeCell ref="A171:F171"/>
    <mergeCell ref="A172:F172"/>
    <mergeCell ref="A173:F173"/>
    <mergeCell ref="A199:B199"/>
    <mergeCell ref="C199:D199"/>
    <mergeCell ref="E199:F199"/>
    <mergeCell ref="A200:B200"/>
    <mergeCell ref="C200:D200"/>
    <mergeCell ref="E200:F200"/>
    <mergeCell ref="A166:B166"/>
    <mergeCell ref="C166:D166"/>
    <mergeCell ref="E166:F166"/>
    <mergeCell ref="A167:B167"/>
    <mergeCell ref="C167:D167"/>
    <mergeCell ref="E167:F167"/>
    <mergeCell ref="A155:B155"/>
    <mergeCell ref="C155:D155"/>
    <mergeCell ref="E155:F155"/>
    <mergeCell ref="A156:B156"/>
    <mergeCell ref="C156:D156"/>
    <mergeCell ref="E156:F156"/>
    <mergeCell ref="G167:G175"/>
    <mergeCell ref="A174:F174"/>
    <mergeCell ref="A175:F175"/>
    <mergeCell ref="A179:F179"/>
    <mergeCell ref="A180:F180"/>
    <mergeCell ref="A146:F146"/>
    <mergeCell ref="A147:F147"/>
    <mergeCell ref="A144:B144"/>
    <mergeCell ref="C144:D144"/>
    <mergeCell ref="E144:F144"/>
    <mergeCell ref="A145:B145"/>
    <mergeCell ref="C145:D145"/>
    <mergeCell ref="E145:F145"/>
    <mergeCell ref="G145:G153"/>
    <mergeCell ref="A148:F148"/>
    <mergeCell ref="A149:F149"/>
    <mergeCell ref="A150:F150"/>
    <mergeCell ref="A151:F151"/>
    <mergeCell ref="A152:F152"/>
    <mergeCell ref="A153:F153"/>
    <mergeCell ref="G156:G164"/>
    <mergeCell ref="A157:F157"/>
    <mergeCell ref="A158:F158"/>
    <mergeCell ref="A159:F159"/>
    <mergeCell ref="A160:F160"/>
    <mergeCell ref="A161:F161"/>
    <mergeCell ref="A162:F162"/>
    <mergeCell ref="A163:F163"/>
    <mergeCell ref="A164:F164"/>
    <mergeCell ref="A78:B78"/>
    <mergeCell ref="C78:D78"/>
    <mergeCell ref="E78:F78"/>
    <mergeCell ref="A79:B79"/>
    <mergeCell ref="C79:D79"/>
    <mergeCell ref="E79:F79"/>
    <mergeCell ref="G79:G87"/>
    <mergeCell ref="A80:F80"/>
    <mergeCell ref="A81:F81"/>
    <mergeCell ref="A82:F82"/>
    <mergeCell ref="A83:F83"/>
    <mergeCell ref="A84:F84"/>
    <mergeCell ref="A85:F85"/>
    <mergeCell ref="A86:F86"/>
    <mergeCell ref="A87:F87"/>
    <mergeCell ref="A141:F141"/>
    <mergeCell ref="A142:F142"/>
    <mergeCell ref="A124:F124"/>
    <mergeCell ref="A125:F125"/>
    <mergeCell ref="A126:F126"/>
    <mergeCell ref="A127:F127"/>
    <mergeCell ref="A128:F128"/>
    <mergeCell ref="A129:F129"/>
    <mergeCell ref="A122:B122"/>
    <mergeCell ref="C122:D122"/>
    <mergeCell ref="E122:F122"/>
    <mergeCell ref="A123:B123"/>
    <mergeCell ref="C123:D123"/>
    <mergeCell ref="E123:F123"/>
    <mergeCell ref="A134:B134"/>
    <mergeCell ref="C134:D134"/>
    <mergeCell ref="E134:F134"/>
    <mergeCell ref="A69:F69"/>
    <mergeCell ref="A70:F70"/>
    <mergeCell ref="A67:B67"/>
    <mergeCell ref="C67:D67"/>
    <mergeCell ref="E67:F67"/>
    <mergeCell ref="A68:B68"/>
    <mergeCell ref="C68:D68"/>
    <mergeCell ref="E68:F68"/>
    <mergeCell ref="G68:G76"/>
    <mergeCell ref="A71:F71"/>
    <mergeCell ref="A72:F72"/>
    <mergeCell ref="A73:F73"/>
    <mergeCell ref="A74:F74"/>
    <mergeCell ref="A75:F75"/>
    <mergeCell ref="A76:F76"/>
    <mergeCell ref="A58:F58"/>
    <mergeCell ref="A59:F59"/>
    <mergeCell ref="A60:F60"/>
    <mergeCell ref="A61:F61"/>
    <mergeCell ref="A40:F40"/>
    <mergeCell ref="A41:F41"/>
    <mergeCell ref="A42:F42"/>
    <mergeCell ref="A43:F43"/>
    <mergeCell ref="A56:B56"/>
    <mergeCell ref="C56:D56"/>
    <mergeCell ref="E56:F56"/>
    <mergeCell ref="A57:B57"/>
    <mergeCell ref="C57:D57"/>
    <mergeCell ref="E57:F57"/>
    <mergeCell ref="A50:F50"/>
    <mergeCell ref="A51:F51"/>
    <mergeCell ref="A52:F52"/>
    <mergeCell ref="G57:G65"/>
    <mergeCell ref="A62:F62"/>
    <mergeCell ref="A63:F63"/>
    <mergeCell ref="A64:F64"/>
    <mergeCell ref="A65:F65"/>
    <mergeCell ref="A47:F47"/>
    <mergeCell ref="A48:F48"/>
    <mergeCell ref="A49:F49"/>
    <mergeCell ref="A45:B45"/>
    <mergeCell ref="C45:D45"/>
    <mergeCell ref="E45:F45"/>
    <mergeCell ref="A46:B46"/>
    <mergeCell ref="C46:D46"/>
    <mergeCell ref="E46:F46"/>
    <mergeCell ref="A1:B1"/>
    <mergeCell ref="C1:D1"/>
    <mergeCell ref="E1:F1"/>
    <mergeCell ref="A2:B2"/>
    <mergeCell ref="C2:D2"/>
    <mergeCell ref="E2:F2"/>
    <mergeCell ref="A3:F3"/>
    <mergeCell ref="A4:F4"/>
    <mergeCell ref="A20:F20"/>
    <mergeCell ref="A11:XFD11"/>
    <mergeCell ref="G2:G10"/>
    <mergeCell ref="G24:G32"/>
    <mergeCell ref="A23:B23"/>
    <mergeCell ref="C23:D23"/>
    <mergeCell ref="E23:F23"/>
    <mergeCell ref="A24:B24"/>
    <mergeCell ref="C24:D24"/>
    <mergeCell ref="E24:F24"/>
    <mergeCell ref="A27:F27"/>
    <mergeCell ref="A28:F28"/>
    <mergeCell ref="A30:F30"/>
    <mergeCell ref="A25:F25"/>
    <mergeCell ref="A26:F26"/>
    <mergeCell ref="A21:F21"/>
    <mergeCell ref="A29:F29"/>
    <mergeCell ref="A31:F31"/>
    <mergeCell ref="A38:F38"/>
    <mergeCell ref="A39:F39"/>
    <mergeCell ref="A326:F326"/>
    <mergeCell ref="A327:F327"/>
    <mergeCell ref="A328:F328"/>
    <mergeCell ref="A329:F329"/>
    <mergeCell ref="G321:G329"/>
    <mergeCell ref="A324:F324"/>
    <mergeCell ref="A325:F325"/>
    <mergeCell ref="A331:B331"/>
    <mergeCell ref="C331:D331"/>
    <mergeCell ref="E331:F331"/>
    <mergeCell ref="A317:F317"/>
    <mergeCell ref="A318:F318"/>
    <mergeCell ref="A322:F322"/>
    <mergeCell ref="A323:F323"/>
    <mergeCell ref="G310:G318"/>
    <mergeCell ref="A315:F315"/>
    <mergeCell ref="A316:F316"/>
    <mergeCell ref="A320:B320"/>
    <mergeCell ref="C320:D320"/>
    <mergeCell ref="E320:F320"/>
    <mergeCell ref="A321:B321"/>
    <mergeCell ref="C321:D321"/>
    <mergeCell ref="E321:F321"/>
    <mergeCell ref="G46:G54"/>
    <mergeCell ref="A53:F53"/>
    <mergeCell ref="A54:F54"/>
    <mergeCell ref="A99:XFD99"/>
    <mergeCell ref="A100:B100"/>
    <mergeCell ref="C100:D100"/>
    <mergeCell ref="E100:F100"/>
    <mergeCell ref="E365:F365"/>
    <mergeCell ref="A342:B342"/>
    <mergeCell ref="C342:D342"/>
    <mergeCell ref="E342:F342"/>
    <mergeCell ref="A343:B343"/>
    <mergeCell ref="C343:D343"/>
    <mergeCell ref="E343:F343"/>
    <mergeCell ref="A344:F344"/>
    <mergeCell ref="A345:F345"/>
    <mergeCell ref="A346:F346"/>
    <mergeCell ref="A335:F335"/>
    <mergeCell ref="A336:F336"/>
    <mergeCell ref="A337:F337"/>
    <mergeCell ref="A338:F338"/>
    <mergeCell ref="A339:F339"/>
    <mergeCell ref="A340:F340"/>
    <mergeCell ref="G332:G340"/>
    <mergeCell ref="A333:F333"/>
    <mergeCell ref="A334:F334"/>
    <mergeCell ref="A332:B332"/>
    <mergeCell ref="C332:D332"/>
    <mergeCell ref="E332:F332"/>
    <mergeCell ref="A406:F406"/>
    <mergeCell ref="G365:G373"/>
    <mergeCell ref="A368:F368"/>
    <mergeCell ref="A369:F369"/>
    <mergeCell ref="A355:F355"/>
    <mergeCell ref="A356:F356"/>
    <mergeCell ref="A357:F357"/>
    <mergeCell ref="A358:F358"/>
    <mergeCell ref="A363:XFD363"/>
    <mergeCell ref="G343:G351"/>
    <mergeCell ref="A350:F350"/>
    <mergeCell ref="A351:F351"/>
    <mergeCell ref="A353:B353"/>
    <mergeCell ref="C353:D353"/>
    <mergeCell ref="E353:F353"/>
    <mergeCell ref="A354:B354"/>
    <mergeCell ref="C354:D354"/>
    <mergeCell ref="E354:F354"/>
    <mergeCell ref="A347:F347"/>
    <mergeCell ref="A348:F348"/>
    <mergeCell ref="A349:F349"/>
    <mergeCell ref="A352:XFD352"/>
    <mergeCell ref="G354:G362"/>
    <mergeCell ref="A359:F359"/>
    <mergeCell ref="A360:F360"/>
    <mergeCell ref="A361:F361"/>
    <mergeCell ref="A362:F362"/>
    <mergeCell ref="A364:B364"/>
    <mergeCell ref="C364:D364"/>
    <mergeCell ref="E364:F364"/>
    <mergeCell ref="A365:B365"/>
    <mergeCell ref="C365:D365"/>
    <mergeCell ref="A440:XFD440"/>
    <mergeCell ref="A442:B442"/>
    <mergeCell ref="C442:D442"/>
    <mergeCell ref="E442:F442"/>
    <mergeCell ref="A443:F443"/>
    <mergeCell ref="A444:F444"/>
    <mergeCell ref="A425:F425"/>
    <mergeCell ref="A426:F426"/>
    <mergeCell ref="A414:F414"/>
    <mergeCell ref="A415:F415"/>
    <mergeCell ref="A416:F416"/>
    <mergeCell ref="A417:F417"/>
    <mergeCell ref="A418:XFD418"/>
    <mergeCell ref="A427:F427"/>
    <mergeCell ref="A428:F428"/>
    <mergeCell ref="G420:G428"/>
    <mergeCell ref="A421:F421"/>
    <mergeCell ref="A422:F422"/>
    <mergeCell ref="A420:B420"/>
    <mergeCell ref="C420:D420"/>
    <mergeCell ref="E420:F420"/>
    <mergeCell ref="A423:F423"/>
    <mergeCell ref="A424:F424"/>
    <mergeCell ref="G409:G417"/>
    <mergeCell ref="A412:F412"/>
    <mergeCell ref="A413:F413"/>
    <mergeCell ref="A445:F445"/>
    <mergeCell ref="G442:G450"/>
    <mergeCell ref="A449:F449"/>
    <mergeCell ref="A450:F450"/>
    <mergeCell ref="A452:B452"/>
    <mergeCell ref="C452:D452"/>
    <mergeCell ref="E452:F452"/>
    <mergeCell ref="A453:B453"/>
    <mergeCell ref="C453:D453"/>
    <mergeCell ref="E453:F453"/>
    <mergeCell ref="A446:F446"/>
    <mergeCell ref="A447:F447"/>
    <mergeCell ref="A448:F448"/>
    <mergeCell ref="A451:XFD451"/>
    <mergeCell ref="A441:B441"/>
    <mergeCell ref="C441:D441"/>
    <mergeCell ref="E441:F441"/>
    <mergeCell ref="A476:F476"/>
    <mergeCell ref="A477:F477"/>
    <mergeCell ref="A478:F478"/>
    <mergeCell ref="A479:F479"/>
    <mergeCell ref="A480:F480"/>
    <mergeCell ref="A483:F483"/>
    <mergeCell ref="A460:F460"/>
    <mergeCell ref="A461:F461"/>
    <mergeCell ref="A465:F465"/>
    <mergeCell ref="A466:F466"/>
    <mergeCell ref="G453:G461"/>
    <mergeCell ref="A458:F458"/>
    <mergeCell ref="A459:F459"/>
    <mergeCell ref="A463:B463"/>
    <mergeCell ref="C463:D463"/>
    <mergeCell ref="E463:F463"/>
    <mergeCell ref="A464:B464"/>
    <mergeCell ref="C464:D464"/>
    <mergeCell ref="E464:F464"/>
    <mergeCell ref="A454:F454"/>
    <mergeCell ref="A455:F455"/>
    <mergeCell ref="A456:F456"/>
    <mergeCell ref="A457:F457"/>
    <mergeCell ref="A462:XFD462"/>
    <mergeCell ref="A489:F489"/>
    <mergeCell ref="A490:F490"/>
    <mergeCell ref="A491:F491"/>
    <mergeCell ref="A492:F492"/>
    <mergeCell ref="A493:F493"/>
    <mergeCell ref="A494:F494"/>
    <mergeCell ref="G486:G494"/>
    <mergeCell ref="A487:F487"/>
    <mergeCell ref="A488:F488"/>
    <mergeCell ref="A486:B486"/>
    <mergeCell ref="C486:D486"/>
    <mergeCell ref="E486:F486"/>
    <mergeCell ref="A506:XFD506"/>
    <mergeCell ref="A469:F469"/>
    <mergeCell ref="A470:F470"/>
    <mergeCell ref="A471:F471"/>
    <mergeCell ref="A472:F472"/>
    <mergeCell ref="G464:G472"/>
    <mergeCell ref="A467:F467"/>
    <mergeCell ref="A468:F468"/>
    <mergeCell ref="A485:B485"/>
    <mergeCell ref="C485:D485"/>
    <mergeCell ref="E485:F485"/>
    <mergeCell ref="A484:XFD484"/>
    <mergeCell ref="A473:XFD473"/>
    <mergeCell ref="A474:B474"/>
    <mergeCell ref="C474:D474"/>
    <mergeCell ref="E474:F474"/>
    <mergeCell ref="A475:B475"/>
    <mergeCell ref="C475:D475"/>
    <mergeCell ref="E475:F475"/>
    <mergeCell ref="G475:G483"/>
    <mergeCell ref="A523:F523"/>
    <mergeCell ref="A528:XFD528"/>
    <mergeCell ref="G508:G516"/>
    <mergeCell ref="A515:F515"/>
    <mergeCell ref="A516:F516"/>
    <mergeCell ref="A518:B518"/>
    <mergeCell ref="C518:D518"/>
    <mergeCell ref="E518:F518"/>
    <mergeCell ref="A519:B519"/>
    <mergeCell ref="C519:D519"/>
    <mergeCell ref="E519:F519"/>
    <mergeCell ref="A512:F512"/>
    <mergeCell ref="A513:F513"/>
    <mergeCell ref="A514:F514"/>
    <mergeCell ref="A517:XFD517"/>
    <mergeCell ref="A507:B507"/>
    <mergeCell ref="C507:D507"/>
    <mergeCell ref="E507:F507"/>
    <mergeCell ref="A508:B508"/>
    <mergeCell ref="C508:D508"/>
    <mergeCell ref="E508:F508"/>
    <mergeCell ref="A509:F509"/>
    <mergeCell ref="A510:F510"/>
    <mergeCell ref="A511:F511"/>
    <mergeCell ref="A566:F566"/>
    <mergeCell ref="A567:F567"/>
    <mergeCell ref="A586:F586"/>
    <mergeCell ref="A544:F544"/>
    <mergeCell ref="A545:F545"/>
    <mergeCell ref="A546:F546"/>
    <mergeCell ref="A547:F547"/>
    <mergeCell ref="A548:F548"/>
    <mergeCell ref="A549:F549"/>
    <mergeCell ref="A384:F384"/>
    <mergeCell ref="A378:F378"/>
    <mergeCell ref="A385:XFD385"/>
    <mergeCell ref="G552:G560"/>
    <mergeCell ref="A559:F559"/>
    <mergeCell ref="A560:F560"/>
    <mergeCell ref="A562:B562"/>
    <mergeCell ref="C562:D562"/>
    <mergeCell ref="E562:F562"/>
    <mergeCell ref="A563:B563"/>
    <mergeCell ref="C563:D563"/>
    <mergeCell ref="E563:F563"/>
    <mergeCell ref="G563:G571"/>
    <mergeCell ref="A568:F568"/>
    <mergeCell ref="A570:F570"/>
    <mergeCell ref="A571:F571"/>
    <mergeCell ref="C552:D552"/>
    <mergeCell ref="E552:F552"/>
    <mergeCell ref="A553:F553"/>
    <mergeCell ref="A554:F554"/>
    <mergeCell ref="A555:F555"/>
    <mergeCell ref="A556:F556"/>
    <mergeCell ref="A557:F557"/>
    <mergeCell ref="A17:F17"/>
    <mergeCell ref="A12:B12"/>
    <mergeCell ref="C12:D12"/>
    <mergeCell ref="E12:F12"/>
    <mergeCell ref="A13:B13"/>
    <mergeCell ref="C13:D13"/>
    <mergeCell ref="E13:F13"/>
    <mergeCell ref="A5:F5"/>
    <mergeCell ref="A6:F6"/>
    <mergeCell ref="A7:F7"/>
    <mergeCell ref="A8:F8"/>
    <mergeCell ref="A9:F9"/>
    <mergeCell ref="A10:F10"/>
    <mergeCell ref="A18:F18"/>
    <mergeCell ref="A19:F19"/>
    <mergeCell ref="A403:F403"/>
    <mergeCell ref="A405:F405"/>
    <mergeCell ref="A404:F404"/>
    <mergeCell ref="A379:F379"/>
    <mergeCell ref="A370:F370"/>
    <mergeCell ref="A371:F371"/>
    <mergeCell ref="A372:F372"/>
    <mergeCell ref="A373:F373"/>
    <mergeCell ref="A366:F366"/>
    <mergeCell ref="A367:F367"/>
    <mergeCell ref="A374:XFD374"/>
    <mergeCell ref="A376:B376"/>
    <mergeCell ref="C376:D376"/>
    <mergeCell ref="E376:F376"/>
    <mergeCell ref="G376:G384"/>
    <mergeCell ref="A377:F377"/>
    <mergeCell ref="A375:B375"/>
    <mergeCell ref="A497:B497"/>
    <mergeCell ref="A537:F537"/>
    <mergeCell ref="A538:F538"/>
    <mergeCell ref="G530:G538"/>
    <mergeCell ref="A533:F533"/>
    <mergeCell ref="A534:F534"/>
    <mergeCell ref="A540:B540"/>
    <mergeCell ref="C540:D540"/>
    <mergeCell ref="E540:F540"/>
    <mergeCell ref="A558:F558"/>
    <mergeCell ref="G541:G549"/>
    <mergeCell ref="A542:F542"/>
    <mergeCell ref="A543:F543"/>
    <mergeCell ref="A541:B541"/>
    <mergeCell ref="C541:D541"/>
    <mergeCell ref="E541:F541"/>
    <mergeCell ref="A535:F535"/>
    <mergeCell ref="A536:F536"/>
    <mergeCell ref="A531:F531"/>
    <mergeCell ref="A532:F532"/>
    <mergeCell ref="G519:G527"/>
    <mergeCell ref="A524:F524"/>
    <mergeCell ref="A525:F525"/>
    <mergeCell ref="A529:B529"/>
    <mergeCell ref="C529:D529"/>
    <mergeCell ref="E529:F529"/>
    <mergeCell ref="A530:B530"/>
    <mergeCell ref="C530:D530"/>
    <mergeCell ref="E530:F530"/>
    <mergeCell ref="A520:F520"/>
    <mergeCell ref="A521:F521"/>
    <mergeCell ref="A522:F522"/>
    <mergeCell ref="A32:F32"/>
    <mergeCell ref="A22:XFD22"/>
    <mergeCell ref="G13:G21"/>
    <mergeCell ref="A14:F14"/>
    <mergeCell ref="A15:F15"/>
    <mergeCell ref="A16:F16"/>
    <mergeCell ref="A606:B606"/>
    <mergeCell ref="C606:D606"/>
    <mergeCell ref="E606:F606"/>
    <mergeCell ref="A572:XFD572"/>
    <mergeCell ref="A573:B573"/>
    <mergeCell ref="C573:D573"/>
    <mergeCell ref="E573:F573"/>
    <mergeCell ref="A574:B574"/>
    <mergeCell ref="C574:D574"/>
    <mergeCell ref="E574:F574"/>
    <mergeCell ref="G574:G582"/>
    <mergeCell ref="A575:F575"/>
    <mergeCell ref="A576:F576"/>
    <mergeCell ref="A577:F577"/>
    <mergeCell ref="A578:F578"/>
    <mergeCell ref="A579:F579"/>
    <mergeCell ref="A580:F580"/>
    <mergeCell ref="C375:D375"/>
    <mergeCell ref="E375:F375"/>
    <mergeCell ref="A391:F391"/>
    <mergeCell ref="A392:F392"/>
    <mergeCell ref="A393:F393"/>
    <mergeCell ref="A380:F380"/>
    <mergeCell ref="A381:F381"/>
    <mergeCell ref="A382:F382"/>
    <mergeCell ref="A591:F591"/>
    <mergeCell ref="G596:G604"/>
    <mergeCell ref="A597:F597"/>
    <mergeCell ref="A598:F598"/>
    <mergeCell ref="A599:F599"/>
    <mergeCell ref="A600:F600"/>
    <mergeCell ref="A601:F601"/>
    <mergeCell ref="A602:F602"/>
    <mergeCell ref="A603:F603"/>
    <mergeCell ref="A604:F604"/>
    <mergeCell ref="A34:B34"/>
    <mergeCell ref="C34:D34"/>
    <mergeCell ref="E34:F34"/>
    <mergeCell ref="A35:B35"/>
    <mergeCell ref="C35:D35"/>
    <mergeCell ref="E35:F35"/>
    <mergeCell ref="G35:G43"/>
    <mergeCell ref="A36:F36"/>
    <mergeCell ref="A37:F37"/>
    <mergeCell ref="A592:F592"/>
    <mergeCell ref="A593:F593"/>
    <mergeCell ref="A595:B595"/>
    <mergeCell ref="C595:D595"/>
    <mergeCell ref="E595:F595"/>
    <mergeCell ref="A596:B596"/>
    <mergeCell ref="C596:D596"/>
    <mergeCell ref="E596:F596"/>
    <mergeCell ref="A581:F581"/>
    <mergeCell ref="A582:F582"/>
    <mergeCell ref="A495:XFD495"/>
    <mergeCell ref="A496:B496"/>
    <mergeCell ref="C496:D496"/>
    <mergeCell ref="E496:F496"/>
    <mergeCell ref="A617:B617"/>
    <mergeCell ref="C617:D617"/>
    <mergeCell ref="E617:F617"/>
    <mergeCell ref="A618:B618"/>
    <mergeCell ref="C618:D618"/>
    <mergeCell ref="E618:F618"/>
    <mergeCell ref="G618:G626"/>
    <mergeCell ref="A619:F619"/>
    <mergeCell ref="A620:F620"/>
    <mergeCell ref="A621:F621"/>
    <mergeCell ref="A622:F622"/>
    <mergeCell ref="A623:F623"/>
    <mergeCell ref="A624:F624"/>
    <mergeCell ref="A625:F625"/>
    <mergeCell ref="A626:F626"/>
    <mergeCell ref="A607:B607"/>
    <mergeCell ref="C607:D607"/>
    <mergeCell ref="E607:F607"/>
    <mergeCell ref="G607:G615"/>
    <mergeCell ref="A608:F608"/>
    <mergeCell ref="A609:F609"/>
    <mergeCell ref="A610:F610"/>
    <mergeCell ref="A611:F611"/>
    <mergeCell ref="A612:F612"/>
    <mergeCell ref="A613:F613"/>
    <mergeCell ref="A614:F614"/>
    <mergeCell ref="A615:F615"/>
    <mergeCell ref="A639:B639"/>
    <mergeCell ref="C639:D639"/>
    <mergeCell ref="E639:F639"/>
    <mergeCell ref="A640:B640"/>
    <mergeCell ref="C640:D640"/>
    <mergeCell ref="E640:F640"/>
    <mergeCell ref="G640:G648"/>
    <mergeCell ref="A641:F641"/>
    <mergeCell ref="A642:F642"/>
    <mergeCell ref="A643:F643"/>
    <mergeCell ref="A644:F644"/>
    <mergeCell ref="A645:F645"/>
    <mergeCell ref="A646:F646"/>
    <mergeCell ref="A647:F647"/>
    <mergeCell ref="A648:F648"/>
    <mergeCell ref="A628:B628"/>
    <mergeCell ref="C628:D628"/>
    <mergeCell ref="E628:F628"/>
    <mergeCell ref="A629:B629"/>
    <mergeCell ref="C629:D629"/>
    <mergeCell ref="E629:F629"/>
    <mergeCell ref="G629:G637"/>
    <mergeCell ref="A630:F630"/>
    <mergeCell ref="A631:F631"/>
    <mergeCell ref="A632:F632"/>
    <mergeCell ref="A633:F633"/>
    <mergeCell ref="A634:F634"/>
    <mergeCell ref="A635:F635"/>
    <mergeCell ref="A636:F636"/>
    <mergeCell ref="A637:F637"/>
    <mergeCell ref="A661:B661"/>
    <mergeCell ref="C661:D661"/>
    <mergeCell ref="E661:F661"/>
    <mergeCell ref="A662:B662"/>
    <mergeCell ref="C662:D662"/>
    <mergeCell ref="E662:F662"/>
    <mergeCell ref="G662:G670"/>
    <mergeCell ref="A663:F663"/>
    <mergeCell ref="A664:F664"/>
    <mergeCell ref="A665:F665"/>
    <mergeCell ref="A666:F666"/>
    <mergeCell ref="A667:F667"/>
    <mergeCell ref="A668:F668"/>
    <mergeCell ref="A669:F669"/>
    <mergeCell ref="A670:F670"/>
    <mergeCell ref="A650:B650"/>
    <mergeCell ref="C650:D650"/>
    <mergeCell ref="E650:F650"/>
    <mergeCell ref="A651:B651"/>
    <mergeCell ref="C651:D651"/>
    <mergeCell ref="E651:F651"/>
    <mergeCell ref="G651:G659"/>
    <mergeCell ref="A652:F652"/>
    <mergeCell ref="A653:F653"/>
    <mergeCell ref="A654:F654"/>
    <mergeCell ref="A655:F655"/>
    <mergeCell ref="A656:F656"/>
    <mergeCell ref="A657:F657"/>
    <mergeCell ref="A658:F658"/>
    <mergeCell ref="A659:F659"/>
    <mergeCell ref="A683:B683"/>
    <mergeCell ref="C683:D683"/>
    <mergeCell ref="E683:F683"/>
    <mergeCell ref="A684:B684"/>
    <mergeCell ref="C684:D684"/>
    <mergeCell ref="E684:F684"/>
    <mergeCell ref="G684:G692"/>
    <mergeCell ref="A685:F685"/>
    <mergeCell ref="A686:F686"/>
    <mergeCell ref="A687:F687"/>
    <mergeCell ref="A688:F688"/>
    <mergeCell ref="A689:F689"/>
    <mergeCell ref="A690:F690"/>
    <mergeCell ref="A691:F691"/>
    <mergeCell ref="A692:F692"/>
    <mergeCell ref="A672:B672"/>
    <mergeCell ref="C672:D672"/>
    <mergeCell ref="E672:F672"/>
    <mergeCell ref="A673:B673"/>
    <mergeCell ref="C673:D673"/>
    <mergeCell ref="E673:F673"/>
    <mergeCell ref="G673:G681"/>
    <mergeCell ref="A674:F674"/>
    <mergeCell ref="A675:F675"/>
    <mergeCell ref="A676:F676"/>
    <mergeCell ref="A677:F677"/>
    <mergeCell ref="A678:F678"/>
    <mergeCell ref="A679:F679"/>
    <mergeCell ref="A680:F680"/>
    <mergeCell ref="A681:F681"/>
    <mergeCell ref="A705:B705"/>
    <mergeCell ref="C705:D705"/>
    <mergeCell ref="E705:F705"/>
    <mergeCell ref="A706:B706"/>
    <mergeCell ref="C706:D706"/>
    <mergeCell ref="E706:F706"/>
    <mergeCell ref="G706:G714"/>
    <mergeCell ref="A707:F707"/>
    <mergeCell ref="A708:F708"/>
    <mergeCell ref="A709:F709"/>
    <mergeCell ref="A710:F710"/>
    <mergeCell ref="A711:F711"/>
    <mergeCell ref="A712:F712"/>
    <mergeCell ref="A713:F713"/>
    <mergeCell ref="A714:F714"/>
    <mergeCell ref="A694:B694"/>
    <mergeCell ref="C694:D694"/>
    <mergeCell ref="E694:F694"/>
    <mergeCell ref="A695:B695"/>
    <mergeCell ref="C695:D695"/>
    <mergeCell ref="E695:F695"/>
    <mergeCell ref="G695:G703"/>
    <mergeCell ref="A696:F696"/>
    <mergeCell ref="A697:F697"/>
    <mergeCell ref="A698:F698"/>
    <mergeCell ref="A699:F699"/>
    <mergeCell ref="A700:F700"/>
    <mergeCell ref="A701:F701"/>
    <mergeCell ref="A702:F702"/>
    <mergeCell ref="A703:F703"/>
    <mergeCell ref="A728:B728"/>
    <mergeCell ref="C728:D728"/>
    <mergeCell ref="E728:F728"/>
    <mergeCell ref="G728:G736"/>
    <mergeCell ref="A729:F729"/>
    <mergeCell ref="A730:F730"/>
    <mergeCell ref="A731:F731"/>
    <mergeCell ref="A732:F732"/>
    <mergeCell ref="A733:F733"/>
    <mergeCell ref="A734:F734"/>
    <mergeCell ref="A735:F735"/>
    <mergeCell ref="A736:F736"/>
    <mergeCell ref="A716:B716"/>
    <mergeCell ref="C716:D716"/>
    <mergeCell ref="E716:F716"/>
    <mergeCell ref="A717:B717"/>
    <mergeCell ref="C717:D717"/>
    <mergeCell ref="E717:F717"/>
    <mergeCell ref="G717:G725"/>
    <mergeCell ref="A718:F718"/>
    <mergeCell ref="A719:F719"/>
    <mergeCell ref="A720:F720"/>
    <mergeCell ref="A721:F721"/>
    <mergeCell ref="A722:F722"/>
    <mergeCell ref="A723:F723"/>
    <mergeCell ref="A724:F724"/>
    <mergeCell ref="A725:F725"/>
    <mergeCell ref="E497:F497"/>
    <mergeCell ref="G497:G505"/>
    <mergeCell ref="A498:F498"/>
    <mergeCell ref="A499:F499"/>
    <mergeCell ref="A500:F500"/>
    <mergeCell ref="A501:F501"/>
    <mergeCell ref="A502:F502"/>
    <mergeCell ref="A503:F503"/>
    <mergeCell ref="A504:F504"/>
    <mergeCell ref="A505:F505"/>
    <mergeCell ref="A481:F481"/>
    <mergeCell ref="A482:F482"/>
    <mergeCell ref="A737:XFD737"/>
    <mergeCell ref="A738:B738"/>
    <mergeCell ref="C738:D738"/>
    <mergeCell ref="E738:F738"/>
    <mergeCell ref="A739:B739"/>
    <mergeCell ref="C739:D739"/>
    <mergeCell ref="E739:F739"/>
    <mergeCell ref="G739:G747"/>
    <mergeCell ref="A740:F740"/>
    <mergeCell ref="A741:F741"/>
    <mergeCell ref="A742:F742"/>
    <mergeCell ref="A743:F743"/>
    <mergeCell ref="A744:F744"/>
    <mergeCell ref="A745:F745"/>
    <mergeCell ref="A746:F746"/>
    <mergeCell ref="A747:F747"/>
    <mergeCell ref="A726:XFD726"/>
    <mergeCell ref="A727:B727"/>
    <mergeCell ref="C727:D727"/>
    <mergeCell ref="E727:F727"/>
    <mergeCell ref="A431:B431"/>
    <mergeCell ref="C431:D431"/>
    <mergeCell ref="E431:F431"/>
    <mergeCell ref="G431:G439"/>
    <mergeCell ref="A432:F432"/>
    <mergeCell ref="A433:F433"/>
    <mergeCell ref="A434:F434"/>
    <mergeCell ref="A435:F435"/>
    <mergeCell ref="A436:F436"/>
    <mergeCell ref="A437:F437"/>
    <mergeCell ref="A438:F438"/>
    <mergeCell ref="A439:F439"/>
    <mergeCell ref="A539:XFD539"/>
    <mergeCell ref="A526:F526"/>
    <mergeCell ref="A527:F527"/>
    <mergeCell ref="A88:XFD88"/>
    <mergeCell ref="A89:B89"/>
    <mergeCell ref="C89:D89"/>
    <mergeCell ref="E89:F89"/>
    <mergeCell ref="A90:B90"/>
    <mergeCell ref="C90:D90"/>
    <mergeCell ref="E90:F90"/>
    <mergeCell ref="G90:G98"/>
    <mergeCell ref="A91:F91"/>
    <mergeCell ref="A92:F92"/>
    <mergeCell ref="A93:F93"/>
    <mergeCell ref="A94:F94"/>
    <mergeCell ref="A95:F95"/>
    <mergeCell ref="A96:F96"/>
    <mergeCell ref="A97:F97"/>
    <mergeCell ref="A98:F98"/>
    <mergeCell ref="C497:D497"/>
    <mergeCell ref="A101:B101"/>
    <mergeCell ref="C101:D101"/>
    <mergeCell ref="E101:F101"/>
    <mergeCell ref="G101:G109"/>
    <mergeCell ref="A102:F102"/>
    <mergeCell ref="A103:F103"/>
    <mergeCell ref="A104:F104"/>
    <mergeCell ref="A105:F105"/>
    <mergeCell ref="A106:F106"/>
    <mergeCell ref="A107:F107"/>
    <mergeCell ref="A108:F108"/>
    <mergeCell ref="A109:F109"/>
    <mergeCell ref="A383:F383"/>
    <mergeCell ref="A429:XFD429"/>
    <mergeCell ref="A430:B430"/>
    <mergeCell ref="C430:D430"/>
    <mergeCell ref="E430:F430"/>
    <mergeCell ref="A399:F399"/>
    <mergeCell ref="A400:F400"/>
    <mergeCell ref="A401:F401"/>
    <mergeCell ref="A402:F402"/>
    <mergeCell ref="G387:G395"/>
    <mergeCell ref="A394:F394"/>
    <mergeCell ref="A395:F395"/>
    <mergeCell ref="A397:B397"/>
    <mergeCell ref="C397:D397"/>
    <mergeCell ref="E397:F397"/>
    <mergeCell ref="A398:B398"/>
    <mergeCell ref="C398:D398"/>
    <mergeCell ref="E398:F398"/>
    <mergeCell ref="G398:G406"/>
    <mergeCell ref="A396:XFD396"/>
  </mergeCells>
  <printOptions horizontalCentered="1" verticalCentered="1"/>
  <pageMargins left="0.25" right="0.25" top="1" bottom="0.75" header="0.3" footer="0.3"/>
  <pageSetup scale="61" fitToHeight="0" orientation="landscape" r:id="rId1"/>
  <headerFooter>
    <oddHeader>&amp;L&amp;G
Source: &amp;U&amp;K0070C0https://github.com/nmfta-repo/nmfta-telematics_security_requirements</oddHeader>
    <oddFooter>&amp;L&amp;9&amp;K002060National Motor Freight Traffic Association, Inc.&amp;C&amp;9&amp;K002060© 2020 All Rights Reserved &amp;R&amp;9&amp;K02-049Page | &amp;P – Appendix A</oddFooter>
  </headerFooter>
  <rowBreaks count="67" manualBreakCount="67">
    <brk id="10" max="16383" man="1"/>
    <brk id="21" max="16383" man="1"/>
    <brk id="32" max="16383" man="1"/>
    <brk id="43" max="16383" man="1"/>
    <brk id="54" max="16383" man="1"/>
    <brk id="65" max="16383" man="1"/>
    <brk id="76" max="16383" man="1"/>
    <brk id="87" max="16383" man="1"/>
    <brk id="98" max="16383" man="1"/>
    <brk id="109" max="16383" man="1"/>
    <brk id="120" max="16383" man="1"/>
    <brk id="131" max="16383" man="1"/>
    <brk id="142" max="16383" man="1"/>
    <brk id="153" max="16383" man="1"/>
    <brk id="164" max="16383" man="1"/>
    <brk id="175" max="16383" man="1"/>
    <brk id="186" max="16383" man="1"/>
    <brk id="197" max="16383" man="1"/>
    <brk id="208" max="16383" man="1"/>
    <brk id="219" max="16383" man="1"/>
    <brk id="230" max="16383" man="1"/>
    <brk id="241" max="16383" man="1"/>
    <brk id="252" max="16383" man="1"/>
    <brk id="263" max="16383" man="1"/>
    <brk id="274" max="16383" man="1"/>
    <brk id="285" max="16383" man="1"/>
    <brk id="296" max="16383" man="1"/>
    <brk id="307" max="16383" man="1"/>
    <brk id="318" max="16383" man="1"/>
    <brk id="329" max="16383" man="1"/>
    <brk id="340" max="16383" man="1"/>
    <brk id="351" max="16383" man="1"/>
    <brk id="362" max="16383" man="1"/>
    <brk id="373" max="16383" man="1"/>
    <brk id="384" max="16383" man="1"/>
    <brk id="395" max="16383" man="1"/>
    <brk id="406" max="16383" man="1"/>
    <brk id="417" max="16383" man="1"/>
    <brk id="428" max="16383" man="1"/>
    <brk id="439" max="16383" man="1"/>
    <brk id="450" max="16383" man="1"/>
    <brk id="461" max="16383" man="1"/>
    <brk id="472" max="16383" man="1"/>
    <brk id="483" max="16383" man="1"/>
    <brk id="494" max="16383" man="1"/>
    <brk id="505" max="16383" man="1"/>
    <brk id="516" max="16383" man="1"/>
    <brk id="527" max="16383" man="1"/>
    <brk id="538" max="16383" man="1"/>
    <brk id="549" max="16383" man="1"/>
    <brk id="560" max="16383" man="1"/>
    <brk id="571" max="16383" man="1"/>
    <brk id="582" max="16383" man="1"/>
    <brk id="593" max="16383" man="1"/>
    <brk id="604" max="16383" man="1"/>
    <brk id="615" max="16383" man="1"/>
    <brk id="626" max="16383" man="1"/>
    <brk id="637" max="16383" man="1"/>
    <brk id="648" max="16383" man="1"/>
    <brk id="659" max="16383" man="1"/>
    <brk id="670" max="16383" man="1"/>
    <brk id="681" max="16383" man="1"/>
    <brk id="692" max="16383" man="1"/>
    <brk id="703" max="16383" man="1"/>
    <brk id="714" max="16383" man="1"/>
    <brk id="725" max="16383" man="1"/>
    <brk id="736" max="16383" man="1"/>
  </rowBreak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E0D5E-B700-49DC-A6A4-409E22D96E7C}">
  <dimension ref="A1:I288"/>
  <sheetViews>
    <sheetView topLeftCell="C1" zoomScaleNormal="100" workbookViewId="0">
      <selection activeCell="C1" sqref="C1:I1"/>
    </sheetView>
  </sheetViews>
  <sheetFormatPr defaultRowHeight="15" x14ac:dyDescent="0.25"/>
  <cols>
    <col min="1" max="1" width="10.42578125" hidden="1" customWidth="1"/>
    <col min="2" max="2" width="11.7109375" hidden="1" customWidth="1"/>
    <col min="3" max="3" width="10.42578125" customWidth="1"/>
    <col min="4" max="4" width="77.140625" customWidth="1"/>
    <col min="5" max="5" width="7" style="14" customWidth="1"/>
    <col min="6" max="6" width="8.42578125" style="18" customWidth="1"/>
    <col min="7" max="8" width="7.7109375" style="18" customWidth="1"/>
    <col min="9" max="9" width="31.85546875" style="18" customWidth="1"/>
  </cols>
  <sheetData>
    <row r="1" spans="1:9" ht="50.25" customHeight="1" x14ac:dyDescent="0.25">
      <c r="C1" s="88" t="s">
        <v>367</v>
      </c>
      <c r="D1" s="88"/>
      <c r="E1" s="88"/>
      <c r="F1" s="88"/>
      <c r="G1" s="88"/>
      <c r="H1" s="88"/>
      <c r="I1" s="88"/>
    </row>
    <row r="2" spans="1:9" ht="21" x14ac:dyDescent="0.25">
      <c r="C2" s="92" t="s">
        <v>222</v>
      </c>
      <c r="D2" s="92"/>
      <c r="E2" s="92"/>
      <c r="F2" s="92"/>
      <c r="G2" s="92"/>
      <c r="H2" s="92"/>
      <c r="I2" s="92"/>
    </row>
    <row r="3" spans="1:9" ht="15" customHeight="1" x14ac:dyDescent="0.25">
      <c r="A3" s="48"/>
      <c r="B3" s="49"/>
      <c r="C3" s="89" t="s">
        <v>366</v>
      </c>
      <c r="D3" s="90"/>
      <c r="E3" s="89" t="s">
        <v>280</v>
      </c>
      <c r="F3" s="91"/>
      <c r="G3" s="91"/>
      <c r="H3" s="91"/>
      <c r="I3" s="91"/>
    </row>
    <row r="4" spans="1:9" x14ac:dyDescent="0.25">
      <c r="A4" s="44" t="s">
        <v>365</v>
      </c>
      <c r="B4" s="35" t="s">
        <v>225</v>
      </c>
      <c r="C4" s="36" t="s">
        <v>203</v>
      </c>
      <c r="D4" s="37" t="s">
        <v>145</v>
      </c>
      <c r="E4" s="43" t="s">
        <v>278</v>
      </c>
      <c r="F4" s="43" t="s">
        <v>282</v>
      </c>
      <c r="G4" s="43" t="s">
        <v>279</v>
      </c>
      <c r="H4" s="43" t="s">
        <v>283</v>
      </c>
      <c r="I4" s="45" t="s">
        <v>281</v>
      </c>
    </row>
    <row r="5" spans="1:9" ht="30" x14ac:dyDescent="0.25">
      <c r="A5" s="16">
        <v>5</v>
      </c>
      <c r="B5" s="46" t="str">
        <f ca="1">IF(OFFSET(Matrix!$J$1,$A5 - 1,0)="Yes","Mobile App"," ")</f>
        <v>Mobile App</v>
      </c>
      <c r="C5" s="46" t="str">
        <f ca="1">IF(OFFSET(Matrix!$J$1,$A5 - 1,0)="Yes",OFFSET(Matrix!$G$1,$A5 - 1,0)," ")</f>
        <v>High</v>
      </c>
      <c r="D5" s="47" t="str">
        <f ca="1">IF(OFFSET(Matrix!$J$1,$A5 - 1,0)="Yes",OFFSET(Matrix!$I$1,$A5 - 1,0)," ")</f>
        <v>AC-030 (Access Control) - The vendor's system shall employ authentication to prevent unauthorized access to telematics systems and data.</v>
      </c>
      <c r="E5" s="16"/>
      <c r="F5" s="16"/>
      <c r="G5" s="16"/>
      <c r="H5" s="16"/>
      <c r="I5" s="16"/>
    </row>
    <row r="6" spans="1:9" ht="45" x14ac:dyDescent="0.25">
      <c r="A6" s="16">
        <v>16</v>
      </c>
      <c r="B6" s="46" t="str">
        <f ca="1">IF(OFFSET(Matrix!$J$1,$A6 - 1,0)="Yes","Mobile App"," ")</f>
        <v>Mobile App</v>
      </c>
      <c r="C6" s="46" t="str">
        <f ca="1">IF(OFFSET(Matrix!$J$1,$A6 - 1,0)="Yes",OFFSET(Matrix!$G$1,$A6 - 1,0)," ")</f>
        <v>High</v>
      </c>
      <c r="D6" s="47" t="str">
        <f ca="1">IF(OFFSET(Matrix!$J$1,$A6 - 1,0)="Yes",OFFSET(Matrix!$I$1,$A6 - 1,0)," ")</f>
        <v>CM-020 (Configuration Management) - The vendor’s devices shall have all services used for troubleshooting disabled or properly protected from unauthorized access and use.</v>
      </c>
      <c r="E6" s="16"/>
      <c r="F6" s="16"/>
      <c r="G6" s="16"/>
      <c r="H6" s="16"/>
      <c r="I6" s="16"/>
    </row>
    <row r="7" spans="1:9" ht="30" x14ac:dyDescent="0.25">
      <c r="A7" s="16">
        <v>17</v>
      </c>
      <c r="B7" s="46" t="str">
        <f ca="1">IF(OFFSET(Matrix!$J$1,$A7 - 1,0)="Yes","Mobile App"," ")</f>
        <v>Mobile App</v>
      </c>
      <c r="C7" s="46" t="str">
        <f ca="1">IF(OFFSET(Matrix!$J$1,$A7 - 1,0)="Yes",OFFSET(Matrix!$G$1,$A7 - 1,0)," ")</f>
        <v>High</v>
      </c>
      <c r="D7" s="47" t="str">
        <f ca="1">IF(OFFSET(Matrix!$J$1,$A7 - 1,0)="Yes",OFFSET(Matrix!$I$1,$A7 - 1,0)," ")</f>
        <v>CM-030 (Configuration Management) - Vendor ensures that any and all interfaces used for testing or debug are unavailalbe in production builds of the devices</v>
      </c>
      <c r="E7" s="16"/>
      <c r="F7" s="16"/>
      <c r="G7" s="16"/>
      <c r="H7" s="16"/>
      <c r="I7" s="16"/>
    </row>
    <row r="8" spans="1:9" ht="45" x14ac:dyDescent="0.25">
      <c r="A8" s="16">
        <v>21</v>
      </c>
      <c r="B8" s="46" t="str">
        <f ca="1">IF(OFFSET(Matrix!$J$1,$A8 - 1,0)="Yes","Mobile App"," ")</f>
        <v>Mobile App</v>
      </c>
      <c r="C8" s="46" t="str">
        <f ca="1">IF(OFFSET(Matrix!$J$1,$A8 - 1,0)="Yes",OFFSET(Matrix!$G$1,$A8 - 1,0)," ")</f>
        <v>High</v>
      </c>
      <c r="D8" s="47" t="str">
        <f ca="1">IF(OFFSET(Matrix!$J$1,$A8 - 1,0)="Yes",OFFSET(Matrix!$I$1,$A8 - 1,0)," ")</f>
        <v>IR-010 (Incidence Response) - The vendor shall have a documented incident response plan (IRP) in place which provides the carriers with a point of contact for components used within their telematics system</v>
      </c>
      <c r="E8" s="16"/>
      <c r="F8" s="16"/>
      <c r="G8" s="16"/>
      <c r="H8" s="16"/>
      <c r="I8" s="16"/>
    </row>
    <row r="9" spans="1:9" ht="30" x14ac:dyDescent="0.25">
      <c r="A9" s="16">
        <v>30</v>
      </c>
      <c r="B9" s="46" t="str">
        <f ca="1">IF(OFFSET(Matrix!$J$1,$A9 - 1,0)="Yes","Mobile App"," ")</f>
        <v>Mobile App</v>
      </c>
      <c r="C9" s="46" t="str">
        <f ca="1">IF(OFFSET(Matrix!$J$1,$A9 - 1,0)="Yes",OFFSET(Matrix!$G$1,$A9 - 1,0)," ")</f>
        <v>High</v>
      </c>
      <c r="D9" s="47" t="str">
        <f ca="1">IF(OFFSET(Matrix!$J$1,$A9 - 1,0)="Yes",OFFSET(Matrix!$I$1,$A9 - 1,0)," ")</f>
        <v>SAA-010 (Security Management) - The vendor shall have an Information Security Management Plan (ISMP)</v>
      </c>
      <c r="E9" s="16"/>
      <c r="F9" s="16"/>
      <c r="G9" s="16"/>
      <c r="H9" s="16"/>
      <c r="I9" s="16"/>
    </row>
    <row r="10" spans="1:9" ht="90" x14ac:dyDescent="0.25">
      <c r="A10" s="16">
        <v>31</v>
      </c>
      <c r="B10" s="46" t="str">
        <f ca="1">IF(OFFSET(Matrix!$J$1,$A10 - 1,0)="Yes","Mobile App"," ")</f>
        <v>Mobile App</v>
      </c>
      <c r="C10" s="46" t="str">
        <f ca="1">IF(OFFSET(Matrix!$J$1,$A10 - 1,0)="Yes",OFFSET(Matrix!$G$1,$A10 - 1,0)," ")</f>
        <v>High</v>
      </c>
      <c r="D10" s="47" t="str">
        <f ca="1">IF(OFFSET(Matrix!$J$1,$A10 - 1,0)="Yes",OFFSET(Matrix!$I$1,$A10 - 1,0),"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10" s="16"/>
      <c r="F10" s="16"/>
      <c r="G10" s="16"/>
      <c r="H10" s="16"/>
      <c r="I10" s="16"/>
    </row>
    <row r="11" spans="1:9" ht="45" x14ac:dyDescent="0.25">
      <c r="A11" s="16">
        <v>33</v>
      </c>
      <c r="B11" s="46" t="str">
        <f ca="1">IF(OFFSET(Matrix!$J$1,$A11 - 1,0)="Yes","Mobile App"," ")</f>
        <v>Mobile App</v>
      </c>
      <c r="C11" s="46" t="str">
        <f ca="1">IF(OFFSET(Matrix!$J$1,$A11 - 1,0)="Yes",OFFSET(Matrix!$G$1,$A11 - 1,0)," ")</f>
        <v>High</v>
      </c>
      <c r="D11" s="47" t="str">
        <f ca="1">IF(OFFSET(Matrix!$J$1,$A11 - 1,0)="Yes",OFFSET(Matrix!$I$1,$A11 - 1,0)," ")</f>
        <v>SCP-010 (Protecting Communications paths for systems) - Communication paths that traverse outside controlled boundaries must protect confidentiality and integrity of data</v>
      </c>
      <c r="E11" s="16"/>
      <c r="F11" s="16"/>
      <c r="G11" s="16"/>
      <c r="H11" s="16"/>
      <c r="I11" s="16"/>
    </row>
    <row r="12" spans="1:9" ht="105" x14ac:dyDescent="0.25">
      <c r="A12" s="16">
        <v>35</v>
      </c>
      <c r="B12" s="46" t="str">
        <f ca="1">IF(OFFSET(Matrix!$J$1,$A12 - 1,0)="Yes","Mobile App"," ")</f>
        <v>Mobile App</v>
      </c>
      <c r="C12" s="46" t="str">
        <f ca="1">IF(OFFSET(Matrix!$J$1,$A12 - 1,0)="Yes",OFFSET(Matrix!$G$1,$A12 - 1,0)," ")</f>
        <v>High</v>
      </c>
      <c r="D12" s="47" t="str">
        <f ca="1">IF(OFFSET(Matrix!$J$1,$A12 - 1,0)="Yes",OFFSET(Matrix!$I$1,$A12 - 1,0),"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2" s="16"/>
      <c r="F12" s="16"/>
      <c r="G12" s="16"/>
      <c r="H12" s="16"/>
      <c r="I12" s="16"/>
    </row>
    <row r="13" spans="1:9" ht="255" x14ac:dyDescent="0.25">
      <c r="A13" s="16">
        <v>40</v>
      </c>
      <c r="B13" s="46" t="str">
        <f ca="1">IF(OFFSET(Matrix!$J$1,$A13 - 1,0)="Yes","Mobile App"," ")</f>
        <v>Mobile App</v>
      </c>
      <c r="C13" s="46" t="str">
        <f ca="1">IF(OFFSET(Matrix!$J$1,$A13 - 1,0)="Yes",OFFSET(Matrix!$G$1,$A13 - 1,0)," ")</f>
        <v>High</v>
      </c>
      <c r="D13" s="47" t="str">
        <f ca="1">IF(OFFSET(Matrix!$J$1,$A13 - 1,0)="Yes",OFFSET(Matrix!$I$1,$A13 - 1,0),"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13" s="16"/>
      <c r="F13" s="16"/>
      <c r="G13" s="16"/>
      <c r="H13" s="16"/>
      <c r="I13" s="16"/>
    </row>
    <row r="14" spans="1:9" ht="75" x14ac:dyDescent="0.25">
      <c r="A14" s="16">
        <v>46</v>
      </c>
      <c r="B14" s="46" t="str">
        <f ca="1">IF(OFFSET(Matrix!$J$1,$A14 - 1,0)="Yes","Mobile App"," ")</f>
        <v>Mobile App</v>
      </c>
      <c r="C14" s="46" t="str">
        <f ca="1">IF(OFFSET(Matrix!$J$1,$A14 - 1,0)="Yes",OFFSET(Matrix!$G$1,$A14 - 1,0)," ")</f>
        <v>High</v>
      </c>
      <c r="D14" s="47" t="str">
        <f ca="1">IF(OFFSET(Matrix!$J$1,$A14 - 1,0)="Yes",OFFSET(Matrix!$I$1,$A14 - 1,0),"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4" s="16"/>
      <c r="F14" s="16"/>
      <c r="G14" s="16"/>
      <c r="H14" s="16"/>
      <c r="I14" s="16"/>
    </row>
    <row r="15" spans="1:9" ht="60" x14ac:dyDescent="0.25">
      <c r="A15" s="16">
        <v>53</v>
      </c>
      <c r="B15" s="46" t="str">
        <f ca="1">IF(OFFSET(Matrix!$J$1,$A15 - 1,0)="Yes","Mobile App"," ")</f>
        <v>Mobile App</v>
      </c>
      <c r="C15" s="46" t="str">
        <f ca="1">IF(OFFSET(Matrix!$J$1,$A15 - 1,0)="Yes",OFFSET(Matrix!$G$1,$A15 - 1,0)," ")</f>
        <v>High</v>
      </c>
      <c r="D15" s="47" t="str">
        <f ca="1">IF(OFFSET(Matrix!$J$1,$A15 - 1,0)="Yes",OFFSET(Matrix!$I$1,$A15 - 1,0),"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5" s="16"/>
      <c r="F15" s="16"/>
      <c r="G15" s="16"/>
      <c r="H15" s="16"/>
      <c r="I15" s="16"/>
    </row>
    <row r="16" spans="1:9" ht="90" x14ac:dyDescent="0.25">
      <c r="A16" s="16">
        <v>3</v>
      </c>
      <c r="B16" s="46" t="str">
        <f ca="1">IF(OFFSET(Matrix!$J$1,$A16 - 1,0)="Yes","Mobile App"," ")</f>
        <v>Mobile App</v>
      </c>
      <c r="C16" s="46" t="str">
        <f ca="1">IF(OFFSET(Matrix!$J$1,$A16 - 1,0)="Yes",OFFSET(Matrix!$G$1,$A16 - 1,0)," ")</f>
        <v>Medium</v>
      </c>
      <c r="D16" s="47" t="str">
        <f ca="1">IF(OFFSET(Matrix!$J$1,$A16 - 1,0)="Yes",OFFSET(Matrix!$I$1,$A16 - 1,0),"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E16" s="16"/>
      <c r="F16" s="16"/>
      <c r="G16" s="16"/>
      <c r="H16" s="16"/>
      <c r="I16" s="16"/>
    </row>
    <row r="17" spans="1:9" ht="45" x14ac:dyDescent="0.25">
      <c r="A17" s="16">
        <v>6</v>
      </c>
      <c r="B17" s="46" t="str">
        <f ca="1">IF(OFFSET(Matrix!$J$1,$A17 - 1,0)="Yes","Mobile App"," ")</f>
        <v>Mobile App</v>
      </c>
      <c r="C17" s="46" t="str">
        <f ca="1">IF(OFFSET(Matrix!$J$1,$A17 - 1,0)="Yes",OFFSET(Matrix!$G$1,$A17 - 1,0)," ")</f>
        <v>Medium</v>
      </c>
      <c r="D17" s="47" t="str">
        <f ca="1">IF(OFFSET(Matrix!$J$1,$A17 - 1,0)="Yes",OFFSET(Matrix!$I$1,$A17 - 1,0)," ")</f>
        <v>AC-040 (Access Control) - The vendor shall identify all instances where the telematics system includes actions that cannot support access authentication and/or execute with elevated privileges</v>
      </c>
      <c r="E17" s="16"/>
      <c r="F17" s="16"/>
      <c r="G17" s="16"/>
      <c r="H17" s="16"/>
      <c r="I17" s="16"/>
    </row>
    <row r="18" spans="1:9" ht="30" x14ac:dyDescent="0.25">
      <c r="A18" s="16">
        <v>7</v>
      </c>
      <c r="B18" s="46" t="str">
        <f ca="1">IF(OFFSET(Matrix!$J$1,$A18 - 1,0)="Yes","Mobile App"," ")</f>
        <v>Mobile App</v>
      </c>
      <c r="C18" s="46" t="str">
        <f ca="1">IF(OFFSET(Matrix!$J$1,$A18 - 1,0)="Yes",OFFSET(Matrix!$G$1,$A18 - 1,0)," ")</f>
        <v>Medium</v>
      </c>
      <c r="D18" s="47" t="str">
        <f ca="1">IF(OFFSET(Matrix!$J$1,$A18 - 1,0)="Yes",OFFSET(Matrix!$I$1,$A18 - 1,0)," ")</f>
        <v>AC-041 (Access Control) - Identifying information about the connected devices will not be made available without authentication first.</v>
      </c>
      <c r="E18" s="16"/>
      <c r="F18" s="16"/>
      <c r="G18" s="16"/>
      <c r="H18" s="16"/>
      <c r="I18" s="16"/>
    </row>
    <row r="19" spans="1:9" ht="30" x14ac:dyDescent="0.25">
      <c r="A19" s="16">
        <v>8</v>
      </c>
      <c r="B19" s="46" t="str">
        <f ca="1">IF(OFFSET(Matrix!$J$1,$A19 - 1,0)="Yes","Mobile App"," ")</f>
        <v>Mobile App</v>
      </c>
      <c r="C19" s="46" t="str">
        <f ca="1">IF(OFFSET(Matrix!$J$1,$A19 - 1,0)="Yes",OFFSET(Matrix!$G$1,$A19 - 1,0)," ")</f>
        <v>Medium</v>
      </c>
      <c r="D19" s="47" t="str">
        <f ca="1">IF(OFFSET(Matrix!$J$1,$A19 - 1,0)="Yes",OFFSET(Matrix!$I$1,$A19 - 1,0)," ")</f>
        <v>AC-050 (Access Control) - All remote access methods and possible remote actions to/on telematics system shall be documented.</v>
      </c>
      <c r="E19" s="16"/>
      <c r="F19" s="16"/>
      <c r="G19" s="16"/>
      <c r="H19" s="16"/>
      <c r="I19" s="16"/>
    </row>
    <row r="20" spans="1:9" ht="45" x14ac:dyDescent="0.25">
      <c r="A20" s="16">
        <v>14</v>
      </c>
      <c r="B20" s="46" t="str">
        <f ca="1">IF(OFFSET(Matrix!$J$1,$A20 - 1,0)="Yes","Mobile App"," ")</f>
        <v>Mobile App</v>
      </c>
      <c r="C20" s="46" t="str">
        <f ca="1">IF(OFFSET(Matrix!$J$1,$A20 - 1,0)="Yes",OFFSET(Matrix!$G$1,$A20 - 1,0)," ")</f>
        <v>Medium</v>
      </c>
      <c r="D20" s="47" t="str">
        <f ca="1">IF(OFFSET(Matrix!$J$1,$A20 - 1,0)="Yes",OFFSET(Matrix!$I$1,$A20 - 1,0)," ")</f>
        <v>AC-080 (Device-Local Authentication) - All authentication offered on device-local interfaces shall expect credentials which are unique to each device instance and uncorrelated to any and all public information about the device.</v>
      </c>
      <c r="E20" s="16"/>
      <c r="F20" s="16"/>
      <c r="G20" s="16"/>
      <c r="H20" s="16"/>
      <c r="I20" s="16"/>
    </row>
    <row r="21" spans="1:9" ht="45" x14ac:dyDescent="0.25">
      <c r="A21" s="16">
        <v>18</v>
      </c>
      <c r="B21" s="46" t="str">
        <f ca="1">IF(OFFSET(Matrix!$J$1,$A21 - 1,0)="Yes","Mobile App"," ")</f>
        <v>Mobile App</v>
      </c>
      <c r="C21" s="46" t="str">
        <f ca="1">IF(OFFSET(Matrix!$J$1,$A21 - 1,0)="Yes",OFFSET(Matrix!$G$1,$A21 - 1,0)," ")</f>
        <v>Medium</v>
      </c>
      <c r="D21" s="47" t="str">
        <f ca="1">IF(OFFSET(Matrix!$J$1,$A21 - 1,0)="Yes",OFFSET(Matrix!$I$1,$A21 - 1,0)," ")</f>
        <v>IA-010 (Identification and Authentication) - All remote hosts of the vendor's system shall be configured to uniquely identify and authenticate all other remote hosts of the system and/or any other interfacing systems.</v>
      </c>
      <c r="E21" s="16"/>
      <c r="F21" s="16"/>
      <c r="G21" s="16"/>
      <c r="H21" s="16"/>
      <c r="I21" s="16"/>
    </row>
    <row r="22" spans="1:9" ht="45" x14ac:dyDescent="0.25">
      <c r="A22" s="16">
        <v>20</v>
      </c>
      <c r="B22" s="46" t="str">
        <f ca="1">IF(OFFSET(Matrix!$J$1,$A22 - 1,0)="Yes","Mobile App"," ")</f>
        <v>Mobile App</v>
      </c>
      <c r="C22" s="46" t="str">
        <f ca="1">IF(OFFSET(Matrix!$J$1,$A22 - 1,0)="Yes",OFFSET(Matrix!$G$1,$A22 - 1,0)," ")</f>
        <v>Medium</v>
      </c>
      <c r="D22" s="47" t="str">
        <f ca="1">IF(OFFSET(Matrix!$J$1,$A22 - 1,0)="Yes",OFFSET(Matrix!$I$1,$A22 - 1,0)," ")</f>
        <v>IA-030 (Identification and Authentication) - Cryptographic modules used in the vendors system shall be compliant with Federal Information Processing Standards (FIPS) 140-2: Level 1.</v>
      </c>
      <c r="E22" s="16"/>
      <c r="F22" s="16"/>
      <c r="G22" s="16"/>
      <c r="H22" s="16"/>
      <c r="I22" s="16"/>
    </row>
    <row r="23" spans="1:9" ht="60" x14ac:dyDescent="0.25">
      <c r="A23" s="16">
        <v>22</v>
      </c>
      <c r="B23" s="46" t="str">
        <f ca="1">IF(OFFSET(Matrix!$J$1,$A23 - 1,0)="Yes","Mobile App"," ")</f>
        <v>Mobile App</v>
      </c>
      <c r="C23" s="46" t="str">
        <f ca="1">IF(OFFSET(Matrix!$J$1,$A23 - 1,0)="Yes",OFFSET(Matrix!$G$1,$A23 - 1,0)," ")</f>
        <v>Medium</v>
      </c>
      <c r="D23" s="47" t="str">
        <f ca="1">IF(OFFSET(Matrix!$J$1,$A23 - 1,0)="Yes",OFFSET(Matrix!$I$1,$A23 - 1,0)," ")</f>
        <v>M-010 (Maintenance) - The vendor shall have procedures in place to ensure that components outside of the carrier’s direct control are not updated or modified without prior coordination and approval by an organization-defined individual or role</v>
      </c>
      <c r="E23" s="16"/>
      <c r="F23" s="16"/>
      <c r="G23" s="16"/>
      <c r="H23" s="16"/>
      <c r="I23" s="16"/>
    </row>
    <row r="24" spans="1:9" ht="60" x14ac:dyDescent="0.25">
      <c r="A24" s="16">
        <v>27</v>
      </c>
      <c r="B24" s="46" t="str">
        <f ca="1">IF(OFFSET(Matrix!$J$1,$A24 - 1,0)="Yes","Mobile App"," ")</f>
        <v>Mobile App</v>
      </c>
      <c r="C24" s="46" t="str">
        <f ca="1">IF(OFFSET(Matrix!$J$1,$A24 - 1,0)="Yes",OFFSET(Matrix!$G$1,$A24 - 1,0)," ")</f>
        <v>Medium</v>
      </c>
      <c r="D24" s="47" t="str">
        <f ca="1">IF(OFFSET(Matrix!$J$1,$A24 - 1,0)="Yes",OFFSET(Matrix!$I$1,$A24 - 1,0)," ")</f>
        <v>PS-010 (Personnel Security) - The vendor shall have personnel security policies &amp; procedures, position risk categorization, personnel screening, personnel termination, personnel transfer, access agreements &amp; third party personnel security.</v>
      </c>
      <c r="E24" s="16"/>
      <c r="F24" s="16"/>
      <c r="G24" s="16"/>
      <c r="H24" s="16"/>
      <c r="I24" s="16"/>
    </row>
    <row r="25" spans="1:9" ht="75" x14ac:dyDescent="0.25">
      <c r="A25" s="16">
        <v>28</v>
      </c>
      <c r="B25" s="46" t="str">
        <f ca="1">IF(OFFSET(Matrix!$J$1,$A25 - 1,0)="Yes","Mobile App"," ")</f>
        <v>Mobile App</v>
      </c>
      <c r="C25" s="46" t="str">
        <f ca="1">IF(OFFSET(Matrix!$J$1,$A25 - 1,0)="Yes",OFFSET(Matrix!$G$1,$A25 - 1,0)," ")</f>
        <v>Medium</v>
      </c>
      <c r="D25" s="47" t="str">
        <f ca="1">IF(OFFSET(Matrix!$J$1,$A25 - 1,0)="Yes",OFFSET(Matrix!$I$1,$A25 - 1,0),"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25" s="16"/>
      <c r="F25" s="16"/>
      <c r="G25" s="16"/>
      <c r="H25" s="16"/>
      <c r="I25" s="16"/>
    </row>
    <row r="26" spans="1:9" ht="30" x14ac:dyDescent="0.25">
      <c r="A26" s="16">
        <v>29</v>
      </c>
      <c r="B26" s="46" t="str">
        <f ca="1">IF(OFFSET(Matrix!$J$1,$A26 - 1,0)="Yes","Mobile App"," ")</f>
        <v>Mobile App</v>
      </c>
      <c r="C26" s="46" t="str">
        <f ca="1">IF(OFFSET(Matrix!$J$1,$A26 - 1,0)="Yes",OFFSET(Matrix!$G$1,$A26 - 1,0)," ")</f>
        <v>Medium</v>
      </c>
      <c r="D26" s="47" t="str">
        <f ca="1">IF(OFFSET(Matrix!$J$1,$A26 - 1,0)="Yes",OFFSET(Matrix!$I$1,$A26 - 1,0)," ")</f>
        <v>RA-020 (Risk Assessment) - The vendor shall use the results of risk assessments to influence systems development and processes.</v>
      </c>
      <c r="E26" s="16"/>
      <c r="F26" s="16"/>
      <c r="G26" s="16"/>
      <c r="H26" s="16"/>
      <c r="I26" s="16"/>
    </row>
    <row r="27" spans="1:9" ht="75" x14ac:dyDescent="0.25">
      <c r="A27" s="16">
        <v>32</v>
      </c>
      <c r="B27" s="46" t="str">
        <f ca="1">IF(OFFSET(Matrix!$J$1,$A27 - 1,0)="Yes","Mobile App"," ")</f>
        <v>Mobile App</v>
      </c>
      <c r="C27" s="46" t="str">
        <f ca="1">IF(OFFSET(Matrix!$J$1,$A27 - 1,0)="Yes",OFFSET(Matrix!$G$1,$A27 - 1,0)," ")</f>
        <v>Medium</v>
      </c>
      <c r="D27" s="47" t="str">
        <f ca="1">IF(OFFSET(Matrix!$J$1,$A27 - 1,0)="Yes",OFFSET(Matrix!$I$1,$A27 - 1,0),"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E27" s="16"/>
      <c r="F27" s="16"/>
      <c r="G27" s="16"/>
      <c r="H27" s="16"/>
      <c r="I27" s="16"/>
    </row>
    <row r="28" spans="1:9" ht="45" x14ac:dyDescent="0.25">
      <c r="A28" s="16">
        <v>34</v>
      </c>
      <c r="B28" s="46" t="str">
        <f ca="1">IF(OFFSET(Matrix!$J$1,$A28 - 1,0)="Yes","Mobile App"," ")</f>
        <v>Mobile App</v>
      </c>
      <c r="C28" s="46" t="str">
        <f ca="1">IF(OFFSET(Matrix!$J$1,$A28 - 1,0)="Yes",OFFSET(Matrix!$G$1,$A28 - 1,0)," ")</f>
        <v>Medium</v>
      </c>
      <c r="D28" s="47" t="str">
        <f ca="1">IF(OFFSET(Matrix!$J$1,$A28 - 1,0)="Yes",OFFSET(Matrix!$I$1,$A28 - 1,0)," ")</f>
        <v>SCP-011 (Protecting Communication paths for systems) - Communication path cryptographic protections must not use identities, keys or shared secrets which are common across multiple deployed devices</v>
      </c>
      <c r="E28" s="16"/>
      <c r="F28" s="16"/>
      <c r="G28" s="16"/>
      <c r="H28" s="16"/>
      <c r="I28" s="16"/>
    </row>
    <row r="29" spans="1:9" ht="90" x14ac:dyDescent="0.25">
      <c r="A29" s="16">
        <v>36</v>
      </c>
      <c r="B29" s="46" t="str">
        <f ca="1">IF(OFFSET(Matrix!$J$1,$A29 - 1,0)="Yes","Mobile App"," ")</f>
        <v>Mobile App</v>
      </c>
      <c r="C29" s="46" t="str">
        <f ca="1">IF(OFFSET(Matrix!$J$1,$A29 - 1,0)="Yes",OFFSET(Matrix!$G$1,$A29 - 1,0)," ")</f>
        <v>Medium</v>
      </c>
      <c r="D29" s="47" t="str">
        <f ca="1">IF(OFFSET(Matrix!$J$1,$A29 - 1,0)="Yes",OFFSET(Matrix!$I$1,$A29 - 1,0),"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E29" s="16"/>
      <c r="F29" s="16"/>
      <c r="G29" s="16"/>
      <c r="H29" s="16"/>
      <c r="I29" s="16"/>
    </row>
    <row r="30" spans="1:9" ht="180" x14ac:dyDescent="0.25">
      <c r="A30" s="16">
        <v>37</v>
      </c>
      <c r="B30" s="46" t="str">
        <f ca="1">IF(OFFSET(Matrix!$J$1,$A30 - 1,0)="Yes","Mobile App"," ")</f>
        <v>Mobile App</v>
      </c>
      <c r="C30" s="46" t="str">
        <f ca="1">IF(OFFSET(Matrix!$J$1,$A30 - 1,0)="Yes",OFFSET(Matrix!$G$1,$A30 - 1,0)," ")</f>
        <v>Medium</v>
      </c>
      <c r="D30" s="47" t="str">
        <f ca="1">IF(OFFSET(Matrix!$J$1,$A30 - 1,0)="Yes",OFFSET(Matrix!$I$1,$A30 - 1,0),"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E30" s="16"/>
      <c r="F30" s="16"/>
      <c r="G30" s="16"/>
      <c r="H30" s="16"/>
      <c r="I30" s="16"/>
    </row>
    <row r="31" spans="1:9" ht="45" x14ac:dyDescent="0.25">
      <c r="A31" s="16">
        <v>41</v>
      </c>
      <c r="B31" s="46" t="str">
        <f ca="1">IF(OFFSET(Matrix!$J$1,$A31 - 1,0)="Yes","Mobile App"," ")</f>
        <v>Mobile App</v>
      </c>
      <c r="C31" s="46" t="str">
        <f ca="1">IF(OFFSET(Matrix!$J$1,$A31 - 1,0)="Yes",OFFSET(Matrix!$G$1,$A31 - 1,0)," ")</f>
        <v>Medium</v>
      </c>
      <c r="D31" s="47" t="str">
        <f ca="1">IF(OFFSET(Matrix!$J$1,$A31 - 1,0)="Yes",OFFSET(Matrix!$I$1,$A31 - 1,0)," ")</f>
        <v>SCP-091 (System and Communication Protocols) - The vendor shall implement checks for expired certificates and ensure the ability to remove any given root certificate authority from their systems and devices PKI implementations.</v>
      </c>
      <c r="E31" s="16"/>
      <c r="F31" s="16"/>
      <c r="G31" s="16"/>
      <c r="H31" s="16"/>
      <c r="I31" s="16"/>
    </row>
    <row r="32" spans="1:9" ht="45" x14ac:dyDescent="0.25">
      <c r="A32" s="16">
        <v>44</v>
      </c>
      <c r="B32" s="46" t="str">
        <f ca="1">IF(OFFSET(Matrix!$J$1,$A32 - 1,0)="Yes","Mobile App"," ")</f>
        <v>Mobile App</v>
      </c>
      <c r="C32" s="46" t="str">
        <f ca="1">IF(OFFSET(Matrix!$J$1,$A32 - 1,0)="Yes",OFFSET(Matrix!$G$1,$A32 - 1,0)," ")</f>
        <v>Medium</v>
      </c>
      <c r="D32" s="47" t="str">
        <f ca="1">IF(OFFSET(Matrix!$J$1,$A32 - 1,0)="Yes",OFFSET(Matrix!$I$1,$A32 - 1,0)," ")</f>
        <v>SCP-120 (Unique API Keys and API Passwords) - The vendor’s software shall not contain any credentials that are shared among other copies of software; e.g. the software cannot contain hardcoded API keys or API passwords</v>
      </c>
      <c r="E32" s="16"/>
      <c r="F32" s="16"/>
      <c r="G32" s="16"/>
      <c r="H32" s="16"/>
      <c r="I32" s="16"/>
    </row>
    <row r="33" spans="1:9" ht="30" x14ac:dyDescent="0.25">
      <c r="A33" s="16">
        <v>45</v>
      </c>
      <c r="B33" s="46" t="str">
        <f ca="1">IF(OFFSET(Matrix!$J$1,$A33 - 1,0)="Yes","Mobile App"," ")</f>
        <v>Mobile App</v>
      </c>
      <c r="C33" s="46" t="str">
        <f ca="1">IF(OFFSET(Matrix!$J$1,$A33 - 1,0)="Yes",OFFSET(Matrix!$G$1,$A33 - 1,0)," ")</f>
        <v>Medium</v>
      </c>
      <c r="D33" s="47" t="str">
        <f ca="1">IF(OFFSET(Matrix!$J$1,$A33 - 1,0)="Yes",OFFSET(Matrix!$I$1,$A33 - 1,0)," ")</f>
        <v>SCP-130 (System and Communication Protocols) - The vendor shall follow best practices for securing celular or satellite interfaces.</v>
      </c>
      <c r="E33" s="16"/>
      <c r="F33" s="16"/>
      <c r="G33" s="16"/>
      <c r="H33" s="16"/>
      <c r="I33" s="16"/>
    </row>
    <row r="34" spans="1:9" ht="60" x14ac:dyDescent="0.25">
      <c r="A34" s="16">
        <v>47</v>
      </c>
      <c r="B34" s="46" t="str">
        <f ca="1">IF(OFFSET(Matrix!$J$1,$A34 - 1,0)="Yes","Mobile App"," ")</f>
        <v>Mobile App</v>
      </c>
      <c r="C34" s="46" t="str">
        <f ca="1">IF(OFFSET(Matrix!$J$1,$A34 - 1,0)="Yes",OFFSET(Matrix!$G$1,$A34 - 1,0)," ")</f>
        <v>Medium</v>
      </c>
      <c r="D34" s="47" t="str">
        <f ca="1">IF(OFFSET(Matrix!$J$1,$A34 - 1,0)="Yes",OFFSET(Matrix!$I$1,$A34 - 1,0)," ")</f>
        <v>SII-011 (Protecting Firmware on Devices) - The vendor shall implement/deploy secure over the air update systems including assurances of integrity&amp;authenticity. Also rollback protections and a means of denying the use of old potentially compromised signing keys.</v>
      </c>
      <c r="E34" s="16"/>
      <c r="F34" s="16"/>
      <c r="G34" s="16"/>
      <c r="H34" s="16"/>
      <c r="I34" s="16"/>
    </row>
    <row r="35" spans="1:9" ht="75" x14ac:dyDescent="0.25">
      <c r="A35" s="16">
        <v>48</v>
      </c>
      <c r="B35" s="46" t="str">
        <f ca="1">IF(OFFSET(Matrix!$J$1,$A35 - 1,0)="Yes","Mobile App"," ")</f>
        <v>Mobile App</v>
      </c>
      <c r="C35" s="46" t="str">
        <f ca="1">IF(OFFSET(Matrix!$J$1,$A35 - 1,0)="Yes",OFFSET(Matrix!$G$1,$A35 - 1,0)," ")</f>
        <v>Medium</v>
      </c>
      <c r="D35" s="47" t="str">
        <f ca="1">IF(OFFSET(Matrix!$J$1,$A35 - 1,0)="Yes",OFFSET(Matrix!$I$1,$A35 - 1,0),"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35" s="16"/>
      <c r="F35" s="16"/>
      <c r="G35" s="16"/>
      <c r="H35" s="16"/>
      <c r="I35" s="16"/>
    </row>
    <row r="36" spans="1:9" ht="165" x14ac:dyDescent="0.25">
      <c r="A36" s="16">
        <v>49</v>
      </c>
      <c r="B36" s="46" t="str">
        <f ca="1">IF(OFFSET(Matrix!$J$1,$A36 - 1,0)="Yes","Mobile App"," ")</f>
        <v>Mobile App</v>
      </c>
      <c r="C36" s="46" t="str">
        <f ca="1">IF(OFFSET(Matrix!$J$1,$A36 - 1,0)="Yes",OFFSET(Matrix!$G$1,$A36 - 1,0)," ")</f>
        <v>Medium</v>
      </c>
      <c r="D36" s="47" t="str">
        <f ca="1">IF(OFFSET(Matrix!$J$1,$A36 - 1,0)="Yes",OFFSET(Matrix!$I$1,$A36 - 1,0),"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36" s="16"/>
      <c r="F36" s="16"/>
      <c r="G36" s="16"/>
      <c r="H36" s="16"/>
      <c r="I36" s="16"/>
    </row>
    <row r="37" spans="1:9" ht="45" x14ac:dyDescent="0.25">
      <c r="A37" s="16">
        <v>50</v>
      </c>
      <c r="B37" s="46" t="str">
        <f ca="1">IF(OFFSET(Matrix!$J$1,$A37 - 1,0)="Yes","Mobile App"," ")</f>
        <v>Mobile App</v>
      </c>
      <c r="C37" s="46" t="str">
        <f ca="1">IF(OFFSET(Matrix!$J$1,$A37 - 1,0)="Yes",OFFSET(Matrix!$G$1,$A37 - 1,0)," ")</f>
        <v>Medium</v>
      </c>
      <c r="D37" s="47" t="str">
        <f ca="1">IF(OFFSET(Matrix!$J$1,$A37 - 1,0)="Yes",OFFSET(Matrix!$I$1,$A37 - 1,0)," ")</f>
        <v>SII-030 (Protecting Firmware on Devices) - The vendor shall use digitally signed software on telematics devices and prohibit execution of unsigned or invalidly signed software.</v>
      </c>
      <c r="E37" s="16"/>
      <c r="F37" s="16"/>
      <c r="G37" s="16"/>
      <c r="H37" s="16"/>
      <c r="I37" s="16"/>
    </row>
    <row r="38" spans="1:9" ht="60" x14ac:dyDescent="0.25">
      <c r="A38" s="16">
        <v>54</v>
      </c>
      <c r="B38" s="46" t="str">
        <f ca="1">IF(OFFSET(Matrix!$J$1,$A38 - 1,0)="Yes","Mobile App"," ")</f>
        <v>Mobile App</v>
      </c>
      <c r="C38" s="46" t="str">
        <f ca="1">IF(OFFSET(Matrix!$J$1,$A38 - 1,0)="Yes",OFFSET(Matrix!$G$1,$A38 - 1,0)," ")</f>
        <v>Medium</v>
      </c>
      <c r="D38" s="47" t="str">
        <f ca="1">IF(OFFSET(Matrix!$J$1,$A38 - 1,0)="Yes",OFFSET(Matrix!$I$1,$A38 - 1,0)," ")</f>
        <v>SII-071 (Protecting Firmware on Devices) - The vendor shall use the techniques of sanitizing/filtering inputs, segmenting memory spaces of input parsers from other execution and/or using provably correct or memory safe languages for input processing.</v>
      </c>
      <c r="E38" s="16"/>
      <c r="F38" s="16"/>
      <c r="G38" s="16"/>
      <c r="H38" s="16"/>
      <c r="I38" s="16"/>
    </row>
    <row r="39" spans="1:9" ht="30" x14ac:dyDescent="0.25">
      <c r="A39" s="16">
        <v>55</v>
      </c>
      <c r="B39" s="46" t="str">
        <f ca="1">IF(OFFSET(Matrix!$J$1,$A39 - 1,0)="Yes","Mobile App"," ")</f>
        <v>Mobile App</v>
      </c>
      <c r="C39" s="46" t="str">
        <f ca="1">IF(OFFSET(Matrix!$J$1,$A39 - 1,0)="Yes",OFFSET(Matrix!$G$1,$A39 - 1,0)," ")</f>
        <v>Medium</v>
      </c>
      <c r="D39" s="47" t="str">
        <f ca="1">IF(OFFSET(Matrix!$J$1,$A39 - 1,0)="Yes",OFFSET(Matrix!$I$1,$A39 - 1,0)," ")</f>
        <v>SII-080 (Protecting Firmware on Devices) - The vendor shall design security components that fail-secure to protect integrity of systems and data.</v>
      </c>
      <c r="E39" s="16"/>
      <c r="F39" s="16"/>
      <c r="G39" s="16"/>
      <c r="H39" s="16"/>
      <c r="I39" s="16"/>
    </row>
    <row r="40" spans="1:9" ht="105" x14ac:dyDescent="0.25">
      <c r="A40" s="16">
        <v>57</v>
      </c>
      <c r="B40" s="46" t="str">
        <f ca="1">IF(OFFSET(Matrix!$J$1,$A40 - 1,0)="Yes","Mobile App"," ")</f>
        <v>Mobile App</v>
      </c>
      <c r="C40" s="46" t="str">
        <f ca="1">IF(OFFSET(Matrix!$J$1,$A40 - 1,0)="Yes",OFFSET(Matrix!$G$1,$A40 - 1,0)," ")</f>
        <v>Medium</v>
      </c>
      <c r="D40" s="47" t="str">
        <f ca="1">IF(OFFSET(Matrix!$J$1,$A40 - 1,0)="Yes",OFFSET(Matrix!$I$1,$A40 - 1,0),"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40" s="16"/>
      <c r="F40" s="16"/>
      <c r="G40" s="16"/>
      <c r="H40" s="16"/>
      <c r="I40" s="16"/>
    </row>
    <row r="41" spans="1:9" ht="135" x14ac:dyDescent="0.25">
      <c r="A41" s="16">
        <v>61</v>
      </c>
      <c r="B41" s="46" t="str">
        <f ca="1">IF(OFFSET(Matrix!$J$1,$A41 - 1,0)="Yes","Mobile App"," ")</f>
        <v>Mobile App</v>
      </c>
      <c r="C41" s="46" t="str">
        <f ca="1">IF(OFFSET(Matrix!$J$1,$A41 - 1,0)="Yes",OFFSET(Matrix!$G$1,$A41 - 1,0)," ")</f>
        <v>Medium</v>
      </c>
      <c r="D41" s="47" t="str">
        <f ca="1">IF(OFFSET(Matrix!$J$1,$A41 - 1,0)="Yes",OFFSET(Matrix!$I$1,$A41 - 1,0),"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41" s="16"/>
      <c r="F41" s="16"/>
      <c r="G41" s="16"/>
      <c r="H41" s="16"/>
      <c r="I41" s="16"/>
    </row>
    <row r="42" spans="1:9" ht="45" x14ac:dyDescent="0.25">
      <c r="A42" s="16">
        <v>62</v>
      </c>
      <c r="B42" s="46" t="str">
        <f ca="1">IF(OFFSET(Matrix!$J$1,$A42 - 1,0)="Yes","Mobile App"," ")</f>
        <v>Mobile App</v>
      </c>
      <c r="C42" s="46" t="str">
        <f ca="1">IF(OFFSET(Matrix!$J$1,$A42 - 1,0)="Yes",OFFSET(Matrix!$G$1,$A42 - 1,0)," ")</f>
        <v>Medium</v>
      </c>
      <c r="D42" s="47" t="str">
        <f ca="1">IF(OFFSET(Matrix!$J$1,$A42 - 1,0)="Yes",OFFSET(Matrix!$I$1,$A42 - 1,0)," ")</f>
        <v>SII-140 (Vulnerability Management) - The vendor shall implement ongoing monitoring and protection against malicious code in production using a well governed process that addresses all entry and exit points in the system.</v>
      </c>
      <c r="E42" s="16"/>
      <c r="F42" s="16"/>
      <c r="G42" s="16"/>
      <c r="H42" s="16"/>
      <c r="I42" s="16"/>
    </row>
    <row r="43" spans="1:9" ht="30" x14ac:dyDescent="0.25">
      <c r="A43" s="16">
        <v>63</v>
      </c>
      <c r="B43" s="46" t="str">
        <f ca="1">IF(OFFSET(Matrix!$J$1,$A43 - 1,0)="Yes","Mobile App"," ")</f>
        <v>Mobile App</v>
      </c>
      <c r="C43" s="46" t="str">
        <f ca="1">IF(OFFSET(Matrix!$J$1,$A43 - 1,0)="Yes",OFFSET(Matrix!$G$1,$A43 - 1,0)," ")</f>
        <v>Medium</v>
      </c>
      <c r="D43" s="47" t="str">
        <f ca="1">IF(OFFSET(Matrix!$J$1,$A43 - 1,0)="Yes",OFFSET(Matrix!$I$1,$A43 - 1,0)," ")</f>
        <v>SII-150 (Vulnerability Management) - The vendor shall verify code according to best-practice coding standards</v>
      </c>
      <c r="E43" s="16"/>
      <c r="F43" s="16"/>
      <c r="G43" s="16"/>
      <c r="H43" s="16"/>
      <c r="I43" s="16"/>
    </row>
    <row r="44" spans="1:9" ht="45" x14ac:dyDescent="0.25">
      <c r="A44" s="16">
        <v>64</v>
      </c>
      <c r="B44" s="46" t="str">
        <f ca="1">IF(OFFSET(Matrix!$J$1,$A44 - 1,0)="Yes","Mobile App"," ")</f>
        <v>Mobile App</v>
      </c>
      <c r="C44" s="46" t="str">
        <f ca="1">IF(OFFSET(Matrix!$J$1,$A44 - 1,0)="Yes",OFFSET(Matrix!$G$1,$A44 - 1,0)," ")</f>
        <v>Medium</v>
      </c>
      <c r="D44" s="47" t="str">
        <f ca="1">IF(OFFSET(Matrix!$J$1,$A44 - 1,0)="Yes",OFFSET(Matrix!$I$1,$A44 - 1,0)," ")</f>
        <v>SII-170 (System and Information Integrity) - The vendor shall actively monitor resources such as NIST Common Vulnerabilities and Exposures (CVE), Bugtraq, for security alerts and advisories related to the telematics system’s components</v>
      </c>
      <c r="E44" s="16"/>
      <c r="F44" s="16"/>
      <c r="G44" s="16"/>
      <c r="H44" s="16"/>
      <c r="I44" s="16"/>
    </row>
    <row r="45" spans="1:9" ht="60" x14ac:dyDescent="0.25">
      <c r="A45" s="16">
        <v>65</v>
      </c>
      <c r="B45" s="46" t="str">
        <f ca="1">IF(OFFSET(Matrix!$J$1,$A45 - 1,0)="Yes","Mobile App"," ")</f>
        <v>Mobile App</v>
      </c>
      <c r="C45" s="46" t="str">
        <f ca="1">IF(OFFSET(Matrix!$J$1,$A45 - 1,0)="Yes",OFFSET(Matrix!$G$1,$A45 - 1,0)," ")</f>
        <v>Medium</v>
      </c>
      <c r="D45" s="47" t="str">
        <f ca="1">IF(OFFSET(Matrix!$J$1,$A45 - 1,0)="Yes",OFFSET(Matrix!$I$1,$A45 - 1,0),"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45" s="16"/>
      <c r="F45" s="16"/>
      <c r="G45" s="16"/>
      <c r="H45" s="16"/>
      <c r="I45" s="16"/>
    </row>
    <row r="46" spans="1:9" ht="105" x14ac:dyDescent="0.25">
      <c r="A46" s="16">
        <v>66</v>
      </c>
      <c r="B46" s="46" t="str">
        <f ca="1">IF(OFFSET(Matrix!$J$1,$A46 - 1,0)="Yes","Mobile App"," ")</f>
        <v>Mobile App</v>
      </c>
      <c r="C46" s="46" t="str">
        <f ca="1">IF(OFFSET(Matrix!$J$1,$A46 - 1,0)="Yes",OFFSET(Matrix!$G$1,$A46 - 1,0)," ")</f>
        <v>Medium</v>
      </c>
      <c r="D46" s="47" t="str">
        <f ca="1">IF(OFFSET(Matrix!$J$1,$A46 - 1,0)="Yes",OFFSET(Matrix!$I$1,$A46 - 1,0)," ")</f>
        <v xml:space="preserve">SII-180 (Secure Software Development Lifecycle (SDLC)) - Remediation SLA or objectives are defined and are adhered to by the security and development teams. Identified vulnerabilities are remediated or mitigated using suitable compensating controls
</v>
      </c>
      <c r="E46" s="16"/>
      <c r="F46" s="16"/>
      <c r="G46" s="16"/>
      <c r="H46" s="16"/>
      <c r="I46" s="16"/>
    </row>
    <row r="47" spans="1:9" ht="45" x14ac:dyDescent="0.25">
      <c r="A47" s="16">
        <v>56</v>
      </c>
      <c r="B47" s="46" t="str">
        <f ca="1">IF(OFFSET(Matrix!$J$1,$A47 - 1,0)="Yes","Mobile App"," ")</f>
        <v>Mobile App</v>
      </c>
      <c r="C47" s="46" t="str">
        <f ca="1">IF(OFFSET(Matrix!$J$1,$A47 - 1,0)="Yes",OFFSET(Matrix!$G$1,$A47 - 1,0)," ")</f>
        <v>Low</v>
      </c>
      <c r="D47" s="47" t="str">
        <f ca="1">IF(OFFSET(Matrix!$J$1,$A47 - 1,0)="Yes",OFFSET(Matrix!$I$1,$A47 - 1,0)," ")</f>
        <v>SII-081 (Protecting Firmware on Devices) - The vendor shall utilize protective mechanisms to protect components from unauthorized runtime/volatile modification of code.</v>
      </c>
      <c r="E47" s="16"/>
      <c r="F47" s="16"/>
      <c r="G47" s="16"/>
      <c r="H47" s="16"/>
      <c r="I47" s="16"/>
    </row>
    <row r="48" spans="1:9" ht="45" x14ac:dyDescent="0.25">
      <c r="A48" s="16">
        <v>60</v>
      </c>
      <c r="B48" s="46" t="str">
        <f ca="1">IF(OFFSET(Matrix!$J$1,$A48 - 1,0)="Yes","Mobile App"," ")</f>
        <v>Mobile App</v>
      </c>
      <c r="C48" s="46" t="str">
        <f ca="1">IF(OFFSET(Matrix!$J$1,$A48 - 1,0)="Yes",OFFSET(Matrix!$G$1,$A48 - 1,0)," ")</f>
        <v>Low</v>
      </c>
      <c r="D48" s="47" t="str">
        <f ca="1">IF(OFFSET(Matrix!$J$1,$A48 - 1,0)="Yes",OFFSET(Matrix!$I$1,$A48 - 1,0)," ")</f>
        <v>SII-120 (Vulnerability Management) - The vendor shall have a vulnerability management process that includes steps to triage any found vulnerabilities and plan remediation.</v>
      </c>
      <c r="E48" s="16"/>
      <c r="F48" s="16"/>
      <c r="G48" s="16"/>
      <c r="H48" s="16"/>
      <c r="I48" s="16"/>
    </row>
    <row r="49" spans="1:9" ht="45" x14ac:dyDescent="0.25">
      <c r="A49" s="16">
        <v>67</v>
      </c>
      <c r="B49" s="46" t="str">
        <f ca="1">IF(OFFSET(Matrix!$J$1,$A49 - 1,0)="Yes","Mobile App"," ")</f>
        <v>Mobile App</v>
      </c>
      <c r="C49" s="46" t="str">
        <f ca="1">IF(OFFSET(Matrix!$J$1,$A49 - 1,0)="Yes",OFFSET(Matrix!$G$1,$A49 - 1,0)," ")</f>
        <v>Low</v>
      </c>
      <c r="D49" s="47" t="str">
        <f ca="1">IF(OFFSET(Matrix!$J$1,$A49 - 1,0)="Yes",OFFSET(Matrix!$I$1,$A49 - 1,0)," ")</f>
        <v>SII-190 (Software Resiliency / Code Protections) - The vendor’s software will have software resiliency measures included that will slow the progress of tampering and reverse engineering efforts.</v>
      </c>
      <c r="E49" s="16"/>
      <c r="F49" s="16"/>
      <c r="G49" s="16"/>
      <c r="H49" s="16"/>
      <c r="I49" s="16"/>
    </row>
    <row r="50" spans="1:9" ht="30" x14ac:dyDescent="0.25">
      <c r="A50" s="16">
        <v>68</v>
      </c>
      <c r="B50" s="46" t="str">
        <f ca="1">IF(OFFSET(Matrix!$J$1,$A50 - 1,0)="Yes","Mobile App"," ")</f>
        <v>Mobile App</v>
      </c>
      <c r="C50" s="46" t="str">
        <f ca="1">IF(OFFSET(Matrix!$J$1,$A50 - 1,0)="Yes",OFFSET(Matrix!$G$1,$A50 - 1,0)," ")</f>
        <v>Low</v>
      </c>
      <c r="D50" s="47" t="str">
        <f ca="1">IF(OFFSET(Matrix!$J$1,$A50 - 1,0)="Yes",OFFSET(Matrix!$I$1,$A50 - 1,0)," ")</f>
        <v>SII-200 (Secure Software Development Lifecycle (SDLC)) - The vendor shall perform due diligence to ensure its suppliers also meet the vendor's security requirements</v>
      </c>
      <c r="E50" s="16"/>
      <c r="F50" s="16"/>
      <c r="G50" s="16"/>
      <c r="H50" s="16"/>
      <c r="I50" s="16"/>
    </row>
    <row r="51" spans="1:9" ht="30" x14ac:dyDescent="0.25">
      <c r="A51" s="50">
        <v>69</v>
      </c>
      <c r="B51" s="51" t="str">
        <f ca="1">IF(OFFSET(Matrix!$J$1,$A51 - 1,0)="Yes","Mobile App"," ")</f>
        <v>Mobile App</v>
      </c>
      <c r="C51" s="51" t="str">
        <f ca="1">IF(OFFSET(Matrix!$J$1,$A51 - 1,0)="Yes",OFFSET(Matrix!$G$1,$A51 - 1,0)," ")</f>
        <v>Low</v>
      </c>
      <c r="D51" s="52" t="str">
        <f ca="1">IF(OFFSET(Matrix!$J$1,$A51 - 1,0)="Yes",OFFSET(Matrix!$I$1,$A51 - 1,0)," ")</f>
        <v>SII-210 (System and Information Integrity) - The vendor shall participate in a cyberseucirtyt information sharing and analysis group in the heavy vehicle industry</v>
      </c>
      <c r="E51" s="50"/>
      <c r="F51" s="50"/>
      <c r="G51" s="50"/>
      <c r="H51" s="50"/>
      <c r="I51" s="50"/>
    </row>
    <row r="52" spans="1:9" x14ac:dyDescent="0.25">
      <c r="A52" s="16">
        <v>2</v>
      </c>
      <c r="B52" s="16" t="str">
        <f ca="1">IF(OFFSET(Matrix!$J$1,$A52 - 1,0)="Yes","Mobile App"," ")</f>
        <v xml:space="preserve"> </v>
      </c>
      <c r="C52" s="16" t="str">
        <f ca="1">IF(OFFSET(Matrix!$J$1,$A52 - 1,0)="Yes",OFFSET(Matrix!$G$1,$A52 - 1,0)," ")</f>
        <v xml:space="preserve"> </v>
      </c>
      <c r="D52" s="16" t="str">
        <f ca="1">IF(OFFSET(Matrix!$J$1,$A52 - 1,0)="Yes",OFFSET(Matrix!$I$1,$A52 - 1,0)," ")</f>
        <v xml:space="preserve"> </v>
      </c>
      <c r="E52" s="16"/>
      <c r="F52" s="16"/>
      <c r="G52" s="16"/>
      <c r="H52" s="16"/>
      <c r="I52" s="16"/>
    </row>
    <row r="53" spans="1:9" x14ac:dyDescent="0.25">
      <c r="A53" s="16">
        <v>4</v>
      </c>
      <c r="B53" s="46" t="str">
        <f ca="1">IF(OFFSET(Matrix!$J$1,$A53 - 1,0)="Yes","Mobile App"," ")</f>
        <v xml:space="preserve"> </v>
      </c>
      <c r="C53" s="46" t="str">
        <f ca="1">IF(OFFSET(Matrix!$J$1,$A53 - 1,0)="Yes",OFFSET(Matrix!$G$1,$A53 - 1,0)," ")</f>
        <v xml:space="preserve"> </v>
      </c>
      <c r="D53" s="47" t="str">
        <f ca="1">IF(OFFSET(Matrix!$J$1,$A53 - 1,0)="Yes",OFFSET(Matrix!$I$1,$A53 - 1,0)," ")</f>
        <v xml:space="preserve"> </v>
      </c>
      <c r="E53" s="16"/>
      <c r="F53" s="16"/>
      <c r="G53" s="16"/>
      <c r="H53" s="16"/>
      <c r="I53" s="16"/>
    </row>
    <row r="54" spans="1:9" x14ac:dyDescent="0.25">
      <c r="A54" s="16">
        <v>9</v>
      </c>
      <c r="B54" s="46" t="str">
        <f ca="1">IF(OFFSET(Matrix!$J$1,$A54 - 1,0)="Yes","Mobile App"," ")</f>
        <v xml:space="preserve"> </v>
      </c>
      <c r="C54" s="46" t="str">
        <f ca="1">IF(OFFSET(Matrix!$J$1,$A54 - 1,0)="Yes",OFFSET(Matrix!$G$1,$A54 - 1,0)," ")</f>
        <v xml:space="preserve"> </v>
      </c>
      <c r="D54" s="47" t="str">
        <f ca="1">IF(OFFSET(Matrix!$J$1,$A54 - 1,0)="Yes",OFFSET(Matrix!$I$1,$A54 - 1,0)," ")</f>
        <v xml:space="preserve"> </v>
      </c>
      <c r="E54" s="16"/>
      <c r="F54" s="16"/>
      <c r="G54" s="16"/>
      <c r="H54" s="16"/>
      <c r="I54" s="16"/>
    </row>
    <row r="55" spans="1:9" x14ac:dyDescent="0.25">
      <c r="A55" s="16">
        <v>10</v>
      </c>
      <c r="B55" s="46" t="str">
        <f ca="1">IF(OFFSET(Matrix!$J$1,$A55 - 1,0)="Yes","Mobile App"," ")</f>
        <v xml:space="preserve"> </v>
      </c>
      <c r="C55" s="46" t="str">
        <f ca="1">IF(OFFSET(Matrix!$J$1,$A55 - 1,0)="Yes",OFFSET(Matrix!$G$1,$A55 - 1,0)," ")</f>
        <v xml:space="preserve"> </v>
      </c>
      <c r="D55" s="47" t="str">
        <f ca="1">IF(OFFSET(Matrix!$J$1,$A55 - 1,0)="Yes",OFFSET(Matrix!$I$1,$A55 - 1,0)," ")</f>
        <v xml:space="preserve"> </v>
      </c>
      <c r="E55" s="16"/>
      <c r="F55" s="16"/>
      <c r="G55" s="16"/>
      <c r="H55" s="16"/>
      <c r="I55" s="16"/>
    </row>
    <row r="56" spans="1:9" x14ac:dyDescent="0.25">
      <c r="A56" s="16">
        <v>11</v>
      </c>
      <c r="B56" s="46" t="str">
        <f ca="1">IF(OFFSET(Matrix!$J$1,$A56 - 1,0)="Yes","Mobile App"," ")</f>
        <v xml:space="preserve"> </v>
      </c>
      <c r="C56" s="46" t="str">
        <f ca="1">IF(OFFSET(Matrix!$J$1,$A56 - 1,0)="Yes",OFFSET(Matrix!$G$1,$A56 - 1,0)," ")</f>
        <v xml:space="preserve"> </v>
      </c>
      <c r="D56" s="47" t="str">
        <f ca="1">IF(OFFSET(Matrix!$J$1,$A56 - 1,0)="Yes",OFFSET(Matrix!$I$1,$A56 - 1,0)," ")</f>
        <v xml:space="preserve"> </v>
      </c>
      <c r="E56" s="16"/>
      <c r="F56" s="16"/>
      <c r="G56" s="16"/>
      <c r="H56" s="16"/>
      <c r="I56" s="16"/>
    </row>
    <row r="57" spans="1:9" x14ac:dyDescent="0.25">
      <c r="A57" s="16">
        <v>12</v>
      </c>
      <c r="B57" s="46" t="str">
        <f ca="1">IF(OFFSET(Matrix!$J$1,$A57 - 1,0)="Yes","Mobile App"," ")</f>
        <v xml:space="preserve"> </v>
      </c>
      <c r="C57" s="46" t="str">
        <f ca="1">IF(OFFSET(Matrix!$J$1,$A57 - 1,0)="Yes",OFFSET(Matrix!$G$1,$A57 - 1,0)," ")</f>
        <v xml:space="preserve"> </v>
      </c>
      <c r="D57" s="47" t="str">
        <f ca="1">IF(OFFSET(Matrix!$J$1,$A57 - 1,0)="Yes",OFFSET(Matrix!$I$1,$A57 - 1,0)," ")</f>
        <v xml:space="preserve"> </v>
      </c>
      <c r="E57" s="16"/>
      <c r="F57" s="16"/>
      <c r="G57" s="16"/>
      <c r="H57" s="16"/>
      <c r="I57" s="16"/>
    </row>
    <row r="58" spans="1:9" x14ac:dyDescent="0.25">
      <c r="A58" s="16">
        <v>13</v>
      </c>
      <c r="B58" s="46" t="str">
        <f ca="1">IF(OFFSET(Matrix!$J$1,$A58 - 1,0)="Yes","Mobile App"," ")</f>
        <v xml:space="preserve"> </v>
      </c>
      <c r="C58" s="46" t="str">
        <f ca="1">IF(OFFSET(Matrix!$J$1,$A58 - 1,0)="Yes",OFFSET(Matrix!$G$1,$A58 - 1,0)," ")</f>
        <v xml:space="preserve"> </v>
      </c>
      <c r="D58" s="47" t="str">
        <f ca="1">IF(OFFSET(Matrix!$J$1,$A58 - 1,0)="Yes",OFFSET(Matrix!$I$1,$A58 - 1,0)," ")</f>
        <v xml:space="preserve"> </v>
      </c>
      <c r="E58" s="16"/>
      <c r="F58" s="16"/>
      <c r="G58" s="16"/>
      <c r="H58" s="16"/>
      <c r="I58" s="16"/>
    </row>
    <row r="59" spans="1:9" x14ac:dyDescent="0.25">
      <c r="A59" s="16">
        <v>15</v>
      </c>
      <c r="B59" s="46" t="str">
        <f ca="1">IF(OFFSET(Matrix!$J$1,$A59 - 1,0)="Yes","Mobile App"," ")</f>
        <v xml:space="preserve"> </v>
      </c>
      <c r="C59" s="46" t="str">
        <f ca="1">IF(OFFSET(Matrix!$J$1,$A59 - 1,0)="Yes",OFFSET(Matrix!$G$1,$A59 - 1,0)," ")</f>
        <v xml:space="preserve"> </v>
      </c>
      <c r="D59" s="47" t="str">
        <f ca="1">IF(OFFSET(Matrix!$J$1,$A59 - 1,0)="Yes",OFFSET(Matrix!$I$1,$A59 - 1,0)," ")</f>
        <v xml:space="preserve"> </v>
      </c>
      <c r="E59" s="16"/>
      <c r="F59" s="16"/>
      <c r="G59" s="16"/>
      <c r="H59" s="16"/>
      <c r="I59" s="16"/>
    </row>
    <row r="60" spans="1:9" x14ac:dyDescent="0.25">
      <c r="A60" s="16">
        <v>19</v>
      </c>
      <c r="B60" s="46" t="str">
        <f ca="1">IF(OFFSET(Matrix!$J$1,$A60 - 1,0)="Yes","Mobile App"," ")</f>
        <v xml:space="preserve"> </v>
      </c>
      <c r="C60" s="46" t="str">
        <f ca="1">IF(OFFSET(Matrix!$J$1,$A60 - 1,0)="Yes",OFFSET(Matrix!$G$1,$A60 - 1,0)," ")</f>
        <v xml:space="preserve"> </v>
      </c>
      <c r="D60" s="47" t="str">
        <f ca="1">IF(OFFSET(Matrix!$J$1,$A60 - 1,0)="Yes",OFFSET(Matrix!$I$1,$A60 - 1,0)," ")</f>
        <v xml:space="preserve"> </v>
      </c>
      <c r="E60" s="16"/>
      <c r="F60" s="16"/>
      <c r="G60" s="16"/>
      <c r="H60" s="16"/>
      <c r="I60" s="16"/>
    </row>
    <row r="61" spans="1:9" x14ac:dyDescent="0.25">
      <c r="A61" s="16">
        <v>23</v>
      </c>
      <c r="B61" s="46" t="str">
        <f ca="1">IF(OFFSET(Matrix!$J$1,$A61 - 1,0)="Yes","Mobile App"," ")</f>
        <v xml:space="preserve"> </v>
      </c>
      <c r="C61" s="46" t="str">
        <f ca="1">IF(OFFSET(Matrix!$J$1,$A61 - 1,0)="Yes",OFFSET(Matrix!$G$1,$A61 - 1,0)," ")</f>
        <v xml:space="preserve"> </v>
      </c>
      <c r="D61" s="47" t="str">
        <f ca="1">IF(OFFSET(Matrix!$J$1,$A61 - 1,0)="Yes",OFFSET(Matrix!$I$1,$A61 - 1,0)," ")</f>
        <v xml:space="preserve"> </v>
      </c>
      <c r="E61" s="16"/>
      <c r="F61" s="16"/>
      <c r="G61" s="16"/>
      <c r="H61" s="16"/>
      <c r="I61" s="16"/>
    </row>
    <row r="62" spans="1:9" x14ac:dyDescent="0.25">
      <c r="A62" s="16">
        <v>24</v>
      </c>
      <c r="B62" s="46" t="str">
        <f ca="1">IF(OFFSET(Matrix!$J$1,$A62 - 1,0)="Yes","Mobile App"," ")</f>
        <v xml:space="preserve"> </v>
      </c>
      <c r="C62" s="46" t="str">
        <f ca="1">IF(OFFSET(Matrix!$J$1,$A62 - 1,0)="Yes",OFFSET(Matrix!$G$1,$A62 - 1,0)," ")</f>
        <v xml:space="preserve"> </v>
      </c>
      <c r="D62" s="47" t="str">
        <f ca="1">IF(OFFSET(Matrix!$J$1,$A62 - 1,0)="Yes",OFFSET(Matrix!$I$1,$A62 - 1,0)," ")</f>
        <v xml:space="preserve"> </v>
      </c>
      <c r="E62" s="16"/>
      <c r="F62" s="16"/>
      <c r="G62" s="16"/>
      <c r="H62" s="16"/>
      <c r="I62" s="16"/>
    </row>
    <row r="63" spans="1:9" x14ac:dyDescent="0.25">
      <c r="A63" s="16">
        <v>25</v>
      </c>
      <c r="B63" s="46" t="str">
        <f ca="1">IF(OFFSET(Matrix!$J$1,$A63 - 1,0)="Yes","Mobile App"," ")</f>
        <v xml:space="preserve"> </v>
      </c>
      <c r="C63" s="46" t="str">
        <f ca="1">IF(OFFSET(Matrix!$J$1,$A63 - 1,0)="Yes",OFFSET(Matrix!$G$1,$A63 - 1,0)," ")</f>
        <v xml:space="preserve"> </v>
      </c>
      <c r="D63" s="47" t="str">
        <f ca="1">IF(OFFSET(Matrix!$J$1,$A63 - 1,0)="Yes",OFFSET(Matrix!$I$1,$A63 - 1,0)," ")</f>
        <v xml:space="preserve"> </v>
      </c>
      <c r="E63" s="16"/>
      <c r="F63" s="16"/>
      <c r="G63" s="16"/>
      <c r="H63" s="16"/>
      <c r="I63" s="16"/>
    </row>
    <row r="64" spans="1:9" x14ac:dyDescent="0.25">
      <c r="A64" s="16">
        <v>26</v>
      </c>
      <c r="B64" s="46" t="str">
        <f ca="1">IF(OFFSET(Matrix!$J$1,$A64 - 1,0)="Yes","Mobile App"," ")</f>
        <v xml:space="preserve"> </v>
      </c>
      <c r="C64" s="46" t="str">
        <f ca="1">IF(OFFSET(Matrix!$J$1,$A64 - 1,0)="Yes",OFFSET(Matrix!$G$1,$A64 - 1,0)," ")</f>
        <v xml:space="preserve"> </v>
      </c>
      <c r="D64" s="47" t="str">
        <f ca="1">IF(OFFSET(Matrix!$J$1,$A64 - 1,0)="Yes",OFFSET(Matrix!$I$1,$A64 - 1,0)," ")</f>
        <v xml:space="preserve"> </v>
      </c>
      <c r="E64" s="16"/>
      <c r="F64" s="16"/>
      <c r="G64" s="16"/>
      <c r="H64" s="16"/>
      <c r="I64" s="16"/>
    </row>
    <row r="65" spans="1:9" x14ac:dyDescent="0.25">
      <c r="A65" s="16">
        <v>38</v>
      </c>
      <c r="B65" s="46" t="str">
        <f ca="1">IF(OFFSET(Matrix!$J$1,$A65 - 1,0)="Yes","Mobile App"," ")</f>
        <v xml:space="preserve"> </v>
      </c>
      <c r="C65" s="46" t="str">
        <f ca="1">IF(OFFSET(Matrix!$J$1,$A65 - 1,0)="Yes",OFFSET(Matrix!$G$1,$A65 - 1,0)," ")</f>
        <v xml:space="preserve"> </v>
      </c>
      <c r="D65" s="47" t="str">
        <f ca="1">IF(OFFSET(Matrix!$J$1,$A65 - 1,0)="Yes",OFFSET(Matrix!$I$1,$A65 - 1,0)," ")</f>
        <v xml:space="preserve"> </v>
      </c>
      <c r="E65" s="16"/>
      <c r="F65" s="16"/>
      <c r="G65" s="16"/>
      <c r="H65" s="16"/>
      <c r="I65" s="16"/>
    </row>
    <row r="66" spans="1:9" x14ac:dyDescent="0.25">
      <c r="A66" s="16">
        <v>39</v>
      </c>
      <c r="B66" s="46" t="str">
        <f ca="1">IF(OFFSET(Matrix!$J$1,$A66 - 1,0)="Yes","Mobile App"," ")</f>
        <v xml:space="preserve"> </v>
      </c>
      <c r="C66" s="46" t="str">
        <f ca="1">IF(OFFSET(Matrix!$J$1,$A66 - 1,0)="Yes",OFFSET(Matrix!$G$1,$A66 - 1,0)," ")</f>
        <v xml:space="preserve"> </v>
      </c>
      <c r="D66" s="47" t="str">
        <f ca="1">IF(OFFSET(Matrix!$J$1,$A66 - 1,0)="Yes",OFFSET(Matrix!$I$1,$A66 - 1,0)," ")</f>
        <v xml:space="preserve"> </v>
      </c>
      <c r="E66" s="16"/>
      <c r="F66" s="16"/>
      <c r="G66" s="16"/>
      <c r="H66" s="16"/>
      <c r="I66" s="16"/>
    </row>
    <row r="67" spans="1:9" x14ac:dyDescent="0.25">
      <c r="A67" s="16">
        <v>42</v>
      </c>
      <c r="B67" s="46" t="str">
        <f ca="1">IF(OFFSET(Matrix!$J$1,$A67 - 1,0)="Yes","Mobile App"," ")</f>
        <v xml:space="preserve"> </v>
      </c>
      <c r="C67" s="46" t="str">
        <f ca="1">IF(OFFSET(Matrix!$J$1,$A67 - 1,0)="Yes",OFFSET(Matrix!$G$1,$A67 - 1,0)," ")</f>
        <v xml:space="preserve"> </v>
      </c>
      <c r="D67" s="47" t="str">
        <f ca="1">IF(OFFSET(Matrix!$J$1,$A67 - 1,0)="Yes",OFFSET(Matrix!$I$1,$A67 - 1,0)," ")</f>
        <v xml:space="preserve"> </v>
      </c>
      <c r="E67" s="16"/>
      <c r="F67" s="16"/>
      <c r="G67" s="16"/>
      <c r="H67" s="16"/>
      <c r="I67" s="16"/>
    </row>
    <row r="68" spans="1:9" x14ac:dyDescent="0.25">
      <c r="A68" s="16">
        <v>43</v>
      </c>
      <c r="B68" s="46" t="str">
        <f ca="1">IF(OFFSET(Matrix!$J$1,$A68 - 1,0)="Yes","Mobile App"," ")</f>
        <v xml:space="preserve"> </v>
      </c>
      <c r="C68" s="46" t="str">
        <f ca="1">IF(OFFSET(Matrix!$J$1,$A68 - 1,0)="Yes",OFFSET(Matrix!$G$1,$A68 - 1,0)," ")</f>
        <v xml:space="preserve"> </v>
      </c>
      <c r="D68" s="47" t="str">
        <f ca="1">IF(OFFSET(Matrix!$J$1,$A68 - 1,0)="Yes",OFFSET(Matrix!$I$1,$A68 - 1,0)," ")</f>
        <v xml:space="preserve"> </v>
      </c>
      <c r="E68" s="16"/>
      <c r="F68" s="16"/>
      <c r="G68" s="16"/>
      <c r="H68" s="16"/>
      <c r="I68" s="16"/>
    </row>
    <row r="69" spans="1:9" x14ac:dyDescent="0.25">
      <c r="A69" s="16">
        <v>51</v>
      </c>
      <c r="B69" s="46" t="str">
        <f ca="1">IF(OFFSET(Matrix!$J$1,$A69 - 1,0)="Yes","Mobile App"," ")</f>
        <v xml:space="preserve"> </v>
      </c>
      <c r="C69" s="46" t="str">
        <f ca="1">IF(OFFSET(Matrix!$J$1,$A69 - 1,0)="Yes",OFFSET(Matrix!$G$1,$A69 - 1,0)," ")</f>
        <v xml:space="preserve"> </v>
      </c>
      <c r="D69" s="47" t="str">
        <f ca="1">IF(OFFSET(Matrix!$J$1,$A69 - 1,0)="Yes",OFFSET(Matrix!$I$1,$A69 - 1,0)," ")</f>
        <v xml:space="preserve"> </v>
      </c>
      <c r="E69" s="16"/>
      <c r="F69" s="16"/>
      <c r="G69" s="16"/>
      <c r="H69" s="16"/>
      <c r="I69" s="16"/>
    </row>
    <row r="70" spans="1:9" x14ac:dyDescent="0.25">
      <c r="A70" s="16">
        <v>52</v>
      </c>
      <c r="B70" s="46" t="str">
        <f ca="1">IF(OFFSET(Matrix!$J$1,$A70 - 1,0)="Yes","Mobile App"," ")</f>
        <v xml:space="preserve"> </v>
      </c>
      <c r="C70" s="46" t="str">
        <f ca="1">IF(OFFSET(Matrix!$J$1,$A70 - 1,0)="Yes",OFFSET(Matrix!$G$1,$A70 - 1,0)," ")</f>
        <v xml:space="preserve"> </v>
      </c>
      <c r="D70" s="47" t="str">
        <f ca="1">IF(OFFSET(Matrix!$J$1,$A70 - 1,0)="Yes",OFFSET(Matrix!$I$1,$A70 - 1,0)," ")</f>
        <v xml:space="preserve"> </v>
      </c>
      <c r="E70" s="16"/>
      <c r="F70" s="16"/>
      <c r="G70" s="16"/>
      <c r="H70" s="16"/>
      <c r="I70" s="16"/>
    </row>
    <row r="71" spans="1:9" x14ac:dyDescent="0.25">
      <c r="A71" s="16">
        <v>58</v>
      </c>
      <c r="B71" s="46" t="str">
        <f ca="1">IF(OFFSET(Matrix!$J$1,$A71 - 1,0)="Yes","Mobile App"," ")</f>
        <v xml:space="preserve"> </v>
      </c>
      <c r="C71" s="46" t="str">
        <f ca="1">IF(OFFSET(Matrix!$J$1,$A71 - 1,0)="Yes",OFFSET(Matrix!$G$1,$A71 - 1,0)," ")</f>
        <v xml:space="preserve"> </v>
      </c>
      <c r="D71" s="47" t="str">
        <f ca="1">IF(OFFSET(Matrix!$J$1,$A71 - 1,0)="Yes",OFFSET(Matrix!$I$1,$A71 - 1,0)," ")</f>
        <v xml:space="preserve"> </v>
      </c>
      <c r="E71" s="16"/>
      <c r="F71" s="16"/>
      <c r="G71" s="16"/>
      <c r="H71" s="16"/>
      <c r="I71" s="16"/>
    </row>
    <row r="72" spans="1:9" x14ac:dyDescent="0.25">
      <c r="A72" s="16">
        <v>59</v>
      </c>
      <c r="B72" s="46" t="str">
        <f ca="1">IF(OFFSET(Matrix!$J$1,$A72 - 1,0)="Yes","Mobile App"," ")</f>
        <v xml:space="preserve"> </v>
      </c>
      <c r="C72" s="46" t="str">
        <f ca="1">IF(OFFSET(Matrix!$J$1,$A72 - 1,0)="Yes",OFFSET(Matrix!$G$1,$A72 - 1,0)," ")</f>
        <v xml:space="preserve"> </v>
      </c>
      <c r="D72" s="47" t="str">
        <f ca="1">IF(OFFSET(Matrix!$J$1,$A72 - 1,0)="Yes",OFFSET(Matrix!$I$1,$A72 - 1,0)," ")</f>
        <v xml:space="preserve"> </v>
      </c>
      <c r="E72" s="16"/>
      <c r="F72" s="16"/>
      <c r="G72" s="16"/>
      <c r="H72" s="16"/>
      <c r="I72" s="16"/>
    </row>
    <row r="74" spans="1:9" ht="15" customHeight="1" x14ac:dyDescent="0.25">
      <c r="C74" s="92" t="s">
        <v>223</v>
      </c>
      <c r="D74" s="92"/>
      <c r="E74" s="92"/>
      <c r="F74" s="92"/>
      <c r="G74" s="92"/>
      <c r="H74" s="92"/>
      <c r="I74" s="92"/>
    </row>
    <row r="75" spans="1:9" x14ac:dyDescent="0.25">
      <c r="A75" s="48"/>
      <c r="B75" s="49"/>
      <c r="C75" s="89" t="s">
        <v>366</v>
      </c>
      <c r="D75" s="90"/>
      <c r="E75" s="89" t="s">
        <v>280</v>
      </c>
      <c r="F75" s="91"/>
      <c r="G75" s="91"/>
      <c r="H75" s="91"/>
      <c r="I75" s="91"/>
    </row>
    <row r="76" spans="1:9" x14ac:dyDescent="0.25">
      <c r="A76" s="44" t="s">
        <v>365</v>
      </c>
      <c r="B76" s="35" t="s">
        <v>225</v>
      </c>
      <c r="C76" s="36" t="s">
        <v>203</v>
      </c>
      <c r="D76" s="37" t="s">
        <v>145</v>
      </c>
      <c r="E76" s="43" t="s">
        <v>278</v>
      </c>
      <c r="F76" s="43" t="s">
        <v>282</v>
      </c>
      <c r="G76" s="43" t="s">
        <v>279</v>
      </c>
      <c r="H76" s="43" t="s">
        <v>283</v>
      </c>
      <c r="I76" s="45" t="s">
        <v>281</v>
      </c>
    </row>
    <row r="77" spans="1:9" ht="75" x14ac:dyDescent="0.25">
      <c r="A77" s="16">
        <v>4</v>
      </c>
      <c r="B77" s="46" t="str">
        <f ca="1">IF(OFFSET(Matrix!$K$1,$A77 - 1,0)="Yes","Physical In-Cab Device"," ")</f>
        <v>Physical In-Cab Device</v>
      </c>
      <c r="C77" s="46" t="str">
        <f ca="1">IF(OFFSET(Matrix!$K$1,$A77 - 1,0)="Yes",OFFSET(Matrix!$G$1,$A77 - 1,0)," ")</f>
        <v>High</v>
      </c>
      <c r="D77" s="47" t="str">
        <f ca="1">IF(OFFSET(Matrix!$K$1,$A77 - 1,0)="Yes",OFFSET(Matrix!$I$1,$A77 - 1,0),"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E77" s="16"/>
      <c r="F77" s="16"/>
      <c r="G77" s="16"/>
      <c r="H77" s="16"/>
      <c r="I77" s="16"/>
    </row>
    <row r="78" spans="1:9" ht="30" x14ac:dyDescent="0.25">
      <c r="A78" s="16">
        <v>5</v>
      </c>
      <c r="B78" s="46" t="str">
        <f ca="1">IF(OFFSET(Matrix!$K$1,$A78 - 1,0)="Yes","Physical In-Cab Device"," ")</f>
        <v>Physical In-Cab Device</v>
      </c>
      <c r="C78" s="46" t="str">
        <f ca="1">IF(OFFSET(Matrix!$K$1,$A78 - 1,0)="Yes",OFFSET(Matrix!$G$1,$A78 - 1,0)," ")</f>
        <v>High</v>
      </c>
      <c r="D78" s="47" t="str">
        <f ca="1">IF(OFFSET(Matrix!$K$1,$A78 - 1,0)="Yes",OFFSET(Matrix!$I$1,$A78 - 1,0)," ")</f>
        <v>AC-030 (Access Control) - The vendor's system shall employ authentication to prevent unauthorized access to telematics systems and data.</v>
      </c>
      <c r="E78" s="16"/>
      <c r="F78" s="16"/>
      <c r="G78" s="16"/>
      <c r="H78" s="16"/>
      <c r="I78" s="16"/>
    </row>
    <row r="79" spans="1:9" ht="45" x14ac:dyDescent="0.25">
      <c r="A79" s="16">
        <v>16</v>
      </c>
      <c r="B79" s="46" t="str">
        <f ca="1">IF(OFFSET(Matrix!$K$1,$A79 - 1,0)="Yes","Physical In-Cab Device"," ")</f>
        <v>Physical In-Cab Device</v>
      </c>
      <c r="C79" s="46" t="str">
        <f ca="1">IF(OFFSET(Matrix!$K$1,$A79 - 1,0)="Yes",OFFSET(Matrix!$G$1,$A79 - 1,0)," ")</f>
        <v>High</v>
      </c>
      <c r="D79" s="47" t="str">
        <f ca="1">IF(OFFSET(Matrix!$K$1,$A79 - 1,0)="Yes",OFFSET(Matrix!$I$1,$A79 - 1,0)," ")</f>
        <v>CM-020 (Configuration Management) - The vendor’s devices shall have all services used for troubleshooting disabled or properly protected from unauthorized access and use.</v>
      </c>
      <c r="E79" s="16"/>
      <c r="F79" s="16"/>
      <c r="G79" s="16"/>
      <c r="H79" s="16"/>
      <c r="I79" s="16"/>
    </row>
    <row r="80" spans="1:9" ht="30" x14ac:dyDescent="0.25">
      <c r="A80" s="16">
        <v>17</v>
      </c>
      <c r="B80" s="46" t="str">
        <f ca="1">IF(OFFSET(Matrix!$K$1,$A80 - 1,0)="Yes","Physical In-Cab Device"," ")</f>
        <v>Physical In-Cab Device</v>
      </c>
      <c r="C80" s="46" t="str">
        <f ca="1">IF(OFFSET(Matrix!$K$1,$A80 - 1,0)="Yes",OFFSET(Matrix!$G$1,$A80 - 1,0)," ")</f>
        <v>High</v>
      </c>
      <c r="D80" s="47" t="str">
        <f ca="1">IF(OFFSET(Matrix!$K$1,$A80 - 1,0)="Yes",OFFSET(Matrix!$I$1,$A80 - 1,0)," ")</f>
        <v>CM-030 (Configuration Management) - Vendor ensures that any and all interfaces used for testing or debug are unavailalbe in production builds of the devices</v>
      </c>
      <c r="E80" s="16"/>
      <c r="F80" s="16"/>
      <c r="G80" s="16"/>
      <c r="H80" s="16"/>
      <c r="I80" s="16"/>
    </row>
    <row r="81" spans="1:9" ht="45" x14ac:dyDescent="0.25">
      <c r="A81" s="16">
        <v>21</v>
      </c>
      <c r="B81" s="46" t="str">
        <f ca="1">IF(OFFSET(Matrix!$K$1,$A81 - 1,0)="Yes","Physical In-Cab Device"," ")</f>
        <v>Physical In-Cab Device</v>
      </c>
      <c r="C81" s="46" t="str">
        <f ca="1">IF(OFFSET(Matrix!$K$1,$A81 - 1,0)="Yes",OFFSET(Matrix!$G$1,$A81 - 1,0)," ")</f>
        <v>High</v>
      </c>
      <c r="D81" s="47" t="str">
        <f ca="1">IF(OFFSET(Matrix!$K$1,$A81 - 1,0)="Yes",OFFSET(Matrix!$I$1,$A81 - 1,0)," ")</f>
        <v>IR-010 (Incidence Response) - The vendor shall have a documented incident response plan (IRP) in place which provides the carriers with a point of contact for components used within their telematics system</v>
      </c>
      <c r="E81" s="16"/>
      <c r="F81" s="16"/>
      <c r="G81" s="16"/>
      <c r="H81" s="16"/>
      <c r="I81" s="16"/>
    </row>
    <row r="82" spans="1:9" ht="30" x14ac:dyDescent="0.25">
      <c r="A82" s="16">
        <v>30</v>
      </c>
      <c r="B82" s="46" t="str">
        <f ca="1">IF(OFFSET(Matrix!$K$1,$A82 - 1,0)="Yes","Physical In-Cab Device"," ")</f>
        <v>Physical In-Cab Device</v>
      </c>
      <c r="C82" s="46" t="str">
        <f ca="1">IF(OFFSET(Matrix!$K$1,$A82 - 1,0)="Yes",OFFSET(Matrix!$G$1,$A82 - 1,0)," ")</f>
        <v>High</v>
      </c>
      <c r="D82" s="47" t="str">
        <f ca="1">IF(OFFSET(Matrix!$K$1,$A82 - 1,0)="Yes",OFFSET(Matrix!$I$1,$A82 - 1,0)," ")</f>
        <v>SAA-010 (Security Management) - The vendor shall have an Information Security Management Plan (ISMP)</v>
      </c>
      <c r="E82" s="16"/>
      <c r="F82" s="16"/>
      <c r="G82" s="16"/>
      <c r="H82" s="16"/>
      <c r="I82" s="16"/>
    </row>
    <row r="83" spans="1:9" ht="90" x14ac:dyDescent="0.25">
      <c r="A83" s="16">
        <v>31</v>
      </c>
      <c r="B83" s="46" t="str">
        <f ca="1">IF(OFFSET(Matrix!$K$1,$A83 - 1,0)="Yes","Physical In-Cab Device"," ")</f>
        <v>Physical In-Cab Device</v>
      </c>
      <c r="C83" s="46" t="str">
        <f ca="1">IF(OFFSET(Matrix!$K$1,$A83 - 1,0)="Yes",OFFSET(Matrix!$G$1,$A83 - 1,0)," ")</f>
        <v>High</v>
      </c>
      <c r="D83" s="47" t="str">
        <f ca="1">IF(OFFSET(Matrix!$K$1,$A83 - 1,0)="Yes",OFFSET(Matrix!$I$1,$A83 - 1,0),"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83" s="16"/>
      <c r="F83" s="16"/>
      <c r="G83" s="16"/>
      <c r="H83" s="16"/>
      <c r="I83" s="16"/>
    </row>
    <row r="84" spans="1:9" ht="45" x14ac:dyDescent="0.25">
      <c r="A84" s="16">
        <v>33</v>
      </c>
      <c r="B84" s="46" t="str">
        <f ca="1">IF(OFFSET(Matrix!$K$1,$A84 - 1,0)="Yes","Physical In-Cab Device"," ")</f>
        <v>Physical In-Cab Device</v>
      </c>
      <c r="C84" s="46" t="str">
        <f ca="1">IF(OFFSET(Matrix!$K$1,$A84 - 1,0)="Yes",OFFSET(Matrix!$G$1,$A84 - 1,0)," ")</f>
        <v>High</v>
      </c>
      <c r="D84" s="47" t="str">
        <f ca="1">IF(OFFSET(Matrix!$K$1,$A84 - 1,0)="Yes",OFFSET(Matrix!$I$1,$A84 - 1,0)," ")</f>
        <v>SCP-010 (Protecting Communications paths for systems) - Communication paths that traverse outside controlled boundaries must protect confidentiality and integrity of data</v>
      </c>
      <c r="E84" s="16"/>
      <c r="F84" s="16"/>
      <c r="G84" s="16"/>
      <c r="H84" s="16"/>
      <c r="I84" s="16"/>
    </row>
    <row r="85" spans="1:9" ht="105" x14ac:dyDescent="0.25">
      <c r="A85" s="16">
        <v>35</v>
      </c>
      <c r="B85" s="46" t="str">
        <f ca="1">IF(OFFSET(Matrix!$K$1,$A85 - 1,0)="Yes","Physical In-Cab Device"," ")</f>
        <v>Physical In-Cab Device</v>
      </c>
      <c r="C85" s="46" t="str">
        <f ca="1">IF(OFFSET(Matrix!$K$1,$A85 - 1,0)="Yes",OFFSET(Matrix!$G$1,$A85 - 1,0)," ")</f>
        <v>High</v>
      </c>
      <c r="D85" s="47" t="str">
        <f ca="1">IF(OFFSET(Matrix!$K$1,$A85 - 1,0)="Yes",OFFSET(Matrix!$I$1,$A85 - 1,0),"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85" s="16"/>
      <c r="F85" s="16"/>
      <c r="G85" s="16"/>
      <c r="H85" s="16"/>
      <c r="I85" s="16"/>
    </row>
    <row r="86" spans="1:9" ht="45" x14ac:dyDescent="0.25">
      <c r="A86" s="16">
        <v>39</v>
      </c>
      <c r="B86" s="46" t="str">
        <f ca="1">IF(OFFSET(Matrix!$K$1,$A86 - 1,0)="Yes","Physical In-Cab Device"," ")</f>
        <v>Physical In-Cab Device</v>
      </c>
      <c r="C86" s="46" t="str">
        <f ca="1">IF(OFFSET(Matrix!$K$1,$A86 - 1,0)="Yes",OFFSET(Matrix!$G$1,$A86 - 1,0)," ")</f>
        <v>High</v>
      </c>
      <c r="D86" s="47" t="str">
        <f ca="1">IF(OFFSET(Matrix!$K$1,$A86 - 1,0)="Yes",OFFSET(Matrix!$I$1,$A86 - 1,0)," ")</f>
        <v>SCP-060 (Protecting Vehicle Network Escalation from Devices) - The vendor shall enforce controls integrated into the telematics device to limit the possible commands and data transmitted to the vehicle network.</v>
      </c>
      <c r="E86" s="16"/>
      <c r="F86" s="16"/>
      <c r="G86" s="16"/>
      <c r="H86" s="16"/>
      <c r="I86" s="16"/>
    </row>
    <row r="87" spans="1:9" ht="75" x14ac:dyDescent="0.25">
      <c r="A87" s="16">
        <v>46</v>
      </c>
      <c r="B87" s="46" t="str">
        <f ca="1">IF(OFFSET(Matrix!$K$1,$A87 - 1,0)="Yes","Physical In-Cab Device"," ")</f>
        <v>Physical In-Cab Device</v>
      </c>
      <c r="C87" s="46" t="str">
        <f ca="1">IF(OFFSET(Matrix!$K$1,$A87 - 1,0)="Yes",OFFSET(Matrix!$G$1,$A87 - 1,0)," ")</f>
        <v>High</v>
      </c>
      <c r="D87" s="47" t="str">
        <f ca="1">IF(OFFSET(Matrix!$K$1,$A87 - 1,0)="Yes",OFFSET(Matrix!$I$1,$A87 - 1,0),"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87" s="16"/>
      <c r="F87" s="16"/>
      <c r="G87" s="16"/>
      <c r="H87" s="16"/>
      <c r="I87" s="16"/>
    </row>
    <row r="88" spans="1:9" ht="60" x14ac:dyDescent="0.25">
      <c r="A88" s="16">
        <v>51</v>
      </c>
      <c r="B88" s="46" t="str">
        <f ca="1">IF(OFFSET(Matrix!$K$1,$A88 - 1,0)="Yes","Physical In-Cab Device"," ")</f>
        <v>Physical In-Cab Device</v>
      </c>
      <c r="C88" s="46" t="str">
        <f ca="1">IF(OFFSET(Matrix!$K$1,$A88 - 1,0)="Yes",OFFSET(Matrix!$G$1,$A88 - 1,0)," ")</f>
        <v>High</v>
      </c>
      <c r="D88" s="47" t="str">
        <f ca="1">IF(OFFSET(Matrix!$K$1,$A88 - 1,0)="Yes",OFFSET(Matrix!$I$1,$A88 - 1,0),"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88" s="16"/>
      <c r="F88" s="16"/>
      <c r="G88" s="16"/>
      <c r="H88" s="16"/>
      <c r="I88" s="16"/>
    </row>
    <row r="89" spans="1:9" ht="60" x14ac:dyDescent="0.25">
      <c r="A89" s="16">
        <v>53</v>
      </c>
      <c r="B89" s="46" t="str">
        <f ca="1">IF(OFFSET(Matrix!$K$1,$A89 - 1,0)="Yes","Physical In-Cab Device"," ")</f>
        <v>Physical In-Cab Device</v>
      </c>
      <c r="C89" s="46" t="str">
        <f ca="1">IF(OFFSET(Matrix!$K$1,$A89 - 1,0)="Yes",OFFSET(Matrix!$G$1,$A89 - 1,0)," ")</f>
        <v>High</v>
      </c>
      <c r="D89" s="47" t="str">
        <f ca="1">IF(OFFSET(Matrix!$K$1,$A89 - 1,0)="Yes",OFFSET(Matrix!$I$1,$A89 - 1,0),"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89" s="16"/>
      <c r="F89" s="16"/>
      <c r="G89" s="16"/>
      <c r="H89" s="16"/>
      <c r="I89" s="16"/>
    </row>
    <row r="90" spans="1:9" ht="90" x14ac:dyDescent="0.25">
      <c r="A90" s="16">
        <v>3</v>
      </c>
      <c r="B90" s="46" t="str">
        <f ca="1">IF(OFFSET(Matrix!$K$1,$A90 - 1,0)="Yes","Physical In-Cab Device"," ")</f>
        <v>Physical In-Cab Device</v>
      </c>
      <c r="C90" s="46" t="str">
        <f ca="1">IF(OFFSET(Matrix!$K$1,$A90 - 1,0)="Yes",OFFSET(Matrix!$G$1,$A90 - 1,0)," ")</f>
        <v>Medium</v>
      </c>
      <c r="D90" s="47" t="str">
        <f ca="1">IF(OFFSET(Matrix!$K$1,$A90 - 1,0)="Yes",OFFSET(Matrix!$I$1,$A90 - 1,0),"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E90" s="16"/>
      <c r="F90" s="16"/>
      <c r="G90" s="16"/>
      <c r="H90" s="16"/>
      <c r="I90" s="16"/>
    </row>
    <row r="91" spans="1:9" ht="45" x14ac:dyDescent="0.25">
      <c r="A91" s="16">
        <v>6</v>
      </c>
      <c r="B91" s="46" t="str">
        <f ca="1">IF(OFFSET(Matrix!$K$1,$A91 - 1,0)="Yes","Physical In-Cab Device"," ")</f>
        <v>Physical In-Cab Device</v>
      </c>
      <c r="C91" s="46" t="str">
        <f ca="1">IF(OFFSET(Matrix!$K$1,$A91 - 1,0)="Yes",OFFSET(Matrix!$G$1,$A91 - 1,0)," ")</f>
        <v>Medium</v>
      </c>
      <c r="D91" s="47" t="str">
        <f ca="1">IF(OFFSET(Matrix!$K$1,$A91 - 1,0)="Yes",OFFSET(Matrix!$I$1,$A91 - 1,0)," ")</f>
        <v>AC-040 (Access Control) - The vendor shall identify all instances where the telematics system includes actions that cannot support access authentication and/or execute with elevated privileges</v>
      </c>
      <c r="E91" s="16"/>
      <c r="F91" s="16"/>
      <c r="G91" s="16"/>
      <c r="H91" s="16"/>
      <c r="I91" s="16"/>
    </row>
    <row r="92" spans="1:9" ht="30" x14ac:dyDescent="0.25">
      <c r="A92" s="16">
        <v>7</v>
      </c>
      <c r="B92" s="46" t="str">
        <f ca="1">IF(OFFSET(Matrix!$K$1,$A92 - 1,0)="Yes","Physical In-Cab Device"," ")</f>
        <v>Physical In-Cab Device</v>
      </c>
      <c r="C92" s="46" t="str">
        <f ca="1">IF(OFFSET(Matrix!$K$1,$A92 - 1,0)="Yes",OFFSET(Matrix!$G$1,$A92 - 1,0)," ")</f>
        <v>Medium</v>
      </c>
      <c r="D92" s="47" t="str">
        <f ca="1">IF(OFFSET(Matrix!$K$1,$A92 - 1,0)="Yes",OFFSET(Matrix!$I$1,$A92 - 1,0)," ")</f>
        <v>AC-041 (Access Control) - Identifying information about the connected devices will not be made available without authentication first.</v>
      </c>
      <c r="E92" s="16"/>
      <c r="F92" s="16"/>
      <c r="G92" s="16"/>
      <c r="H92" s="16"/>
      <c r="I92" s="16"/>
    </row>
    <row r="93" spans="1:9" ht="30" x14ac:dyDescent="0.25">
      <c r="A93" s="16">
        <v>8</v>
      </c>
      <c r="B93" s="46" t="str">
        <f ca="1">IF(OFFSET(Matrix!$K$1,$A93 - 1,0)="Yes","Physical In-Cab Device"," ")</f>
        <v>Physical In-Cab Device</v>
      </c>
      <c r="C93" s="46" t="str">
        <f ca="1">IF(OFFSET(Matrix!$K$1,$A93 - 1,0)="Yes",OFFSET(Matrix!$G$1,$A93 - 1,0)," ")</f>
        <v>Medium</v>
      </c>
      <c r="D93" s="47" t="str">
        <f ca="1">IF(OFFSET(Matrix!$K$1,$A93 - 1,0)="Yes",OFFSET(Matrix!$I$1,$A93 - 1,0)," ")</f>
        <v>AC-050 (Access Control) - All remote access methods and possible remote actions to/on telematics system shall be documented.</v>
      </c>
      <c r="E93" s="16"/>
      <c r="F93" s="16"/>
      <c r="G93" s="16"/>
      <c r="H93" s="16"/>
      <c r="I93" s="16"/>
    </row>
    <row r="94" spans="1:9" ht="45" x14ac:dyDescent="0.25">
      <c r="A94" s="16">
        <v>9</v>
      </c>
      <c r="B94" s="46" t="str">
        <f ca="1">IF(OFFSET(Matrix!$K$1,$A94 - 1,0)="Yes","Physical In-Cab Device"," ")</f>
        <v>Physical In-Cab Device</v>
      </c>
      <c r="C94" s="46" t="str">
        <f ca="1">IF(OFFSET(Matrix!$K$1,$A94 - 1,0)="Yes",OFFSET(Matrix!$G$1,$A94 - 1,0)," ")</f>
        <v>Medium</v>
      </c>
      <c r="D94" s="47" t="str">
        <f ca="1">IF(OFFSET(Matrix!$K$1,$A94 - 1,0)="Yes",OFFSET(Matrix!$I$1,$A94 - 1,0)," ")</f>
        <v>AC-060 (Access Control) - For all components of the system, the vendor shall provide a listing of all wireless communications interfaces of the system and specify how the interfaces can be configured and/or disabled.</v>
      </c>
      <c r="E94" s="16"/>
      <c r="F94" s="16"/>
      <c r="G94" s="16"/>
      <c r="H94" s="16"/>
      <c r="I94" s="16"/>
    </row>
    <row r="95" spans="1:9" ht="45" x14ac:dyDescent="0.25">
      <c r="A95" s="16">
        <v>10</v>
      </c>
      <c r="B95" s="46" t="str">
        <f ca="1">IF(OFFSET(Matrix!$K$1,$A95 - 1,0)="Yes","Physical In-Cab Device"," ")</f>
        <v>Physical In-Cab Device</v>
      </c>
      <c r="C95" s="46" t="str">
        <f ca="1">IF(OFFSET(Matrix!$K$1,$A95 - 1,0)="Yes",OFFSET(Matrix!$G$1,$A95 - 1,0)," ")</f>
        <v>Medium</v>
      </c>
      <c r="D95" s="47" t="str">
        <f ca="1">IF(OFFSET(Matrix!$K$1,$A95 - 1,0)="Yes",OFFSET(Matrix!$I$1,$A95 - 1,0)," ")</f>
        <v>AC-061 (Access Control) - The vendor shall not use any deprecated encryption+authentication on any WiFi interface of the device. At the time of drafting this includes WEP, WPS or open/none.</v>
      </c>
      <c r="E95" s="16"/>
      <c r="F95" s="16"/>
      <c r="G95" s="16"/>
      <c r="H95" s="16"/>
      <c r="I95" s="16"/>
    </row>
    <row r="96" spans="1:9" ht="45" x14ac:dyDescent="0.25">
      <c r="A96" s="16">
        <v>11</v>
      </c>
      <c r="B96" s="46" t="str">
        <f ca="1">IF(OFFSET(Matrix!$K$1,$A96 - 1,0)="Yes","Physical In-Cab Device"," ")</f>
        <v>Physical In-Cab Device</v>
      </c>
      <c r="C96" s="46" t="str">
        <f ca="1">IF(OFFSET(Matrix!$K$1,$A96 - 1,0)="Yes",OFFSET(Matrix!$G$1,$A96 - 1,0)," ")</f>
        <v>Medium</v>
      </c>
      <c r="D96" s="47" t="str">
        <f ca="1">IF(OFFSET(Matrix!$K$1,$A96 - 1,0)="Yes",OFFSET(Matrix!$I$1,$A96 - 1,0)," ")</f>
        <v>AC-062 (Access Control) - The vendor shall implement pairing only during boot on any of the bluetooth interfaces of the device. Furthermore, pairing will not use legacy pairing or passkey entry.</v>
      </c>
      <c r="E96" s="16"/>
      <c r="F96" s="16"/>
      <c r="G96" s="16"/>
      <c r="H96" s="16"/>
      <c r="I96" s="16"/>
    </row>
    <row r="97" spans="1:9" ht="60" x14ac:dyDescent="0.25">
      <c r="A97" s="16">
        <v>12</v>
      </c>
      <c r="B97" s="46" t="str">
        <f ca="1">IF(OFFSET(Matrix!$K$1,$A97 - 1,0)="Yes","Physical In-Cab Device"," ")</f>
        <v>Physical In-Cab Device</v>
      </c>
      <c r="C97" s="46" t="str">
        <f ca="1">IF(OFFSET(Matrix!$K$1,$A97 - 1,0)="Yes",OFFSET(Matrix!$G$1,$A97 - 1,0)," ")</f>
        <v>Medium</v>
      </c>
      <c r="D97" s="47" t="str">
        <f ca="1">IF(OFFSET(Matrix!$K$1,$A97 - 1,0)="Yes",OFFSET(Matrix!$I$1,$A97 - 1,0)," ")</f>
        <v>AC-063 (Access Control) - Any and all software or firmware implementing wirelss interface encrytion+authentication (those satisfying AC-061 and AC-062 above) will be prepared for future deprecation of methods. i.e. That software/firmware is upgradable.</v>
      </c>
      <c r="E97" s="16"/>
      <c r="F97" s="16"/>
      <c r="G97" s="16"/>
      <c r="H97" s="16"/>
      <c r="I97" s="16"/>
    </row>
    <row r="98" spans="1:9" ht="45" x14ac:dyDescent="0.25">
      <c r="A98" s="16">
        <v>14</v>
      </c>
      <c r="B98" s="46" t="str">
        <f ca="1">IF(OFFSET(Matrix!$K$1,$A98 - 1,0)="Yes","Physical In-Cab Device"," ")</f>
        <v>Physical In-Cab Device</v>
      </c>
      <c r="C98" s="46" t="str">
        <f ca="1">IF(OFFSET(Matrix!$K$1,$A98 - 1,0)="Yes",OFFSET(Matrix!$G$1,$A98 - 1,0)," ")</f>
        <v>Medium</v>
      </c>
      <c r="D98" s="47" t="str">
        <f ca="1">IF(OFFSET(Matrix!$K$1,$A98 - 1,0)="Yes",OFFSET(Matrix!$I$1,$A98 - 1,0)," ")</f>
        <v>AC-080 (Device-Local Authentication) - All authentication offered on device-local interfaces shall expect credentials which are unique to each device instance and uncorrelated to any and all public information about the device.</v>
      </c>
      <c r="E98" s="16"/>
      <c r="F98" s="16"/>
      <c r="G98" s="16"/>
      <c r="H98" s="16"/>
      <c r="I98" s="16"/>
    </row>
    <row r="99" spans="1:9" ht="75" x14ac:dyDescent="0.25">
      <c r="A99" s="16">
        <v>15</v>
      </c>
      <c r="B99" s="46" t="str">
        <f ca="1">IF(OFFSET(Matrix!$K$1,$A99 - 1,0)="Yes","Physical In-Cab Device"," ")</f>
        <v>Physical In-Cab Device</v>
      </c>
      <c r="C99" s="46" t="str">
        <f ca="1">IF(OFFSET(Matrix!$K$1,$A99 - 1,0)="Yes",OFFSET(Matrix!$G$1,$A99 - 1,0)," ")</f>
        <v>Medium</v>
      </c>
      <c r="D99" s="47" t="str">
        <f ca="1">IF(OFFSET(Matrix!$K$1,$A99 - 1,0)="Yes",OFFSET(Matrix!$I$1,$A99 - 1,0),"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E99" s="16"/>
      <c r="F99" s="16"/>
      <c r="G99" s="16"/>
      <c r="H99" s="16"/>
      <c r="I99" s="16"/>
    </row>
    <row r="100" spans="1:9" ht="45" x14ac:dyDescent="0.25">
      <c r="A100" s="16">
        <v>18</v>
      </c>
      <c r="B100" s="46" t="str">
        <f ca="1">IF(OFFSET(Matrix!$K$1,$A100 - 1,0)="Yes","Physical In-Cab Device"," ")</f>
        <v>Physical In-Cab Device</v>
      </c>
      <c r="C100" s="46" t="str">
        <f ca="1">IF(OFFSET(Matrix!$K$1,$A100 - 1,0)="Yes",OFFSET(Matrix!$G$1,$A100 - 1,0)," ")</f>
        <v>Medium</v>
      </c>
      <c r="D100" s="47" t="str">
        <f ca="1">IF(OFFSET(Matrix!$K$1,$A100 - 1,0)="Yes",OFFSET(Matrix!$I$1,$A100 - 1,0)," ")</f>
        <v>IA-010 (Identification and Authentication) - All remote hosts of the vendor's system shall be configured to uniquely identify and authenticate all other remote hosts of the system and/or any other interfacing systems.</v>
      </c>
      <c r="E100" s="16"/>
      <c r="F100" s="16"/>
      <c r="G100" s="16"/>
      <c r="H100" s="16"/>
      <c r="I100" s="16"/>
    </row>
    <row r="101" spans="1:9" ht="105" x14ac:dyDescent="0.25">
      <c r="A101" s="16">
        <v>19</v>
      </c>
      <c r="B101" s="46" t="str">
        <f ca="1">IF(OFFSET(Matrix!$K$1,$A101 - 1,0)="Yes","Physical In-Cab Device"," ")</f>
        <v>Physical In-Cab Device</v>
      </c>
      <c r="C101" s="46" t="str">
        <f ca="1">IF(OFFSET(Matrix!$K$1,$A101 - 1,0)="Yes",OFFSET(Matrix!$G$1,$A101 - 1,0)," ")</f>
        <v>Medium</v>
      </c>
      <c r="D101" s="47" t="str">
        <f ca="1">IF(OFFSET(Matrix!$K$1,$A101 - 1,0)="Yes",OFFSET(Matrix!$I$1,$A101 - 1,0),"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01" s="16"/>
      <c r="F101" s="16"/>
      <c r="G101" s="16"/>
      <c r="H101" s="16"/>
      <c r="I101" s="16"/>
    </row>
    <row r="102" spans="1:9" ht="45" x14ac:dyDescent="0.25">
      <c r="A102" s="16">
        <v>20</v>
      </c>
      <c r="B102" s="46" t="str">
        <f ca="1">IF(OFFSET(Matrix!$K$1,$A102 - 1,0)="Yes","Physical In-Cab Device"," ")</f>
        <v>Physical In-Cab Device</v>
      </c>
      <c r="C102" s="46" t="str">
        <f ca="1">IF(OFFSET(Matrix!$K$1,$A102 - 1,0)="Yes",OFFSET(Matrix!$G$1,$A102 - 1,0)," ")</f>
        <v>Medium</v>
      </c>
      <c r="D102" s="47" t="str">
        <f ca="1">IF(OFFSET(Matrix!$K$1,$A102 - 1,0)="Yes",OFFSET(Matrix!$I$1,$A102 - 1,0)," ")</f>
        <v>IA-030 (Identification and Authentication) - Cryptographic modules used in the vendors system shall be compliant with Federal Information Processing Standards (FIPS) 140-2: Level 1.</v>
      </c>
      <c r="E102" s="16"/>
      <c r="F102" s="16"/>
      <c r="G102" s="16"/>
      <c r="H102" s="16"/>
      <c r="I102" s="16"/>
    </row>
    <row r="103" spans="1:9" ht="60" x14ac:dyDescent="0.25">
      <c r="A103" s="16">
        <v>22</v>
      </c>
      <c r="B103" s="46" t="str">
        <f ca="1">IF(OFFSET(Matrix!$K$1,$A103 - 1,0)="Yes","Physical In-Cab Device"," ")</f>
        <v>Physical In-Cab Device</v>
      </c>
      <c r="C103" s="46" t="str">
        <f ca="1">IF(OFFSET(Matrix!$K$1,$A103 - 1,0)="Yes",OFFSET(Matrix!$G$1,$A103 - 1,0)," ")</f>
        <v>Medium</v>
      </c>
      <c r="D103" s="47" t="str">
        <f ca="1">IF(OFFSET(Matrix!$K$1,$A103 - 1,0)="Yes",OFFSET(Matrix!$I$1,$A103 - 1,0)," ")</f>
        <v>M-010 (Maintenance) - The vendor shall have procedures in place to ensure that components outside of the carrier’s direct control are not updated or modified without prior coordination and approval by an organization-defined individual or role</v>
      </c>
      <c r="E103" s="16"/>
      <c r="F103" s="16"/>
      <c r="G103" s="16"/>
      <c r="H103" s="16"/>
      <c r="I103" s="16"/>
    </row>
    <row r="104" spans="1:9" ht="60" x14ac:dyDescent="0.25">
      <c r="A104" s="16">
        <v>27</v>
      </c>
      <c r="B104" s="46" t="str">
        <f ca="1">IF(OFFSET(Matrix!$K$1,$A104 - 1,0)="Yes","Physical In-Cab Device"," ")</f>
        <v>Physical In-Cab Device</v>
      </c>
      <c r="C104" s="46" t="str">
        <f ca="1">IF(OFFSET(Matrix!$K$1,$A104 - 1,0)="Yes",OFFSET(Matrix!$G$1,$A104 - 1,0)," ")</f>
        <v>Medium</v>
      </c>
      <c r="D104" s="47" t="str">
        <f ca="1">IF(OFFSET(Matrix!$K$1,$A104 - 1,0)="Yes",OFFSET(Matrix!$I$1,$A104 - 1,0)," ")</f>
        <v>PS-010 (Personnel Security) - The vendor shall have personnel security policies &amp; procedures, position risk categorization, personnel screening, personnel termination, personnel transfer, access agreements &amp; third party personnel security.</v>
      </c>
      <c r="E104" s="16"/>
      <c r="F104" s="16"/>
      <c r="G104" s="16"/>
      <c r="H104" s="16"/>
      <c r="I104" s="16"/>
    </row>
    <row r="105" spans="1:9" ht="75" x14ac:dyDescent="0.25">
      <c r="A105" s="16">
        <v>28</v>
      </c>
      <c r="B105" s="46" t="str">
        <f ca="1">IF(OFFSET(Matrix!$K$1,$A105 - 1,0)="Yes","Physical In-Cab Device"," ")</f>
        <v>Physical In-Cab Device</v>
      </c>
      <c r="C105" s="46" t="str">
        <f ca="1">IF(OFFSET(Matrix!$K$1,$A105 - 1,0)="Yes",OFFSET(Matrix!$G$1,$A105 - 1,0)," ")</f>
        <v>Medium</v>
      </c>
      <c r="D105" s="47" t="str">
        <f ca="1">IF(OFFSET(Matrix!$K$1,$A105 - 1,0)="Yes",OFFSET(Matrix!$I$1,$A105 - 1,0),"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05" s="16"/>
      <c r="F105" s="16"/>
      <c r="G105" s="16"/>
      <c r="H105" s="16"/>
      <c r="I105" s="16"/>
    </row>
    <row r="106" spans="1:9" ht="30" x14ac:dyDescent="0.25">
      <c r="A106" s="16">
        <v>29</v>
      </c>
      <c r="B106" s="46" t="str">
        <f ca="1">IF(OFFSET(Matrix!$K$1,$A106 - 1,0)="Yes","Physical In-Cab Device"," ")</f>
        <v>Physical In-Cab Device</v>
      </c>
      <c r="C106" s="46" t="str">
        <f ca="1">IF(OFFSET(Matrix!$K$1,$A106 - 1,0)="Yes",OFFSET(Matrix!$G$1,$A106 - 1,0)," ")</f>
        <v>Medium</v>
      </c>
      <c r="D106" s="47" t="str">
        <f ca="1">IF(OFFSET(Matrix!$K$1,$A106 - 1,0)="Yes",OFFSET(Matrix!$I$1,$A106 - 1,0)," ")</f>
        <v>RA-020 (Risk Assessment) - The vendor shall use the results of risk assessments to influence systems development and processes.</v>
      </c>
      <c r="E106" s="16"/>
      <c r="F106" s="16"/>
      <c r="G106" s="16"/>
      <c r="H106" s="16"/>
      <c r="I106" s="16"/>
    </row>
    <row r="107" spans="1:9" ht="75" x14ac:dyDescent="0.25">
      <c r="A107" s="16">
        <v>32</v>
      </c>
      <c r="B107" s="46" t="str">
        <f ca="1">IF(OFFSET(Matrix!$K$1,$A107 - 1,0)="Yes","Physical In-Cab Device"," ")</f>
        <v>Physical In-Cab Device</v>
      </c>
      <c r="C107" s="46" t="str">
        <f ca="1">IF(OFFSET(Matrix!$K$1,$A107 - 1,0)="Yes",OFFSET(Matrix!$G$1,$A107 - 1,0)," ")</f>
        <v>Medium</v>
      </c>
      <c r="D107" s="47" t="str">
        <f ca="1">IF(OFFSET(Matrix!$K$1,$A107 - 1,0)="Yes",OFFSET(Matrix!$I$1,$A107 - 1,0),"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E107" s="16"/>
      <c r="F107" s="16"/>
      <c r="G107" s="16"/>
      <c r="H107" s="16"/>
      <c r="I107" s="16"/>
    </row>
    <row r="108" spans="1:9" ht="45" x14ac:dyDescent="0.25">
      <c r="A108" s="16">
        <v>34</v>
      </c>
      <c r="B108" s="46" t="str">
        <f ca="1">IF(OFFSET(Matrix!$K$1,$A108 - 1,0)="Yes","Physical In-Cab Device"," ")</f>
        <v>Physical In-Cab Device</v>
      </c>
      <c r="C108" s="46" t="str">
        <f ca="1">IF(OFFSET(Matrix!$K$1,$A108 - 1,0)="Yes",OFFSET(Matrix!$G$1,$A108 - 1,0)," ")</f>
        <v>Medium</v>
      </c>
      <c r="D108" s="47" t="str">
        <f ca="1">IF(OFFSET(Matrix!$K$1,$A108 - 1,0)="Yes",OFFSET(Matrix!$I$1,$A108 - 1,0)," ")</f>
        <v>SCP-011 (Protecting Communication paths for systems) - Communication path cryptographic protections must not use identities, keys or shared secrets which are common across multiple deployed devices</v>
      </c>
      <c r="E108" s="16"/>
      <c r="F108" s="16"/>
      <c r="G108" s="16"/>
      <c r="H108" s="16"/>
      <c r="I108" s="16"/>
    </row>
    <row r="109" spans="1:9" ht="90" x14ac:dyDescent="0.25">
      <c r="A109" s="16">
        <v>36</v>
      </c>
      <c r="B109" s="46" t="str">
        <f ca="1">IF(OFFSET(Matrix!$K$1,$A109 - 1,0)="Yes","Physical In-Cab Device"," ")</f>
        <v>Physical In-Cab Device</v>
      </c>
      <c r="C109" s="46" t="str">
        <f ca="1">IF(OFFSET(Matrix!$K$1,$A109 - 1,0)="Yes",OFFSET(Matrix!$G$1,$A109 - 1,0)," ")</f>
        <v>Medium</v>
      </c>
      <c r="D109" s="47" t="str">
        <f ca="1">IF(OFFSET(Matrix!$K$1,$A109 - 1,0)="Yes",OFFSET(Matrix!$I$1,$A109 - 1,0),"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E109" s="16"/>
      <c r="F109" s="16"/>
      <c r="G109" s="16"/>
      <c r="H109" s="16"/>
      <c r="I109" s="16"/>
    </row>
    <row r="110" spans="1:9" ht="180" x14ac:dyDescent="0.25">
      <c r="A110" s="16">
        <v>37</v>
      </c>
      <c r="B110" s="46" t="str">
        <f ca="1">IF(OFFSET(Matrix!$K$1,$A110 - 1,0)="Yes","Physical In-Cab Device"," ")</f>
        <v>Physical In-Cab Device</v>
      </c>
      <c r="C110" s="46" t="str">
        <f ca="1">IF(OFFSET(Matrix!$K$1,$A110 - 1,0)="Yes",OFFSET(Matrix!$G$1,$A110 - 1,0)," ")</f>
        <v>Medium</v>
      </c>
      <c r="D110" s="47" t="str">
        <f ca="1">IF(OFFSET(Matrix!$K$1,$A110 - 1,0)="Yes",OFFSET(Matrix!$I$1,$A110 - 1,0),"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E110" s="16"/>
      <c r="F110" s="16"/>
      <c r="G110" s="16"/>
      <c r="H110" s="16"/>
      <c r="I110" s="16"/>
    </row>
    <row r="111" spans="1:9" ht="60" x14ac:dyDescent="0.25">
      <c r="A111" s="16">
        <v>42</v>
      </c>
      <c r="B111" s="46" t="str">
        <f ca="1">IF(OFFSET(Matrix!$K$1,$A111 - 1,0)="Yes","Physical In-Cab Device"," ")</f>
        <v>Physical In-Cab Device</v>
      </c>
      <c r="C111" s="46" t="str">
        <f ca="1">IF(OFFSET(Matrix!$K$1,$A111 - 1,0)="Yes",OFFSET(Matrix!$G$1,$A111 - 1,0)," ")</f>
        <v>Medium</v>
      </c>
      <c r="D111" s="47" t="str">
        <f ca="1">IF(OFFSET(Matrix!$K$1,$A111 - 1,0)="Yes",OFFSET(Matrix!$I$1,$A111 - 1,0),"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E111" s="16"/>
      <c r="F111" s="16"/>
      <c r="G111" s="16"/>
      <c r="H111" s="16"/>
      <c r="I111" s="16"/>
    </row>
    <row r="112" spans="1:9" ht="60" x14ac:dyDescent="0.25">
      <c r="A112" s="16">
        <v>47</v>
      </c>
      <c r="B112" s="46" t="str">
        <f ca="1">IF(OFFSET(Matrix!$K$1,$A112 - 1,0)="Yes","Physical In-Cab Device"," ")</f>
        <v>Physical In-Cab Device</v>
      </c>
      <c r="C112" s="46" t="str">
        <f ca="1">IF(OFFSET(Matrix!$K$1,$A112 - 1,0)="Yes",OFFSET(Matrix!$G$1,$A112 - 1,0)," ")</f>
        <v>Medium</v>
      </c>
      <c r="D112" s="47" t="str">
        <f ca="1">IF(OFFSET(Matrix!$K$1,$A112 - 1,0)="Yes",OFFSET(Matrix!$I$1,$A112 - 1,0)," ")</f>
        <v>SII-011 (Protecting Firmware on Devices) - The vendor shall implement/deploy secure over the air update systems including assurances of integrity&amp;authenticity. Also rollback protections and a means of denying the use of old potentially compromised signing keys.</v>
      </c>
      <c r="E112" s="16"/>
      <c r="F112" s="16"/>
      <c r="G112" s="16"/>
      <c r="H112" s="16"/>
      <c r="I112" s="16"/>
    </row>
    <row r="113" spans="1:9" ht="75" x14ac:dyDescent="0.25">
      <c r="A113" s="16">
        <v>48</v>
      </c>
      <c r="B113" s="46" t="str">
        <f ca="1">IF(OFFSET(Matrix!$K$1,$A113 - 1,0)="Yes","Physical In-Cab Device"," ")</f>
        <v>Physical In-Cab Device</v>
      </c>
      <c r="C113" s="46" t="str">
        <f ca="1">IF(OFFSET(Matrix!$K$1,$A113 - 1,0)="Yes",OFFSET(Matrix!$G$1,$A113 - 1,0)," ")</f>
        <v>Medium</v>
      </c>
      <c r="D113" s="47" t="str">
        <f ca="1">IF(OFFSET(Matrix!$K$1,$A113 - 1,0)="Yes",OFFSET(Matrix!$I$1,$A113 - 1,0),"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113" s="16"/>
      <c r="F113" s="16"/>
      <c r="G113" s="16"/>
      <c r="H113" s="16"/>
      <c r="I113" s="16"/>
    </row>
    <row r="114" spans="1:9" ht="165" x14ac:dyDescent="0.25">
      <c r="A114" s="16">
        <v>49</v>
      </c>
      <c r="B114" s="46" t="str">
        <f ca="1">IF(OFFSET(Matrix!$K$1,$A114 - 1,0)="Yes","Physical In-Cab Device"," ")</f>
        <v>Physical In-Cab Device</v>
      </c>
      <c r="C114" s="46" t="str">
        <f ca="1">IF(OFFSET(Matrix!$K$1,$A114 - 1,0)="Yes",OFFSET(Matrix!$G$1,$A114 - 1,0)," ")</f>
        <v>Medium</v>
      </c>
      <c r="D114" s="47" t="str">
        <f ca="1">IF(OFFSET(Matrix!$K$1,$A114 - 1,0)="Yes",OFFSET(Matrix!$I$1,$A114 - 1,0),"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114" s="16"/>
      <c r="F114" s="16"/>
      <c r="G114" s="16"/>
      <c r="H114" s="16"/>
      <c r="I114" s="16"/>
    </row>
    <row r="115" spans="1:9" ht="45" x14ac:dyDescent="0.25">
      <c r="A115" s="16">
        <v>50</v>
      </c>
      <c r="B115" s="46" t="str">
        <f ca="1">IF(OFFSET(Matrix!$K$1,$A115 - 1,0)="Yes","Physical In-Cab Device"," ")</f>
        <v>Physical In-Cab Device</v>
      </c>
      <c r="C115" s="46" t="str">
        <f ca="1">IF(OFFSET(Matrix!$K$1,$A115 - 1,0)="Yes",OFFSET(Matrix!$G$1,$A115 - 1,0)," ")</f>
        <v>Medium</v>
      </c>
      <c r="D115" s="47" t="str">
        <f ca="1">IF(OFFSET(Matrix!$K$1,$A115 - 1,0)="Yes",OFFSET(Matrix!$I$1,$A115 - 1,0)," ")</f>
        <v>SII-030 (Protecting Firmware on Devices) - The vendor shall use digitally signed software on telematics devices and prohibit execution of unsigned or invalidly signed software.</v>
      </c>
      <c r="E115" s="16"/>
      <c r="F115" s="16"/>
      <c r="G115" s="16"/>
      <c r="H115" s="16"/>
      <c r="I115" s="16"/>
    </row>
    <row r="116" spans="1:9" ht="60" x14ac:dyDescent="0.25">
      <c r="A116" s="16">
        <v>54</v>
      </c>
      <c r="B116" s="46" t="str">
        <f ca="1">IF(OFFSET(Matrix!$K$1,$A116 - 1,0)="Yes","Physical In-Cab Device"," ")</f>
        <v>Physical In-Cab Device</v>
      </c>
      <c r="C116" s="46" t="str">
        <f ca="1">IF(OFFSET(Matrix!$K$1,$A116 - 1,0)="Yes",OFFSET(Matrix!$G$1,$A116 - 1,0)," ")</f>
        <v>Medium</v>
      </c>
      <c r="D116" s="47" t="str">
        <f ca="1">IF(OFFSET(Matrix!$K$1,$A116 - 1,0)="Yes",OFFSET(Matrix!$I$1,$A116 - 1,0)," ")</f>
        <v>SII-071 (Protecting Firmware on Devices) - The vendor shall use the techniques of sanitizing/filtering inputs, segmenting memory spaces of input parsers from other execution and/or using provably correct or memory safe languages for input processing.</v>
      </c>
      <c r="E116" s="16"/>
      <c r="F116" s="16"/>
      <c r="G116" s="16"/>
      <c r="H116" s="16"/>
      <c r="I116" s="16"/>
    </row>
    <row r="117" spans="1:9" ht="30" x14ac:dyDescent="0.25">
      <c r="A117" s="16">
        <v>55</v>
      </c>
      <c r="B117" s="46" t="str">
        <f ca="1">IF(OFFSET(Matrix!$K$1,$A117 - 1,0)="Yes","Physical In-Cab Device"," ")</f>
        <v>Physical In-Cab Device</v>
      </c>
      <c r="C117" s="46" t="str">
        <f ca="1">IF(OFFSET(Matrix!$K$1,$A117 - 1,0)="Yes",OFFSET(Matrix!$G$1,$A117 - 1,0)," ")</f>
        <v>Medium</v>
      </c>
      <c r="D117" s="47" t="str">
        <f ca="1">IF(OFFSET(Matrix!$K$1,$A117 - 1,0)="Yes",OFFSET(Matrix!$I$1,$A117 - 1,0)," ")</f>
        <v>SII-080 (Protecting Firmware on Devices) - The vendor shall design security components that fail-secure to protect integrity of systems and data.</v>
      </c>
      <c r="E117" s="16"/>
      <c r="F117" s="16"/>
      <c r="G117" s="16"/>
      <c r="H117" s="16"/>
      <c r="I117" s="16"/>
    </row>
    <row r="118" spans="1:9" ht="105" x14ac:dyDescent="0.25">
      <c r="A118" s="16">
        <v>57</v>
      </c>
      <c r="B118" s="46" t="str">
        <f ca="1">IF(OFFSET(Matrix!$K$1,$A118 - 1,0)="Yes","Physical In-Cab Device"," ")</f>
        <v>Physical In-Cab Device</v>
      </c>
      <c r="C118" s="46" t="str">
        <f ca="1">IF(OFFSET(Matrix!$K$1,$A118 - 1,0)="Yes",OFFSET(Matrix!$G$1,$A118 - 1,0)," ")</f>
        <v>Medium</v>
      </c>
      <c r="D118" s="47" t="str">
        <f ca="1">IF(OFFSET(Matrix!$K$1,$A118 - 1,0)="Yes",OFFSET(Matrix!$I$1,$A118 - 1,0),"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118" s="16"/>
      <c r="F118" s="16"/>
      <c r="G118" s="16"/>
      <c r="H118" s="16"/>
      <c r="I118" s="16"/>
    </row>
    <row r="119" spans="1:9" ht="135" x14ac:dyDescent="0.25">
      <c r="A119" s="16">
        <v>61</v>
      </c>
      <c r="B119" s="46" t="str">
        <f ca="1">IF(OFFSET(Matrix!$K$1,$A119 - 1,0)="Yes","Physical In-Cab Device"," ")</f>
        <v>Physical In-Cab Device</v>
      </c>
      <c r="C119" s="46" t="str">
        <f ca="1">IF(OFFSET(Matrix!$K$1,$A119 - 1,0)="Yes",OFFSET(Matrix!$G$1,$A119 - 1,0)," ")</f>
        <v>Medium</v>
      </c>
      <c r="D119" s="47" t="str">
        <f ca="1">IF(OFFSET(Matrix!$K$1,$A119 - 1,0)="Yes",OFFSET(Matrix!$I$1,$A119 - 1,0),"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19" s="16"/>
      <c r="F119" s="16"/>
      <c r="G119" s="16"/>
      <c r="H119" s="16"/>
      <c r="I119" s="16"/>
    </row>
    <row r="120" spans="1:9" ht="45" x14ac:dyDescent="0.25">
      <c r="A120" s="16">
        <v>62</v>
      </c>
      <c r="B120" s="46" t="str">
        <f ca="1">IF(OFFSET(Matrix!$K$1,$A120 - 1,0)="Yes","Physical In-Cab Device"," ")</f>
        <v>Physical In-Cab Device</v>
      </c>
      <c r="C120" s="46" t="str">
        <f ca="1">IF(OFFSET(Matrix!$K$1,$A120 - 1,0)="Yes",OFFSET(Matrix!$G$1,$A120 - 1,0)," ")</f>
        <v>Medium</v>
      </c>
      <c r="D120" s="47" t="str">
        <f ca="1">IF(OFFSET(Matrix!$K$1,$A120 - 1,0)="Yes",OFFSET(Matrix!$I$1,$A120 - 1,0)," ")</f>
        <v>SII-140 (Vulnerability Management) - The vendor shall implement ongoing monitoring and protection against malicious code in production using a well governed process that addresses all entry and exit points in the system.</v>
      </c>
      <c r="E120" s="16"/>
      <c r="F120" s="16"/>
      <c r="G120" s="16"/>
      <c r="H120" s="16"/>
      <c r="I120" s="16"/>
    </row>
    <row r="121" spans="1:9" ht="30" x14ac:dyDescent="0.25">
      <c r="A121" s="16">
        <v>63</v>
      </c>
      <c r="B121" s="46" t="str">
        <f ca="1">IF(OFFSET(Matrix!$K$1,$A121 - 1,0)="Yes","Physical In-Cab Device"," ")</f>
        <v>Physical In-Cab Device</v>
      </c>
      <c r="C121" s="46" t="str">
        <f ca="1">IF(OFFSET(Matrix!$K$1,$A121 - 1,0)="Yes",OFFSET(Matrix!$G$1,$A121 - 1,0)," ")</f>
        <v>Medium</v>
      </c>
      <c r="D121" s="47" t="str">
        <f ca="1">IF(OFFSET(Matrix!$K$1,$A121 - 1,0)="Yes",OFFSET(Matrix!$I$1,$A121 - 1,0)," ")</f>
        <v>SII-150 (Vulnerability Management) - The vendor shall verify code according to best-practice coding standards</v>
      </c>
      <c r="E121" s="16"/>
      <c r="F121" s="16"/>
      <c r="G121" s="16"/>
      <c r="H121" s="16"/>
      <c r="I121" s="16"/>
    </row>
    <row r="122" spans="1:9" ht="45" x14ac:dyDescent="0.25">
      <c r="A122" s="16">
        <v>64</v>
      </c>
      <c r="B122" s="46" t="str">
        <f ca="1">IF(OFFSET(Matrix!$K$1,$A122 - 1,0)="Yes","Physical In-Cab Device"," ")</f>
        <v>Physical In-Cab Device</v>
      </c>
      <c r="C122" s="46" t="str">
        <f ca="1">IF(OFFSET(Matrix!$K$1,$A122 - 1,0)="Yes",OFFSET(Matrix!$G$1,$A122 - 1,0)," ")</f>
        <v>Medium</v>
      </c>
      <c r="D122" s="47" t="str">
        <f ca="1">IF(OFFSET(Matrix!$K$1,$A122 - 1,0)="Yes",OFFSET(Matrix!$I$1,$A122 - 1,0)," ")</f>
        <v>SII-170 (System and Information Integrity) - The vendor shall actively monitor resources such as NIST Common Vulnerabilities and Exposures (CVE), Bugtraq, for security alerts and advisories related to the telematics system’s components</v>
      </c>
      <c r="E122" s="16"/>
      <c r="F122" s="16"/>
      <c r="G122" s="16"/>
      <c r="H122" s="16"/>
      <c r="I122" s="16"/>
    </row>
    <row r="123" spans="1:9" ht="60" x14ac:dyDescent="0.25">
      <c r="A123" s="16">
        <v>65</v>
      </c>
      <c r="B123" s="46" t="str">
        <f ca="1">IF(OFFSET(Matrix!$K$1,$A123 - 1,0)="Yes","Physical In-Cab Device"," ")</f>
        <v>Physical In-Cab Device</v>
      </c>
      <c r="C123" s="46" t="str">
        <f ca="1">IF(OFFSET(Matrix!$K$1,$A123 - 1,0)="Yes",OFFSET(Matrix!$G$1,$A123 - 1,0)," ")</f>
        <v>Medium</v>
      </c>
      <c r="D123" s="47" t="str">
        <f ca="1">IF(OFFSET(Matrix!$K$1,$A123 - 1,0)="Yes",OFFSET(Matrix!$I$1,$A123 - 1,0),"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123" s="16"/>
      <c r="F123" s="16"/>
      <c r="G123" s="16"/>
      <c r="H123" s="16"/>
      <c r="I123" s="16"/>
    </row>
    <row r="124" spans="1:9" ht="105" x14ac:dyDescent="0.25">
      <c r="A124" s="16">
        <v>66</v>
      </c>
      <c r="B124" s="46" t="str">
        <f ca="1">IF(OFFSET(Matrix!$K$1,$A124 - 1,0)="Yes","Physical In-Cab Device"," ")</f>
        <v>Physical In-Cab Device</v>
      </c>
      <c r="C124" s="46" t="str">
        <f ca="1">IF(OFFSET(Matrix!$K$1,$A124 - 1,0)="Yes",OFFSET(Matrix!$G$1,$A124 - 1,0)," ")</f>
        <v>Medium</v>
      </c>
      <c r="D124" s="47" t="str">
        <f ca="1">IF(OFFSET(Matrix!$K$1,$A124 - 1,0)="Yes",OFFSET(Matrix!$I$1,$A124 - 1,0)," ")</f>
        <v xml:space="preserve">SII-180 (Secure Software Development Lifecycle (SDLC)) - Remediation SLA or objectives are defined and are adhered to by the security and development teams. Identified vulnerabilities are remediated or mitigated using suitable compensating controls
</v>
      </c>
      <c r="E124" s="16"/>
      <c r="F124" s="16"/>
      <c r="G124" s="16"/>
      <c r="H124" s="16"/>
      <c r="I124" s="16"/>
    </row>
    <row r="125" spans="1:9" ht="30" x14ac:dyDescent="0.25">
      <c r="A125" s="16">
        <v>52</v>
      </c>
      <c r="B125" s="46" t="str">
        <f ca="1">IF(OFFSET(Matrix!$K$1,$A125 - 1,0)="Yes","Physical In-Cab Device"," ")</f>
        <v>Physical In-Cab Device</v>
      </c>
      <c r="C125" s="46" t="str">
        <f ca="1">IF(OFFSET(Matrix!$K$1,$A125 - 1,0)="Yes",OFFSET(Matrix!$G$1,$A125 - 1,0)," ")</f>
        <v>Low</v>
      </c>
      <c r="D125" s="47" t="str">
        <f ca="1">IF(OFFSET(Matrix!$K$1,$A125 - 1,0)="Yes",OFFSET(Matrix!$I$1,$A125 - 1,0)," ")</f>
        <v>SII-060 (Protecting Firmware on Devices) - The vendor shall provide a means (and document the process) for customers to verify the firmware in their devices.</v>
      </c>
      <c r="E125" s="16"/>
      <c r="F125" s="16"/>
      <c r="G125" s="16"/>
      <c r="H125" s="16"/>
      <c r="I125" s="16"/>
    </row>
    <row r="126" spans="1:9" ht="45" x14ac:dyDescent="0.25">
      <c r="A126" s="16">
        <v>56</v>
      </c>
      <c r="B126" s="46" t="str">
        <f ca="1">IF(OFFSET(Matrix!$K$1,$A126 - 1,0)="Yes","Physical In-Cab Device"," ")</f>
        <v>Physical In-Cab Device</v>
      </c>
      <c r="C126" s="46" t="str">
        <f ca="1">IF(OFFSET(Matrix!$K$1,$A126 - 1,0)="Yes",OFFSET(Matrix!$G$1,$A126 - 1,0)," ")</f>
        <v>Low</v>
      </c>
      <c r="D126" s="47" t="str">
        <f ca="1">IF(OFFSET(Matrix!$K$1,$A126 - 1,0)="Yes",OFFSET(Matrix!$I$1,$A126 - 1,0)," ")</f>
        <v>SII-081 (Protecting Firmware on Devices) - The vendor shall utilize protective mechanisms to protect components from unauthorized runtime/volatile modification of code.</v>
      </c>
      <c r="E126" s="16"/>
      <c r="F126" s="16"/>
      <c r="G126" s="16"/>
      <c r="H126" s="16"/>
      <c r="I126" s="16"/>
    </row>
    <row r="127" spans="1:9" ht="45" x14ac:dyDescent="0.25">
      <c r="A127" s="16">
        <v>60</v>
      </c>
      <c r="B127" s="46" t="str">
        <f ca="1">IF(OFFSET(Matrix!$K$1,$A127 - 1,0)="Yes","Physical In-Cab Device"," ")</f>
        <v>Physical In-Cab Device</v>
      </c>
      <c r="C127" s="46" t="str">
        <f ca="1">IF(OFFSET(Matrix!$K$1,$A127 - 1,0)="Yes",OFFSET(Matrix!$G$1,$A127 - 1,0)," ")</f>
        <v>Low</v>
      </c>
      <c r="D127" s="47" t="str">
        <f ca="1">IF(OFFSET(Matrix!$K$1,$A127 - 1,0)="Yes",OFFSET(Matrix!$I$1,$A127 - 1,0)," ")</f>
        <v>SII-120 (Vulnerability Management) - The vendor shall have a vulnerability management process that includes steps to triage any found vulnerabilities and plan remediation.</v>
      </c>
      <c r="E127" s="16"/>
      <c r="F127" s="16"/>
      <c r="G127" s="16"/>
      <c r="H127" s="16"/>
      <c r="I127" s="16"/>
    </row>
    <row r="128" spans="1:9" ht="30" x14ac:dyDescent="0.25">
      <c r="A128" s="16">
        <v>68</v>
      </c>
      <c r="B128" s="46" t="str">
        <f ca="1">IF(OFFSET(Matrix!$K$1,$A128 - 1,0)="Yes","Physical In-Cab Device"," ")</f>
        <v>Physical In-Cab Device</v>
      </c>
      <c r="C128" s="46" t="str">
        <f ca="1">IF(OFFSET(Matrix!$K$1,$A128 - 1,0)="Yes",OFFSET(Matrix!$G$1,$A128 - 1,0)," ")</f>
        <v>Low</v>
      </c>
      <c r="D128" s="47" t="str">
        <f ca="1">IF(OFFSET(Matrix!$K$1,$A128 - 1,0)="Yes",OFFSET(Matrix!$I$1,$A128 - 1,0)," ")</f>
        <v>SII-200 (Secure Software Development Lifecycle (SDLC)) - The vendor shall perform due diligence to ensure its suppliers also meet the vendor's security requirements</v>
      </c>
      <c r="E128" s="16"/>
      <c r="F128" s="16"/>
      <c r="G128" s="16"/>
      <c r="H128" s="16"/>
      <c r="I128" s="16"/>
    </row>
    <row r="129" spans="1:9" ht="30" x14ac:dyDescent="0.25">
      <c r="A129" s="50">
        <v>69</v>
      </c>
      <c r="B129" s="51" t="str">
        <f ca="1">IF(OFFSET(Matrix!$K$1,$A129 - 1,0)="Yes","Physical In-Cab Device"," ")</f>
        <v>Physical In-Cab Device</v>
      </c>
      <c r="C129" s="51" t="str">
        <f ca="1">IF(OFFSET(Matrix!$K$1,$A129 - 1,0)="Yes",OFFSET(Matrix!$G$1,$A129 - 1,0)," ")</f>
        <v>Low</v>
      </c>
      <c r="D129" s="52" t="str">
        <f ca="1">IF(OFFSET(Matrix!$K$1,$A129 - 1,0)="Yes",OFFSET(Matrix!$I$1,$A129 - 1,0)," ")</f>
        <v>SII-210 (System and Information Integrity) - The vendor shall participate in a cyberseucirtyt information sharing and analysis group in the heavy vehicle industry</v>
      </c>
      <c r="E129" s="50"/>
      <c r="F129" s="50"/>
      <c r="G129" s="50"/>
      <c r="H129" s="50"/>
      <c r="I129" s="50"/>
    </row>
    <row r="130" spans="1:9" x14ac:dyDescent="0.25">
      <c r="A130" s="16">
        <v>2</v>
      </c>
      <c r="B130" s="16" t="str">
        <f ca="1">IF(OFFSET(Matrix!$K$1,$A130 - 1,0)="Yes","Physical In-Cab Device"," ")</f>
        <v xml:space="preserve"> </v>
      </c>
      <c r="C130" s="16" t="str">
        <f ca="1">IF(OFFSET(Matrix!$K$1,$A130 - 1,0)="Yes",OFFSET(Matrix!$G$1,$A130 - 1,0)," ")</f>
        <v xml:space="preserve"> </v>
      </c>
      <c r="D130" s="16" t="str">
        <f ca="1">IF(OFFSET(Matrix!$K$1,$A130 - 1,0)="Yes",OFFSET(Matrix!$I$1,$A130 - 1,0)," ")</f>
        <v xml:space="preserve"> </v>
      </c>
      <c r="E130" s="16"/>
      <c r="F130" s="16"/>
      <c r="G130" s="16"/>
      <c r="H130" s="16"/>
      <c r="I130" s="16"/>
    </row>
    <row r="131" spans="1:9" x14ac:dyDescent="0.25">
      <c r="A131" s="16">
        <v>13</v>
      </c>
      <c r="B131" s="46" t="str">
        <f ca="1">IF(OFFSET(Matrix!$K$1,$A131 - 1,0)="Yes","Physical In-Cab Device"," ")</f>
        <v xml:space="preserve"> </v>
      </c>
      <c r="C131" s="46" t="str">
        <f ca="1">IF(OFFSET(Matrix!$K$1,$A131 - 1,0)="Yes",OFFSET(Matrix!$G$1,$A131 - 1,0)," ")</f>
        <v xml:space="preserve"> </v>
      </c>
      <c r="D131" s="47" t="str">
        <f ca="1">IF(OFFSET(Matrix!$K$1,$A131 - 1,0)="Yes",OFFSET(Matrix!$I$1,$A131 - 1,0)," ")</f>
        <v xml:space="preserve"> </v>
      </c>
      <c r="E131" s="16"/>
      <c r="F131" s="16"/>
      <c r="G131" s="16"/>
      <c r="H131" s="16"/>
      <c r="I131" s="16"/>
    </row>
    <row r="132" spans="1:9" x14ac:dyDescent="0.25">
      <c r="A132" s="16">
        <v>23</v>
      </c>
      <c r="B132" s="46" t="str">
        <f ca="1">IF(OFFSET(Matrix!$K$1,$A132 - 1,0)="Yes","Physical In-Cab Device"," ")</f>
        <v xml:space="preserve"> </v>
      </c>
      <c r="C132" s="46" t="str">
        <f ca="1">IF(OFFSET(Matrix!$K$1,$A132 - 1,0)="Yes",OFFSET(Matrix!$G$1,$A132 - 1,0)," ")</f>
        <v xml:space="preserve"> </v>
      </c>
      <c r="D132" s="47" t="str">
        <f ca="1">IF(OFFSET(Matrix!$K$1,$A132 - 1,0)="Yes",OFFSET(Matrix!$I$1,$A132 - 1,0)," ")</f>
        <v xml:space="preserve"> </v>
      </c>
      <c r="E132" s="16"/>
      <c r="F132" s="16"/>
      <c r="G132" s="16"/>
      <c r="H132" s="16"/>
      <c r="I132" s="16"/>
    </row>
    <row r="133" spans="1:9" x14ac:dyDescent="0.25">
      <c r="A133" s="16">
        <v>24</v>
      </c>
      <c r="B133" s="46" t="str">
        <f ca="1">IF(OFFSET(Matrix!$K$1,$A133 - 1,0)="Yes","Physical In-Cab Device"," ")</f>
        <v xml:space="preserve"> </v>
      </c>
      <c r="C133" s="46" t="str">
        <f ca="1">IF(OFFSET(Matrix!$K$1,$A133 - 1,0)="Yes",OFFSET(Matrix!$G$1,$A133 - 1,0)," ")</f>
        <v xml:space="preserve"> </v>
      </c>
      <c r="D133" s="47" t="str">
        <f ca="1">IF(OFFSET(Matrix!$K$1,$A133 - 1,0)="Yes",OFFSET(Matrix!$I$1,$A133 - 1,0)," ")</f>
        <v xml:space="preserve"> </v>
      </c>
      <c r="E133" s="16"/>
      <c r="F133" s="16"/>
      <c r="G133" s="16"/>
      <c r="H133" s="16"/>
      <c r="I133" s="16"/>
    </row>
    <row r="134" spans="1:9" x14ac:dyDescent="0.25">
      <c r="A134" s="16">
        <v>25</v>
      </c>
      <c r="B134" s="46" t="str">
        <f ca="1">IF(OFFSET(Matrix!$K$1,$A134 - 1,0)="Yes","Physical In-Cab Device"," ")</f>
        <v xml:space="preserve"> </v>
      </c>
      <c r="C134" s="46" t="str">
        <f ca="1">IF(OFFSET(Matrix!$K$1,$A134 - 1,0)="Yes",OFFSET(Matrix!$G$1,$A134 - 1,0)," ")</f>
        <v xml:space="preserve"> </v>
      </c>
      <c r="D134" s="47" t="str">
        <f ca="1">IF(OFFSET(Matrix!$K$1,$A134 - 1,0)="Yes",OFFSET(Matrix!$I$1,$A134 - 1,0)," ")</f>
        <v xml:space="preserve"> </v>
      </c>
      <c r="E134" s="16"/>
      <c r="F134" s="16"/>
      <c r="G134" s="16"/>
      <c r="H134" s="16"/>
      <c r="I134" s="16"/>
    </row>
    <row r="135" spans="1:9" x14ac:dyDescent="0.25">
      <c r="A135" s="16">
        <v>26</v>
      </c>
      <c r="B135" s="46" t="str">
        <f ca="1">IF(OFFSET(Matrix!$K$1,$A135 - 1,0)="Yes","Physical In-Cab Device"," ")</f>
        <v xml:space="preserve"> </v>
      </c>
      <c r="C135" s="46" t="str">
        <f ca="1">IF(OFFSET(Matrix!$K$1,$A135 - 1,0)="Yes",OFFSET(Matrix!$G$1,$A135 - 1,0)," ")</f>
        <v xml:space="preserve"> </v>
      </c>
      <c r="D135" s="47" t="str">
        <f ca="1">IF(OFFSET(Matrix!$K$1,$A135 - 1,0)="Yes",OFFSET(Matrix!$I$1,$A135 - 1,0)," ")</f>
        <v xml:space="preserve"> </v>
      </c>
      <c r="E135" s="16"/>
      <c r="F135" s="16"/>
      <c r="G135" s="16"/>
      <c r="H135" s="16"/>
      <c r="I135" s="16"/>
    </row>
    <row r="136" spans="1:9" x14ac:dyDescent="0.25">
      <c r="A136" s="16">
        <v>38</v>
      </c>
      <c r="B136" s="46" t="str">
        <f ca="1">IF(OFFSET(Matrix!$K$1,$A136 - 1,0)="Yes","Physical In-Cab Device"," ")</f>
        <v xml:space="preserve"> </v>
      </c>
      <c r="C136" s="46" t="str">
        <f ca="1">IF(OFFSET(Matrix!$K$1,$A136 - 1,0)="Yes",OFFSET(Matrix!$G$1,$A136 - 1,0)," ")</f>
        <v xml:space="preserve"> </v>
      </c>
      <c r="D136" s="47" t="str">
        <f ca="1">IF(OFFSET(Matrix!$K$1,$A136 - 1,0)="Yes",OFFSET(Matrix!$I$1,$A136 - 1,0)," ")</f>
        <v xml:space="preserve"> </v>
      </c>
      <c r="E136" s="16"/>
      <c r="F136" s="16"/>
      <c r="G136" s="16"/>
      <c r="H136" s="16"/>
      <c r="I136" s="16"/>
    </row>
    <row r="137" spans="1:9" ht="15" customHeight="1" x14ac:dyDescent="0.25">
      <c r="A137" s="16">
        <v>40</v>
      </c>
      <c r="B137" s="46" t="str">
        <f ca="1">IF(OFFSET(Matrix!$K$1,$A137 - 1,0)="Yes","Physical In-Cab Device"," ")</f>
        <v xml:space="preserve"> </v>
      </c>
      <c r="C137" s="46" t="str">
        <f ca="1">IF(OFFSET(Matrix!$K$1,$A137 - 1,0)="Yes",OFFSET(Matrix!$G$1,$A137 - 1,0)," ")</f>
        <v xml:space="preserve"> </v>
      </c>
      <c r="D137" s="47" t="str">
        <f ca="1">IF(OFFSET(Matrix!$K$1,$A137 - 1,0)="Yes",OFFSET(Matrix!$I$1,$A137 - 1,0)," ")</f>
        <v xml:space="preserve"> </v>
      </c>
      <c r="E137" s="16"/>
      <c r="F137" s="16"/>
      <c r="G137" s="16"/>
      <c r="H137" s="16"/>
      <c r="I137" s="16"/>
    </row>
    <row r="138" spans="1:9" x14ac:dyDescent="0.25">
      <c r="A138" s="16">
        <v>41</v>
      </c>
      <c r="B138" s="46" t="str">
        <f ca="1">IF(OFFSET(Matrix!$K$1,$A138 - 1,0)="Yes","Physical In-Cab Device"," ")</f>
        <v xml:space="preserve"> </v>
      </c>
      <c r="C138" s="46" t="str">
        <f ca="1">IF(OFFSET(Matrix!$K$1,$A138 - 1,0)="Yes",OFFSET(Matrix!$G$1,$A138 - 1,0)," ")</f>
        <v xml:space="preserve"> </v>
      </c>
      <c r="D138" s="47" t="str">
        <f ca="1">IF(OFFSET(Matrix!$K$1,$A138 - 1,0)="Yes",OFFSET(Matrix!$I$1,$A138 - 1,0)," ")</f>
        <v xml:space="preserve"> </v>
      </c>
      <c r="E138" s="16"/>
      <c r="F138" s="16"/>
      <c r="G138" s="16"/>
      <c r="H138" s="16"/>
      <c r="I138" s="16"/>
    </row>
    <row r="139" spans="1:9" x14ac:dyDescent="0.25">
      <c r="A139" s="16">
        <v>43</v>
      </c>
      <c r="B139" s="46" t="str">
        <f ca="1">IF(OFFSET(Matrix!$K$1,$A139 - 1,0)="Yes","Physical In-Cab Device"," ")</f>
        <v xml:space="preserve"> </v>
      </c>
      <c r="C139" s="46" t="str">
        <f ca="1">IF(OFFSET(Matrix!$K$1,$A139 - 1,0)="Yes",OFFSET(Matrix!$G$1,$A139 - 1,0)," ")</f>
        <v xml:space="preserve"> </v>
      </c>
      <c r="D139" s="47" t="str">
        <f ca="1">IF(OFFSET(Matrix!$K$1,$A139 - 1,0)="Yes",OFFSET(Matrix!$I$1,$A139 - 1,0)," ")</f>
        <v xml:space="preserve"> </v>
      </c>
      <c r="E139" s="16"/>
      <c r="F139" s="16"/>
      <c r="G139" s="16"/>
      <c r="H139" s="16"/>
      <c r="I139" s="16"/>
    </row>
    <row r="140" spans="1:9" x14ac:dyDescent="0.25">
      <c r="A140" s="16">
        <v>44</v>
      </c>
      <c r="B140" s="46" t="str">
        <f ca="1">IF(OFFSET(Matrix!$K$1,$A140 - 1,0)="Yes","Physical In-Cab Device"," ")</f>
        <v xml:space="preserve"> </v>
      </c>
      <c r="C140" s="46" t="str">
        <f ca="1">IF(OFFSET(Matrix!$K$1,$A140 - 1,0)="Yes",OFFSET(Matrix!$G$1,$A140 - 1,0)," ")</f>
        <v xml:space="preserve"> </v>
      </c>
      <c r="D140" s="47" t="str">
        <f ca="1">IF(OFFSET(Matrix!$K$1,$A140 - 1,0)="Yes",OFFSET(Matrix!$I$1,$A140 - 1,0)," ")</f>
        <v xml:space="preserve"> </v>
      </c>
      <c r="E140" s="16"/>
      <c r="F140" s="16"/>
      <c r="G140" s="16"/>
      <c r="H140" s="16"/>
      <c r="I140" s="16"/>
    </row>
    <row r="141" spans="1:9" x14ac:dyDescent="0.25">
      <c r="A141" s="16">
        <v>45</v>
      </c>
      <c r="B141" s="46" t="str">
        <f ca="1">IF(OFFSET(Matrix!$K$1,$A141 - 1,0)="Yes","Physical In-Cab Device"," ")</f>
        <v xml:space="preserve"> </v>
      </c>
      <c r="C141" s="46" t="str">
        <f ca="1">IF(OFFSET(Matrix!$K$1,$A141 - 1,0)="Yes",OFFSET(Matrix!$G$1,$A141 - 1,0)," ")</f>
        <v xml:space="preserve"> </v>
      </c>
      <c r="D141" s="47" t="str">
        <f ca="1">IF(OFFSET(Matrix!$K$1,$A141 - 1,0)="Yes",OFFSET(Matrix!$I$1,$A141 - 1,0)," ")</f>
        <v xml:space="preserve"> </v>
      </c>
      <c r="E141" s="16"/>
      <c r="F141" s="16"/>
      <c r="G141" s="16"/>
      <c r="H141" s="16"/>
      <c r="I141" s="16"/>
    </row>
    <row r="142" spans="1:9" x14ac:dyDescent="0.25">
      <c r="A142" s="16">
        <v>58</v>
      </c>
      <c r="B142" s="46" t="str">
        <f ca="1">IF(OFFSET(Matrix!$K$1,$A142 - 1,0)="Yes","Physical In-Cab Device"," ")</f>
        <v xml:space="preserve"> </v>
      </c>
      <c r="C142" s="46" t="str">
        <f ca="1">IF(OFFSET(Matrix!$K$1,$A142 - 1,0)="Yes",OFFSET(Matrix!$G$1,$A142 - 1,0)," ")</f>
        <v xml:space="preserve"> </v>
      </c>
      <c r="D142" s="47" t="str">
        <f ca="1">IF(OFFSET(Matrix!$K$1,$A142 - 1,0)="Yes",OFFSET(Matrix!$I$1,$A142 - 1,0)," ")</f>
        <v xml:space="preserve"> </v>
      </c>
      <c r="E142" s="16"/>
      <c r="F142" s="16"/>
      <c r="G142" s="16"/>
      <c r="H142" s="16"/>
      <c r="I142" s="16"/>
    </row>
    <row r="143" spans="1:9" x14ac:dyDescent="0.25">
      <c r="A143" s="16">
        <v>59</v>
      </c>
      <c r="B143" s="46" t="str">
        <f ca="1">IF(OFFSET(Matrix!$K$1,$A143 - 1,0)="Yes","Physical In-Cab Device"," ")</f>
        <v xml:space="preserve"> </v>
      </c>
      <c r="C143" s="46" t="str">
        <f ca="1">IF(OFFSET(Matrix!$K$1,$A143 - 1,0)="Yes",OFFSET(Matrix!$G$1,$A143 - 1,0)," ")</f>
        <v xml:space="preserve"> </v>
      </c>
      <c r="D143" s="47" t="str">
        <f ca="1">IF(OFFSET(Matrix!$K$1,$A143 - 1,0)="Yes",OFFSET(Matrix!$I$1,$A143 - 1,0)," ")</f>
        <v xml:space="preserve"> </v>
      </c>
      <c r="E143" s="16"/>
      <c r="F143" s="16"/>
      <c r="G143" s="16"/>
      <c r="H143" s="16"/>
      <c r="I143" s="16"/>
    </row>
    <row r="144" spans="1:9" x14ac:dyDescent="0.25">
      <c r="A144" s="16">
        <v>67</v>
      </c>
      <c r="B144" s="46" t="str">
        <f ca="1">IF(OFFSET(Matrix!$K$1,$A144 - 1,0)="Yes","Physical In-Cab Device"," ")</f>
        <v xml:space="preserve"> </v>
      </c>
      <c r="C144" s="46" t="str">
        <f ca="1">IF(OFFSET(Matrix!$K$1,$A144 - 1,0)="Yes",OFFSET(Matrix!$G$1,$A144 - 1,0)," ")</f>
        <v xml:space="preserve"> </v>
      </c>
      <c r="D144" s="47" t="str">
        <f ca="1">IF(OFFSET(Matrix!$K$1,$A144 - 1,0)="Yes",OFFSET(Matrix!$I$1,$A144 - 1,0)," ")</f>
        <v xml:space="preserve"> </v>
      </c>
      <c r="E144" s="16"/>
      <c r="F144" s="16"/>
      <c r="G144" s="16"/>
      <c r="H144" s="16"/>
      <c r="I144" s="16"/>
    </row>
    <row r="145" spans="1:9" x14ac:dyDescent="0.25">
      <c r="E145"/>
      <c r="F145"/>
      <c r="G145"/>
      <c r="H145"/>
      <c r="I145"/>
    </row>
    <row r="146" spans="1:9" ht="21" x14ac:dyDescent="0.25">
      <c r="C146" s="92" t="s">
        <v>224</v>
      </c>
      <c r="D146" s="92"/>
      <c r="E146" s="92"/>
      <c r="F146" s="92"/>
      <c r="G146" s="92"/>
      <c r="H146" s="92"/>
      <c r="I146" s="92"/>
    </row>
    <row r="147" spans="1:9" x14ac:dyDescent="0.25">
      <c r="A147" s="48"/>
      <c r="B147" s="49"/>
      <c r="C147" s="89" t="s">
        <v>366</v>
      </c>
      <c r="D147" s="90"/>
      <c r="E147" s="89" t="s">
        <v>280</v>
      </c>
      <c r="F147" s="91"/>
      <c r="G147" s="91"/>
      <c r="H147" s="91"/>
      <c r="I147" s="91"/>
    </row>
    <row r="148" spans="1:9" x14ac:dyDescent="0.25">
      <c r="A148" s="44" t="s">
        <v>365</v>
      </c>
      <c r="B148" s="35" t="s">
        <v>225</v>
      </c>
      <c r="C148" s="36" t="s">
        <v>203</v>
      </c>
      <c r="D148" s="37" t="s">
        <v>145</v>
      </c>
      <c r="E148" s="43" t="s">
        <v>278</v>
      </c>
      <c r="F148" s="43" t="s">
        <v>282</v>
      </c>
      <c r="G148" s="43" t="s">
        <v>279</v>
      </c>
      <c r="H148" s="43" t="s">
        <v>283</v>
      </c>
      <c r="I148" s="45" t="s">
        <v>281</v>
      </c>
    </row>
    <row r="149" spans="1:9" ht="75" x14ac:dyDescent="0.25">
      <c r="A149" s="16">
        <v>4</v>
      </c>
      <c r="B149" s="46" t="str">
        <f ca="1">IF(OFFSET(Matrix!$L$1,$A149 - 1,0)="Yes","Connectivity/Communications"," ")</f>
        <v>Connectivity/Communications</v>
      </c>
      <c r="C149" s="46" t="str">
        <f ca="1">IF(OFFSET(Matrix!$L$1,$A149 - 1,0)="Yes",OFFSET(Matrix!$G$1,$A149 - 1,0)," ")</f>
        <v>High</v>
      </c>
      <c r="D149" s="47" t="str">
        <f ca="1">IF(OFFSET(Matrix!$L$1,$A149 - 1,0)="Yes",OFFSET(Matrix!$I$1,$A149 - 1,0),"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E149" s="16"/>
      <c r="F149" s="16"/>
      <c r="G149" s="16"/>
      <c r="H149" s="16"/>
      <c r="I149" s="16"/>
    </row>
    <row r="150" spans="1:9" ht="30" x14ac:dyDescent="0.25">
      <c r="A150" s="16">
        <v>5</v>
      </c>
      <c r="B150" s="46" t="str">
        <f ca="1">IF(OFFSET(Matrix!$L$1,$A150 - 1,0)="Yes","Connectivity/Communications"," ")</f>
        <v>Connectivity/Communications</v>
      </c>
      <c r="C150" s="46" t="str">
        <f ca="1">IF(OFFSET(Matrix!$L$1,$A150 - 1,0)="Yes",OFFSET(Matrix!$G$1,$A150 - 1,0)," ")</f>
        <v>High</v>
      </c>
      <c r="D150" s="47" t="str">
        <f ca="1">IF(OFFSET(Matrix!$L$1,$A150 - 1,0)="Yes",OFFSET(Matrix!$I$1,$A150 - 1,0)," ")</f>
        <v>AC-030 (Access Control) - The vendor's system shall employ authentication to prevent unauthorized access to telematics systems and data.</v>
      </c>
      <c r="E150" s="16"/>
      <c r="F150" s="16"/>
      <c r="G150" s="16"/>
      <c r="H150" s="16"/>
      <c r="I150" s="16"/>
    </row>
    <row r="151" spans="1:9" ht="45" x14ac:dyDescent="0.25">
      <c r="A151" s="16">
        <v>16</v>
      </c>
      <c r="B151" s="46" t="str">
        <f ca="1">IF(OFFSET(Matrix!$L$1,$A151 - 1,0)="Yes","Connectivity/Communications"," ")</f>
        <v>Connectivity/Communications</v>
      </c>
      <c r="C151" s="46" t="str">
        <f ca="1">IF(OFFSET(Matrix!$L$1,$A151 - 1,0)="Yes",OFFSET(Matrix!$G$1,$A151 - 1,0)," ")</f>
        <v>High</v>
      </c>
      <c r="D151" s="47" t="str">
        <f ca="1">IF(OFFSET(Matrix!$L$1,$A151 - 1,0)="Yes",OFFSET(Matrix!$I$1,$A151 - 1,0)," ")</f>
        <v>CM-020 (Configuration Management) - The vendor’s devices shall have all services used for troubleshooting disabled or properly protected from unauthorized access and use.</v>
      </c>
      <c r="E151" s="16"/>
      <c r="F151" s="16"/>
      <c r="G151" s="16"/>
      <c r="H151" s="16"/>
      <c r="I151" s="16"/>
    </row>
    <row r="152" spans="1:9" ht="30" x14ac:dyDescent="0.25">
      <c r="A152" s="16">
        <v>17</v>
      </c>
      <c r="B152" s="46" t="str">
        <f ca="1">IF(OFFSET(Matrix!$L$1,$A152 - 1,0)="Yes","Connectivity/Communications"," ")</f>
        <v>Connectivity/Communications</v>
      </c>
      <c r="C152" s="46" t="str">
        <f ca="1">IF(OFFSET(Matrix!$L$1,$A152 - 1,0)="Yes",OFFSET(Matrix!$G$1,$A152 - 1,0)," ")</f>
        <v>High</v>
      </c>
      <c r="D152" s="47" t="str">
        <f ca="1">IF(OFFSET(Matrix!$L$1,$A152 - 1,0)="Yes",OFFSET(Matrix!$I$1,$A152 - 1,0)," ")</f>
        <v>CM-030 (Configuration Management) - Vendor ensures that any and all interfaces used for testing or debug are unavailalbe in production builds of the devices</v>
      </c>
      <c r="E152" s="16"/>
      <c r="F152" s="16"/>
      <c r="G152" s="16"/>
      <c r="H152" s="16"/>
      <c r="I152" s="16"/>
    </row>
    <row r="153" spans="1:9" ht="45" x14ac:dyDescent="0.25">
      <c r="A153" s="16">
        <v>21</v>
      </c>
      <c r="B153" s="46" t="str">
        <f ca="1">IF(OFFSET(Matrix!$L$1,$A153 - 1,0)="Yes","Connectivity/Communications"," ")</f>
        <v>Connectivity/Communications</v>
      </c>
      <c r="C153" s="46" t="str">
        <f ca="1">IF(OFFSET(Matrix!$L$1,$A153 - 1,0)="Yes",OFFSET(Matrix!$G$1,$A153 - 1,0)," ")</f>
        <v>High</v>
      </c>
      <c r="D153" s="47" t="str">
        <f ca="1">IF(OFFSET(Matrix!$L$1,$A153 - 1,0)="Yes",OFFSET(Matrix!$I$1,$A153 - 1,0)," ")</f>
        <v>IR-010 (Incidence Response) - The vendor shall have a documented incident response plan (IRP) in place which provides the carriers with a point of contact for components used within their telematics system</v>
      </c>
      <c r="E153" s="16"/>
      <c r="F153" s="16"/>
      <c r="G153" s="16"/>
      <c r="H153" s="16"/>
      <c r="I153" s="16"/>
    </row>
    <row r="154" spans="1:9" ht="30" x14ac:dyDescent="0.25">
      <c r="A154" s="16">
        <v>30</v>
      </c>
      <c r="B154" s="46" t="str">
        <f ca="1">IF(OFFSET(Matrix!$L$1,$A154 - 1,0)="Yes","Connectivity/Communications"," ")</f>
        <v>Connectivity/Communications</v>
      </c>
      <c r="C154" s="46" t="str">
        <f ca="1">IF(OFFSET(Matrix!$L$1,$A154 - 1,0)="Yes",OFFSET(Matrix!$G$1,$A154 - 1,0)," ")</f>
        <v>High</v>
      </c>
      <c r="D154" s="47" t="str">
        <f ca="1">IF(OFFSET(Matrix!$L$1,$A154 - 1,0)="Yes",OFFSET(Matrix!$I$1,$A154 - 1,0)," ")</f>
        <v>SAA-010 (Security Management) - The vendor shall have an Information Security Management Plan (ISMP)</v>
      </c>
      <c r="E154" s="16"/>
      <c r="F154" s="16"/>
      <c r="G154" s="16"/>
      <c r="H154" s="16"/>
      <c r="I154" s="16"/>
    </row>
    <row r="155" spans="1:9" ht="90" x14ac:dyDescent="0.25">
      <c r="A155" s="16">
        <v>31</v>
      </c>
      <c r="B155" s="46" t="str">
        <f ca="1">IF(OFFSET(Matrix!$L$1,$A155 - 1,0)="Yes","Connectivity/Communications"," ")</f>
        <v>Connectivity/Communications</v>
      </c>
      <c r="C155" s="46" t="str">
        <f ca="1">IF(OFFSET(Matrix!$L$1,$A155 - 1,0)="Yes",OFFSET(Matrix!$G$1,$A155 - 1,0)," ")</f>
        <v>High</v>
      </c>
      <c r="D155" s="47" t="str">
        <f ca="1">IF(OFFSET(Matrix!$L$1,$A155 - 1,0)="Yes",OFFSET(Matrix!$I$1,$A155 - 1,0),"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155" s="16"/>
      <c r="F155" s="16"/>
      <c r="G155" s="16"/>
      <c r="H155" s="16"/>
      <c r="I155" s="16"/>
    </row>
    <row r="156" spans="1:9" ht="45" x14ac:dyDescent="0.25">
      <c r="A156" s="16">
        <v>33</v>
      </c>
      <c r="B156" s="46" t="str">
        <f ca="1">IF(OFFSET(Matrix!$L$1,$A156 - 1,0)="Yes","Connectivity/Communications"," ")</f>
        <v>Connectivity/Communications</v>
      </c>
      <c r="C156" s="46" t="str">
        <f ca="1">IF(OFFSET(Matrix!$L$1,$A156 - 1,0)="Yes",OFFSET(Matrix!$G$1,$A156 - 1,0)," ")</f>
        <v>High</v>
      </c>
      <c r="D156" s="47" t="str">
        <f ca="1">IF(OFFSET(Matrix!$L$1,$A156 - 1,0)="Yes",OFFSET(Matrix!$I$1,$A156 - 1,0)," ")</f>
        <v>SCP-010 (Protecting Communications paths for systems) - Communication paths that traverse outside controlled boundaries must protect confidentiality and integrity of data</v>
      </c>
      <c r="E156" s="16"/>
      <c r="F156" s="16"/>
      <c r="G156" s="16"/>
      <c r="H156" s="16"/>
      <c r="I156" s="16"/>
    </row>
    <row r="157" spans="1:9" ht="105" x14ac:dyDescent="0.25">
      <c r="A157" s="16">
        <v>35</v>
      </c>
      <c r="B157" s="46" t="str">
        <f ca="1">IF(OFFSET(Matrix!$L$1,$A157 - 1,0)="Yes","Connectivity/Communications"," ")</f>
        <v>Connectivity/Communications</v>
      </c>
      <c r="C157" s="46" t="str">
        <f ca="1">IF(OFFSET(Matrix!$L$1,$A157 - 1,0)="Yes",OFFSET(Matrix!$G$1,$A157 - 1,0)," ")</f>
        <v>High</v>
      </c>
      <c r="D157" s="47" t="str">
        <f ca="1">IF(OFFSET(Matrix!$L$1,$A157 - 1,0)="Yes",OFFSET(Matrix!$I$1,$A157 - 1,0),"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57" s="16"/>
      <c r="F157" s="16"/>
      <c r="G157" s="16"/>
      <c r="H157" s="16"/>
      <c r="I157" s="16"/>
    </row>
    <row r="158" spans="1:9" ht="45" x14ac:dyDescent="0.25">
      <c r="A158" s="16">
        <v>39</v>
      </c>
      <c r="B158" s="46" t="str">
        <f ca="1">IF(OFFSET(Matrix!$L$1,$A158 - 1,0)="Yes","Connectivity/Communications"," ")</f>
        <v>Connectivity/Communications</v>
      </c>
      <c r="C158" s="46" t="str">
        <f ca="1">IF(OFFSET(Matrix!$L$1,$A158 - 1,0)="Yes",OFFSET(Matrix!$G$1,$A158 - 1,0)," ")</f>
        <v>High</v>
      </c>
      <c r="D158" s="47" t="str">
        <f ca="1">IF(OFFSET(Matrix!$L$1,$A158 - 1,0)="Yes",OFFSET(Matrix!$I$1,$A158 - 1,0)," ")</f>
        <v>SCP-060 (Protecting Vehicle Network Escalation from Devices) - The vendor shall enforce controls integrated into the telematics device to limit the possible commands and data transmitted to the vehicle network.</v>
      </c>
      <c r="E158" s="16"/>
      <c r="F158" s="16"/>
      <c r="G158" s="16"/>
      <c r="H158" s="16"/>
      <c r="I158" s="16"/>
    </row>
    <row r="159" spans="1:9" ht="255" x14ac:dyDescent="0.25">
      <c r="A159" s="16">
        <v>40</v>
      </c>
      <c r="B159" s="46" t="str">
        <f ca="1">IF(OFFSET(Matrix!$L$1,$A159 - 1,0)="Yes","Connectivity/Communications"," ")</f>
        <v>Connectivity/Communications</v>
      </c>
      <c r="C159" s="46" t="str">
        <f ca="1">IF(OFFSET(Matrix!$L$1,$A159 - 1,0)="Yes",OFFSET(Matrix!$G$1,$A159 - 1,0)," ")</f>
        <v>High</v>
      </c>
      <c r="D159" s="47" t="str">
        <f ca="1">IF(OFFSET(Matrix!$L$1,$A159 - 1,0)="Yes",OFFSET(Matrix!$I$1,$A159 - 1,0),"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159" s="16"/>
      <c r="F159" s="16"/>
      <c r="G159" s="16"/>
      <c r="H159" s="16"/>
      <c r="I159" s="16"/>
    </row>
    <row r="160" spans="1:9" ht="75" x14ac:dyDescent="0.25">
      <c r="A160" s="16">
        <v>46</v>
      </c>
      <c r="B160" s="46" t="str">
        <f ca="1">IF(OFFSET(Matrix!$L$1,$A160 - 1,0)="Yes","Connectivity/Communications"," ")</f>
        <v>Connectivity/Communications</v>
      </c>
      <c r="C160" s="46" t="str">
        <f ca="1">IF(OFFSET(Matrix!$L$1,$A160 - 1,0)="Yes",OFFSET(Matrix!$G$1,$A160 - 1,0)," ")</f>
        <v>High</v>
      </c>
      <c r="D160" s="47" t="str">
        <f ca="1">IF(OFFSET(Matrix!$L$1,$A160 - 1,0)="Yes",OFFSET(Matrix!$I$1,$A160 - 1,0),"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60" s="16"/>
      <c r="F160" s="16"/>
      <c r="G160" s="16"/>
      <c r="H160" s="16"/>
      <c r="I160" s="16"/>
    </row>
    <row r="161" spans="1:9" ht="60" x14ac:dyDescent="0.25">
      <c r="A161" s="16">
        <v>51</v>
      </c>
      <c r="B161" s="46" t="str">
        <f ca="1">IF(OFFSET(Matrix!$L$1,$A161 - 1,0)="Yes","Connectivity/Communications"," ")</f>
        <v>Connectivity/Communications</v>
      </c>
      <c r="C161" s="46" t="str">
        <f ca="1">IF(OFFSET(Matrix!$L$1,$A161 - 1,0)="Yes",OFFSET(Matrix!$G$1,$A161 - 1,0)," ")</f>
        <v>High</v>
      </c>
      <c r="D161" s="47" t="str">
        <f ca="1">IF(OFFSET(Matrix!$L$1,$A161 - 1,0)="Yes",OFFSET(Matrix!$I$1,$A161 - 1,0),"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161" s="16"/>
      <c r="F161" s="16"/>
      <c r="G161" s="16"/>
      <c r="H161" s="16"/>
      <c r="I161" s="16"/>
    </row>
    <row r="162" spans="1:9" ht="60" x14ac:dyDescent="0.25">
      <c r="A162" s="16">
        <v>53</v>
      </c>
      <c r="B162" s="46" t="str">
        <f ca="1">IF(OFFSET(Matrix!$L$1,$A162 - 1,0)="Yes","Connectivity/Communications"," ")</f>
        <v>Connectivity/Communications</v>
      </c>
      <c r="C162" s="46" t="str">
        <f ca="1">IF(OFFSET(Matrix!$L$1,$A162 - 1,0)="Yes",OFFSET(Matrix!$G$1,$A162 - 1,0)," ")</f>
        <v>High</v>
      </c>
      <c r="D162" s="47" t="str">
        <f ca="1">IF(OFFSET(Matrix!$L$1,$A162 - 1,0)="Yes",OFFSET(Matrix!$I$1,$A162 - 1,0),"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62" s="16"/>
      <c r="F162" s="16"/>
      <c r="G162" s="16"/>
      <c r="H162" s="16"/>
      <c r="I162" s="16"/>
    </row>
    <row r="163" spans="1:9" ht="90" x14ac:dyDescent="0.25">
      <c r="A163" s="16">
        <v>3</v>
      </c>
      <c r="B163" s="46" t="str">
        <f ca="1">IF(OFFSET(Matrix!$L$1,$A163 - 1,0)="Yes","Connectivity/Communications"," ")</f>
        <v>Connectivity/Communications</v>
      </c>
      <c r="C163" s="46" t="str">
        <f ca="1">IF(OFFSET(Matrix!$L$1,$A163 - 1,0)="Yes",OFFSET(Matrix!$G$1,$A163 - 1,0)," ")</f>
        <v>Medium</v>
      </c>
      <c r="D163" s="47" t="str">
        <f ca="1">IF(OFFSET(Matrix!$L$1,$A163 - 1,0)="Yes",OFFSET(Matrix!$I$1,$A163 - 1,0),"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E163" s="16"/>
      <c r="F163" s="16"/>
      <c r="G163" s="16"/>
      <c r="H163" s="16"/>
      <c r="I163" s="16"/>
    </row>
    <row r="164" spans="1:9" ht="45" x14ac:dyDescent="0.25">
      <c r="A164" s="16">
        <v>6</v>
      </c>
      <c r="B164" s="46" t="str">
        <f ca="1">IF(OFFSET(Matrix!$L$1,$A164 - 1,0)="Yes","Connectivity/Communications"," ")</f>
        <v>Connectivity/Communications</v>
      </c>
      <c r="C164" s="46" t="str">
        <f ca="1">IF(OFFSET(Matrix!$L$1,$A164 - 1,0)="Yes",OFFSET(Matrix!$G$1,$A164 - 1,0)," ")</f>
        <v>Medium</v>
      </c>
      <c r="D164" s="47" t="str">
        <f ca="1">IF(OFFSET(Matrix!$L$1,$A164 - 1,0)="Yes",OFFSET(Matrix!$I$1,$A164 - 1,0)," ")</f>
        <v>AC-040 (Access Control) - The vendor shall identify all instances where the telematics system includes actions that cannot support access authentication and/or execute with elevated privileges</v>
      </c>
      <c r="E164" s="16"/>
      <c r="F164" s="16"/>
      <c r="G164" s="16"/>
      <c r="H164" s="16"/>
      <c r="I164" s="16"/>
    </row>
    <row r="165" spans="1:9" ht="30" x14ac:dyDescent="0.25">
      <c r="A165" s="16">
        <v>7</v>
      </c>
      <c r="B165" s="46" t="str">
        <f ca="1">IF(OFFSET(Matrix!$L$1,$A165 - 1,0)="Yes","Connectivity/Communications"," ")</f>
        <v>Connectivity/Communications</v>
      </c>
      <c r="C165" s="46" t="str">
        <f ca="1">IF(OFFSET(Matrix!$L$1,$A165 - 1,0)="Yes",OFFSET(Matrix!$G$1,$A165 - 1,0)," ")</f>
        <v>Medium</v>
      </c>
      <c r="D165" s="47" t="str">
        <f ca="1">IF(OFFSET(Matrix!$L$1,$A165 - 1,0)="Yes",OFFSET(Matrix!$I$1,$A165 - 1,0)," ")</f>
        <v>AC-041 (Access Control) - Identifying information about the connected devices will not be made available without authentication first.</v>
      </c>
      <c r="E165" s="16"/>
      <c r="F165" s="16"/>
      <c r="G165" s="16"/>
      <c r="H165" s="16"/>
      <c r="I165" s="16"/>
    </row>
    <row r="166" spans="1:9" ht="30" x14ac:dyDescent="0.25">
      <c r="A166" s="16">
        <v>8</v>
      </c>
      <c r="B166" s="46" t="str">
        <f ca="1">IF(OFFSET(Matrix!$L$1,$A166 - 1,0)="Yes","Connectivity/Communications"," ")</f>
        <v>Connectivity/Communications</v>
      </c>
      <c r="C166" s="46" t="str">
        <f ca="1">IF(OFFSET(Matrix!$L$1,$A166 - 1,0)="Yes",OFFSET(Matrix!$G$1,$A166 - 1,0)," ")</f>
        <v>Medium</v>
      </c>
      <c r="D166" s="47" t="str">
        <f ca="1">IF(OFFSET(Matrix!$L$1,$A166 - 1,0)="Yes",OFFSET(Matrix!$I$1,$A166 - 1,0)," ")</f>
        <v>AC-050 (Access Control) - All remote access methods and possible remote actions to/on telematics system shall be documented.</v>
      </c>
      <c r="E166" s="16"/>
      <c r="F166" s="16"/>
      <c r="G166" s="16"/>
      <c r="H166" s="16"/>
      <c r="I166" s="16"/>
    </row>
    <row r="167" spans="1:9" ht="45" x14ac:dyDescent="0.25">
      <c r="A167" s="16">
        <v>9</v>
      </c>
      <c r="B167" s="46" t="str">
        <f ca="1">IF(OFFSET(Matrix!$L$1,$A167 - 1,0)="Yes","Connectivity/Communications"," ")</f>
        <v>Connectivity/Communications</v>
      </c>
      <c r="C167" s="46" t="str">
        <f ca="1">IF(OFFSET(Matrix!$L$1,$A167 - 1,0)="Yes",OFFSET(Matrix!$G$1,$A167 - 1,0)," ")</f>
        <v>Medium</v>
      </c>
      <c r="D167" s="47" t="str">
        <f ca="1">IF(OFFSET(Matrix!$L$1,$A167 - 1,0)="Yes",OFFSET(Matrix!$I$1,$A167 - 1,0)," ")</f>
        <v>AC-060 (Access Control) - For all components of the system, the vendor shall provide a listing of all wireless communications interfaces of the system and specify how the interfaces can be configured and/or disabled.</v>
      </c>
      <c r="E167" s="16"/>
      <c r="F167" s="16"/>
      <c r="G167" s="16"/>
      <c r="H167" s="16"/>
      <c r="I167" s="16"/>
    </row>
    <row r="168" spans="1:9" ht="45" x14ac:dyDescent="0.25">
      <c r="A168" s="16">
        <v>10</v>
      </c>
      <c r="B168" s="46" t="str">
        <f ca="1">IF(OFFSET(Matrix!$L$1,$A168 - 1,0)="Yes","Connectivity/Communications"," ")</f>
        <v>Connectivity/Communications</v>
      </c>
      <c r="C168" s="46" t="str">
        <f ca="1">IF(OFFSET(Matrix!$L$1,$A168 - 1,0)="Yes",OFFSET(Matrix!$G$1,$A168 - 1,0)," ")</f>
        <v>Medium</v>
      </c>
      <c r="D168" s="47" t="str">
        <f ca="1">IF(OFFSET(Matrix!$L$1,$A168 - 1,0)="Yes",OFFSET(Matrix!$I$1,$A168 - 1,0)," ")</f>
        <v>AC-061 (Access Control) - The vendor shall not use any deprecated encryption+authentication on any WiFi interface of the device. At the time of drafting this includes WEP, WPS or open/none.</v>
      </c>
      <c r="E168" s="16"/>
      <c r="F168" s="16"/>
      <c r="G168" s="16"/>
      <c r="H168" s="16"/>
      <c r="I168" s="16"/>
    </row>
    <row r="169" spans="1:9" ht="45" x14ac:dyDescent="0.25">
      <c r="A169" s="16">
        <v>11</v>
      </c>
      <c r="B169" s="46" t="str">
        <f ca="1">IF(OFFSET(Matrix!$L$1,$A169 - 1,0)="Yes","Connectivity/Communications"," ")</f>
        <v>Connectivity/Communications</v>
      </c>
      <c r="C169" s="46" t="str">
        <f ca="1">IF(OFFSET(Matrix!$L$1,$A169 - 1,0)="Yes",OFFSET(Matrix!$G$1,$A169 - 1,0)," ")</f>
        <v>Medium</v>
      </c>
      <c r="D169" s="47" t="str">
        <f ca="1">IF(OFFSET(Matrix!$L$1,$A169 - 1,0)="Yes",OFFSET(Matrix!$I$1,$A169 - 1,0)," ")</f>
        <v>AC-062 (Access Control) - The vendor shall implement pairing only during boot on any of the bluetooth interfaces of the device. Furthermore, pairing will not use legacy pairing or passkey entry.</v>
      </c>
      <c r="E169" s="16"/>
      <c r="F169" s="16"/>
      <c r="G169" s="16"/>
      <c r="H169" s="16"/>
      <c r="I169" s="16"/>
    </row>
    <row r="170" spans="1:9" ht="60" x14ac:dyDescent="0.25">
      <c r="A170" s="16">
        <v>12</v>
      </c>
      <c r="B170" s="46" t="str">
        <f ca="1">IF(OFFSET(Matrix!$L$1,$A170 - 1,0)="Yes","Connectivity/Communications"," ")</f>
        <v>Connectivity/Communications</v>
      </c>
      <c r="C170" s="46" t="str">
        <f ca="1">IF(OFFSET(Matrix!$L$1,$A170 - 1,0)="Yes",OFFSET(Matrix!$G$1,$A170 - 1,0)," ")</f>
        <v>Medium</v>
      </c>
      <c r="D170" s="47" t="str">
        <f ca="1">IF(OFFSET(Matrix!$L$1,$A170 - 1,0)="Yes",OFFSET(Matrix!$I$1,$A170 - 1,0)," ")</f>
        <v>AC-063 (Access Control) - Any and all software or firmware implementing wirelss interface encrytion+authentication (those satisfying AC-061 and AC-062 above) will be prepared for future deprecation of methods. i.e. That software/firmware is upgradable.</v>
      </c>
      <c r="E170" s="16"/>
      <c r="F170" s="16"/>
      <c r="G170" s="16"/>
      <c r="H170" s="16"/>
      <c r="I170" s="16"/>
    </row>
    <row r="171" spans="1:9" ht="45" x14ac:dyDescent="0.25">
      <c r="A171" s="16">
        <v>14</v>
      </c>
      <c r="B171" s="46" t="str">
        <f ca="1">IF(OFFSET(Matrix!$L$1,$A171 - 1,0)="Yes","Connectivity/Communications"," ")</f>
        <v>Connectivity/Communications</v>
      </c>
      <c r="C171" s="46" t="str">
        <f ca="1">IF(OFFSET(Matrix!$L$1,$A171 - 1,0)="Yes",OFFSET(Matrix!$G$1,$A171 - 1,0)," ")</f>
        <v>Medium</v>
      </c>
      <c r="D171" s="47" t="str">
        <f ca="1">IF(OFFSET(Matrix!$L$1,$A171 - 1,0)="Yes",OFFSET(Matrix!$I$1,$A171 - 1,0)," ")</f>
        <v>AC-080 (Device-Local Authentication) - All authentication offered on device-local interfaces shall expect credentials which are unique to each device instance and uncorrelated to any and all public information about the device.</v>
      </c>
      <c r="E171" s="16"/>
      <c r="F171" s="16"/>
      <c r="G171" s="16"/>
      <c r="H171" s="16"/>
      <c r="I171" s="16"/>
    </row>
    <row r="172" spans="1:9" ht="75" x14ac:dyDescent="0.25">
      <c r="A172" s="16">
        <v>15</v>
      </c>
      <c r="B172" s="46" t="str">
        <f ca="1">IF(OFFSET(Matrix!$L$1,$A172 - 1,0)="Yes","Connectivity/Communications"," ")</f>
        <v>Connectivity/Communications</v>
      </c>
      <c r="C172" s="46" t="str">
        <f ca="1">IF(OFFSET(Matrix!$L$1,$A172 - 1,0)="Yes",OFFSET(Matrix!$G$1,$A172 - 1,0)," ")</f>
        <v>Medium</v>
      </c>
      <c r="D172" s="47" t="str">
        <f ca="1">IF(OFFSET(Matrix!$L$1,$A172 - 1,0)="Yes",OFFSET(Matrix!$I$1,$A172 - 1,0),"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E172" s="16"/>
      <c r="F172" s="16"/>
      <c r="G172" s="16"/>
      <c r="H172" s="16"/>
      <c r="I172" s="16"/>
    </row>
    <row r="173" spans="1:9" ht="45" x14ac:dyDescent="0.25">
      <c r="A173" s="16">
        <v>18</v>
      </c>
      <c r="B173" s="46" t="str">
        <f ca="1">IF(OFFSET(Matrix!$L$1,$A173 - 1,0)="Yes","Connectivity/Communications"," ")</f>
        <v>Connectivity/Communications</v>
      </c>
      <c r="C173" s="46" t="str">
        <f ca="1">IF(OFFSET(Matrix!$L$1,$A173 - 1,0)="Yes",OFFSET(Matrix!$G$1,$A173 - 1,0)," ")</f>
        <v>Medium</v>
      </c>
      <c r="D173" s="47" t="str">
        <f ca="1">IF(OFFSET(Matrix!$L$1,$A173 - 1,0)="Yes",OFFSET(Matrix!$I$1,$A173 - 1,0)," ")</f>
        <v>IA-010 (Identification and Authentication) - All remote hosts of the vendor's system shall be configured to uniquely identify and authenticate all other remote hosts of the system and/or any other interfacing systems.</v>
      </c>
      <c r="E173" s="16"/>
      <c r="F173" s="16"/>
      <c r="G173" s="16"/>
      <c r="H173" s="16"/>
      <c r="I173" s="16"/>
    </row>
    <row r="174" spans="1:9" ht="105" x14ac:dyDescent="0.25">
      <c r="A174" s="16">
        <v>19</v>
      </c>
      <c r="B174" s="46" t="str">
        <f ca="1">IF(OFFSET(Matrix!$L$1,$A174 - 1,0)="Yes","Connectivity/Communications"," ")</f>
        <v>Connectivity/Communications</v>
      </c>
      <c r="C174" s="46" t="str">
        <f ca="1">IF(OFFSET(Matrix!$L$1,$A174 - 1,0)="Yes",OFFSET(Matrix!$G$1,$A174 - 1,0)," ")</f>
        <v>Medium</v>
      </c>
      <c r="D174" s="47" t="str">
        <f ca="1">IF(OFFSET(Matrix!$L$1,$A174 - 1,0)="Yes",OFFSET(Matrix!$I$1,$A174 - 1,0),"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74" s="16"/>
      <c r="F174" s="16"/>
      <c r="G174" s="16"/>
      <c r="H174" s="16"/>
      <c r="I174" s="16"/>
    </row>
    <row r="175" spans="1:9" ht="45" x14ac:dyDescent="0.25">
      <c r="A175" s="16">
        <v>20</v>
      </c>
      <c r="B175" s="46" t="str">
        <f ca="1">IF(OFFSET(Matrix!$L$1,$A175 - 1,0)="Yes","Connectivity/Communications"," ")</f>
        <v>Connectivity/Communications</v>
      </c>
      <c r="C175" s="46" t="str">
        <f ca="1">IF(OFFSET(Matrix!$L$1,$A175 - 1,0)="Yes",OFFSET(Matrix!$G$1,$A175 - 1,0)," ")</f>
        <v>Medium</v>
      </c>
      <c r="D175" s="47" t="str">
        <f ca="1">IF(OFFSET(Matrix!$L$1,$A175 - 1,0)="Yes",OFFSET(Matrix!$I$1,$A175 - 1,0)," ")</f>
        <v>IA-030 (Identification and Authentication) - Cryptographic modules used in the vendors system shall be compliant with Federal Information Processing Standards (FIPS) 140-2: Level 1.</v>
      </c>
      <c r="E175" s="16"/>
      <c r="F175" s="16"/>
      <c r="G175" s="16"/>
      <c r="H175" s="16"/>
      <c r="I175" s="16"/>
    </row>
    <row r="176" spans="1:9" ht="60" x14ac:dyDescent="0.25">
      <c r="A176" s="16">
        <v>22</v>
      </c>
      <c r="B176" s="46" t="str">
        <f ca="1">IF(OFFSET(Matrix!$L$1,$A176 - 1,0)="Yes","Connectivity/Communications"," ")</f>
        <v>Connectivity/Communications</v>
      </c>
      <c r="C176" s="46" t="str">
        <f ca="1">IF(OFFSET(Matrix!$L$1,$A176 - 1,0)="Yes",OFFSET(Matrix!$G$1,$A176 - 1,0)," ")</f>
        <v>Medium</v>
      </c>
      <c r="D176" s="47" t="str">
        <f ca="1">IF(OFFSET(Matrix!$L$1,$A176 - 1,0)="Yes",OFFSET(Matrix!$I$1,$A176 - 1,0)," ")</f>
        <v>M-010 (Maintenance) - The vendor shall have procedures in place to ensure that components outside of the carrier’s direct control are not updated or modified without prior coordination and approval by an organization-defined individual or role</v>
      </c>
      <c r="E176" s="16"/>
      <c r="F176" s="16"/>
      <c r="G176" s="16"/>
      <c r="H176" s="16"/>
      <c r="I176" s="16"/>
    </row>
    <row r="177" spans="1:9" ht="60" x14ac:dyDescent="0.25">
      <c r="A177" s="16">
        <v>27</v>
      </c>
      <c r="B177" s="46" t="str">
        <f ca="1">IF(OFFSET(Matrix!$L$1,$A177 - 1,0)="Yes","Connectivity/Communications"," ")</f>
        <v>Connectivity/Communications</v>
      </c>
      <c r="C177" s="46" t="str">
        <f ca="1">IF(OFFSET(Matrix!$L$1,$A177 - 1,0)="Yes",OFFSET(Matrix!$G$1,$A177 - 1,0)," ")</f>
        <v>Medium</v>
      </c>
      <c r="D177" s="47" t="str">
        <f ca="1">IF(OFFSET(Matrix!$L$1,$A177 - 1,0)="Yes",OFFSET(Matrix!$I$1,$A177 - 1,0)," ")</f>
        <v>PS-010 (Personnel Security) - The vendor shall have personnel security policies &amp; procedures, position risk categorization, personnel screening, personnel termination, personnel transfer, access agreements &amp; third party personnel security.</v>
      </c>
      <c r="E177" s="16"/>
      <c r="F177" s="16"/>
      <c r="G177" s="16"/>
      <c r="H177" s="16"/>
      <c r="I177" s="16"/>
    </row>
    <row r="178" spans="1:9" ht="75" x14ac:dyDescent="0.25">
      <c r="A178" s="16">
        <v>28</v>
      </c>
      <c r="B178" s="46" t="str">
        <f ca="1">IF(OFFSET(Matrix!$L$1,$A178 - 1,0)="Yes","Connectivity/Communications"," ")</f>
        <v>Connectivity/Communications</v>
      </c>
      <c r="C178" s="46" t="str">
        <f ca="1">IF(OFFSET(Matrix!$L$1,$A178 - 1,0)="Yes",OFFSET(Matrix!$G$1,$A178 - 1,0)," ")</f>
        <v>Medium</v>
      </c>
      <c r="D178" s="47" t="str">
        <f ca="1">IF(OFFSET(Matrix!$L$1,$A178 - 1,0)="Yes",OFFSET(Matrix!$I$1,$A178 - 1,0),"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78" s="16"/>
      <c r="F178" s="16"/>
      <c r="G178" s="16"/>
      <c r="H178" s="16"/>
      <c r="I178" s="16"/>
    </row>
    <row r="179" spans="1:9" ht="30" x14ac:dyDescent="0.25">
      <c r="A179" s="16">
        <v>29</v>
      </c>
      <c r="B179" s="46" t="str">
        <f ca="1">IF(OFFSET(Matrix!$L$1,$A179 - 1,0)="Yes","Connectivity/Communications"," ")</f>
        <v>Connectivity/Communications</v>
      </c>
      <c r="C179" s="46" t="str">
        <f ca="1">IF(OFFSET(Matrix!$L$1,$A179 - 1,0)="Yes",OFFSET(Matrix!$G$1,$A179 - 1,0)," ")</f>
        <v>Medium</v>
      </c>
      <c r="D179" s="47" t="str">
        <f ca="1">IF(OFFSET(Matrix!$L$1,$A179 - 1,0)="Yes",OFFSET(Matrix!$I$1,$A179 - 1,0)," ")</f>
        <v>RA-020 (Risk Assessment) - The vendor shall use the results of risk assessments to influence systems development and processes.</v>
      </c>
      <c r="E179" s="16"/>
      <c r="F179" s="16"/>
      <c r="G179" s="16"/>
      <c r="H179" s="16"/>
      <c r="I179" s="16"/>
    </row>
    <row r="180" spans="1:9" ht="75" x14ac:dyDescent="0.25">
      <c r="A180" s="16">
        <v>32</v>
      </c>
      <c r="B180" s="46" t="str">
        <f ca="1">IF(OFFSET(Matrix!$L$1,$A180 - 1,0)="Yes","Connectivity/Communications"," ")</f>
        <v>Connectivity/Communications</v>
      </c>
      <c r="C180" s="46" t="str">
        <f ca="1">IF(OFFSET(Matrix!$L$1,$A180 - 1,0)="Yes",OFFSET(Matrix!$G$1,$A180 - 1,0)," ")</f>
        <v>Medium</v>
      </c>
      <c r="D180" s="47" t="str">
        <f ca="1">IF(OFFSET(Matrix!$L$1,$A180 - 1,0)="Yes",OFFSET(Matrix!$I$1,$A180 - 1,0),"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E180" s="16"/>
      <c r="F180" s="16"/>
      <c r="G180" s="16"/>
      <c r="H180" s="16"/>
      <c r="I180" s="16"/>
    </row>
    <row r="181" spans="1:9" ht="45" x14ac:dyDescent="0.25">
      <c r="A181" s="16">
        <v>34</v>
      </c>
      <c r="B181" s="46" t="str">
        <f ca="1">IF(OFFSET(Matrix!$L$1,$A181 - 1,0)="Yes","Connectivity/Communications"," ")</f>
        <v>Connectivity/Communications</v>
      </c>
      <c r="C181" s="46" t="str">
        <f ca="1">IF(OFFSET(Matrix!$L$1,$A181 - 1,0)="Yes",OFFSET(Matrix!$G$1,$A181 - 1,0)," ")</f>
        <v>Medium</v>
      </c>
      <c r="D181" s="47" t="str">
        <f ca="1">IF(OFFSET(Matrix!$L$1,$A181 - 1,0)="Yes",OFFSET(Matrix!$I$1,$A181 - 1,0)," ")</f>
        <v>SCP-011 (Protecting Communication paths for systems) - Communication path cryptographic protections must not use identities, keys or shared secrets which are common across multiple deployed devices</v>
      </c>
      <c r="E181" s="16"/>
      <c r="F181" s="16"/>
      <c r="G181" s="16"/>
      <c r="H181" s="16"/>
      <c r="I181" s="16"/>
    </row>
    <row r="182" spans="1:9" ht="90" x14ac:dyDescent="0.25">
      <c r="A182" s="16">
        <v>36</v>
      </c>
      <c r="B182" s="46" t="str">
        <f ca="1">IF(OFFSET(Matrix!$L$1,$A182 - 1,0)="Yes","Connectivity/Communications"," ")</f>
        <v>Connectivity/Communications</v>
      </c>
      <c r="C182" s="46" t="str">
        <f ca="1">IF(OFFSET(Matrix!$L$1,$A182 - 1,0)="Yes",OFFSET(Matrix!$G$1,$A182 - 1,0)," ")</f>
        <v>Medium</v>
      </c>
      <c r="D182" s="47" t="str">
        <f ca="1">IF(OFFSET(Matrix!$L$1,$A182 - 1,0)="Yes",OFFSET(Matrix!$I$1,$A182 - 1,0),"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E182" s="16"/>
      <c r="F182" s="16"/>
      <c r="G182" s="16"/>
      <c r="H182" s="16"/>
      <c r="I182" s="16"/>
    </row>
    <row r="183" spans="1:9" ht="180" x14ac:dyDescent="0.25">
      <c r="A183" s="16">
        <v>37</v>
      </c>
      <c r="B183" s="46" t="str">
        <f ca="1">IF(OFFSET(Matrix!$L$1,$A183 - 1,0)="Yes","Connectivity/Communications"," ")</f>
        <v>Connectivity/Communications</v>
      </c>
      <c r="C183" s="46" t="str">
        <f ca="1">IF(OFFSET(Matrix!$L$1,$A183 - 1,0)="Yes",OFFSET(Matrix!$G$1,$A183 - 1,0)," ")</f>
        <v>Medium</v>
      </c>
      <c r="D183" s="47" t="str">
        <f ca="1">IF(OFFSET(Matrix!$L$1,$A183 - 1,0)="Yes",OFFSET(Matrix!$I$1,$A183 - 1,0),"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E183" s="16"/>
      <c r="F183" s="16"/>
      <c r="G183" s="16"/>
      <c r="H183" s="16"/>
      <c r="I183" s="16"/>
    </row>
    <row r="184" spans="1:9" ht="45" x14ac:dyDescent="0.25">
      <c r="A184" s="16">
        <v>41</v>
      </c>
      <c r="B184" s="46" t="str">
        <f ca="1">IF(OFFSET(Matrix!$L$1,$A184 - 1,0)="Yes","Connectivity/Communications"," ")</f>
        <v>Connectivity/Communications</v>
      </c>
      <c r="C184" s="46" t="str">
        <f ca="1">IF(OFFSET(Matrix!$L$1,$A184 - 1,0)="Yes",OFFSET(Matrix!$G$1,$A184 - 1,0)," ")</f>
        <v>Medium</v>
      </c>
      <c r="D184" s="47" t="str">
        <f ca="1">IF(OFFSET(Matrix!$L$1,$A184 - 1,0)="Yes",OFFSET(Matrix!$I$1,$A184 - 1,0)," ")</f>
        <v>SCP-091 (System and Communication Protocols) - The vendor shall implement checks for expired certificates and ensure the ability to remove any given root certificate authority from their systems and devices PKI implementations.</v>
      </c>
      <c r="E184" s="16"/>
      <c r="F184" s="16"/>
      <c r="G184" s="16"/>
      <c r="H184" s="16"/>
      <c r="I184" s="16"/>
    </row>
    <row r="185" spans="1:9" ht="45" x14ac:dyDescent="0.25">
      <c r="A185" s="16">
        <v>44</v>
      </c>
      <c r="B185" s="46" t="str">
        <f ca="1">IF(OFFSET(Matrix!$L$1,$A185 - 1,0)="Yes","Connectivity/Communications"," ")</f>
        <v>Connectivity/Communications</v>
      </c>
      <c r="C185" s="46" t="str">
        <f ca="1">IF(OFFSET(Matrix!$L$1,$A185 - 1,0)="Yes",OFFSET(Matrix!$G$1,$A185 - 1,0)," ")</f>
        <v>Medium</v>
      </c>
      <c r="D185" s="47" t="str">
        <f ca="1">IF(OFFSET(Matrix!$L$1,$A185 - 1,0)="Yes",OFFSET(Matrix!$I$1,$A185 - 1,0)," ")</f>
        <v>SCP-120 (Unique API Keys and API Passwords) - The vendor’s software shall not contain any credentials that are shared among other copies of software; e.g. the software cannot contain hardcoded API keys or API passwords</v>
      </c>
      <c r="E185" s="16"/>
      <c r="F185" s="16"/>
      <c r="G185" s="16"/>
      <c r="H185" s="16"/>
      <c r="I185" s="16"/>
    </row>
    <row r="186" spans="1:9" ht="30" x14ac:dyDescent="0.25">
      <c r="A186" s="16">
        <v>45</v>
      </c>
      <c r="B186" s="46" t="str">
        <f ca="1">IF(OFFSET(Matrix!$L$1,$A186 - 1,0)="Yes","Connectivity/Communications"," ")</f>
        <v>Connectivity/Communications</v>
      </c>
      <c r="C186" s="46" t="str">
        <f ca="1">IF(OFFSET(Matrix!$L$1,$A186 - 1,0)="Yes",OFFSET(Matrix!$G$1,$A186 - 1,0)," ")</f>
        <v>Medium</v>
      </c>
      <c r="D186" s="47" t="str">
        <f ca="1">IF(OFFSET(Matrix!$L$1,$A186 - 1,0)="Yes",OFFSET(Matrix!$I$1,$A186 - 1,0)," ")</f>
        <v>SCP-130 (System and Communication Protocols) - The vendor shall follow best practices for securing celular or satellite interfaces.</v>
      </c>
      <c r="E186" s="16"/>
      <c r="F186" s="16"/>
      <c r="G186" s="16"/>
      <c r="H186" s="16"/>
      <c r="I186" s="16"/>
    </row>
    <row r="187" spans="1:9" ht="60" x14ac:dyDescent="0.25">
      <c r="A187" s="16">
        <v>47</v>
      </c>
      <c r="B187" s="46" t="str">
        <f ca="1">IF(OFFSET(Matrix!$L$1,$A187 - 1,0)="Yes","Connectivity/Communications"," ")</f>
        <v>Connectivity/Communications</v>
      </c>
      <c r="C187" s="46" t="str">
        <f ca="1">IF(OFFSET(Matrix!$L$1,$A187 - 1,0)="Yes",OFFSET(Matrix!$G$1,$A187 - 1,0)," ")</f>
        <v>Medium</v>
      </c>
      <c r="D187" s="47" t="str">
        <f ca="1">IF(OFFSET(Matrix!$L$1,$A187 - 1,0)="Yes",OFFSET(Matrix!$I$1,$A187 - 1,0)," ")</f>
        <v>SII-011 (Protecting Firmware on Devices) - The vendor shall implement/deploy secure over the air update systems including assurances of integrity&amp;authenticity. Also rollback protections and a means of denying the use of old potentially compromised signing keys.</v>
      </c>
      <c r="E187" s="16"/>
      <c r="F187" s="16"/>
      <c r="G187" s="16"/>
      <c r="H187" s="16"/>
      <c r="I187" s="16"/>
    </row>
    <row r="188" spans="1:9" ht="75" x14ac:dyDescent="0.25">
      <c r="A188" s="16">
        <v>48</v>
      </c>
      <c r="B188" s="46" t="str">
        <f ca="1">IF(OFFSET(Matrix!$L$1,$A188 - 1,0)="Yes","Connectivity/Communications"," ")</f>
        <v>Connectivity/Communications</v>
      </c>
      <c r="C188" s="46" t="str">
        <f ca="1">IF(OFFSET(Matrix!$L$1,$A188 - 1,0)="Yes",OFFSET(Matrix!$G$1,$A188 - 1,0)," ")</f>
        <v>Medium</v>
      </c>
      <c r="D188" s="47" t="str">
        <f ca="1">IF(OFFSET(Matrix!$L$1,$A188 - 1,0)="Yes",OFFSET(Matrix!$I$1,$A188 - 1,0),"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188" s="16"/>
      <c r="F188" s="16"/>
      <c r="G188" s="16"/>
      <c r="H188" s="16"/>
      <c r="I188" s="16"/>
    </row>
    <row r="189" spans="1:9" ht="165" x14ac:dyDescent="0.25">
      <c r="A189" s="16">
        <v>49</v>
      </c>
      <c r="B189" s="46" t="str">
        <f ca="1">IF(OFFSET(Matrix!$L$1,$A189 - 1,0)="Yes","Connectivity/Communications"," ")</f>
        <v>Connectivity/Communications</v>
      </c>
      <c r="C189" s="46" t="str">
        <f ca="1">IF(OFFSET(Matrix!$L$1,$A189 - 1,0)="Yes",OFFSET(Matrix!$G$1,$A189 - 1,0)," ")</f>
        <v>Medium</v>
      </c>
      <c r="D189" s="47" t="str">
        <f ca="1">IF(OFFSET(Matrix!$L$1,$A189 - 1,0)="Yes",OFFSET(Matrix!$I$1,$A189 - 1,0),"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189" s="16"/>
      <c r="F189" s="16"/>
      <c r="G189" s="16"/>
      <c r="H189" s="16"/>
      <c r="I189" s="16"/>
    </row>
    <row r="190" spans="1:9" ht="45" x14ac:dyDescent="0.25">
      <c r="A190" s="16">
        <v>50</v>
      </c>
      <c r="B190" s="46" t="str">
        <f ca="1">IF(OFFSET(Matrix!$L$1,$A190 - 1,0)="Yes","Connectivity/Communications"," ")</f>
        <v>Connectivity/Communications</v>
      </c>
      <c r="C190" s="46" t="str">
        <f ca="1">IF(OFFSET(Matrix!$L$1,$A190 - 1,0)="Yes",OFFSET(Matrix!$G$1,$A190 - 1,0)," ")</f>
        <v>Medium</v>
      </c>
      <c r="D190" s="47" t="str">
        <f ca="1">IF(OFFSET(Matrix!$L$1,$A190 - 1,0)="Yes",OFFSET(Matrix!$I$1,$A190 - 1,0)," ")</f>
        <v>SII-030 (Protecting Firmware on Devices) - The vendor shall use digitally signed software on telematics devices and prohibit execution of unsigned or invalidly signed software.</v>
      </c>
      <c r="E190" s="16"/>
      <c r="F190" s="16"/>
      <c r="G190" s="16"/>
      <c r="H190" s="16"/>
      <c r="I190" s="16"/>
    </row>
    <row r="191" spans="1:9" ht="60" x14ac:dyDescent="0.25">
      <c r="A191" s="16">
        <v>54</v>
      </c>
      <c r="B191" s="46" t="str">
        <f ca="1">IF(OFFSET(Matrix!$L$1,$A191 - 1,0)="Yes","Connectivity/Communications"," ")</f>
        <v>Connectivity/Communications</v>
      </c>
      <c r="C191" s="46" t="str">
        <f ca="1">IF(OFFSET(Matrix!$L$1,$A191 - 1,0)="Yes",OFFSET(Matrix!$G$1,$A191 - 1,0)," ")</f>
        <v>Medium</v>
      </c>
      <c r="D191" s="47" t="str">
        <f ca="1">IF(OFFSET(Matrix!$L$1,$A191 - 1,0)="Yes",OFFSET(Matrix!$I$1,$A191 - 1,0)," ")</f>
        <v>SII-071 (Protecting Firmware on Devices) - The vendor shall use the techniques of sanitizing/filtering inputs, segmenting memory spaces of input parsers from other execution and/or using provably correct or memory safe languages for input processing.</v>
      </c>
      <c r="E191" s="16"/>
      <c r="F191" s="16"/>
      <c r="G191" s="16"/>
      <c r="H191" s="16"/>
      <c r="I191" s="16"/>
    </row>
    <row r="192" spans="1:9" ht="30" x14ac:dyDescent="0.25">
      <c r="A192" s="16">
        <v>55</v>
      </c>
      <c r="B192" s="46" t="str">
        <f ca="1">IF(OFFSET(Matrix!$L$1,$A192 - 1,0)="Yes","Connectivity/Communications"," ")</f>
        <v>Connectivity/Communications</v>
      </c>
      <c r="C192" s="46" t="str">
        <f ca="1">IF(OFFSET(Matrix!$L$1,$A192 - 1,0)="Yes",OFFSET(Matrix!$G$1,$A192 - 1,0)," ")</f>
        <v>Medium</v>
      </c>
      <c r="D192" s="47" t="str">
        <f ca="1">IF(OFFSET(Matrix!$L$1,$A192 - 1,0)="Yes",OFFSET(Matrix!$I$1,$A192 - 1,0)," ")</f>
        <v>SII-080 (Protecting Firmware on Devices) - The vendor shall design security components that fail-secure to protect integrity of systems and data.</v>
      </c>
      <c r="E192" s="16"/>
      <c r="F192" s="16"/>
      <c r="G192" s="16"/>
      <c r="H192" s="16"/>
      <c r="I192" s="16"/>
    </row>
    <row r="193" spans="1:9" ht="105" x14ac:dyDescent="0.25">
      <c r="A193" s="16">
        <v>57</v>
      </c>
      <c r="B193" s="46" t="str">
        <f ca="1">IF(OFFSET(Matrix!$L$1,$A193 - 1,0)="Yes","Connectivity/Communications"," ")</f>
        <v>Connectivity/Communications</v>
      </c>
      <c r="C193" s="46" t="str">
        <f ca="1">IF(OFFSET(Matrix!$L$1,$A193 - 1,0)="Yes",OFFSET(Matrix!$G$1,$A193 - 1,0)," ")</f>
        <v>Medium</v>
      </c>
      <c r="D193" s="47" t="str">
        <f ca="1">IF(OFFSET(Matrix!$L$1,$A193 - 1,0)="Yes",OFFSET(Matrix!$I$1,$A193 - 1,0),"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193" s="16"/>
      <c r="F193" s="16"/>
      <c r="G193" s="16"/>
      <c r="H193" s="16"/>
      <c r="I193" s="16"/>
    </row>
    <row r="194" spans="1:9" ht="90" x14ac:dyDescent="0.25">
      <c r="A194" s="16">
        <v>59</v>
      </c>
      <c r="B194" s="46" t="str">
        <f ca="1">IF(OFFSET(Matrix!$L$1,$A194 - 1,0)="Yes","Connectivity/Communications"," ")</f>
        <v>Connectivity/Communications</v>
      </c>
      <c r="C194" s="46" t="str">
        <f ca="1">IF(OFFSET(Matrix!$L$1,$A194 - 1,0)="Yes",OFFSET(Matrix!$G$1,$A194 - 1,0)," ")</f>
        <v>Medium</v>
      </c>
      <c r="D194" s="47" t="str">
        <f ca="1">IF(OFFSET(Matrix!$L$1,$A194 - 1,0)="Yes",OFFSET(Matrix!$I$1,$A194 - 1,0)," ")</f>
        <v xml:space="preserve">SII-110 (Vulnerability Management) - The vendor conducts regular vulnerability scans of operating environment to verify software components in use have been patched according to remediation SLAs. 
</v>
      </c>
      <c r="E194" s="16"/>
      <c r="F194" s="16"/>
      <c r="G194" s="16"/>
      <c r="H194" s="16"/>
      <c r="I194" s="16"/>
    </row>
    <row r="195" spans="1:9" ht="135" x14ac:dyDescent="0.25">
      <c r="A195" s="16">
        <v>61</v>
      </c>
      <c r="B195" s="46" t="str">
        <f ca="1">IF(OFFSET(Matrix!$L$1,$A195 - 1,0)="Yes","Connectivity/Communications"," ")</f>
        <v>Connectivity/Communications</v>
      </c>
      <c r="C195" s="46" t="str">
        <f ca="1">IF(OFFSET(Matrix!$L$1,$A195 - 1,0)="Yes",OFFSET(Matrix!$G$1,$A195 - 1,0)," ")</f>
        <v>Medium</v>
      </c>
      <c r="D195" s="47" t="str">
        <f ca="1">IF(OFFSET(Matrix!$L$1,$A195 - 1,0)="Yes",OFFSET(Matrix!$I$1,$A195 - 1,0),"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95" s="16"/>
      <c r="F195" s="16"/>
      <c r="G195" s="16"/>
      <c r="H195" s="16"/>
      <c r="I195" s="16"/>
    </row>
    <row r="196" spans="1:9" ht="45" x14ac:dyDescent="0.25">
      <c r="A196" s="16">
        <v>62</v>
      </c>
      <c r="B196" s="46" t="str">
        <f ca="1">IF(OFFSET(Matrix!$L$1,$A196 - 1,0)="Yes","Connectivity/Communications"," ")</f>
        <v>Connectivity/Communications</v>
      </c>
      <c r="C196" s="46" t="str">
        <f ca="1">IF(OFFSET(Matrix!$L$1,$A196 - 1,0)="Yes",OFFSET(Matrix!$G$1,$A196 - 1,0)," ")</f>
        <v>Medium</v>
      </c>
      <c r="D196" s="47" t="str">
        <f ca="1">IF(OFFSET(Matrix!$L$1,$A196 - 1,0)="Yes",OFFSET(Matrix!$I$1,$A196 - 1,0)," ")</f>
        <v>SII-140 (Vulnerability Management) - The vendor shall implement ongoing monitoring and protection against malicious code in production using a well governed process that addresses all entry and exit points in the system.</v>
      </c>
      <c r="E196" s="16"/>
      <c r="F196" s="16"/>
      <c r="G196" s="16"/>
      <c r="H196" s="16"/>
      <c r="I196" s="16"/>
    </row>
    <row r="197" spans="1:9" ht="30" x14ac:dyDescent="0.25">
      <c r="A197" s="16">
        <v>63</v>
      </c>
      <c r="B197" s="46" t="str">
        <f ca="1">IF(OFFSET(Matrix!$L$1,$A197 - 1,0)="Yes","Connectivity/Communications"," ")</f>
        <v>Connectivity/Communications</v>
      </c>
      <c r="C197" s="46" t="str">
        <f ca="1">IF(OFFSET(Matrix!$L$1,$A197 - 1,0)="Yes",OFFSET(Matrix!$G$1,$A197 - 1,0)," ")</f>
        <v>Medium</v>
      </c>
      <c r="D197" s="47" t="str">
        <f ca="1">IF(OFFSET(Matrix!$L$1,$A197 - 1,0)="Yes",OFFSET(Matrix!$I$1,$A197 - 1,0)," ")</f>
        <v>SII-150 (Vulnerability Management) - The vendor shall verify code according to best-practice coding standards</v>
      </c>
      <c r="E197" s="16"/>
      <c r="F197" s="16"/>
      <c r="G197" s="16"/>
      <c r="H197" s="16"/>
      <c r="I197" s="16"/>
    </row>
    <row r="198" spans="1:9" ht="45" x14ac:dyDescent="0.25">
      <c r="A198" s="16">
        <v>64</v>
      </c>
      <c r="B198" s="46" t="str">
        <f ca="1">IF(OFFSET(Matrix!$L$1,$A198 - 1,0)="Yes","Connectivity/Communications"," ")</f>
        <v>Connectivity/Communications</v>
      </c>
      <c r="C198" s="46" t="str">
        <f ca="1">IF(OFFSET(Matrix!$L$1,$A198 - 1,0)="Yes",OFFSET(Matrix!$G$1,$A198 - 1,0)," ")</f>
        <v>Medium</v>
      </c>
      <c r="D198" s="47" t="str">
        <f ca="1">IF(OFFSET(Matrix!$L$1,$A198 - 1,0)="Yes",OFFSET(Matrix!$I$1,$A198 - 1,0)," ")</f>
        <v>SII-170 (System and Information Integrity) - The vendor shall actively monitor resources such as NIST Common Vulnerabilities and Exposures (CVE), Bugtraq, for security alerts and advisories related to the telematics system’s components</v>
      </c>
      <c r="E198" s="16"/>
      <c r="F198" s="16"/>
      <c r="G198" s="16"/>
      <c r="H198" s="16"/>
      <c r="I198" s="16"/>
    </row>
    <row r="199" spans="1:9" ht="60" x14ac:dyDescent="0.25">
      <c r="A199" s="16">
        <v>65</v>
      </c>
      <c r="B199" s="46" t="str">
        <f ca="1">IF(OFFSET(Matrix!$L$1,$A199 - 1,0)="Yes","Connectivity/Communications"," ")</f>
        <v>Connectivity/Communications</v>
      </c>
      <c r="C199" s="46" t="str">
        <f ca="1">IF(OFFSET(Matrix!$L$1,$A199 - 1,0)="Yes",OFFSET(Matrix!$G$1,$A199 - 1,0)," ")</f>
        <v>Medium</v>
      </c>
      <c r="D199" s="47" t="str">
        <f ca="1">IF(OFFSET(Matrix!$L$1,$A199 - 1,0)="Yes",OFFSET(Matrix!$I$1,$A199 - 1,0),"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199" s="16"/>
      <c r="F199" s="16"/>
      <c r="G199" s="16"/>
      <c r="H199" s="16"/>
      <c r="I199" s="16"/>
    </row>
    <row r="200" spans="1:9" ht="15" customHeight="1" x14ac:dyDescent="0.25">
      <c r="A200" s="16">
        <v>66</v>
      </c>
      <c r="B200" s="46" t="str">
        <f ca="1">IF(OFFSET(Matrix!$L$1,$A200 - 1,0)="Yes","Connectivity/Communications"," ")</f>
        <v>Connectivity/Communications</v>
      </c>
      <c r="C200" s="46" t="str">
        <f ca="1">IF(OFFSET(Matrix!$L$1,$A200 - 1,0)="Yes",OFFSET(Matrix!$G$1,$A200 - 1,0)," ")</f>
        <v>Medium</v>
      </c>
      <c r="D200" s="47" t="str">
        <f ca="1">IF(OFFSET(Matrix!$L$1,$A200 - 1,0)="Yes",OFFSET(Matrix!$I$1,$A200 - 1,0)," ")</f>
        <v xml:space="preserve">SII-180 (Secure Software Development Lifecycle (SDLC)) - Remediation SLA or objectives are defined and are adhered to by the security and development teams. Identified vulnerabilities are remediated or mitigated using suitable compensating controls
</v>
      </c>
      <c r="E200" s="16"/>
      <c r="F200" s="16"/>
      <c r="G200" s="16"/>
      <c r="H200" s="16"/>
      <c r="I200" s="16"/>
    </row>
    <row r="201" spans="1:9" ht="30" x14ac:dyDescent="0.25">
      <c r="A201" s="16">
        <v>52</v>
      </c>
      <c r="B201" s="46" t="str">
        <f ca="1">IF(OFFSET(Matrix!$L$1,$A201 - 1,0)="Yes","Connectivity/Communications"," ")</f>
        <v>Connectivity/Communications</v>
      </c>
      <c r="C201" s="46" t="str">
        <f ca="1">IF(OFFSET(Matrix!$L$1,$A201 - 1,0)="Yes",OFFSET(Matrix!$G$1,$A201 - 1,0)," ")</f>
        <v>Low</v>
      </c>
      <c r="D201" s="47" t="str">
        <f ca="1">IF(OFFSET(Matrix!$L$1,$A201 - 1,0)="Yes",OFFSET(Matrix!$I$1,$A201 - 1,0)," ")</f>
        <v>SII-060 (Protecting Firmware on Devices) - The vendor shall provide a means (and document the process) for customers to verify the firmware in their devices.</v>
      </c>
      <c r="E201" s="16"/>
      <c r="F201" s="16"/>
      <c r="G201" s="16"/>
      <c r="H201" s="16"/>
      <c r="I201" s="16"/>
    </row>
    <row r="202" spans="1:9" ht="45" x14ac:dyDescent="0.25">
      <c r="A202" s="16">
        <v>56</v>
      </c>
      <c r="B202" s="46" t="str">
        <f ca="1">IF(OFFSET(Matrix!$L$1,$A202 - 1,0)="Yes","Connectivity/Communications"," ")</f>
        <v>Connectivity/Communications</v>
      </c>
      <c r="C202" s="46" t="str">
        <f ca="1">IF(OFFSET(Matrix!$L$1,$A202 - 1,0)="Yes",OFFSET(Matrix!$G$1,$A202 - 1,0)," ")</f>
        <v>Low</v>
      </c>
      <c r="D202" s="47" t="str">
        <f ca="1">IF(OFFSET(Matrix!$L$1,$A202 - 1,0)="Yes",OFFSET(Matrix!$I$1,$A202 - 1,0)," ")</f>
        <v>SII-081 (Protecting Firmware on Devices) - The vendor shall utilize protective mechanisms to protect components from unauthorized runtime/volatile modification of code.</v>
      </c>
      <c r="E202" s="16"/>
      <c r="F202" s="16"/>
      <c r="G202" s="16"/>
      <c r="H202" s="16"/>
      <c r="I202" s="16"/>
    </row>
    <row r="203" spans="1:9" ht="45" x14ac:dyDescent="0.25">
      <c r="A203" s="16">
        <v>60</v>
      </c>
      <c r="B203" s="46" t="str">
        <f ca="1">IF(OFFSET(Matrix!$L$1,$A203 - 1,0)="Yes","Connectivity/Communications"," ")</f>
        <v>Connectivity/Communications</v>
      </c>
      <c r="C203" s="46" t="str">
        <f ca="1">IF(OFFSET(Matrix!$L$1,$A203 - 1,0)="Yes",OFFSET(Matrix!$G$1,$A203 - 1,0)," ")</f>
        <v>Low</v>
      </c>
      <c r="D203" s="47" t="str">
        <f ca="1">IF(OFFSET(Matrix!$L$1,$A203 - 1,0)="Yes",OFFSET(Matrix!$I$1,$A203 - 1,0)," ")</f>
        <v>SII-120 (Vulnerability Management) - The vendor shall have a vulnerability management process that includes steps to triage any found vulnerabilities and plan remediation.</v>
      </c>
      <c r="E203" s="16"/>
      <c r="F203" s="16"/>
      <c r="G203" s="16"/>
      <c r="H203" s="16"/>
      <c r="I203" s="16"/>
    </row>
    <row r="204" spans="1:9" ht="30" x14ac:dyDescent="0.25">
      <c r="A204" s="16">
        <v>68</v>
      </c>
      <c r="B204" s="46" t="str">
        <f ca="1">IF(OFFSET(Matrix!$L$1,$A204 - 1,0)="Yes","Connectivity/Communications"," ")</f>
        <v>Connectivity/Communications</v>
      </c>
      <c r="C204" s="46" t="str">
        <f ca="1">IF(OFFSET(Matrix!$L$1,$A204 - 1,0)="Yes",OFFSET(Matrix!$G$1,$A204 - 1,0)," ")</f>
        <v>Low</v>
      </c>
      <c r="D204" s="47" t="str">
        <f ca="1">IF(OFFSET(Matrix!$L$1,$A204 - 1,0)="Yes",OFFSET(Matrix!$I$1,$A204 - 1,0)," ")</f>
        <v>SII-200 (Secure Software Development Lifecycle (SDLC)) - The vendor shall perform due diligence to ensure its suppliers also meet the vendor's security requirements</v>
      </c>
      <c r="E204" s="16"/>
      <c r="F204" s="16"/>
      <c r="G204" s="16"/>
      <c r="H204" s="16"/>
      <c r="I204" s="16"/>
    </row>
    <row r="205" spans="1:9" ht="30" x14ac:dyDescent="0.25">
      <c r="A205" s="50">
        <v>69</v>
      </c>
      <c r="B205" s="51" t="str">
        <f ca="1">IF(OFFSET(Matrix!$L$1,$A205 - 1,0)="Yes","Connectivity/Communications"," ")</f>
        <v>Connectivity/Communications</v>
      </c>
      <c r="C205" s="51" t="str">
        <f ca="1">IF(OFFSET(Matrix!$L$1,$A205 - 1,0)="Yes",OFFSET(Matrix!$G$1,$A205 - 1,0)," ")</f>
        <v>Low</v>
      </c>
      <c r="D205" s="52" t="str">
        <f ca="1">IF(OFFSET(Matrix!$L$1,$A205 - 1,0)="Yes",OFFSET(Matrix!$I$1,$A205 - 1,0)," ")</f>
        <v>SII-210 (System and Information Integrity) - The vendor shall participate in a cyberseucirtyt information sharing and analysis group in the heavy vehicle industry</v>
      </c>
      <c r="E205" s="50"/>
      <c r="F205" s="50"/>
      <c r="G205" s="50"/>
      <c r="H205" s="50"/>
      <c r="I205" s="50"/>
    </row>
    <row r="206" spans="1:9" x14ac:dyDescent="0.25">
      <c r="A206" s="16">
        <v>2</v>
      </c>
      <c r="B206" s="16" t="str">
        <f ca="1">IF(OFFSET(Matrix!$L$1,$A206 - 1,0)="Yes","Connectivity/Communications"," ")</f>
        <v xml:space="preserve"> </v>
      </c>
      <c r="C206" s="16" t="str">
        <f ca="1">IF(OFFSET(Matrix!$L$1,$A206 - 1,0)="Yes",OFFSET(Matrix!$G$1,$A206 - 1,0)," ")</f>
        <v xml:space="preserve"> </v>
      </c>
      <c r="D206" s="16" t="str">
        <f ca="1">IF(OFFSET(Matrix!$L$1,$A206 - 1,0)="Yes",OFFSET(Matrix!$I$1,$A206 - 1,0)," ")</f>
        <v xml:space="preserve"> </v>
      </c>
      <c r="E206" s="16"/>
      <c r="F206" s="16"/>
      <c r="G206" s="16"/>
      <c r="H206" s="16"/>
      <c r="I206" s="16"/>
    </row>
    <row r="207" spans="1:9" x14ac:dyDescent="0.25">
      <c r="A207" s="16">
        <v>13</v>
      </c>
      <c r="B207" s="46" t="str">
        <f ca="1">IF(OFFSET(Matrix!$L$1,$A207 - 1,0)="Yes","Connectivity/Communications"," ")</f>
        <v xml:space="preserve"> </v>
      </c>
      <c r="C207" s="46" t="str">
        <f ca="1">IF(OFFSET(Matrix!$L$1,$A207 - 1,0)="Yes",OFFSET(Matrix!$G$1,$A207 - 1,0)," ")</f>
        <v xml:space="preserve"> </v>
      </c>
      <c r="D207" s="47" t="str">
        <f ca="1">IF(OFFSET(Matrix!$L$1,$A207 - 1,0)="Yes",OFFSET(Matrix!$I$1,$A207 - 1,0)," ")</f>
        <v xml:space="preserve"> </v>
      </c>
      <c r="E207" s="16"/>
      <c r="F207" s="16"/>
      <c r="G207" s="16"/>
      <c r="H207" s="16"/>
      <c r="I207" s="16"/>
    </row>
    <row r="208" spans="1:9" x14ac:dyDescent="0.25">
      <c r="A208" s="16">
        <v>23</v>
      </c>
      <c r="B208" s="46" t="str">
        <f ca="1">IF(OFFSET(Matrix!$L$1,$A208 - 1,0)="Yes","Connectivity/Communications"," ")</f>
        <v xml:space="preserve"> </v>
      </c>
      <c r="C208" s="46" t="str">
        <f ca="1">IF(OFFSET(Matrix!$L$1,$A208 - 1,0)="Yes",OFFSET(Matrix!$G$1,$A208 - 1,0)," ")</f>
        <v xml:space="preserve"> </v>
      </c>
      <c r="D208" s="47" t="str">
        <f ca="1">IF(OFFSET(Matrix!$L$1,$A208 - 1,0)="Yes",OFFSET(Matrix!$I$1,$A208 - 1,0)," ")</f>
        <v xml:space="preserve"> </v>
      </c>
      <c r="E208" s="16"/>
      <c r="F208" s="16"/>
      <c r="G208" s="16"/>
      <c r="H208" s="16"/>
      <c r="I208" s="16"/>
    </row>
    <row r="209" spans="1:9" x14ac:dyDescent="0.25">
      <c r="A209" s="16">
        <v>24</v>
      </c>
      <c r="B209" s="46" t="str">
        <f ca="1">IF(OFFSET(Matrix!$L$1,$A209 - 1,0)="Yes","Connectivity/Communications"," ")</f>
        <v xml:space="preserve"> </v>
      </c>
      <c r="C209" s="46" t="str">
        <f ca="1">IF(OFFSET(Matrix!$L$1,$A209 - 1,0)="Yes",OFFSET(Matrix!$G$1,$A209 - 1,0)," ")</f>
        <v xml:space="preserve"> </v>
      </c>
      <c r="D209" s="47" t="str">
        <f ca="1">IF(OFFSET(Matrix!$L$1,$A209 - 1,0)="Yes",OFFSET(Matrix!$I$1,$A209 - 1,0)," ")</f>
        <v xml:space="preserve"> </v>
      </c>
      <c r="E209" s="16"/>
      <c r="F209" s="16"/>
      <c r="G209" s="16"/>
      <c r="H209" s="16"/>
      <c r="I209" s="16"/>
    </row>
    <row r="210" spans="1:9" x14ac:dyDescent="0.25">
      <c r="A210" s="16">
        <v>25</v>
      </c>
      <c r="B210" s="46" t="str">
        <f ca="1">IF(OFFSET(Matrix!$L$1,$A210 - 1,0)="Yes","Connectivity/Communications"," ")</f>
        <v xml:space="preserve"> </v>
      </c>
      <c r="C210" s="46" t="str">
        <f ca="1">IF(OFFSET(Matrix!$L$1,$A210 - 1,0)="Yes",OFFSET(Matrix!$G$1,$A210 - 1,0)," ")</f>
        <v xml:space="preserve"> </v>
      </c>
      <c r="D210" s="47" t="str">
        <f ca="1">IF(OFFSET(Matrix!$L$1,$A210 - 1,0)="Yes",OFFSET(Matrix!$I$1,$A210 - 1,0)," ")</f>
        <v xml:space="preserve"> </v>
      </c>
      <c r="E210" s="16"/>
      <c r="F210" s="16"/>
      <c r="G210" s="16"/>
      <c r="H210" s="16"/>
      <c r="I210" s="16"/>
    </row>
    <row r="211" spans="1:9" x14ac:dyDescent="0.25">
      <c r="A211" s="16">
        <v>26</v>
      </c>
      <c r="B211" s="46" t="str">
        <f ca="1">IF(OFFSET(Matrix!$L$1,$A211 - 1,0)="Yes","Connectivity/Communications"," ")</f>
        <v xml:space="preserve"> </v>
      </c>
      <c r="C211" s="46" t="str">
        <f ca="1">IF(OFFSET(Matrix!$L$1,$A211 - 1,0)="Yes",OFFSET(Matrix!$G$1,$A211 - 1,0)," ")</f>
        <v xml:space="preserve"> </v>
      </c>
      <c r="D211" s="47" t="str">
        <f ca="1">IF(OFFSET(Matrix!$L$1,$A211 - 1,0)="Yes",OFFSET(Matrix!$I$1,$A211 - 1,0)," ")</f>
        <v xml:space="preserve"> </v>
      </c>
      <c r="E211" s="16"/>
      <c r="F211" s="16"/>
      <c r="G211" s="16"/>
      <c r="H211" s="16"/>
      <c r="I211" s="16"/>
    </row>
    <row r="212" spans="1:9" x14ac:dyDescent="0.25">
      <c r="A212" s="16">
        <v>38</v>
      </c>
      <c r="B212" s="46" t="str">
        <f ca="1">IF(OFFSET(Matrix!$L$1,$A212 - 1,0)="Yes","Connectivity/Communications"," ")</f>
        <v xml:space="preserve"> </v>
      </c>
      <c r="C212" s="46" t="str">
        <f ca="1">IF(OFFSET(Matrix!$L$1,$A212 - 1,0)="Yes",OFFSET(Matrix!$G$1,$A212 - 1,0)," ")</f>
        <v xml:space="preserve"> </v>
      </c>
      <c r="D212" s="47" t="str">
        <f ca="1">IF(OFFSET(Matrix!$L$1,$A212 - 1,0)="Yes",OFFSET(Matrix!$I$1,$A212 - 1,0)," ")</f>
        <v xml:space="preserve"> </v>
      </c>
      <c r="E212" s="16"/>
      <c r="F212" s="16"/>
      <c r="G212" s="16"/>
      <c r="H212" s="16"/>
      <c r="I212" s="16"/>
    </row>
    <row r="213" spans="1:9" x14ac:dyDescent="0.25">
      <c r="A213" s="16">
        <v>42</v>
      </c>
      <c r="B213" s="46" t="str">
        <f ca="1">IF(OFFSET(Matrix!$L$1,$A213 - 1,0)="Yes","Connectivity/Communications"," ")</f>
        <v xml:space="preserve"> </v>
      </c>
      <c r="C213" s="46" t="str">
        <f ca="1">IF(OFFSET(Matrix!$L$1,$A213 - 1,0)="Yes",OFFSET(Matrix!$G$1,$A213 - 1,0)," ")</f>
        <v xml:space="preserve"> </v>
      </c>
      <c r="D213" s="47" t="str">
        <f ca="1">IF(OFFSET(Matrix!$L$1,$A213 - 1,0)="Yes",OFFSET(Matrix!$I$1,$A213 - 1,0)," ")</f>
        <v xml:space="preserve"> </v>
      </c>
      <c r="E213" s="16"/>
      <c r="F213" s="16"/>
      <c r="G213" s="16"/>
      <c r="H213" s="16"/>
      <c r="I213" s="16"/>
    </row>
    <row r="214" spans="1:9" x14ac:dyDescent="0.25">
      <c r="A214" s="16">
        <v>43</v>
      </c>
      <c r="B214" s="46" t="str">
        <f ca="1">IF(OFFSET(Matrix!$L$1,$A214 - 1,0)="Yes","Connectivity/Communications"," ")</f>
        <v xml:space="preserve"> </v>
      </c>
      <c r="C214" s="46" t="str">
        <f ca="1">IF(OFFSET(Matrix!$L$1,$A214 - 1,0)="Yes",OFFSET(Matrix!$G$1,$A214 - 1,0)," ")</f>
        <v xml:space="preserve"> </v>
      </c>
      <c r="D214" s="47" t="str">
        <f ca="1">IF(OFFSET(Matrix!$L$1,$A214 - 1,0)="Yes",OFFSET(Matrix!$I$1,$A214 - 1,0)," ")</f>
        <v xml:space="preserve"> </v>
      </c>
      <c r="E214" s="16"/>
      <c r="F214" s="16"/>
      <c r="G214" s="16"/>
      <c r="H214" s="16"/>
      <c r="I214" s="16"/>
    </row>
    <row r="215" spans="1:9" x14ac:dyDescent="0.25">
      <c r="A215" s="16">
        <v>58</v>
      </c>
      <c r="B215" s="46" t="str">
        <f ca="1">IF(OFFSET(Matrix!$L$1,$A215 - 1,0)="Yes","Connectivity/Communications"," ")</f>
        <v xml:space="preserve"> </v>
      </c>
      <c r="C215" s="46" t="str">
        <f ca="1">IF(OFFSET(Matrix!$L$1,$A215 - 1,0)="Yes",OFFSET(Matrix!$G$1,$A215 - 1,0)," ")</f>
        <v xml:space="preserve"> </v>
      </c>
      <c r="D215" s="47" t="str">
        <f ca="1">IF(OFFSET(Matrix!$L$1,$A215 - 1,0)="Yes",OFFSET(Matrix!$I$1,$A215 - 1,0)," ")</f>
        <v xml:space="preserve"> </v>
      </c>
      <c r="E215" s="16"/>
      <c r="F215" s="16"/>
      <c r="G215" s="16"/>
      <c r="H215" s="16"/>
      <c r="I215" s="16"/>
    </row>
    <row r="216" spans="1:9" x14ac:dyDescent="0.25">
      <c r="A216" s="16">
        <v>67</v>
      </c>
      <c r="B216" s="46" t="str">
        <f ca="1">IF(OFFSET(Matrix!$L$1,$A216 - 1,0)="Yes","Connectivity/Communications"," ")</f>
        <v xml:space="preserve"> </v>
      </c>
      <c r="C216" s="46" t="str">
        <f ca="1">IF(OFFSET(Matrix!$L$1,$A216 - 1,0)="Yes",OFFSET(Matrix!$G$1,$A216 - 1,0)," ")</f>
        <v xml:space="preserve"> </v>
      </c>
      <c r="D216" s="47" t="str">
        <f ca="1">IF(OFFSET(Matrix!$L$1,$A216 - 1,0)="Yes",OFFSET(Matrix!$I$1,$A216 - 1,0)," ")</f>
        <v xml:space="preserve"> </v>
      </c>
      <c r="E216" s="16"/>
      <c r="F216" s="16"/>
      <c r="G216" s="16"/>
      <c r="H216" s="16"/>
      <c r="I216" s="16"/>
    </row>
    <row r="217" spans="1:9" x14ac:dyDescent="0.25">
      <c r="E217"/>
      <c r="F217"/>
      <c r="G217"/>
      <c r="H217"/>
      <c r="I217"/>
    </row>
    <row r="218" spans="1:9" ht="21" x14ac:dyDescent="0.25">
      <c r="C218" s="92" t="s">
        <v>249</v>
      </c>
      <c r="D218" s="92"/>
      <c r="E218" s="92"/>
      <c r="F218" s="92"/>
      <c r="G218" s="92"/>
      <c r="H218" s="92"/>
      <c r="I218" s="92"/>
    </row>
    <row r="219" spans="1:9" x14ac:dyDescent="0.25">
      <c r="A219" s="48"/>
      <c r="B219" s="49"/>
      <c r="C219" s="89" t="s">
        <v>366</v>
      </c>
      <c r="D219" s="90"/>
      <c r="E219" s="89" t="s">
        <v>280</v>
      </c>
      <c r="F219" s="91"/>
      <c r="G219" s="91"/>
      <c r="H219" s="91"/>
      <c r="I219" s="91"/>
    </row>
    <row r="220" spans="1:9" x14ac:dyDescent="0.25">
      <c r="A220" s="44" t="s">
        <v>365</v>
      </c>
      <c r="B220" s="35" t="s">
        <v>225</v>
      </c>
      <c r="C220" s="36" t="s">
        <v>203</v>
      </c>
      <c r="D220" s="37" t="s">
        <v>145</v>
      </c>
      <c r="E220" s="43" t="s">
        <v>278</v>
      </c>
      <c r="F220" s="43" t="s">
        <v>282</v>
      </c>
      <c r="G220" s="43" t="s">
        <v>279</v>
      </c>
      <c r="H220" s="43" t="s">
        <v>283</v>
      </c>
      <c r="I220" s="45" t="s">
        <v>281</v>
      </c>
    </row>
    <row r="221" spans="1:9" ht="30" x14ac:dyDescent="0.25">
      <c r="A221" s="16">
        <v>5</v>
      </c>
      <c r="B221" s="46" t="str">
        <f ca="1">IF(OFFSET(Matrix!$M$1,$A221 - 1,0)="Yes","Cloud or Back-end"," ")</f>
        <v>Cloud or Back-end</v>
      </c>
      <c r="C221" s="46" t="str">
        <f ca="1">IF(OFFSET(Matrix!$M$1,$A221 - 1,0)="Yes",OFFSET(Matrix!$G$1,$A221 - 1,0)," ")</f>
        <v>High</v>
      </c>
      <c r="D221" s="47" t="str">
        <f ca="1">IF(OFFSET(Matrix!$M$1,$A221 - 1,0)="Yes",OFFSET(Matrix!$I$1,$A221 - 1,0)," ")</f>
        <v>AC-030 (Access Control) - The vendor's system shall employ authentication to prevent unauthorized access to telematics systems and data.</v>
      </c>
      <c r="E221" s="16"/>
      <c r="F221" s="16"/>
      <c r="G221" s="16"/>
      <c r="H221" s="16"/>
      <c r="I221" s="16"/>
    </row>
    <row r="222" spans="1:9" ht="45" x14ac:dyDescent="0.25">
      <c r="A222" s="16">
        <v>16</v>
      </c>
      <c r="B222" s="46" t="str">
        <f ca="1">IF(OFFSET(Matrix!$M$1,$A222 - 1,0)="Yes","Cloud or Back-end"," ")</f>
        <v>Cloud or Back-end</v>
      </c>
      <c r="C222" s="46" t="str">
        <f ca="1">IF(OFFSET(Matrix!$M$1,$A222 - 1,0)="Yes",OFFSET(Matrix!$G$1,$A222 - 1,0)," ")</f>
        <v>High</v>
      </c>
      <c r="D222" s="47" t="str">
        <f ca="1">IF(OFFSET(Matrix!$M$1,$A222 - 1,0)="Yes",OFFSET(Matrix!$I$1,$A222 - 1,0)," ")</f>
        <v>CM-020 (Configuration Management) - The vendor’s devices shall have all services used for troubleshooting disabled or properly protected from unauthorized access and use.</v>
      </c>
      <c r="E222" s="16"/>
      <c r="F222" s="16"/>
      <c r="G222" s="16"/>
      <c r="H222" s="16"/>
      <c r="I222" s="16"/>
    </row>
    <row r="223" spans="1:9" ht="30" x14ac:dyDescent="0.25">
      <c r="A223" s="16">
        <v>17</v>
      </c>
      <c r="B223" s="46" t="str">
        <f ca="1">IF(OFFSET(Matrix!$M$1,$A223 - 1,0)="Yes","Cloud or Back-end"," ")</f>
        <v>Cloud or Back-end</v>
      </c>
      <c r="C223" s="46" t="str">
        <f ca="1">IF(OFFSET(Matrix!$M$1,$A223 - 1,0)="Yes",OFFSET(Matrix!$G$1,$A223 - 1,0)," ")</f>
        <v>High</v>
      </c>
      <c r="D223" s="47" t="str">
        <f ca="1">IF(OFFSET(Matrix!$M$1,$A223 - 1,0)="Yes",OFFSET(Matrix!$I$1,$A223 - 1,0)," ")</f>
        <v>CM-030 (Configuration Management) - Vendor ensures that any and all interfaces used for testing or debug are unavailalbe in production builds of the devices</v>
      </c>
      <c r="E223" s="16"/>
      <c r="F223" s="16"/>
      <c r="G223" s="16"/>
      <c r="H223" s="16"/>
      <c r="I223" s="16"/>
    </row>
    <row r="224" spans="1:9" ht="45" x14ac:dyDescent="0.25">
      <c r="A224" s="16">
        <v>21</v>
      </c>
      <c r="B224" s="46" t="str">
        <f ca="1">IF(OFFSET(Matrix!$M$1,$A224 - 1,0)="Yes","Cloud or Back-end"," ")</f>
        <v>Cloud or Back-end</v>
      </c>
      <c r="C224" s="46" t="str">
        <f ca="1">IF(OFFSET(Matrix!$M$1,$A224 - 1,0)="Yes",OFFSET(Matrix!$G$1,$A224 - 1,0)," ")</f>
        <v>High</v>
      </c>
      <c r="D224" s="47" t="str">
        <f ca="1">IF(OFFSET(Matrix!$M$1,$A224 - 1,0)="Yes",OFFSET(Matrix!$I$1,$A224 - 1,0)," ")</f>
        <v>IR-010 (Incidence Response) - The vendor shall have a documented incident response plan (IRP) in place which provides the carriers with a point of contact for components used within their telematics system</v>
      </c>
      <c r="E224" s="16"/>
      <c r="F224" s="16"/>
      <c r="G224" s="16"/>
      <c r="H224" s="16"/>
      <c r="I224" s="16"/>
    </row>
    <row r="225" spans="1:9" ht="45" x14ac:dyDescent="0.25">
      <c r="A225" s="16">
        <v>23</v>
      </c>
      <c r="B225" s="46" t="str">
        <f ca="1">IF(OFFSET(Matrix!$M$1,$A225 - 1,0)="Yes","Cloud or Back-end"," ")</f>
        <v>Cloud or Back-end</v>
      </c>
      <c r="C225" s="46" t="str">
        <f ca="1">IF(OFFSET(Matrix!$M$1,$A225 - 1,0)="Yes",OFFSET(Matrix!$G$1,$A225 - 1,0)," ")</f>
        <v>High</v>
      </c>
      <c r="D225" s="47" t="str">
        <f ca="1">IF(OFFSET(Matrix!$M$1,$A225 - 1,0)="Yes",OFFSET(Matrix!$I$1,$A225 - 1,0)," ")</f>
        <v>M-020 (Maintenance) - The vendor shall have procedures in place to test backup restoration processes of their own systems and their own facilities on at least an annual basis.</v>
      </c>
      <c r="E225" s="16"/>
      <c r="F225" s="16"/>
      <c r="G225" s="16"/>
      <c r="H225" s="16"/>
      <c r="I225" s="16"/>
    </row>
    <row r="226" spans="1:9" ht="45" x14ac:dyDescent="0.25">
      <c r="A226" s="16">
        <v>26</v>
      </c>
      <c r="B226" s="46" t="str">
        <f ca="1">IF(OFFSET(Matrix!$M$1,$A226 - 1,0)="Yes","Cloud or Back-end"," ")</f>
        <v>Cloud or Back-end</v>
      </c>
      <c r="C226" s="46" t="str">
        <f ca="1">IF(OFFSET(Matrix!$M$1,$A226 - 1,0)="Yes",OFFSET(Matrix!$G$1,$A226 - 1,0)," ")</f>
        <v>High</v>
      </c>
      <c r="D226" s="47" t="str">
        <f ca="1">IF(OFFSET(Matrix!$M$1,$A226 - 1,0)="Yes",OFFSET(Matrix!$I$1,$A226 - 1,0)," ")</f>
        <v>P-030 (Planning) - The vendor shall provide interfaces to their backend using the Open Telematics API -- enabling carriers to have failover to other providers to  avoid interruptions due to single point of failure in provider telematics services.</v>
      </c>
      <c r="E226" s="16"/>
      <c r="F226" s="16"/>
      <c r="G226" s="16"/>
      <c r="H226" s="16"/>
      <c r="I226" s="16"/>
    </row>
    <row r="227" spans="1:9" ht="30" x14ac:dyDescent="0.25">
      <c r="A227" s="16">
        <v>30</v>
      </c>
      <c r="B227" s="46" t="str">
        <f ca="1">IF(OFFSET(Matrix!$M$1,$A227 - 1,0)="Yes","Cloud or Back-end"," ")</f>
        <v>Cloud or Back-end</v>
      </c>
      <c r="C227" s="46" t="str">
        <f ca="1">IF(OFFSET(Matrix!$M$1,$A227 - 1,0)="Yes",OFFSET(Matrix!$G$1,$A227 - 1,0)," ")</f>
        <v>High</v>
      </c>
      <c r="D227" s="47" t="str">
        <f ca="1">IF(OFFSET(Matrix!$M$1,$A227 - 1,0)="Yes",OFFSET(Matrix!$I$1,$A227 - 1,0)," ")</f>
        <v>SAA-010 (Security Management) - The vendor shall have an Information Security Management Plan (ISMP)</v>
      </c>
      <c r="E227" s="16"/>
      <c r="F227" s="16"/>
      <c r="G227" s="16"/>
      <c r="H227" s="16"/>
      <c r="I227" s="16"/>
    </row>
    <row r="228" spans="1:9" ht="90" x14ac:dyDescent="0.25">
      <c r="A228" s="16">
        <v>31</v>
      </c>
      <c r="B228" s="46" t="str">
        <f ca="1">IF(OFFSET(Matrix!$M$1,$A228 - 1,0)="Yes","Cloud or Back-end"," ")</f>
        <v>Cloud or Back-end</v>
      </c>
      <c r="C228" s="46" t="str">
        <f ca="1">IF(OFFSET(Matrix!$M$1,$A228 - 1,0)="Yes",OFFSET(Matrix!$G$1,$A228 - 1,0)," ")</f>
        <v>High</v>
      </c>
      <c r="D228" s="47" t="str">
        <f ca="1">IF(OFFSET(Matrix!$M$1,$A228 - 1,0)="Yes",OFFSET(Matrix!$I$1,$A228 - 1,0),"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228" s="16"/>
      <c r="F228" s="16"/>
      <c r="G228" s="16"/>
      <c r="H228" s="16"/>
      <c r="I228" s="16"/>
    </row>
    <row r="229" spans="1:9" ht="45" x14ac:dyDescent="0.25">
      <c r="A229" s="16">
        <v>33</v>
      </c>
      <c r="B229" s="46" t="str">
        <f ca="1">IF(OFFSET(Matrix!$M$1,$A229 - 1,0)="Yes","Cloud or Back-end"," ")</f>
        <v>Cloud or Back-end</v>
      </c>
      <c r="C229" s="46" t="str">
        <f ca="1">IF(OFFSET(Matrix!$M$1,$A229 - 1,0)="Yes",OFFSET(Matrix!$G$1,$A229 - 1,0)," ")</f>
        <v>High</v>
      </c>
      <c r="D229" s="47" t="str">
        <f ca="1">IF(OFFSET(Matrix!$M$1,$A229 - 1,0)="Yes",OFFSET(Matrix!$I$1,$A229 - 1,0)," ")</f>
        <v>SCP-010 (Protecting Communications paths for systems) - Communication paths that traverse outside controlled boundaries must protect confidentiality and integrity of data</v>
      </c>
      <c r="E229" s="16"/>
      <c r="F229" s="16"/>
      <c r="G229" s="16"/>
      <c r="H229" s="16"/>
      <c r="I229" s="16"/>
    </row>
    <row r="230" spans="1:9" ht="105" x14ac:dyDescent="0.25">
      <c r="A230" s="16">
        <v>35</v>
      </c>
      <c r="B230" s="46" t="str">
        <f ca="1">IF(OFFSET(Matrix!$M$1,$A230 - 1,0)="Yes","Cloud or Back-end"," ")</f>
        <v>Cloud or Back-end</v>
      </c>
      <c r="C230" s="46" t="str">
        <f ca="1">IF(OFFSET(Matrix!$M$1,$A230 - 1,0)="Yes",OFFSET(Matrix!$G$1,$A230 - 1,0)," ")</f>
        <v>High</v>
      </c>
      <c r="D230" s="47" t="str">
        <f ca="1">IF(OFFSET(Matrix!$M$1,$A230 - 1,0)="Yes",OFFSET(Matrix!$I$1,$A230 - 1,0),"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230" s="16"/>
      <c r="F230" s="16"/>
      <c r="G230" s="16"/>
      <c r="H230" s="16"/>
      <c r="I230" s="16"/>
    </row>
    <row r="231" spans="1:9" ht="60" x14ac:dyDescent="0.25">
      <c r="A231" s="16">
        <v>38</v>
      </c>
      <c r="B231" s="46" t="str">
        <f ca="1">IF(OFFSET(Matrix!$M$1,$A231 - 1,0)="Yes","Cloud or Back-end"," ")</f>
        <v>Cloud or Back-end</v>
      </c>
      <c r="C231" s="46" t="str">
        <f ca="1">IF(OFFSET(Matrix!$M$1,$A231 - 1,0)="Yes",OFFSET(Matrix!$G$1,$A231 - 1,0)," ")</f>
        <v>High</v>
      </c>
      <c r="D231" s="47" t="str">
        <f ca="1">IF(OFFSET(Matrix!$M$1,$A231 - 1,0)="Yes",OFFSET(Matrix!$I$1,$A231 - 1,0)," ")</f>
        <v>SCP-050 (Protecting Data in the Backend) - All customer-related data logically segmented (e.g. encrypted with segmented keys) such that it is possible to produce all data related to one customer without inadvertently exposing any data of any others</v>
      </c>
      <c r="E231" s="16"/>
      <c r="F231" s="16"/>
      <c r="G231" s="16"/>
      <c r="H231" s="16"/>
      <c r="I231" s="16"/>
    </row>
    <row r="232" spans="1:9" ht="255" x14ac:dyDescent="0.25">
      <c r="A232" s="16">
        <v>40</v>
      </c>
      <c r="B232" s="46" t="str">
        <f ca="1">IF(OFFSET(Matrix!$M$1,$A232 - 1,0)="Yes","Cloud or Back-end"," ")</f>
        <v>Cloud or Back-end</v>
      </c>
      <c r="C232" s="46" t="str">
        <f ca="1">IF(OFFSET(Matrix!$M$1,$A232 - 1,0)="Yes",OFFSET(Matrix!$G$1,$A232 - 1,0)," ")</f>
        <v>High</v>
      </c>
      <c r="D232" s="47" t="str">
        <f ca="1">IF(OFFSET(Matrix!$M$1,$A232 - 1,0)="Yes",OFFSET(Matrix!$I$1,$A232 - 1,0),"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232" s="16"/>
      <c r="F232" s="16"/>
      <c r="G232" s="16"/>
      <c r="H232" s="16"/>
      <c r="I232" s="16"/>
    </row>
    <row r="233" spans="1:9" ht="60" x14ac:dyDescent="0.25">
      <c r="A233" s="16">
        <v>43</v>
      </c>
      <c r="B233" s="46" t="str">
        <f ca="1">IF(OFFSET(Matrix!$M$1,$A233 - 1,0)="Yes","Cloud or Back-end"," ")</f>
        <v>Cloud or Back-end</v>
      </c>
      <c r="C233" s="46" t="str">
        <f ca="1">IF(OFFSET(Matrix!$M$1,$A233 - 1,0)="Yes",OFFSET(Matrix!$G$1,$A233 - 1,0)," ")</f>
        <v>High</v>
      </c>
      <c r="D233" s="47" t="str">
        <f ca="1">IF(OFFSET(Matrix!$M$1,$A233 - 1,0)="Yes",OFFSET(Matrix!$I$1,$A233 - 1,0)," ")</f>
        <v>SCP-110 (System and Communication Protocols) - The vendor’s system shall provide a means to download unstructured customer data in an industry-standard format (Open Telematics API). This download will occur over secured communication protocols.</v>
      </c>
      <c r="E233" s="16"/>
      <c r="F233" s="16"/>
      <c r="G233" s="16"/>
      <c r="H233" s="16"/>
      <c r="I233" s="16"/>
    </row>
    <row r="234" spans="1:9" ht="75" x14ac:dyDescent="0.25">
      <c r="A234" s="16">
        <v>46</v>
      </c>
      <c r="B234" s="46" t="str">
        <f ca="1">IF(OFFSET(Matrix!$M$1,$A234 - 1,0)="Yes","Cloud or Back-end"," ")</f>
        <v>Cloud or Back-end</v>
      </c>
      <c r="C234" s="46" t="str">
        <f ca="1">IF(OFFSET(Matrix!$M$1,$A234 - 1,0)="Yes",OFFSET(Matrix!$G$1,$A234 - 1,0)," ")</f>
        <v>High</v>
      </c>
      <c r="D234" s="47" t="str">
        <f ca="1">IF(OFFSET(Matrix!$M$1,$A234 - 1,0)="Yes",OFFSET(Matrix!$I$1,$A234 - 1,0),"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234" s="16"/>
      <c r="F234" s="16"/>
      <c r="G234" s="16"/>
      <c r="H234" s="16"/>
      <c r="I234" s="16"/>
    </row>
    <row r="235" spans="1:9" ht="60" x14ac:dyDescent="0.25">
      <c r="A235" s="16">
        <v>53</v>
      </c>
      <c r="B235" s="46" t="str">
        <f ca="1">IF(OFFSET(Matrix!$M$1,$A235 - 1,0)="Yes","Cloud or Back-end"," ")</f>
        <v>Cloud or Back-end</v>
      </c>
      <c r="C235" s="46" t="str">
        <f ca="1">IF(OFFSET(Matrix!$M$1,$A235 - 1,0)="Yes",OFFSET(Matrix!$G$1,$A235 - 1,0)," ")</f>
        <v>High</v>
      </c>
      <c r="D235" s="47" t="str">
        <f ca="1">IF(OFFSET(Matrix!$M$1,$A235 - 1,0)="Yes",OFFSET(Matrix!$I$1,$A235 - 1,0),"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235" s="16"/>
      <c r="F235" s="16"/>
      <c r="G235" s="16"/>
      <c r="H235" s="16"/>
      <c r="I235" s="16"/>
    </row>
    <row r="236" spans="1:9" ht="30" x14ac:dyDescent="0.25">
      <c r="A236" s="16">
        <v>58</v>
      </c>
      <c r="B236" s="46" t="str">
        <f ca="1">IF(OFFSET(Matrix!$M$1,$A236 - 1,0)="Yes","Cloud or Back-end"," ")</f>
        <v>Cloud or Back-end</v>
      </c>
      <c r="C236" s="46" t="str">
        <f ca="1">IF(OFFSET(Matrix!$M$1,$A236 - 1,0)="Yes",OFFSET(Matrix!$G$1,$A236 - 1,0)," ")</f>
        <v>High</v>
      </c>
      <c r="D236" s="47" t="str">
        <f ca="1">IF(OFFSET(Matrix!$M$1,$A236 - 1,0)="Yes",OFFSET(Matrix!$I$1,$A236 - 1,0)," ")</f>
        <v>SII-100 (Incident Response) - The vendor must monitor information systems for attack and unauthorized access including employing automated analysis tools</v>
      </c>
      <c r="E236" s="16"/>
      <c r="F236" s="16"/>
      <c r="G236" s="16"/>
      <c r="H236" s="16"/>
      <c r="I236" s="16"/>
    </row>
    <row r="237" spans="1:9" ht="30" x14ac:dyDescent="0.25">
      <c r="A237" s="16">
        <v>2</v>
      </c>
      <c r="B237" s="16" t="str">
        <f ca="1">IF(OFFSET(Matrix!$M$1,$A237 - 1,0)="Yes","Cloud or Back-end"," ")</f>
        <v>Cloud or Back-end</v>
      </c>
      <c r="C237" s="16" t="str">
        <f ca="1">IF(OFFSET(Matrix!$M$1,$A237 - 1,0)="Yes",OFFSET(Matrix!$G$1,$A237 - 1,0)," ")</f>
        <v>Medium</v>
      </c>
      <c r="D237" s="16" t="str">
        <f ca="1">IF(OFFSET(Matrix!$M$1,$A237 - 1,0)="Yes",OFFSET(Matrix!$I$1,$A237 - 1,0)," ")</f>
        <v>AA-010 (Audit and Accountability) - The vendor's system shall record event and system logs</v>
      </c>
      <c r="E237" s="16"/>
      <c r="F237" s="16"/>
      <c r="G237" s="16"/>
      <c r="H237" s="16"/>
      <c r="I237" s="16"/>
    </row>
    <row r="238" spans="1:9" ht="90" x14ac:dyDescent="0.25">
      <c r="A238" s="16">
        <v>3</v>
      </c>
      <c r="B238" s="46" t="str">
        <f ca="1">IF(OFFSET(Matrix!$M$1,$A238 - 1,0)="Yes","Cloud or Back-end"," ")</f>
        <v>Cloud or Back-end</v>
      </c>
      <c r="C238" s="46" t="str">
        <f ca="1">IF(OFFSET(Matrix!$M$1,$A238 - 1,0)="Yes",OFFSET(Matrix!$G$1,$A238 - 1,0)," ")</f>
        <v>Medium</v>
      </c>
      <c r="D238" s="47" t="str">
        <f ca="1">IF(OFFSET(Matrix!$M$1,$A238 - 1,0)="Yes",OFFSET(Matrix!$I$1,$A238 - 1,0),"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E238" s="16"/>
      <c r="F238" s="16"/>
      <c r="G238" s="16"/>
      <c r="H238" s="16"/>
      <c r="I238" s="16"/>
    </row>
    <row r="239" spans="1:9" ht="45" x14ac:dyDescent="0.25">
      <c r="A239" s="16">
        <v>6</v>
      </c>
      <c r="B239" s="46" t="str">
        <f ca="1">IF(OFFSET(Matrix!$M$1,$A239 - 1,0)="Yes","Cloud or Back-end"," ")</f>
        <v>Cloud or Back-end</v>
      </c>
      <c r="C239" s="46" t="str">
        <f ca="1">IF(OFFSET(Matrix!$M$1,$A239 - 1,0)="Yes",OFFSET(Matrix!$G$1,$A239 - 1,0)," ")</f>
        <v>Medium</v>
      </c>
      <c r="D239" s="47" t="str">
        <f ca="1">IF(OFFSET(Matrix!$M$1,$A239 - 1,0)="Yes",OFFSET(Matrix!$I$1,$A239 - 1,0)," ")</f>
        <v>AC-040 (Access Control) - The vendor shall identify all instances where the telematics system includes actions that cannot support access authentication and/or execute with elevated privileges</v>
      </c>
      <c r="E239" s="16"/>
      <c r="F239" s="16"/>
      <c r="G239" s="16"/>
      <c r="H239" s="16"/>
      <c r="I239" s="16"/>
    </row>
    <row r="240" spans="1:9" ht="30" x14ac:dyDescent="0.25">
      <c r="A240" s="16">
        <v>7</v>
      </c>
      <c r="B240" s="46" t="str">
        <f ca="1">IF(OFFSET(Matrix!$M$1,$A240 - 1,0)="Yes","Cloud or Back-end"," ")</f>
        <v>Cloud or Back-end</v>
      </c>
      <c r="C240" s="46" t="str">
        <f ca="1">IF(OFFSET(Matrix!$M$1,$A240 - 1,0)="Yes",OFFSET(Matrix!$G$1,$A240 - 1,0)," ")</f>
        <v>Medium</v>
      </c>
      <c r="D240" s="47" t="str">
        <f ca="1">IF(OFFSET(Matrix!$M$1,$A240 - 1,0)="Yes",OFFSET(Matrix!$I$1,$A240 - 1,0)," ")</f>
        <v>AC-041 (Access Control) - Identifying information about the connected devices will not be made available without authentication first.</v>
      </c>
      <c r="E240" s="16"/>
      <c r="F240" s="16"/>
      <c r="G240" s="16"/>
      <c r="H240" s="16"/>
      <c r="I240" s="16"/>
    </row>
    <row r="241" spans="1:9" ht="30" x14ac:dyDescent="0.25">
      <c r="A241" s="16">
        <v>8</v>
      </c>
      <c r="B241" s="46" t="str">
        <f ca="1">IF(OFFSET(Matrix!$M$1,$A241 - 1,0)="Yes","Cloud or Back-end"," ")</f>
        <v>Cloud or Back-end</v>
      </c>
      <c r="C241" s="46" t="str">
        <f ca="1">IF(OFFSET(Matrix!$M$1,$A241 - 1,0)="Yes",OFFSET(Matrix!$G$1,$A241 - 1,0)," ")</f>
        <v>Medium</v>
      </c>
      <c r="D241" s="47" t="str">
        <f ca="1">IF(OFFSET(Matrix!$M$1,$A241 - 1,0)="Yes",OFFSET(Matrix!$I$1,$A241 - 1,0)," ")</f>
        <v>AC-050 (Access Control) - All remote access methods and possible remote actions to/on telematics system shall be documented.</v>
      </c>
      <c r="E241" s="16"/>
      <c r="F241" s="16"/>
      <c r="G241" s="16"/>
      <c r="H241" s="16"/>
      <c r="I241" s="16"/>
    </row>
    <row r="242" spans="1:9" ht="30" x14ac:dyDescent="0.25">
      <c r="A242" s="16">
        <v>13</v>
      </c>
      <c r="B242" s="46" t="str">
        <f ca="1">IF(OFFSET(Matrix!$M$1,$A242 - 1,0)="Yes","Cloud or Back-end"," ")</f>
        <v>Cloud or Back-end</v>
      </c>
      <c r="C242" s="46" t="str">
        <f ca="1">IF(OFFSET(Matrix!$M$1,$A242 - 1,0)="Yes",OFFSET(Matrix!$G$1,$A242 - 1,0)," ")</f>
        <v>Medium</v>
      </c>
      <c r="D242" s="47" t="str">
        <f ca="1">IF(OFFSET(Matrix!$M$1,$A242 - 1,0)="Yes",OFFSET(Matrix!$I$1,$A242 - 1,0)," ")</f>
        <v>AC-070 (Identification and Authentication) - Authentication attempts to the vendor’s devices and backends shall be rate-limited to an industry accepted rate.</v>
      </c>
      <c r="E242" s="16"/>
      <c r="F242" s="16"/>
      <c r="G242" s="16"/>
      <c r="H242" s="16"/>
      <c r="I242" s="16"/>
    </row>
    <row r="243" spans="1:9" ht="45" x14ac:dyDescent="0.25">
      <c r="A243" s="16">
        <v>18</v>
      </c>
      <c r="B243" s="46" t="str">
        <f ca="1">IF(OFFSET(Matrix!$M$1,$A243 - 1,0)="Yes","Cloud or Back-end"," ")</f>
        <v>Cloud or Back-end</v>
      </c>
      <c r="C243" s="46" t="str">
        <f ca="1">IF(OFFSET(Matrix!$M$1,$A243 - 1,0)="Yes",OFFSET(Matrix!$G$1,$A243 - 1,0)," ")</f>
        <v>Medium</v>
      </c>
      <c r="D243" s="47" t="str">
        <f ca="1">IF(OFFSET(Matrix!$M$1,$A243 - 1,0)="Yes",OFFSET(Matrix!$I$1,$A243 - 1,0)," ")</f>
        <v>IA-010 (Identification and Authentication) - All remote hosts of the vendor's system shall be configured to uniquely identify and authenticate all other remote hosts of the system and/or any other interfacing systems.</v>
      </c>
      <c r="E243" s="16"/>
      <c r="F243" s="16"/>
      <c r="G243" s="16"/>
      <c r="H243" s="16"/>
      <c r="I243" s="16"/>
    </row>
    <row r="244" spans="1:9" ht="45" x14ac:dyDescent="0.25">
      <c r="A244" s="16">
        <v>20</v>
      </c>
      <c r="B244" s="46" t="str">
        <f ca="1">IF(OFFSET(Matrix!$M$1,$A244 - 1,0)="Yes","Cloud or Back-end"," ")</f>
        <v>Cloud or Back-end</v>
      </c>
      <c r="C244" s="46" t="str">
        <f ca="1">IF(OFFSET(Matrix!$M$1,$A244 - 1,0)="Yes",OFFSET(Matrix!$G$1,$A244 - 1,0)," ")</f>
        <v>Medium</v>
      </c>
      <c r="D244" s="47" t="str">
        <f ca="1">IF(OFFSET(Matrix!$M$1,$A244 - 1,0)="Yes",OFFSET(Matrix!$I$1,$A244 - 1,0)," ")</f>
        <v>IA-030 (Identification and Authentication) - Cryptographic modules used in the vendors system shall be compliant with Federal Information Processing Standards (FIPS) 140-2: Level 1.</v>
      </c>
      <c r="E244" s="16"/>
      <c r="F244" s="16"/>
      <c r="G244" s="16"/>
      <c r="H244" s="16"/>
      <c r="I244" s="16"/>
    </row>
    <row r="245" spans="1:9" ht="60" x14ac:dyDescent="0.25">
      <c r="A245" s="16">
        <v>22</v>
      </c>
      <c r="B245" s="46" t="str">
        <f ca="1">IF(OFFSET(Matrix!$M$1,$A245 - 1,0)="Yes","Cloud or Back-end"," ")</f>
        <v>Cloud or Back-end</v>
      </c>
      <c r="C245" s="46" t="str">
        <f ca="1">IF(OFFSET(Matrix!$M$1,$A245 - 1,0)="Yes",OFFSET(Matrix!$G$1,$A245 - 1,0)," ")</f>
        <v>Medium</v>
      </c>
      <c r="D245" s="47" t="str">
        <f ca="1">IF(OFFSET(Matrix!$M$1,$A245 - 1,0)="Yes",OFFSET(Matrix!$I$1,$A245 - 1,0)," ")</f>
        <v>M-010 (Maintenance) - The vendor shall have procedures in place to ensure that components outside of the carrier’s direct control are not updated or modified without prior coordination and approval by an organization-defined individual or role</v>
      </c>
      <c r="E245" s="16"/>
      <c r="F245" s="16"/>
      <c r="G245" s="16"/>
      <c r="H245" s="16"/>
      <c r="I245" s="16"/>
    </row>
    <row r="246" spans="1:9" ht="45" x14ac:dyDescent="0.25">
      <c r="A246" s="16">
        <v>24</v>
      </c>
      <c r="B246" s="46" t="str">
        <f ca="1">IF(OFFSET(Matrix!$M$1,$A246 - 1,0)="Yes","Cloud or Back-end"," ")</f>
        <v>Cloud or Back-end</v>
      </c>
      <c r="C246" s="46" t="str">
        <f ca="1">IF(OFFSET(Matrix!$M$1,$A246 - 1,0)="Yes",OFFSET(Matrix!$G$1,$A246 - 1,0)," ")</f>
        <v>Medium</v>
      </c>
      <c r="D246" s="47" t="str">
        <f ca="1">IF(OFFSET(Matrix!$M$1,$A246 - 1,0)="Yes",OFFSET(Matrix!$I$1,$A246 - 1,0)," ")</f>
        <v>P-010 (Planning) - The vendor shall have a System Security Plan (SSP) which details a clear and concise understanding of authorization boundaries of your telematics system;</v>
      </c>
      <c r="E246" s="16"/>
      <c r="F246" s="16"/>
      <c r="G246" s="16"/>
      <c r="H246" s="16"/>
      <c r="I246" s="16"/>
    </row>
    <row r="247" spans="1:9" ht="30" x14ac:dyDescent="0.25">
      <c r="A247" s="16">
        <v>25</v>
      </c>
      <c r="B247" s="46" t="str">
        <f ca="1">IF(OFFSET(Matrix!$M$1,$A247 - 1,0)="Yes","Cloud or Back-end"," ")</f>
        <v>Cloud or Back-end</v>
      </c>
      <c r="C247" s="46" t="str">
        <f ca="1">IF(OFFSET(Matrix!$M$1,$A247 - 1,0)="Yes",OFFSET(Matrix!$G$1,$A247 - 1,0)," ")</f>
        <v>Medium</v>
      </c>
      <c r="D247" s="47" t="str">
        <f ca="1">IF(OFFSET(Matrix!$M$1,$A247 - 1,0)="Yes",OFFSET(Matrix!$I$1,$A247 - 1,0)," ")</f>
        <v xml:space="preserve">P-020 (Planning) - The vendor shall have a documented Information Security Architecture (ISA) for the telematics system.  </v>
      </c>
      <c r="E247" s="16"/>
      <c r="F247" s="16"/>
      <c r="G247" s="16"/>
      <c r="H247" s="16"/>
      <c r="I247" s="16"/>
    </row>
    <row r="248" spans="1:9" ht="60" x14ac:dyDescent="0.25">
      <c r="A248" s="16">
        <v>27</v>
      </c>
      <c r="B248" s="46" t="str">
        <f ca="1">IF(OFFSET(Matrix!$M$1,$A248 - 1,0)="Yes","Cloud or Back-end"," ")</f>
        <v>Cloud or Back-end</v>
      </c>
      <c r="C248" s="46" t="str">
        <f ca="1">IF(OFFSET(Matrix!$M$1,$A248 - 1,0)="Yes",OFFSET(Matrix!$G$1,$A248 - 1,0)," ")</f>
        <v>Medium</v>
      </c>
      <c r="D248" s="47" t="str">
        <f ca="1">IF(OFFSET(Matrix!$M$1,$A248 - 1,0)="Yes",OFFSET(Matrix!$I$1,$A248 - 1,0)," ")</f>
        <v>PS-010 (Personnel Security) - The vendor shall have personnel security policies &amp; procedures, position risk categorization, personnel screening, personnel termination, personnel transfer, access agreements &amp; third party personnel security.</v>
      </c>
      <c r="E248" s="16"/>
      <c r="F248" s="16"/>
      <c r="G248" s="16"/>
      <c r="H248" s="16"/>
      <c r="I248" s="16"/>
    </row>
    <row r="249" spans="1:9" ht="75" x14ac:dyDescent="0.25">
      <c r="A249" s="16">
        <v>28</v>
      </c>
      <c r="B249" s="46" t="str">
        <f ca="1">IF(OFFSET(Matrix!$M$1,$A249 - 1,0)="Yes","Cloud or Back-end"," ")</f>
        <v>Cloud or Back-end</v>
      </c>
      <c r="C249" s="46" t="str">
        <f ca="1">IF(OFFSET(Matrix!$M$1,$A249 - 1,0)="Yes",OFFSET(Matrix!$G$1,$A249 - 1,0)," ")</f>
        <v>Medium</v>
      </c>
      <c r="D249" s="47" t="str">
        <f ca="1">IF(OFFSET(Matrix!$M$1,$A249 - 1,0)="Yes",OFFSET(Matrix!$I$1,$A249 - 1,0),"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249" s="16"/>
      <c r="F249" s="16"/>
      <c r="G249" s="16"/>
      <c r="H249" s="16"/>
      <c r="I249" s="16"/>
    </row>
    <row r="250" spans="1:9" ht="30" x14ac:dyDescent="0.25">
      <c r="A250" s="16">
        <v>29</v>
      </c>
      <c r="B250" s="46" t="str">
        <f ca="1">IF(OFFSET(Matrix!$M$1,$A250 - 1,0)="Yes","Cloud or Back-end"," ")</f>
        <v>Cloud or Back-end</v>
      </c>
      <c r="C250" s="46" t="str">
        <f ca="1">IF(OFFSET(Matrix!$M$1,$A250 - 1,0)="Yes",OFFSET(Matrix!$G$1,$A250 - 1,0)," ")</f>
        <v>Medium</v>
      </c>
      <c r="D250" s="47" t="str">
        <f ca="1">IF(OFFSET(Matrix!$M$1,$A250 - 1,0)="Yes",OFFSET(Matrix!$I$1,$A250 - 1,0)," ")</f>
        <v>RA-020 (Risk Assessment) - The vendor shall use the results of risk assessments to influence systems development and processes.</v>
      </c>
      <c r="E250" s="16"/>
      <c r="F250" s="16"/>
      <c r="G250" s="16"/>
      <c r="H250" s="16"/>
      <c r="I250" s="16"/>
    </row>
    <row r="251" spans="1:9" ht="75" x14ac:dyDescent="0.25">
      <c r="A251" s="16">
        <v>32</v>
      </c>
      <c r="B251" s="46" t="str">
        <f ca="1">IF(OFFSET(Matrix!$M$1,$A251 - 1,0)="Yes","Cloud or Back-end"," ")</f>
        <v>Cloud or Back-end</v>
      </c>
      <c r="C251" s="46" t="str">
        <f ca="1">IF(OFFSET(Matrix!$M$1,$A251 - 1,0)="Yes",OFFSET(Matrix!$G$1,$A251 - 1,0)," ")</f>
        <v>Medium</v>
      </c>
      <c r="D251" s="47" t="str">
        <f ca="1">IF(OFFSET(Matrix!$M$1,$A251 - 1,0)="Yes",OFFSET(Matrix!$I$1,$A251 - 1,0),"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E251" s="16"/>
      <c r="F251" s="16"/>
      <c r="G251" s="16"/>
      <c r="H251" s="16"/>
      <c r="I251" s="16"/>
    </row>
    <row r="252" spans="1:9" ht="45" x14ac:dyDescent="0.25">
      <c r="A252" s="16">
        <v>34</v>
      </c>
      <c r="B252" s="46" t="str">
        <f ca="1">IF(OFFSET(Matrix!$M$1,$A252 - 1,0)="Yes","Cloud or Back-end"," ")</f>
        <v>Cloud or Back-end</v>
      </c>
      <c r="C252" s="46" t="str">
        <f ca="1">IF(OFFSET(Matrix!$M$1,$A252 - 1,0)="Yes",OFFSET(Matrix!$G$1,$A252 - 1,0)," ")</f>
        <v>Medium</v>
      </c>
      <c r="D252" s="47" t="str">
        <f ca="1">IF(OFFSET(Matrix!$M$1,$A252 - 1,0)="Yes",OFFSET(Matrix!$I$1,$A252 - 1,0)," ")</f>
        <v>SCP-011 (Protecting Communication paths for systems) - Communication path cryptographic protections must not use identities, keys or shared secrets which are common across multiple deployed devices</v>
      </c>
      <c r="E252" s="16"/>
      <c r="F252" s="16"/>
      <c r="G252" s="16"/>
      <c r="H252" s="16"/>
      <c r="I252" s="16"/>
    </row>
    <row r="253" spans="1:9" ht="90" x14ac:dyDescent="0.25">
      <c r="A253" s="16">
        <v>36</v>
      </c>
      <c r="B253" s="46" t="str">
        <f ca="1">IF(OFFSET(Matrix!$M$1,$A253 - 1,0)="Yes","Cloud or Back-end"," ")</f>
        <v>Cloud or Back-end</v>
      </c>
      <c r="C253" s="46" t="str">
        <f ca="1">IF(OFFSET(Matrix!$M$1,$A253 - 1,0)="Yes",OFFSET(Matrix!$G$1,$A253 - 1,0)," ")</f>
        <v>Medium</v>
      </c>
      <c r="D253" s="47" t="str">
        <f ca="1">IF(OFFSET(Matrix!$M$1,$A253 - 1,0)="Yes",OFFSET(Matrix!$I$1,$A253 - 1,0),"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E253" s="16"/>
      <c r="F253" s="16"/>
      <c r="G253" s="16"/>
      <c r="H253" s="16"/>
      <c r="I253" s="16"/>
    </row>
    <row r="254" spans="1:9" ht="180" x14ac:dyDescent="0.25">
      <c r="A254" s="16">
        <v>37</v>
      </c>
      <c r="B254" s="46" t="str">
        <f ca="1">IF(OFFSET(Matrix!$M$1,$A254 - 1,0)="Yes","Cloud or Back-end"," ")</f>
        <v>Cloud or Back-end</v>
      </c>
      <c r="C254" s="46" t="str">
        <f ca="1">IF(OFFSET(Matrix!$M$1,$A254 - 1,0)="Yes",OFFSET(Matrix!$G$1,$A254 - 1,0)," ")</f>
        <v>Medium</v>
      </c>
      <c r="D254" s="47" t="str">
        <f ca="1">IF(OFFSET(Matrix!$M$1,$A254 - 1,0)="Yes",OFFSET(Matrix!$I$1,$A254 - 1,0),"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E254" s="16"/>
      <c r="F254" s="16"/>
      <c r="G254" s="16"/>
      <c r="H254" s="16"/>
      <c r="I254" s="16"/>
    </row>
    <row r="255" spans="1:9" ht="45" x14ac:dyDescent="0.25">
      <c r="A255" s="16">
        <v>41</v>
      </c>
      <c r="B255" s="46" t="str">
        <f ca="1">IF(OFFSET(Matrix!$M$1,$A255 - 1,0)="Yes","Cloud or Back-end"," ")</f>
        <v>Cloud or Back-end</v>
      </c>
      <c r="C255" s="46" t="str">
        <f ca="1">IF(OFFSET(Matrix!$M$1,$A255 - 1,0)="Yes",OFFSET(Matrix!$G$1,$A255 - 1,0)," ")</f>
        <v>Medium</v>
      </c>
      <c r="D255" s="47" t="str">
        <f ca="1">IF(OFFSET(Matrix!$M$1,$A255 - 1,0)="Yes",OFFSET(Matrix!$I$1,$A255 - 1,0)," ")</f>
        <v>SCP-091 (System and Communication Protocols) - The vendor shall implement checks for expired certificates and ensure the ability to remove any given root certificate authority from their systems and devices PKI implementations.</v>
      </c>
      <c r="E255" s="16"/>
      <c r="F255" s="16"/>
      <c r="G255" s="16"/>
      <c r="H255" s="16"/>
      <c r="I255" s="16"/>
    </row>
    <row r="256" spans="1:9" ht="45" x14ac:dyDescent="0.25">
      <c r="A256" s="16">
        <v>44</v>
      </c>
      <c r="B256" s="46" t="str">
        <f ca="1">IF(OFFSET(Matrix!$M$1,$A256 - 1,0)="Yes","Cloud or Back-end"," ")</f>
        <v>Cloud or Back-end</v>
      </c>
      <c r="C256" s="46" t="str">
        <f ca="1">IF(OFFSET(Matrix!$M$1,$A256 - 1,0)="Yes",OFFSET(Matrix!$G$1,$A256 - 1,0)," ")</f>
        <v>Medium</v>
      </c>
      <c r="D256" s="47" t="str">
        <f ca="1">IF(OFFSET(Matrix!$M$1,$A256 - 1,0)="Yes",OFFSET(Matrix!$I$1,$A256 - 1,0)," ")</f>
        <v>SCP-120 (Unique API Keys and API Passwords) - The vendor’s software shall not contain any credentials that are shared among other copies of software; e.g. the software cannot contain hardcoded API keys or API passwords</v>
      </c>
      <c r="E256" s="16"/>
      <c r="F256" s="16"/>
      <c r="G256" s="16"/>
      <c r="H256" s="16"/>
      <c r="I256" s="16"/>
    </row>
    <row r="257" spans="1:9" ht="30" x14ac:dyDescent="0.25">
      <c r="A257" s="16">
        <v>45</v>
      </c>
      <c r="B257" s="46" t="str">
        <f ca="1">IF(OFFSET(Matrix!$M$1,$A257 - 1,0)="Yes","Cloud or Back-end"," ")</f>
        <v>Cloud or Back-end</v>
      </c>
      <c r="C257" s="46" t="str">
        <f ca="1">IF(OFFSET(Matrix!$M$1,$A257 - 1,0)="Yes",OFFSET(Matrix!$G$1,$A257 - 1,0)," ")</f>
        <v>Medium</v>
      </c>
      <c r="D257" s="47" t="str">
        <f ca="1">IF(OFFSET(Matrix!$M$1,$A257 - 1,0)="Yes",OFFSET(Matrix!$I$1,$A257 - 1,0)," ")</f>
        <v>SCP-130 (System and Communication Protocols) - The vendor shall follow best practices for securing celular or satellite interfaces.</v>
      </c>
      <c r="E257" s="16"/>
      <c r="F257" s="16"/>
      <c r="G257" s="16"/>
      <c r="H257" s="16"/>
      <c r="I257" s="16"/>
    </row>
    <row r="258" spans="1:9" ht="60" x14ac:dyDescent="0.25">
      <c r="A258" s="16">
        <v>47</v>
      </c>
      <c r="B258" s="46" t="str">
        <f ca="1">IF(OFFSET(Matrix!$M$1,$A258 - 1,0)="Yes","Cloud or Back-end"," ")</f>
        <v>Cloud or Back-end</v>
      </c>
      <c r="C258" s="46" t="str">
        <f ca="1">IF(OFFSET(Matrix!$M$1,$A258 - 1,0)="Yes",OFFSET(Matrix!$G$1,$A258 - 1,0)," ")</f>
        <v>Medium</v>
      </c>
      <c r="D258" s="47" t="str">
        <f ca="1">IF(OFFSET(Matrix!$M$1,$A258 - 1,0)="Yes",OFFSET(Matrix!$I$1,$A258 - 1,0)," ")</f>
        <v>SII-011 (Protecting Firmware on Devices) - The vendor shall implement/deploy secure over the air update systems including assurances of integrity&amp;authenticity. Also rollback protections and a means of denying the use of old potentially compromised signing keys.</v>
      </c>
      <c r="E258" s="16"/>
      <c r="F258" s="16"/>
      <c r="G258" s="16"/>
      <c r="H258" s="16"/>
      <c r="I258" s="16"/>
    </row>
    <row r="259" spans="1:9" ht="75" x14ac:dyDescent="0.25">
      <c r="A259" s="16">
        <v>48</v>
      </c>
      <c r="B259" s="46" t="str">
        <f ca="1">IF(OFFSET(Matrix!$M$1,$A259 - 1,0)="Yes","Cloud or Back-end"," ")</f>
        <v>Cloud or Back-end</v>
      </c>
      <c r="C259" s="46" t="str">
        <f ca="1">IF(OFFSET(Matrix!$M$1,$A259 - 1,0)="Yes",OFFSET(Matrix!$G$1,$A259 - 1,0)," ")</f>
        <v>Medium</v>
      </c>
      <c r="D259" s="47" t="str">
        <f ca="1">IF(OFFSET(Matrix!$M$1,$A259 - 1,0)="Yes",OFFSET(Matrix!$I$1,$A259 - 1,0),"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259" s="16"/>
      <c r="F259" s="16"/>
      <c r="G259" s="16"/>
      <c r="H259" s="16"/>
      <c r="I259" s="16"/>
    </row>
    <row r="260" spans="1:9" ht="165" x14ac:dyDescent="0.25">
      <c r="A260" s="16">
        <v>49</v>
      </c>
      <c r="B260" s="46" t="str">
        <f ca="1">IF(OFFSET(Matrix!$M$1,$A260 - 1,0)="Yes","Cloud or Back-end"," ")</f>
        <v>Cloud or Back-end</v>
      </c>
      <c r="C260" s="46" t="str">
        <f ca="1">IF(OFFSET(Matrix!$M$1,$A260 - 1,0)="Yes",OFFSET(Matrix!$G$1,$A260 - 1,0)," ")</f>
        <v>Medium</v>
      </c>
      <c r="D260" s="47" t="str">
        <f ca="1">IF(OFFSET(Matrix!$M$1,$A260 - 1,0)="Yes",OFFSET(Matrix!$I$1,$A260 - 1,0),"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260" s="16"/>
      <c r="F260" s="16"/>
      <c r="G260" s="16"/>
      <c r="H260" s="16"/>
      <c r="I260" s="16"/>
    </row>
    <row r="261" spans="1:9" ht="60" x14ac:dyDescent="0.25">
      <c r="A261" s="16">
        <v>54</v>
      </c>
      <c r="B261" s="46" t="str">
        <f ca="1">IF(OFFSET(Matrix!$M$1,$A261 - 1,0)="Yes","Cloud or Back-end"," ")</f>
        <v>Cloud or Back-end</v>
      </c>
      <c r="C261" s="46" t="str">
        <f ca="1">IF(OFFSET(Matrix!$M$1,$A261 - 1,0)="Yes",OFFSET(Matrix!$G$1,$A261 - 1,0)," ")</f>
        <v>Medium</v>
      </c>
      <c r="D261" s="47" t="str">
        <f ca="1">IF(OFFSET(Matrix!$M$1,$A261 - 1,0)="Yes",OFFSET(Matrix!$I$1,$A261 - 1,0)," ")</f>
        <v>SII-071 (Protecting Firmware on Devices) - The vendor shall use the techniques of sanitizing/filtering inputs, segmenting memory spaces of input parsers from other execution and/or using provably correct or memory safe languages for input processing.</v>
      </c>
      <c r="E261" s="16"/>
      <c r="F261" s="16"/>
      <c r="G261" s="16"/>
      <c r="H261" s="16"/>
      <c r="I261" s="16"/>
    </row>
    <row r="262" spans="1:9" ht="30" x14ac:dyDescent="0.25">
      <c r="A262" s="16">
        <v>55</v>
      </c>
      <c r="B262" s="46" t="str">
        <f ca="1">IF(OFFSET(Matrix!$M$1,$A262 - 1,0)="Yes","Cloud or Back-end"," ")</f>
        <v>Cloud or Back-end</v>
      </c>
      <c r="C262" s="46" t="str">
        <f ca="1">IF(OFFSET(Matrix!$M$1,$A262 - 1,0)="Yes",OFFSET(Matrix!$G$1,$A262 - 1,0)," ")</f>
        <v>Medium</v>
      </c>
      <c r="D262" s="47" t="str">
        <f ca="1">IF(OFFSET(Matrix!$M$1,$A262 - 1,0)="Yes",OFFSET(Matrix!$I$1,$A262 - 1,0)," ")</f>
        <v>SII-080 (Protecting Firmware on Devices) - The vendor shall design security components that fail-secure to protect integrity of systems and data.</v>
      </c>
      <c r="E262" s="16"/>
      <c r="F262" s="16"/>
      <c r="G262" s="16"/>
      <c r="H262" s="16"/>
      <c r="I262" s="16"/>
    </row>
    <row r="263" spans="1:9" ht="105" x14ac:dyDescent="0.25">
      <c r="A263" s="16">
        <v>57</v>
      </c>
      <c r="B263" s="46" t="str">
        <f ca="1">IF(OFFSET(Matrix!$M$1,$A263 - 1,0)="Yes","Cloud or Back-end"," ")</f>
        <v>Cloud or Back-end</v>
      </c>
      <c r="C263" s="46" t="str">
        <f ca="1">IF(OFFSET(Matrix!$M$1,$A263 - 1,0)="Yes",OFFSET(Matrix!$G$1,$A263 - 1,0)," ")</f>
        <v>Medium</v>
      </c>
      <c r="D263" s="47" t="str">
        <f ca="1">IF(OFFSET(Matrix!$M$1,$A263 - 1,0)="Yes",OFFSET(Matrix!$I$1,$A263 - 1,0),"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63" s="16"/>
      <c r="F263" s="16"/>
      <c r="G263" s="16"/>
      <c r="H263" s="16"/>
      <c r="I263" s="16"/>
    </row>
    <row r="264" spans="1:9" ht="90" x14ac:dyDescent="0.25">
      <c r="A264" s="16">
        <v>59</v>
      </c>
      <c r="B264" s="46" t="str">
        <f ca="1">IF(OFFSET(Matrix!$M$1,$A264 - 1,0)="Yes","Cloud or Back-end"," ")</f>
        <v>Cloud or Back-end</v>
      </c>
      <c r="C264" s="46" t="str">
        <f ca="1">IF(OFFSET(Matrix!$M$1,$A264 - 1,0)="Yes",OFFSET(Matrix!$G$1,$A264 - 1,0)," ")</f>
        <v>Medium</v>
      </c>
      <c r="D264" s="47" t="str">
        <f ca="1">IF(OFFSET(Matrix!$M$1,$A264 - 1,0)="Yes",OFFSET(Matrix!$I$1,$A264 - 1,0)," ")</f>
        <v xml:space="preserve">SII-110 (Vulnerability Management) - The vendor conducts regular vulnerability scans of operating environment to verify software components in use have been patched according to remediation SLAs. 
</v>
      </c>
      <c r="E264" s="16"/>
      <c r="F264" s="16"/>
      <c r="G264" s="16"/>
      <c r="H264" s="16"/>
      <c r="I264" s="16"/>
    </row>
    <row r="265" spans="1:9" ht="135" x14ac:dyDescent="0.25">
      <c r="A265" s="16">
        <v>61</v>
      </c>
      <c r="B265" s="46" t="str">
        <f ca="1">IF(OFFSET(Matrix!$M$1,$A265 - 1,0)="Yes","Cloud or Back-end"," ")</f>
        <v>Cloud or Back-end</v>
      </c>
      <c r="C265" s="46" t="str">
        <f ca="1">IF(OFFSET(Matrix!$M$1,$A265 - 1,0)="Yes",OFFSET(Matrix!$G$1,$A265 - 1,0)," ")</f>
        <v>Medium</v>
      </c>
      <c r="D265" s="47" t="str">
        <f ca="1">IF(OFFSET(Matrix!$M$1,$A265 - 1,0)="Yes",OFFSET(Matrix!$I$1,$A265 - 1,0),"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265" s="16"/>
      <c r="F265" s="16"/>
      <c r="G265" s="16"/>
      <c r="H265" s="16"/>
      <c r="I265" s="16"/>
    </row>
    <row r="266" spans="1:9" ht="45" x14ac:dyDescent="0.25">
      <c r="A266" s="16">
        <v>62</v>
      </c>
      <c r="B266" s="46" t="str">
        <f ca="1">IF(OFFSET(Matrix!$M$1,$A266 - 1,0)="Yes","Cloud or Back-end"," ")</f>
        <v>Cloud or Back-end</v>
      </c>
      <c r="C266" s="46" t="str">
        <f ca="1">IF(OFFSET(Matrix!$M$1,$A266 - 1,0)="Yes",OFFSET(Matrix!$G$1,$A266 - 1,0)," ")</f>
        <v>Medium</v>
      </c>
      <c r="D266" s="47" t="str">
        <f ca="1">IF(OFFSET(Matrix!$M$1,$A266 - 1,0)="Yes",OFFSET(Matrix!$I$1,$A266 - 1,0)," ")</f>
        <v>SII-140 (Vulnerability Management) - The vendor shall implement ongoing monitoring and protection against malicious code in production using a well governed process that addresses all entry and exit points in the system.</v>
      </c>
      <c r="E266" s="16"/>
      <c r="F266" s="16"/>
      <c r="G266" s="16"/>
      <c r="H266" s="16"/>
      <c r="I266" s="16"/>
    </row>
    <row r="267" spans="1:9" ht="30" x14ac:dyDescent="0.25">
      <c r="A267" s="16">
        <v>63</v>
      </c>
      <c r="B267" s="46" t="str">
        <f ca="1">IF(OFFSET(Matrix!$M$1,$A267 - 1,0)="Yes","Cloud or Back-end"," ")</f>
        <v>Cloud or Back-end</v>
      </c>
      <c r="C267" s="46" t="str">
        <f ca="1">IF(OFFSET(Matrix!$M$1,$A267 - 1,0)="Yes",OFFSET(Matrix!$G$1,$A267 - 1,0)," ")</f>
        <v>Medium</v>
      </c>
      <c r="D267" s="47" t="str">
        <f ca="1">IF(OFFSET(Matrix!$M$1,$A267 - 1,0)="Yes",OFFSET(Matrix!$I$1,$A267 - 1,0)," ")</f>
        <v>SII-150 (Vulnerability Management) - The vendor shall verify code according to best-practice coding standards</v>
      </c>
      <c r="E267" s="16"/>
      <c r="F267" s="16"/>
      <c r="G267" s="16"/>
      <c r="H267" s="16"/>
      <c r="I267" s="16"/>
    </row>
    <row r="268" spans="1:9" ht="45" x14ac:dyDescent="0.25">
      <c r="A268" s="16">
        <v>64</v>
      </c>
      <c r="B268" s="46" t="str">
        <f ca="1">IF(OFFSET(Matrix!$M$1,$A268 - 1,0)="Yes","Cloud or Back-end"," ")</f>
        <v>Cloud or Back-end</v>
      </c>
      <c r="C268" s="46" t="str">
        <f ca="1">IF(OFFSET(Matrix!$M$1,$A268 - 1,0)="Yes",OFFSET(Matrix!$G$1,$A268 - 1,0)," ")</f>
        <v>Medium</v>
      </c>
      <c r="D268" s="47" t="str">
        <f ca="1">IF(OFFSET(Matrix!$M$1,$A268 - 1,0)="Yes",OFFSET(Matrix!$I$1,$A268 - 1,0)," ")</f>
        <v>SII-170 (System and Information Integrity) - The vendor shall actively monitor resources such as NIST Common Vulnerabilities and Exposures (CVE), Bugtraq, for security alerts and advisories related to the telematics system’s components</v>
      </c>
      <c r="E268" s="16"/>
      <c r="F268" s="16"/>
      <c r="G268" s="16"/>
      <c r="H268" s="16"/>
      <c r="I268" s="16"/>
    </row>
    <row r="269" spans="1:9" ht="60" x14ac:dyDescent="0.25">
      <c r="A269" s="16">
        <v>65</v>
      </c>
      <c r="B269" s="46" t="str">
        <f ca="1">IF(OFFSET(Matrix!$M$1,$A269 - 1,0)="Yes","Cloud or Back-end"," ")</f>
        <v>Cloud or Back-end</v>
      </c>
      <c r="C269" s="46" t="str">
        <f ca="1">IF(OFFSET(Matrix!$M$1,$A269 - 1,0)="Yes",OFFSET(Matrix!$G$1,$A269 - 1,0)," ")</f>
        <v>Medium</v>
      </c>
      <c r="D269" s="47" t="str">
        <f ca="1">IF(OFFSET(Matrix!$M$1,$A269 - 1,0)="Yes",OFFSET(Matrix!$I$1,$A269 - 1,0),"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269" s="16"/>
      <c r="F269" s="16"/>
      <c r="G269" s="16"/>
      <c r="H269" s="16"/>
      <c r="I269" s="16"/>
    </row>
    <row r="270" spans="1:9" ht="105" x14ac:dyDescent="0.25">
      <c r="A270" s="16">
        <v>66</v>
      </c>
      <c r="B270" s="46" t="str">
        <f ca="1">IF(OFFSET(Matrix!$M$1,$A270 - 1,0)="Yes","Cloud or Back-end"," ")</f>
        <v>Cloud or Back-end</v>
      </c>
      <c r="C270" s="46" t="str">
        <f ca="1">IF(OFFSET(Matrix!$M$1,$A270 - 1,0)="Yes",OFFSET(Matrix!$G$1,$A270 - 1,0)," ")</f>
        <v>Medium</v>
      </c>
      <c r="D270" s="47" t="str">
        <f ca="1">IF(OFFSET(Matrix!$M$1,$A270 - 1,0)="Yes",OFFSET(Matrix!$I$1,$A270 - 1,0)," ")</f>
        <v xml:space="preserve">SII-180 (Secure Software Development Lifecycle (SDLC)) - Remediation SLA or objectives are defined and are adhered to by the security and development teams. Identified vulnerabilities are remediated or mitigated using suitable compensating controls
</v>
      </c>
      <c r="E270" s="16"/>
      <c r="F270" s="16"/>
      <c r="G270" s="16"/>
      <c r="H270" s="16"/>
      <c r="I270" s="16"/>
    </row>
    <row r="271" spans="1:9" ht="45" x14ac:dyDescent="0.25">
      <c r="A271" s="16">
        <v>56</v>
      </c>
      <c r="B271" s="46" t="str">
        <f ca="1">IF(OFFSET(Matrix!$M$1,$A271 - 1,0)="Yes","Cloud or Back-end"," ")</f>
        <v>Cloud or Back-end</v>
      </c>
      <c r="C271" s="46" t="str">
        <f ca="1">IF(OFFSET(Matrix!$M$1,$A271 - 1,0)="Yes",OFFSET(Matrix!$G$1,$A271 - 1,0)," ")</f>
        <v>Low</v>
      </c>
      <c r="D271" s="47" t="str">
        <f ca="1">IF(OFFSET(Matrix!$M$1,$A271 - 1,0)="Yes",OFFSET(Matrix!$I$1,$A271 - 1,0)," ")</f>
        <v>SII-081 (Protecting Firmware on Devices) - The vendor shall utilize protective mechanisms to protect components from unauthorized runtime/volatile modification of code.</v>
      </c>
      <c r="E271" s="16"/>
      <c r="F271" s="16"/>
      <c r="G271" s="16"/>
      <c r="H271" s="16"/>
      <c r="I271" s="16"/>
    </row>
    <row r="272" spans="1:9" ht="45" x14ac:dyDescent="0.25">
      <c r="A272" s="16">
        <v>60</v>
      </c>
      <c r="B272" s="46" t="str">
        <f ca="1">IF(OFFSET(Matrix!$M$1,$A272 - 1,0)="Yes","Cloud or Back-end"," ")</f>
        <v>Cloud or Back-end</v>
      </c>
      <c r="C272" s="46" t="str">
        <f ca="1">IF(OFFSET(Matrix!$M$1,$A272 - 1,0)="Yes",OFFSET(Matrix!$G$1,$A272 - 1,0)," ")</f>
        <v>Low</v>
      </c>
      <c r="D272" s="47" t="str">
        <f ca="1">IF(OFFSET(Matrix!$M$1,$A272 - 1,0)="Yes",OFFSET(Matrix!$I$1,$A272 - 1,0)," ")</f>
        <v>SII-120 (Vulnerability Management) - The vendor shall have a vulnerability management process that includes steps to triage any found vulnerabilities and plan remediation.</v>
      </c>
      <c r="E272" s="16"/>
      <c r="F272" s="16"/>
      <c r="G272" s="16"/>
      <c r="H272" s="16"/>
      <c r="I272" s="16"/>
    </row>
    <row r="273" spans="1:9" ht="30" x14ac:dyDescent="0.25">
      <c r="A273" s="16">
        <v>68</v>
      </c>
      <c r="B273" s="46" t="str">
        <f ca="1">IF(OFFSET(Matrix!$M$1,$A273 - 1,0)="Yes","Cloud or Back-end"," ")</f>
        <v>Cloud or Back-end</v>
      </c>
      <c r="C273" s="46" t="str">
        <f ca="1">IF(OFFSET(Matrix!$M$1,$A273 - 1,0)="Yes",OFFSET(Matrix!$G$1,$A273 - 1,0)," ")</f>
        <v>Low</v>
      </c>
      <c r="D273" s="47" t="str">
        <f ca="1">IF(OFFSET(Matrix!$M$1,$A273 - 1,0)="Yes",OFFSET(Matrix!$I$1,$A273 - 1,0)," ")</f>
        <v>SII-200 (Secure Software Development Lifecycle (SDLC)) - The vendor shall perform due diligence to ensure its suppliers also meet the vendor's security requirements</v>
      </c>
      <c r="E273" s="16"/>
      <c r="F273" s="16"/>
      <c r="G273" s="16"/>
      <c r="H273" s="16"/>
      <c r="I273" s="16"/>
    </row>
    <row r="274" spans="1:9" ht="30" x14ac:dyDescent="0.25">
      <c r="A274" s="50">
        <v>69</v>
      </c>
      <c r="B274" s="51" t="str">
        <f ca="1">IF(OFFSET(Matrix!$M$1,$A274 - 1,0)="Yes","Cloud or Back-end"," ")</f>
        <v>Cloud or Back-end</v>
      </c>
      <c r="C274" s="51" t="str">
        <f ca="1">IF(OFFSET(Matrix!$M$1,$A274 - 1,0)="Yes",OFFSET(Matrix!$G$1,$A274 - 1,0)," ")</f>
        <v>Low</v>
      </c>
      <c r="D274" s="52" t="str">
        <f ca="1">IF(OFFSET(Matrix!$M$1,$A274 - 1,0)="Yes",OFFSET(Matrix!$I$1,$A274 - 1,0)," ")</f>
        <v>SII-210 (System and Information Integrity) - The vendor shall participate in a cyberseucirtyt information sharing and analysis group in the heavy vehicle industry</v>
      </c>
      <c r="E274" s="50"/>
      <c r="F274" s="50"/>
      <c r="G274" s="50"/>
      <c r="H274" s="50"/>
      <c r="I274" s="50"/>
    </row>
    <row r="275" spans="1:9" x14ac:dyDescent="0.25">
      <c r="A275" s="16">
        <v>4</v>
      </c>
      <c r="B275" s="46" t="str">
        <f ca="1">IF(OFFSET(Matrix!$M$1,$A275 - 1,0)="Yes","Cloud or Back-end"," ")</f>
        <v xml:space="preserve"> </v>
      </c>
      <c r="C275" s="46" t="str">
        <f ca="1">IF(OFFSET(Matrix!$M$1,$A275 - 1,0)="Yes",OFFSET(Matrix!$G$1,$A275 - 1,0)," ")</f>
        <v xml:space="preserve"> </v>
      </c>
      <c r="D275" s="47" t="str">
        <f ca="1">IF(OFFSET(Matrix!$M$1,$A275 - 1,0)="Yes",OFFSET(Matrix!$I$1,$A275 - 1,0)," ")</f>
        <v xml:space="preserve"> </v>
      </c>
      <c r="E275" s="16"/>
      <c r="F275" s="16"/>
      <c r="G275" s="16"/>
      <c r="H275" s="16"/>
      <c r="I275" s="16"/>
    </row>
    <row r="276" spans="1:9" x14ac:dyDescent="0.25">
      <c r="A276" s="16">
        <v>9</v>
      </c>
      <c r="B276" s="46" t="str">
        <f ca="1">IF(OFFSET(Matrix!$M$1,$A276 - 1,0)="Yes","Cloud or Back-end"," ")</f>
        <v xml:space="preserve"> </v>
      </c>
      <c r="C276" s="46" t="str">
        <f ca="1">IF(OFFSET(Matrix!$M$1,$A276 - 1,0)="Yes",OFFSET(Matrix!$G$1,$A276 - 1,0)," ")</f>
        <v xml:space="preserve"> </v>
      </c>
      <c r="D276" s="47" t="str">
        <f ca="1">IF(OFFSET(Matrix!$M$1,$A276 - 1,0)="Yes",OFFSET(Matrix!$I$1,$A276 - 1,0)," ")</f>
        <v xml:space="preserve"> </v>
      </c>
      <c r="E276" s="16"/>
      <c r="F276" s="16"/>
      <c r="G276" s="16"/>
      <c r="H276" s="16"/>
      <c r="I276" s="16"/>
    </row>
    <row r="277" spans="1:9" x14ac:dyDescent="0.25">
      <c r="A277" s="16">
        <v>10</v>
      </c>
      <c r="B277" s="46" t="str">
        <f ca="1">IF(OFFSET(Matrix!$M$1,$A277 - 1,0)="Yes","Cloud or Back-end"," ")</f>
        <v xml:space="preserve"> </v>
      </c>
      <c r="C277" s="46" t="str">
        <f ca="1">IF(OFFSET(Matrix!$M$1,$A277 - 1,0)="Yes",OFFSET(Matrix!$G$1,$A277 - 1,0)," ")</f>
        <v xml:space="preserve"> </v>
      </c>
      <c r="D277" s="47" t="str">
        <f ca="1">IF(OFFSET(Matrix!$M$1,$A277 - 1,0)="Yes",OFFSET(Matrix!$I$1,$A277 - 1,0)," ")</f>
        <v xml:space="preserve"> </v>
      </c>
      <c r="E277" s="16"/>
      <c r="F277" s="16"/>
      <c r="G277" s="16"/>
      <c r="H277" s="16"/>
      <c r="I277" s="16"/>
    </row>
    <row r="278" spans="1:9" x14ac:dyDescent="0.25">
      <c r="A278" s="16">
        <v>11</v>
      </c>
      <c r="B278" s="46" t="str">
        <f ca="1">IF(OFFSET(Matrix!$M$1,$A278 - 1,0)="Yes","Cloud or Back-end"," ")</f>
        <v xml:space="preserve"> </v>
      </c>
      <c r="C278" s="46" t="str">
        <f ca="1">IF(OFFSET(Matrix!$M$1,$A278 - 1,0)="Yes",OFFSET(Matrix!$G$1,$A278 - 1,0)," ")</f>
        <v xml:space="preserve"> </v>
      </c>
      <c r="D278" s="47" t="str">
        <f ca="1">IF(OFFSET(Matrix!$M$1,$A278 - 1,0)="Yes",OFFSET(Matrix!$I$1,$A278 - 1,0)," ")</f>
        <v xml:space="preserve"> </v>
      </c>
      <c r="E278" s="16"/>
      <c r="F278" s="16"/>
      <c r="G278" s="16"/>
      <c r="H278" s="16"/>
      <c r="I278" s="16"/>
    </row>
    <row r="279" spans="1:9" x14ac:dyDescent="0.25">
      <c r="A279" s="16">
        <v>12</v>
      </c>
      <c r="B279" s="46" t="str">
        <f ca="1">IF(OFFSET(Matrix!$M$1,$A279 - 1,0)="Yes","Cloud or Back-end"," ")</f>
        <v xml:space="preserve"> </v>
      </c>
      <c r="C279" s="46" t="str">
        <f ca="1">IF(OFFSET(Matrix!$M$1,$A279 - 1,0)="Yes",OFFSET(Matrix!$G$1,$A279 - 1,0)," ")</f>
        <v xml:space="preserve"> </v>
      </c>
      <c r="D279" s="47" t="str">
        <f ca="1">IF(OFFSET(Matrix!$M$1,$A279 - 1,0)="Yes",OFFSET(Matrix!$I$1,$A279 - 1,0)," ")</f>
        <v xml:space="preserve"> </v>
      </c>
      <c r="E279" s="16"/>
      <c r="F279" s="16"/>
      <c r="G279" s="16"/>
      <c r="H279" s="16"/>
      <c r="I279" s="16"/>
    </row>
    <row r="280" spans="1:9" x14ac:dyDescent="0.25">
      <c r="A280" s="16">
        <v>14</v>
      </c>
      <c r="B280" s="46" t="str">
        <f ca="1">IF(OFFSET(Matrix!$M$1,$A280 - 1,0)="Yes","Cloud or Back-end"," ")</f>
        <v xml:space="preserve"> </v>
      </c>
      <c r="C280" s="46" t="str">
        <f ca="1">IF(OFFSET(Matrix!$M$1,$A280 - 1,0)="Yes",OFFSET(Matrix!$G$1,$A280 - 1,0)," ")</f>
        <v xml:space="preserve"> </v>
      </c>
      <c r="D280" s="47" t="str">
        <f ca="1">IF(OFFSET(Matrix!$M$1,$A280 - 1,0)="Yes",OFFSET(Matrix!$I$1,$A280 - 1,0)," ")</f>
        <v xml:space="preserve"> </v>
      </c>
      <c r="E280" s="16"/>
      <c r="F280" s="16"/>
      <c r="G280" s="16"/>
      <c r="H280" s="16"/>
      <c r="I280" s="16"/>
    </row>
    <row r="281" spans="1:9" x14ac:dyDescent="0.25">
      <c r="A281" s="16">
        <v>15</v>
      </c>
      <c r="B281" s="46" t="str">
        <f ca="1">IF(OFFSET(Matrix!$M$1,$A281 - 1,0)="Yes","Cloud or Back-end"," ")</f>
        <v xml:space="preserve"> </v>
      </c>
      <c r="C281" s="46" t="str">
        <f ca="1">IF(OFFSET(Matrix!$M$1,$A281 - 1,0)="Yes",OFFSET(Matrix!$G$1,$A281 - 1,0)," ")</f>
        <v xml:space="preserve"> </v>
      </c>
      <c r="D281" s="47" t="str">
        <f ca="1">IF(OFFSET(Matrix!$M$1,$A281 - 1,0)="Yes",OFFSET(Matrix!$I$1,$A281 - 1,0)," ")</f>
        <v xml:space="preserve"> </v>
      </c>
      <c r="E281" s="16"/>
      <c r="F281" s="16"/>
      <c r="G281" s="16"/>
      <c r="H281" s="16"/>
      <c r="I281" s="16"/>
    </row>
    <row r="282" spans="1:9" x14ac:dyDescent="0.25">
      <c r="A282" s="16">
        <v>19</v>
      </c>
      <c r="B282" s="46" t="str">
        <f ca="1">IF(OFFSET(Matrix!$M$1,$A282 - 1,0)="Yes","Cloud or Back-end"," ")</f>
        <v xml:space="preserve"> </v>
      </c>
      <c r="C282" s="46" t="str">
        <f ca="1">IF(OFFSET(Matrix!$M$1,$A282 - 1,0)="Yes",OFFSET(Matrix!$G$1,$A282 - 1,0)," ")</f>
        <v xml:space="preserve"> </v>
      </c>
      <c r="D282" s="47" t="str">
        <f ca="1">IF(OFFSET(Matrix!$M$1,$A282 - 1,0)="Yes",OFFSET(Matrix!$I$1,$A282 - 1,0)," ")</f>
        <v xml:space="preserve"> </v>
      </c>
      <c r="E282" s="16"/>
      <c r="F282" s="16"/>
      <c r="G282" s="16"/>
      <c r="H282" s="16"/>
      <c r="I282" s="16"/>
    </row>
    <row r="283" spans="1:9" x14ac:dyDescent="0.25">
      <c r="A283" s="16">
        <v>39</v>
      </c>
      <c r="B283" s="46" t="str">
        <f ca="1">IF(OFFSET(Matrix!$M$1,$A283 - 1,0)="Yes","Cloud or Back-end"," ")</f>
        <v xml:space="preserve"> </v>
      </c>
      <c r="C283" s="46" t="str">
        <f ca="1">IF(OFFSET(Matrix!$M$1,$A283 - 1,0)="Yes",OFFSET(Matrix!$G$1,$A283 - 1,0)," ")</f>
        <v xml:space="preserve"> </v>
      </c>
      <c r="D283" s="47" t="str">
        <f ca="1">IF(OFFSET(Matrix!$M$1,$A283 - 1,0)="Yes",OFFSET(Matrix!$I$1,$A283 - 1,0)," ")</f>
        <v xml:space="preserve"> </v>
      </c>
      <c r="E283" s="16"/>
      <c r="F283" s="16"/>
      <c r="G283" s="16"/>
      <c r="H283" s="16"/>
      <c r="I283" s="16"/>
    </row>
    <row r="284" spans="1:9" x14ac:dyDescent="0.25">
      <c r="A284" s="16">
        <v>42</v>
      </c>
      <c r="B284" s="46" t="str">
        <f ca="1">IF(OFFSET(Matrix!$M$1,$A284 - 1,0)="Yes","Cloud or Back-end"," ")</f>
        <v xml:space="preserve"> </v>
      </c>
      <c r="C284" s="46" t="str">
        <f ca="1">IF(OFFSET(Matrix!$M$1,$A284 - 1,0)="Yes",OFFSET(Matrix!$G$1,$A284 - 1,0)," ")</f>
        <v xml:space="preserve"> </v>
      </c>
      <c r="D284" s="47" t="str">
        <f ca="1">IF(OFFSET(Matrix!$M$1,$A284 - 1,0)="Yes",OFFSET(Matrix!$I$1,$A284 - 1,0)," ")</f>
        <v xml:space="preserve"> </v>
      </c>
      <c r="E284" s="16"/>
      <c r="F284" s="16"/>
      <c r="G284" s="16"/>
      <c r="H284" s="16"/>
      <c r="I284" s="16"/>
    </row>
    <row r="285" spans="1:9" x14ac:dyDescent="0.25">
      <c r="A285" s="16">
        <v>50</v>
      </c>
      <c r="B285" s="46" t="str">
        <f ca="1">IF(OFFSET(Matrix!$M$1,$A285 - 1,0)="Yes","Cloud or Back-end"," ")</f>
        <v xml:space="preserve"> </v>
      </c>
      <c r="C285" s="46" t="str">
        <f ca="1">IF(OFFSET(Matrix!$M$1,$A285 - 1,0)="Yes",OFFSET(Matrix!$G$1,$A285 - 1,0)," ")</f>
        <v xml:space="preserve"> </v>
      </c>
      <c r="D285" s="47" t="str">
        <f ca="1">IF(OFFSET(Matrix!$M$1,$A285 - 1,0)="Yes",OFFSET(Matrix!$I$1,$A285 - 1,0)," ")</f>
        <v xml:space="preserve"> </v>
      </c>
      <c r="E285" s="16"/>
      <c r="F285" s="16"/>
      <c r="G285" s="16"/>
      <c r="H285" s="16"/>
      <c r="I285" s="16"/>
    </row>
    <row r="286" spans="1:9" x14ac:dyDescent="0.25">
      <c r="A286" s="16">
        <v>51</v>
      </c>
      <c r="B286" s="46" t="str">
        <f ca="1">IF(OFFSET(Matrix!$M$1,$A286 - 1,0)="Yes","Cloud or Back-end"," ")</f>
        <v xml:space="preserve"> </v>
      </c>
      <c r="C286" s="46" t="str">
        <f ca="1">IF(OFFSET(Matrix!$M$1,$A286 - 1,0)="Yes",OFFSET(Matrix!$G$1,$A286 - 1,0)," ")</f>
        <v xml:space="preserve"> </v>
      </c>
      <c r="D286" s="47" t="str">
        <f ca="1">IF(OFFSET(Matrix!$M$1,$A286 - 1,0)="Yes",OFFSET(Matrix!$I$1,$A286 - 1,0)," ")</f>
        <v xml:space="preserve"> </v>
      </c>
      <c r="E286" s="16"/>
      <c r="F286" s="16"/>
      <c r="G286" s="16"/>
      <c r="H286" s="16"/>
      <c r="I286" s="16"/>
    </row>
    <row r="287" spans="1:9" x14ac:dyDescent="0.25">
      <c r="A287" s="16">
        <v>52</v>
      </c>
      <c r="B287" s="46" t="str">
        <f ca="1">IF(OFFSET(Matrix!$M$1,$A287 - 1,0)="Yes","Cloud or Back-end"," ")</f>
        <v xml:space="preserve"> </v>
      </c>
      <c r="C287" s="46" t="str">
        <f ca="1">IF(OFFSET(Matrix!$M$1,$A287 - 1,0)="Yes",OFFSET(Matrix!$G$1,$A287 - 1,0)," ")</f>
        <v xml:space="preserve"> </v>
      </c>
      <c r="D287" s="47" t="str">
        <f ca="1">IF(OFFSET(Matrix!$M$1,$A287 - 1,0)="Yes",OFFSET(Matrix!$I$1,$A287 - 1,0)," ")</f>
        <v xml:space="preserve"> </v>
      </c>
      <c r="E287" s="16"/>
      <c r="F287" s="16"/>
      <c r="G287" s="16"/>
      <c r="H287" s="16"/>
      <c r="I287" s="16"/>
    </row>
    <row r="288" spans="1:9" x14ac:dyDescent="0.25">
      <c r="A288" s="16">
        <v>67</v>
      </c>
      <c r="B288" s="46" t="str">
        <f ca="1">IF(OFFSET(Matrix!$M$1,$A288 - 1,0)="Yes","Cloud or Back-end"," ")</f>
        <v xml:space="preserve"> </v>
      </c>
      <c r="C288" s="46" t="str">
        <f ca="1">IF(OFFSET(Matrix!$M$1,$A288 - 1,0)="Yes",OFFSET(Matrix!$G$1,$A288 - 1,0)," ")</f>
        <v xml:space="preserve"> </v>
      </c>
      <c r="D288" s="47" t="str">
        <f ca="1">IF(OFFSET(Matrix!$M$1,$A288 - 1,0)="Yes",OFFSET(Matrix!$I$1,$A288 - 1,0)," ")</f>
        <v xml:space="preserve"> </v>
      </c>
      <c r="E288" s="16"/>
      <c r="F288" s="16"/>
      <c r="G288" s="16"/>
      <c r="H288" s="16"/>
      <c r="I288" s="16"/>
    </row>
  </sheetData>
  <mergeCells count="13">
    <mergeCell ref="C1:I1"/>
    <mergeCell ref="C219:D219"/>
    <mergeCell ref="E219:I219"/>
    <mergeCell ref="C2:I2"/>
    <mergeCell ref="C74:I74"/>
    <mergeCell ref="C146:I146"/>
    <mergeCell ref="C218:I218"/>
    <mergeCell ref="C75:D75"/>
    <mergeCell ref="E75:I75"/>
    <mergeCell ref="C147:D147"/>
    <mergeCell ref="E147:I147"/>
    <mergeCell ref="C3:D3"/>
    <mergeCell ref="E3:I3"/>
  </mergeCells>
  <pageMargins left="0.7" right="0.7" top="0.75" bottom="0.75" header="0.3" footer="0.3"/>
  <pageSetup orientation="landscape"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51"/>
  <sheetViews>
    <sheetView zoomScaleNormal="100" workbookViewId="0">
      <selection activeCell="L19" sqref="L19"/>
    </sheetView>
  </sheetViews>
  <sheetFormatPr defaultRowHeight="15" x14ac:dyDescent="0.25"/>
  <cols>
    <col min="1" max="1" width="11.28515625" style="14" bestFit="1" customWidth="1"/>
    <col min="2" max="2" width="70.28515625" style="14" customWidth="1"/>
    <col min="3" max="3" width="7" style="14" customWidth="1"/>
    <col min="4" max="6" width="7.7109375" style="18" customWidth="1"/>
    <col min="7" max="7" width="31.85546875" style="18" customWidth="1"/>
    <col min="8" max="8" width="28.42578125" style="14" bestFit="1" customWidth="1"/>
    <col min="9" max="9" width="9.140625" style="14"/>
    <col min="10" max="10" width="23.85546875" style="14" customWidth="1"/>
    <col min="11" max="11" width="11.28515625" style="14" bestFit="1" customWidth="1"/>
    <col min="12" max="12" width="70.28515625" style="14" customWidth="1"/>
    <col min="13" max="13" width="7" style="14" customWidth="1"/>
    <col min="14" max="16" width="7.7109375" style="18" customWidth="1"/>
    <col min="17" max="17" width="31.85546875" style="18" customWidth="1"/>
    <col min="18" max="16384" width="9.140625" style="14"/>
  </cols>
  <sheetData>
    <row r="1" spans="1:8" s="13" customFormat="1" ht="30.75" customHeight="1" x14ac:dyDescent="0.25">
      <c r="A1" s="93" t="s">
        <v>284</v>
      </c>
      <c r="B1" s="94"/>
      <c r="C1" s="94"/>
      <c r="D1" s="94"/>
      <c r="E1" s="94"/>
      <c r="F1" s="94"/>
      <c r="G1" s="94"/>
      <c r="H1" s="21"/>
    </row>
    <row r="2" spans="1:8" s="13" customFormat="1" ht="21" x14ac:dyDescent="0.25">
      <c r="A2" s="95" t="s">
        <v>222</v>
      </c>
      <c r="B2" s="96"/>
      <c r="C2" s="96"/>
      <c r="D2" s="96"/>
      <c r="E2" s="96"/>
      <c r="F2" s="96"/>
      <c r="G2" s="96"/>
      <c r="H2" s="20"/>
    </row>
    <row r="3" spans="1:8" s="13" customFormat="1" ht="54.75" customHeight="1" x14ac:dyDescent="0.25">
      <c r="A3" s="97" t="s">
        <v>285</v>
      </c>
      <c r="B3" s="98"/>
      <c r="C3" s="98"/>
      <c r="D3" s="98"/>
      <c r="E3" s="98"/>
      <c r="F3" s="98"/>
      <c r="G3" s="98"/>
      <c r="H3" s="19"/>
    </row>
    <row r="4" spans="1:8" x14ac:dyDescent="0.25">
      <c r="A4" s="99" t="s">
        <v>203</v>
      </c>
      <c r="B4" s="99" t="s">
        <v>145</v>
      </c>
      <c r="C4" s="99" t="s">
        <v>280</v>
      </c>
      <c r="D4" s="99"/>
      <c r="E4" s="99"/>
      <c r="F4" s="99"/>
      <c r="G4" s="99" t="s">
        <v>281</v>
      </c>
      <c r="H4" s="99" t="s">
        <v>225</v>
      </c>
    </row>
    <row r="5" spans="1:8" x14ac:dyDescent="0.25">
      <c r="A5" s="99"/>
      <c r="B5" s="99"/>
      <c r="C5" s="15" t="s">
        <v>278</v>
      </c>
      <c r="D5" s="15" t="s">
        <v>282</v>
      </c>
      <c r="E5" s="15" t="s">
        <v>279</v>
      </c>
      <c r="F5" s="15" t="s">
        <v>283</v>
      </c>
      <c r="G5" s="99"/>
      <c r="H5" s="99"/>
    </row>
    <row r="6" spans="1:8" s="17" customFormat="1" x14ac:dyDescent="0.25">
      <c r="A6" s="16" t="str">
        <f>IF(Matrix!$J2="Yes",Matrix!$G2," ")</f>
        <v xml:space="preserve"> </v>
      </c>
      <c r="B6" s="16" t="str">
        <f>IF(Matrix!$J2="Yes",Matrix!$I2," ")</f>
        <v xml:space="preserve"> </v>
      </c>
      <c r="C6" s="16"/>
      <c r="D6" s="16"/>
      <c r="E6" s="16"/>
      <c r="F6" s="16"/>
      <c r="G6" s="16"/>
      <c r="H6" s="16" t="str">
        <f>IF(Matrix!$J2="Yes","Mobile App"," ")</f>
        <v xml:space="preserve"> </v>
      </c>
    </row>
    <row r="7" spans="1:8" s="17" customFormat="1" ht="90" x14ac:dyDescent="0.25">
      <c r="A7" s="16" t="str">
        <f>IF(Matrix!$J3="Yes",Matrix!$G3," ")</f>
        <v>Medium</v>
      </c>
      <c r="B7" s="16" t="str">
        <f>IF(Matrix!$J3="Yes",Matrix!$I3,"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C7" s="16"/>
      <c r="D7" s="16"/>
      <c r="E7" s="16"/>
      <c r="F7" s="16"/>
      <c r="G7" s="16"/>
      <c r="H7" s="16" t="str">
        <f>IF(Matrix!$J3="Yes","Mobile App"," ")</f>
        <v>Mobile App</v>
      </c>
    </row>
    <row r="8" spans="1:8" s="17" customFormat="1" x14ac:dyDescent="0.25">
      <c r="A8" s="16" t="str">
        <f>IF(Matrix!$J4="Yes",Matrix!$G4," ")</f>
        <v xml:space="preserve"> </v>
      </c>
      <c r="B8" s="16" t="str">
        <f>IF(Matrix!$J4="Yes",Matrix!$I4," ")</f>
        <v xml:space="preserve"> </v>
      </c>
      <c r="C8" s="16"/>
      <c r="D8" s="16"/>
      <c r="E8" s="16"/>
      <c r="F8" s="16"/>
      <c r="G8" s="16"/>
      <c r="H8" s="16" t="str">
        <f>IF(Matrix!$J4="Yes","Mobile App"," ")</f>
        <v xml:space="preserve"> </v>
      </c>
    </row>
    <row r="9" spans="1:8" s="17" customFormat="1" ht="30" x14ac:dyDescent="0.25">
      <c r="A9" s="16" t="str">
        <f>IF(Matrix!$J5="Yes",Matrix!$G5," ")</f>
        <v>High</v>
      </c>
      <c r="B9" s="16" t="str">
        <f>IF(Matrix!$J5="Yes",Matrix!$I5," ")</f>
        <v>AC-030 (Access Control) - The vendor's system shall employ authentication to prevent unauthorized access to telematics systems and data.</v>
      </c>
      <c r="C9" s="16"/>
      <c r="D9" s="16"/>
      <c r="E9" s="16"/>
      <c r="F9" s="16"/>
      <c r="G9" s="16"/>
      <c r="H9" s="16" t="str">
        <f>IF(Matrix!$J5="Yes","Mobile App"," ")</f>
        <v>Mobile App</v>
      </c>
    </row>
    <row r="10" spans="1:8" s="17" customFormat="1" ht="45" x14ac:dyDescent="0.25">
      <c r="A10" s="16" t="str">
        <f>IF(Matrix!$J6="Yes",Matrix!$G6," ")</f>
        <v>Medium</v>
      </c>
      <c r="B10" s="16" t="str">
        <f>IF(Matrix!$J6="Yes",Matrix!$I6," ")</f>
        <v>AC-040 (Access Control) - The vendor shall identify all instances where the telematics system includes actions that cannot support access authentication and/or execute with elevated privileges</v>
      </c>
      <c r="C10" s="16"/>
      <c r="D10" s="16"/>
      <c r="E10" s="16"/>
      <c r="F10" s="16"/>
      <c r="G10" s="16"/>
      <c r="H10" s="16" t="str">
        <f>IF(Matrix!$J6="Yes","Mobile App"," ")</f>
        <v>Mobile App</v>
      </c>
    </row>
    <row r="11" spans="1:8" s="17" customFormat="1" ht="30" x14ac:dyDescent="0.25">
      <c r="A11" s="16" t="str">
        <f>IF(Matrix!$J7="Yes",Matrix!$G7," ")</f>
        <v>Medium</v>
      </c>
      <c r="B11" s="16" t="str">
        <f>IF(Matrix!$J7="Yes",Matrix!$I7," ")</f>
        <v>AC-041 (Access Control) - Identifying information about the connected devices will not be made available without authentication first.</v>
      </c>
      <c r="C11" s="16"/>
      <c r="D11" s="16"/>
      <c r="E11" s="16"/>
      <c r="F11" s="16"/>
      <c r="G11" s="16"/>
      <c r="H11" s="16" t="str">
        <f>IF(Matrix!$J7="Yes","Mobile App"," ")</f>
        <v>Mobile App</v>
      </c>
    </row>
    <row r="12" spans="1:8" s="17" customFormat="1" ht="30" x14ac:dyDescent="0.25">
      <c r="A12" s="16" t="str">
        <f>IF(Matrix!$J8="Yes",Matrix!$G8," ")</f>
        <v>Medium</v>
      </c>
      <c r="B12" s="16" t="str">
        <f>IF(Matrix!$J8="Yes",Matrix!$I8," ")</f>
        <v>AC-050 (Access Control) - All remote access methods and possible remote actions to/on telematics system shall be documented.</v>
      </c>
      <c r="C12" s="16"/>
      <c r="D12" s="16"/>
      <c r="E12" s="16"/>
      <c r="F12" s="16"/>
      <c r="G12" s="16"/>
      <c r="H12" s="16" t="str">
        <f>IF(Matrix!$J8="Yes","Mobile App"," ")</f>
        <v>Mobile App</v>
      </c>
    </row>
    <row r="13" spans="1:8" s="17" customFormat="1" x14ac:dyDescent="0.25">
      <c r="A13" s="16" t="str">
        <f>IF(Matrix!$J9="Yes",Matrix!$G9," ")</f>
        <v xml:space="preserve"> </v>
      </c>
      <c r="B13" s="16" t="str">
        <f>IF(Matrix!$J9="Yes",Matrix!$I9," ")</f>
        <v xml:space="preserve"> </v>
      </c>
      <c r="C13" s="16"/>
      <c r="D13" s="16"/>
      <c r="E13" s="16"/>
      <c r="F13" s="16"/>
      <c r="G13" s="16"/>
      <c r="H13" s="16" t="str">
        <f>IF(Matrix!$J9="Yes","Mobile App"," ")</f>
        <v xml:space="preserve"> </v>
      </c>
    </row>
    <row r="14" spans="1:8" s="17" customFormat="1" x14ac:dyDescent="0.25">
      <c r="A14" s="16" t="str">
        <f>IF(Matrix!$J13="Yes",Matrix!$G13," ")</f>
        <v xml:space="preserve"> </v>
      </c>
      <c r="B14" s="16" t="str">
        <f>IF(Matrix!$J13="Yes",Matrix!$I13," ")</f>
        <v xml:space="preserve"> </v>
      </c>
      <c r="C14" s="16"/>
      <c r="D14" s="16"/>
      <c r="E14" s="16"/>
      <c r="F14" s="16"/>
      <c r="G14" s="16"/>
      <c r="H14" s="16" t="str">
        <f>IF(Matrix!$J13="Yes","Mobile App"," ")</f>
        <v xml:space="preserve"> </v>
      </c>
    </row>
    <row r="15" spans="1:8" s="17" customFormat="1" ht="60" x14ac:dyDescent="0.25">
      <c r="A15" s="16" t="str">
        <f>IF(Matrix!$J14="Yes",Matrix!$G14," ")</f>
        <v>Medium</v>
      </c>
      <c r="B15" s="16" t="str">
        <f>IF(Matrix!$J14="Yes",Matrix!$I14," ")</f>
        <v>AC-080 (Device-Local Authentication) - All authentication offered on device-local interfaces shall expect credentials which are unique to each device instance and uncorrelated to any and all public information about the device.</v>
      </c>
      <c r="C15" s="16"/>
      <c r="D15" s="16"/>
      <c r="E15" s="16"/>
      <c r="F15" s="16"/>
      <c r="G15" s="16"/>
      <c r="H15" s="16" t="str">
        <f>IF(Matrix!$J14="Yes","Mobile App"," ")</f>
        <v>Mobile App</v>
      </c>
    </row>
    <row r="16" spans="1:8" s="17" customFormat="1" x14ac:dyDescent="0.25">
      <c r="A16" s="16" t="str">
        <f>IF(Matrix!$J15="Yes",Matrix!$G15," ")</f>
        <v xml:space="preserve"> </v>
      </c>
      <c r="B16" s="16" t="str">
        <f>IF(Matrix!$J15="Yes",Matrix!$I15," ")</f>
        <v xml:space="preserve"> </v>
      </c>
      <c r="C16" s="16"/>
      <c r="D16" s="16"/>
      <c r="E16" s="16"/>
      <c r="F16" s="16"/>
      <c r="G16" s="16"/>
      <c r="H16" s="16" t="str">
        <f>IF(Matrix!$J15="Yes","Mobile App"," ")</f>
        <v xml:space="preserve"> </v>
      </c>
    </row>
    <row r="17" spans="1:8" s="17" customFormat="1" ht="45" x14ac:dyDescent="0.25">
      <c r="A17" s="16" t="str">
        <f>IF(Matrix!$J16="Yes",Matrix!$G16," ")</f>
        <v>High</v>
      </c>
      <c r="B17" s="16" t="str">
        <f>IF(Matrix!$J16="Yes",Matrix!$I16," ")</f>
        <v>CM-020 (Configuration Management) - The vendor’s devices shall have all services used for troubleshooting disabled or properly protected from unauthorized access and use.</v>
      </c>
      <c r="C17" s="16"/>
      <c r="D17" s="16"/>
      <c r="E17" s="16"/>
      <c r="F17" s="16"/>
      <c r="G17" s="16"/>
      <c r="H17" s="16" t="str">
        <f>IF(Matrix!$J16="Yes","Mobile App"," ")</f>
        <v>Mobile App</v>
      </c>
    </row>
    <row r="18" spans="1:8" s="17" customFormat="1" ht="45" x14ac:dyDescent="0.25">
      <c r="A18" s="16" t="str">
        <f>IF(Matrix!$J17="Yes",Matrix!$G17," ")</f>
        <v>High</v>
      </c>
      <c r="B18" s="16" t="str">
        <f>IF(Matrix!$J17="Yes",Matrix!$I17," ")</f>
        <v>CM-030 (Configuration Management) - Vendor ensures that any and all interfaces used for testing or debug are unavailalbe in production builds of the devices</v>
      </c>
      <c r="C18" s="16"/>
      <c r="D18" s="16"/>
      <c r="E18" s="16"/>
      <c r="F18" s="16"/>
      <c r="G18" s="16"/>
      <c r="H18" s="16" t="str">
        <f>IF(Matrix!$J17="Yes","Mobile App"," ")</f>
        <v>Mobile App</v>
      </c>
    </row>
    <row r="19" spans="1:8" s="17" customFormat="1" ht="45" x14ac:dyDescent="0.25">
      <c r="A19" s="16" t="str">
        <f>IF(Matrix!$J18="Yes",Matrix!$G18," ")</f>
        <v>Medium</v>
      </c>
      <c r="B19" s="16" t="str">
        <f>IF(Matrix!$J18="Yes",Matrix!$I18," ")</f>
        <v>IA-010 (Identification and Authentication) - All remote hosts of the vendor's system shall be configured to uniquely identify and authenticate all other remote hosts of the system and/or any other interfacing systems.</v>
      </c>
      <c r="C19" s="16"/>
      <c r="D19" s="16"/>
      <c r="E19" s="16"/>
      <c r="F19" s="16"/>
      <c r="G19" s="16"/>
      <c r="H19" s="16" t="str">
        <f>IF(Matrix!$J18="Yes","Mobile App"," ")</f>
        <v>Mobile App</v>
      </c>
    </row>
    <row r="20" spans="1:8" s="17" customFormat="1" x14ac:dyDescent="0.25">
      <c r="A20" s="16" t="str">
        <f>IF(Matrix!$J19="Yes",Matrix!$G19," ")</f>
        <v xml:space="preserve"> </v>
      </c>
      <c r="B20" s="16" t="str">
        <f>IF(Matrix!$J19="Yes",Matrix!$I19," ")</f>
        <v xml:space="preserve"> </v>
      </c>
      <c r="C20" s="16"/>
      <c r="D20" s="16"/>
      <c r="E20" s="16"/>
      <c r="F20" s="16"/>
      <c r="G20" s="16"/>
      <c r="H20" s="16" t="str">
        <f>IF(Matrix!$J19="Yes","Mobile App"," ")</f>
        <v xml:space="preserve"> </v>
      </c>
    </row>
    <row r="21" spans="1:8" s="17" customFormat="1" ht="45" x14ac:dyDescent="0.25">
      <c r="A21" s="16" t="str">
        <f>IF(Matrix!$J20="Yes",Matrix!$G20," ")</f>
        <v>Medium</v>
      </c>
      <c r="B21" s="16" t="str">
        <f>IF(Matrix!$J20="Yes",Matrix!$I20," ")</f>
        <v>IA-030 (Identification and Authentication) - Cryptographic modules used in the vendors system shall be compliant with Federal Information Processing Standards (FIPS) 140-2: Level 1.</v>
      </c>
      <c r="C21" s="16"/>
      <c r="D21" s="16"/>
      <c r="E21" s="16"/>
      <c r="F21" s="16"/>
      <c r="G21" s="16"/>
      <c r="H21" s="16" t="str">
        <f>IF(Matrix!$J20="Yes","Mobile App"," ")</f>
        <v>Mobile App</v>
      </c>
    </row>
    <row r="22" spans="1:8" s="17" customFormat="1" ht="45" x14ac:dyDescent="0.25">
      <c r="A22" s="16" t="str">
        <f>IF(Matrix!$J21="Yes",Matrix!$G21," ")</f>
        <v>High</v>
      </c>
      <c r="B22" s="16" t="str">
        <f>IF(Matrix!$J21="Yes",Matrix!$I21," ")</f>
        <v>IR-010 (Incidence Response) - The vendor shall have a documented incident response plan (IRP) in place which provides the carriers with a point of contact for components used within their telematics system</v>
      </c>
      <c r="C22" s="16"/>
      <c r="D22" s="16"/>
      <c r="E22" s="16"/>
      <c r="F22" s="16"/>
      <c r="G22" s="16"/>
      <c r="H22" s="16" t="str">
        <f>IF(Matrix!$J21="Yes","Mobile App"," ")</f>
        <v>Mobile App</v>
      </c>
    </row>
    <row r="23" spans="1:8" s="17" customFormat="1" ht="60" x14ac:dyDescent="0.25">
      <c r="A23" s="16" t="str">
        <f>IF(Matrix!$J22="Yes",Matrix!$G22," ")</f>
        <v>Medium</v>
      </c>
      <c r="B23" s="16" t="str">
        <f>IF(Matrix!$J22="Yes",Matrix!$I22," ")</f>
        <v>M-010 (Maintenance) - The vendor shall have procedures in place to ensure that components outside of the carrier’s direct control are not updated or modified without prior coordination and approval by an organization-defined individual or role</v>
      </c>
      <c r="C23" s="16"/>
      <c r="D23" s="16"/>
      <c r="E23" s="16"/>
      <c r="F23" s="16"/>
      <c r="G23" s="16"/>
      <c r="H23" s="16" t="str">
        <f>IF(Matrix!$J22="Yes","Mobile App"," ")</f>
        <v>Mobile App</v>
      </c>
    </row>
    <row r="24" spans="1:8" s="17" customFormat="1" x14ac:dyDescent="0.25">
      <c r="A24" s="16" t="str">
        <f>IF(Matrix!$J23="Yes",Matrix!$G23," ")</f>
        <v xml:space="preserve"> </v>
      </c>
      <c r="B24" s="16" t="str">
        <f>IF(Matrix!$J23="Yes",Matrix!$I23," ")</f>
        <v xml:space="preserve"> </v>
      </c>
      <c r="C24" s="16"/>
      <c r="D24" s="16"/>
      <c r="E24" s="16"/>
      <c r="F24" s="16"/>
      <c r="G24" s="16"/>
      <c r="H24" s="16" t="str">
        <f>IF(Matrix!$J23="Yes","Mobile App"," ")</f>
        <v xml:space="preserve"> </v>
      </c>
    </row>
    <row r="25" spans="1:8" s="17" customFormat="1" x14ac:dyDescent="0.25">
      <c r="A25" s="16" t="str">
        <f>IF(Matrix!$J24="Yes",Matrix!$G24," ")</f>
        <v xml:space="preserve"> </v>
      </c>
      <c r="B25" s="16" t="str">
        <f>IF(Matrix!$J24="Yes",Matrix!$I24," ")</f>
        <v xml:space="preserve"> </v>
      </c>
      <c r="C25" s="16"/>
      <c r="D25" s="16"/>
      <c r="E25" s="16"/>
      <c r="F25" s="16"/>
      <c r="G25" s="16"/>
      <c r="H25" s="16" t="str">
        <f>IF(Matrix!$J24="Yes","Mobile App"," ")</f>
        <v xml:space="preserve"> </v>
      </c>
    </row>
    <row r="26" spans="1:8" s="17" customFormat="1" x14ac:dyDescent="0.25">
      <c r="A26" s="16" t="str">
        <f>IF(Matrix!$J25="Yes",Matrix!$G25," ")</f>
        <v xml:space="preserve"> </v>
      </c>
      <c r="B26" s="16" t="str">
        <f>IF(Matrix!$J25="Yes",Matrix!$I25," ")</f>
        <v xml:space="preserve"> </v>
      </c>
      <c r="C26" s="16"/>
      <c r="D26" s="16"/>
      <c r="E26" s="16"/>
      <c r="F26" s="16"/>
      <c r="G26" s="16"/>
      <c r="H26" s="16" t="str">
        <f>IF(Matrix!$J25="Yes","Mobile App"," ")</f>
        <v xml:space="preserve"> </v>
      </c>
    </row>
    <row r="27" spans="1:8" s="17" customFormat="1" x14ac:dyDescent="0.25">
      <c r="A27" s="16" t="str">
        <f>IF(Matrix!$J26="Yes",Matrix!$G26," ")</f>
        <v xml:space="preserve"> </v>
      </c>
      <c r="B27" s="16" t="str">
        <f>IF(Matrix!$J26="Yes",Matrix!$I26," ")</f>
        <v xml:space="preserve"> </v>
      </c>
      <c r="C27" s="16"/>
      <c r="D27" s="16"/>
      <c r="E27" s="16"/>
      <c r="F27" s="16"/>
      <c r="G27" s="16"/>
      <c r="H27" s="16" t="str">
        <f>IF(Matrix!$J26="Yes","Mobile App"," ")</f>
        <v xml:space="preserve"> </v>
      </c>
    </row>
    <row r="28" spans="1:8" s="17" customFormat="1" ht="60" x14ac:dyDescent="0.25">
      <c r="A28" s="16" t="str">
        <f>IF(Matrix!$J27="Yes",Matrix!$G27," ")</f>
        <v>Medium</v>
      </c>
      <c r="B28" s="16" t="str">
        <f>IF(Matrix!$J27="Yes",Matrix!$I27," ")</f>
        <v>PS-010 (Personnel Security) - The vendor shall have personnel security policies &amp; procedures, position risk categorization, personnel screening, personnel termination, personnel transfer, access agreements &amp; third party personnel security.</v>
      </c>
      <c r="C28" s="16"/>
      <c r="D28" s="16"/>
      <c r="E28" s="16"/>
      <c r="F28" s="16"/>
      <c r="G28" s="16"/>
      <c r="H28" s="16" t="str">
        <f>IF(Matrix!$J27="Yes","Mobile App"," ")</f>
        <v>Mobile App</v>
      </c>
    </row>
    <row r="29" spans="1:8" s="17" customFormat="1" ht="75" x14ac:dyDescent="0.25">
      <c r="A29" s="16" t="str">
        <f>IF(Matrix!$J28="Yes",Matrix!$G28," ")</f>
        <v>Medium</v>
      </c>
      <c r="B29" s="16" t="str">
        <f>IF(Matrix!$J28="Yes",Matrix!$I28,"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9" s="16"/>
      <c r="D29" s="16"/>
      <c r="E29" s="16"/>
      <c r="F29" s="16"/>
      <c r="G29" s="16"/>
      <c r="H29" s="16" t="str">
        <f>IF(Matrix!$J28="Yes","Mobile App"," ")</f>
        <v>Mobile App</v>
      </c>
    </row>
    <row r="30" spans="1:8" s="17" customFormat="1" ht="30" x14ac:dyDescent="0.25">
      <c r="A30" s="16" t="str">
        <f>IF(Matrix!$J29="Yes",Matrix!$G29," ")</f>
        <v>Medium</v>
      </c>
      <c r="B30" s="16" t="str">
        <f>IF(Matrix!$J29="Yes",Matrix!$I29," ")</f>
        <v>RA-020 (Risk Assessment) - The vendor shall use the results of risk assessments to influence systems development and processes.</v>
      </c>
      <c r="C30" s="16"/>
      <c r="D30" s="16"/>
      <c r="E30" s="16"/>
      <c r="F30" s="16"/>
      <c r="G30" s="16"/>
      <c r="H30" s="16" t="str">
        <f>IF(Matrix!$J29="Yes","Mobile App"," ")</f>
        <v>Mobile App</v>
      </c>
    </row>
    <row r="31" spans="1:8" s="17" customFormat="1" ht="30" x14ac:dyDescent="0.25">
      <c r="A31" s="16" t="str">
        <f>IF(Matrix!$J30="Yes",Matrix!$G30," ")</f>
        <v>High</v>
      </c>
      <c r="B31" s="16" t="str">
        <f>IF(Matrix!$J30="Yes",Matrix!$I30," ")</f>
        <v>SAA-010 (Security Management) - The vendor shall have an Information Security Management Plan (ISMP)</v>
      </c>
      <c r="C31" s="16"/>
      <c r="D31" s="16"/>
      <c r="E31" s="16"/>
      <c r="F31" s="16"/>
      <c r="G31" s="16"/>
      <c r="H31" s="16" t="str">
        <f>IF(Matrix!$J30="Yes","Mobile App"," ")</f>
        <v>Mobile App</v>
      </c>
    </row>
    <row r="32" spans="1:8" s="17" customFormat="1" ht="90" x14ac:dyDescent="0.25">
      <c r="A32" s="16" t="str">
        <f>IF(Matrix!$J31="Yes",Matrix!$G31," ")</f>
        <v>High</v>
      </c>
      <c r="B32" s="16" t="str">
        <f>IF(Matrix!$J31="Yes",Matrix!$I31,"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32" s="16"/>
      <c r="D32" s="16"/>
      <c r="E32" s="16"/>
      <c r="F32" s="16"/>
      <c r="G32" s="16"/>
      <c r="H32" s="16" t="str">
        <f>IF(Matrix!$J31="Yes","Mobile App"," ")</f>
        <v>Mobile App</v>
      </c>
    </row>
    <row r="33" spans="1:8" s="17" customFormat="1" ht="75" x14ac:dyDescent="0.25">
      <c r="A33" s="16" t="str">
        <f>IF(Matrix!$J32="Yes",Matrix!$G32," ")</f>
        <v>Medium</v>
      </c>
      <c r="B33" s="16" t="str">
        <f>IF(Matrix!$J32="Yes",Matrix!$I32,"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C33" s="16"/>
      <c r="D33" s="16"/>
      <c r="E33" s="16"/>
      <c r="F33" s="16"/>
      <c r="G33" s="16"/>
      <c r="H33" s="16" t="str">
        <f>IF(Matrix!$J32="Yes","Mobile App"," ")</f>
        <v>Mobile App</v>
      </c>
    </row>
    <row r="34" spans="1:8" s="17" customFormat="1" ht="45" x14ac:dyDescent="0.25">
      <c r="A34" s="16" t="str">
        <f>IF(Matrix!$J33="Yes",Matrix!$G33," ")</f>
        <v>High</v>
      </c>
      <c r="B34" s="16" t="str">
        <f>IF(Matrix!$J33="Yes",Matrix!$I33," ")</f>
        <v>SCP-010 (Protecting Communications paths for systems) - Communication paths that traverse outside controlled boundaries must protect confidentiality and integrity of data</v>
      </c>
      <c r="C34" s="16"/>
      <c r="D34" s="16"/>
      <c r="E34" s="16"/>
      <c r="F34" s="16"/>
      <c r="G34" s="16"/>
      <c r="H34" s="16" t="str">
        <f>IF(Matrix!$J33="Yes","Mobile App"," ")</f>
        <v>Mobile App</v>
      </c>
    </row>
    <row r="35" spans="1:8" s="17" customFormat="1" ht="45" x14ac:dyDescent="0.25">
      <c r="A35" s="16" t="str">
        <f>IF(Matrix!$J34="Yes",Matrix!$G34," ")</f>
        <v>Medium</v>
      </c>
      <c r="B35" s="16" t="str">
        <f>IF(Matrix!$J34="Yes",Matrix!$I34," ")</f>
        <v>SCP-011 (Protecting Communication paths for systems) - Communication path cryptographic protections must not use identities, keys or shared secrets which are common across multiple deployed devices</v>
      </c>
      <c r="C35" s="16"/>
      <c r="D35" s="16"/>
      <c r="E35" s="16"/>
      <c r="F35" s="16"/>
      <c r="G35" s="16"/>
      <c r="H35" s="16" t="str">
        <f>IF(Matrix!$J34="Yes","Mobile App"," ")</f>
        <v>Mobile App</v>
      </c>
    </row>
    <row r="36" spans="1:8" s="17" customFormat="1" ht="105" x14ac:dyDescent="0.25">
      <c r="A36" s="16" t="str">
        <f>IF(Matrix!$J35="Yes",Matrix!$G35," ")</f>
        <v>High</v>
      </c>
      <c r="B36" s="16" t="str">
        <f>IF(Matrix!$J35="Yes",Matrix!$I35,"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36" s="16"/>
      <c r="D36" s="16"/>
      <c r="E36" s="16"/>
      <c r="F36" s="16"/>
      <c r="G36" s="16"/>
      <c r="H36" s="16" t="str">
        <f>IF(Matrix!$J35="Yes","Mobile App"," ")</f>
        <v>Mobile App</v>
      </c>
    </row>
    <row r="37" spans="1:8" s="17" customFormat="1" ht="90" x14ac:dyDescent="0.25">
      <c r="A37" s="16" t="str">
        <f>IF(Matrix!$J36="Yes",Matrix!$G36," ")</f>
        <v>Medium</v>
      </c>
      <c r="B37" s="16" t="str">
        <f>IF(Matrix!$J36="Yes",Matrix!$I36,"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C37" s="16"/>
      <c r="D37" s="16"/>
      <c r="E37" s="16"/>
      <c r="F37" s="16"/>
      <c r="G37" s="16"/>
      <c r="H37" s="16" t="str">
        <f>IF(Matrix!$J36="Yes","Mobile App"," ")</f>
        <v>Mobile App</v>
      </c>
    </row>
    <row r="38" spans="1:8" s="17" customFormat="1" ht="195" x14ac:dyDescent="0.25">
      <c r="A38" s="16" t="str">
        <f>IF(Matrix!$J37="Yes",Matrix!$G37," ")</f>
        <v>Medium</v>
      </c>
      <c r="B38" s="16" t="str">
        <f>IF(Matrix!$J37="Yes",Matrix!$I37,"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C38" s="16"/>
      <c r="D38" s="16"/>
      <c r="E38" s="16"/>
      <c r="F38" s="16"/>
      <c r="G38" s="16"/>
      <c r="H38" s="16" t="str">
        <f>IF(Matrix!$J37="Yes","Mobile App"," ")</f>
        <v>Mobile App</v>
      </c>
    </row>
    <row r="39" spans="1:8" s="17" customFormat="1" x14ac:dyDescent="0.25">
      <c r="A39" s="16" t="str">
        <f>IF(Matrix!$J38="Yes",Matrix!$G38," ")</f>
        <v xml:space="preserve"> </v>
      </c>
      <c r="B39" s="16" t="str">
        <f>IF(Matrix!$J38="Yes",Matrix!$I38," ")</f>
        <v xml:space="preserve"> </v>
      </c>
      <c r="C39" s="16"/>
      <c r="D39" s="16"/>
      <c r="E39" s="16"/>
      <c r="F39" s="16"/>
      <c r="G39" s="16"/>
      <c r="H39" s="16" t="str">
        <f>IF(Matrix!$J38="Yes","Mobile App"," ")</f>
        <v xml:space="preserve"> </v>
      </c>
    </row>
    <row r="40" spans="1:8" s="17" customFormat="1" x14ac:dyDescent="0.25">
      <c r="A40" s="16" t="str">
        <f>IF(Matrix!$J39="Yes",Matrix!$G39," ")</f>
        <v xml:space="preserve"> </v>
      </c>
      <c r="B40" s="16" t="str">
        <f>IF(Matrix!$J39="Yes",Matrix!$I39," ")</f>
        <v xml:space="preserve"> </v>
      </c>
      <c r="C40" s="16"/>
      <c r="D40" s="16"/>
      <c r="E40" s="16"/>
      <c r="F40" s="16"/>
      <c r="G40" s="16"/>
      <c r="H40" s="16" t="str">
        <f>IF(Matrix!$J39="Yes","Mobile App"," ")</f>
        <v xml:space="preserve"> </v>
      </c>
    </row>
    <row r="41" spans="1:8" s="17" customFormat="1" ht="270" x14ac:dyDescent="0.25">
      <c r="A41" s="16" t="str">
        <f>IF(Matrix!$J40="Yes",Matrix!$G40," ")</f>
        <v>High</v>
      </c>
      <c r="B41" s="16" t="str">
        <f>IF(Matrix!$J40="Yes",Matrix!$I40,"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41" s="16"/>
      <c r="D41" s="16"/>
      <c r="E41" s="16"/>
      <c r="F41" s="16"/>
      <c r="G41" s="16"/>
      <c r="H41" s="16" t="str">
        <f>IF(Matrix!$J40="Yes","Mobile App"," ")</f>
        <v>Mobile App</v>
      </c>
    </row>
    <row r="42" spans="1:8" s="17" customFormat="1" x14ac:dyDescent="0.25">
      <c r="A42" s="16" t="str">
        <f>IF(Matrix!$J42="Yes",Matrix!$G42," ")</f>
        <v xml:space="preserve"> </v>
      </c>
      <c r="B42" s="16" t="str">
        <f>IF(Matrix!$J42="Yes",Matrix!$I42," ")</f>
        <v xml:space="preserve"> </v>
      </c>
      <c r="C42" s="16"/>
      <c r="D42" s="16"/>
      <c r="E42" s="16"/>
      <c r="F42" s="16"/>
      <c r="G42" s="16"/>
      <c r="H42" s="16" t="str">
        <f>IF(Matrix!$J42="Yes","Mobile App"," ")</f>
        <v xml:space="preserve"> </v>
      </c>
    </row>
    <row r="43" spans="1:8" s="17" customFormat="1" x14ac:dyDescent="0.25">
      <c r="A43" s="16" t="str">
        <f>IF(Matrix!$J43="Yes",Matrix!$G43," ")</f>
        <v xml:space="preserve"> </v>
      </c>
      <c r="B43" s="16" t="str">
        <f>IF(Matrix!$J43="Yes",Matrix!$I43," ")</f>
        <v xml:space="preserve"> </v>
      </c>
      <c r="C43" s="16"/>
      <c r="D43" s="16"/>
      <c r="E43" s="16"/>
      <c r="F43" s="16"/>
      <c r="G43" s="16"/>
      <c r="H43" s="16" t="str">
        <f>IF(Matrix!$J43="Yes","Mobile App"," ")</f>
        <v xml:space="preserve"> </v>
      </c>
    </row>
    <row r="44" spans="1:8" s="17" customFormat="1" ht="90" x14ac:dyDescent="0.25">
      <c r="A44" s="16" t="str">
        <f>IF(Matrix!$J46="Yes",Matrix!$G46," ")</f>
        <v>High</v>
      </c>
      <c r="B44" s="16" t="str">
        <f>IF(Matrix!$J46="Yes",Matrix!$I46,"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44" s="16"/>
      <c r="D44" s="16"/>
      <c r="E44" s="16"/>
      <c r="F44" s="16"/>
      <c r="G44" s="16"/>
      <c r="H44" s="16" t="str">
        <f>IF(Matrix!$J46="Yes","Mobile App"," ")</f>
        <v>Mobile App</v>
      </c>
    </row>
    <row r="45" spans="1:8" s="17" customFormat="1" ht="75" x14ac:dyDescent="0.25">
      <c r="A45" s="16" t="str">
        <f>IF(Matrix!$J48="Yes",Matrix!$G48," ")</f>
        <v>Medium</v>
      </c>
      <c r="B45" s="16" t="str">
        <f>IF(Matrix!$J48="Yes",Matrix!$I48,"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45" s="16"/>
      <c r="D45" s="16"/>
      <c r="E45" s="16"/>
      <c r="F45" s="16"/>
      <c r="G45" s="16"/>
      <c r="H45" s="16" t="str">
        <f>IF(Matrix!$J48="Yes","Mobile App"," ")</f>
        <v>Mobile App</v>
      </c>
    </row>
    <row r="46" spans="1:8" s="17" customFormat="1" ht="180" x14ac:dyDescent="0.25">
      <c r="A46" s="16" t="str">
        <f>IF(Matrix!$J49="Yes",Matrix!$G49," ")</f>
        <v>Medium</v>
      </c>
      <c r="B46" s="16" t="str">
        <f>IF(Matrix!$J49="Yes",Matrix!$I49,"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46" s="16"/>
      <c r="D46" s="16"/>
      <c r="E46" s="16"/>
      <c r="F46" s="16"/>
      <c r="G46" s="16"/>
      <c r="H46" s="16" t="str">
        <f>IF(Matrix!$J49="Yes","Mobile App"," ")</f>
        <v>Mobile App</v>
      </c>
    </row>
    <row r="47" spans="1:8" s="17" customFormat="1" ht="45" x14ac:dyDescent="0.25">
      <c r="A47" s="16" t="str">
        <f>IF(Matrix!$J50="Yes",Matrix!$G50," ")</f>
        <v>Medium</v>
      </c>
      <c r="B47" s="16" t="str">
        <f>IF(Matrix!$J50="Yes",Matrix!$I50," ")</f>
        <v>SII-030 (Protecting Firmware on Devices) - The vendor shall use digitally signed software on telematics devices and prohibit execution of unsigned or invalidly signed software.</v>
      </c>
      <c r="C47" s="16"/>
      <c r="D47" s="16"/>
      <c r="E47" s="16"/>
      <c r="F47" s="16"/>
      <c r="G47" s="16"/>
      <c r="H47" s="16" t="str">
        <f>IF(Matrix!$J50="Yes","Mobile App"," ")</f>
        <v>Mobile App</v>
      </c>
    </row>
    <row r="48" spans="1:8" s="17" customFormat="1" x14ac:dyDescent="0.25">
      <c r="A48" s="16" t="str">
        <f>IF(Matrix!$J51="Yes",Matrix!$G51," ")</f>
        <v xml:space="preserve"> </v>
      </c>
      <c r="B48" s="16" t="str">
        <f>IF(Matrix!$J51="Yes",Matrix!$I51," ")</f>
        <v xml:space="preserve"> </v>
      </c>
      <c r="C48" s="16"/>
      <c r="D48" s="16"/>
      <c r="E48" s="16"/>
      <c r="F48" s="16"/>
      <c r="G48" s="16"/>
      <c r="H48" s="16" t="str">
        <f>IF(Matrix!$J51="Yes","Mobile App"," ")</f>
        <v xml:space="preserve"> </v>
      </c>
    </row>
    <row r="49" spans="1:8" s="17" customFormat="1" x14ac:dyDescent="0.25">
      <c r="A49" s="16" t="str">
        <f>IF(Matrix!$J52="Yes",Matrix!$G52," ")</f>
        <v xml:space="preserve"> </v>
      </c>
      <c r="B49" s="16" t="str">
        <f>IF(Matrix!$J52="Yes",Matrix!$I52," ")</f>
        <v xml:space="preserve"> </v>
      </c>
      <c r="C49" s="16"/>
      <c r="D49" s="16"/>
      <c r="E49" s="16"/>
      <c r="F49" s="16"/>
      <c r="G49" s="16"/>
      <c r="H49" s="16" t="str">
        <f>IF(Matrix!$J52="Yes","Mobile App"," ")</f>
        <v xml:space="preserve"> </v>
      </c>
    </row>
    <row r="50" spans="1:8" s="17" customFormat="1" ht="75" x14ac:dyDescent="0.25">
      <c r="A50" s="16" t="str">
        <f>IF(Matrix!$J53="Yes",Matrix!$G53," ")</f>
        <v>High</v>
      </c>
      <c r="B50" s="16" t="str">
        <f>IF(Matrix!$J53="Yes",Matrix!$I53,"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50" s="16"/>
      <c r="D50" s="16"/>
      <c r="E50" s="16"/>
      <c r="F50" s="16"/>
      <c r="G50" s="16"/>
      <c r="H50" s="16" t="str">
        <f>IF(Matrix!$J53="Yes","Mobile App"," ")</f>
        <v>Mobile App</v>
      </c>
    </row>
    <row r="51" spans="1:8" s="17" customFormat="1" ht="30" x14ac:dyDescent="0.25">
      <c r="A51" s="16" t="str">
        <f>IF(Matrix!$J55="Yes",Matrix!$G55," ")</f>
        <v>Medium</v>
      </c>
      <c r="B51" s="16" t="str">
        <f>IF(Matrix!$J55="Yes",Matrix!$I55," ")</f>
        <v>SII-080 (Protecting Firmware on Devices) - The vendor shall design security components that fail-secure to protect integrity of systems and data.</v>
      </c>
      <c r="C51" s="16"/>
      <c r="D51" s="16"/>
      <c r="E51" s="16"/>
      <c r="F51" s="16"/>
      <c r="G51" s="16"/>
      <c r="H51" s="16" t="str">
        <f>IF(Matrix!$J55="Yes","Mobile App"," ")</f>
        <v>Mobile App</v>
      </c>
    </row>
    <row r="52" spans="1:8" s="17" customFormat="1" ht="45" x14ac:dyDescent="0.25">
      <c r="A52" s="16" t="str">
        <f>IF(Matrix!$J56="Yes",Matrix!$G56," ")</f>
        <v>Low</v>
      </c>
      <c r="B52" s="16" t="str">
        <f>IF(Matrix!$J56="Yes",Matrix!$I56," ")</f>
        <v>SII-081 (Protecting Firmware on Devices) - The vendor shall utilize protective mechanisms to protect components from unauthorized runtime/volatile modification of code.</v>
      </c>
      <c r="C52" s="16"/>
      <c r="D52" s="16"/>
      <c r="E52" s="16"/>
      <c r="F52" s="16"/>
      <c r="G52" s="16"/>
      <c r="H52" s="16" t="str">
        <f>IF(Matrix!$J56="Yes","Mobile App"," ")</f>
        <v>Mobile App</v>
      </c>
    </row>
    <row r="53" spans="1:8" s="17" customFormat="1" ht="105" x14ac:dyDescent="0.25">
      <c r="A53" s="16" t="str">
        <f>IF(Matrix!$J57="Yes",Matrix!$G57," ")</f>
        <v>Medium</v>
      </c>
      <c r="B53" s="16" t="str">
        <f>IF(Matrix!$J57="Yes",Matrix!$I57,"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53" s="16"/>
      <c r="D53" s="16"/>
      <c r="E53" s="16"/>
      <c r="F53" s="16"/>
      <c r="G53" s="16"/>
      <c r="H53" s="16" t="str">
        <f>IF(Matrix!$J57="Yes","Mobile App"," ")</f>
        <v>Mobile App</v>
      </c>
    </row>
    <row r="54" spans="1:8" s="17" customFormat="1" x14ac:dyDescent="0.25">
      <c r="A54" s="16" t="str">
        <f>IF(Matrix!$J58="Yes",Matrix!$G58," ")</f>
        <v xml:space="preserve"> </v>
      </c>
      <c r="B54" s="16" t="str">
        <f>IF(Matrix!$J58="Yes",Matrix!$I58," ")</f>
        <v xml:space="preserve"> </v>
      </c>
      <c r="C54" s="16"/>
      <c r="D54" s="16"/>
      <c r="E54" s="16"/>
      <c r="F54" s="16"/>
      <c r="G54" s="16"/>
      <c r="H54" s="16" t="str">
        <f>IF(Matrix!$J58="Yes","Mobile App"," ")</f>
        <v xml:space="preserve"> </v>
      </c>
    </row>
    <row r="55" spans="1:8" s="17" customFormat="1" x14ac:dyDescent="0.25">
      <c r="A55" s="16" t="str">
        <f>IF(Matrix!$J59="Yes",Matrix!$G59," ")</f>
        <v xml:space="preserve"> </v>
      </c>
      <c r="B55" s="16" t="str">
        <f>IF(Matrix!$J59="Yes",Matrix!$I59," ")</f>
        <v xml:space="preserve"> </v>
      </c>
      <c r="C55" s="16"/>
      <c r="D55" s="16"/>
      <c r="E55" s="16"/>
      <c r="F55" s="16"/>
      <c r="G55" s="16"/>
      <c r="H55" s="16" t="str">
        <f>IF(Matrix!$J59="Yes","Mobile App"," ")</f>
        <v xml:space="preserve"> </v>
      </c>
    </row>
    <row r="56" spans="1:8" s="17" customFormat="1" ht="45" x14ac:dyDescent="0.25">
      <c r="A56" s="16" t="str">
        <f>IF(Matrix!$J60="Yes",Matrix!$G60," ")</f>
        <v>Low</v>
      </c>
      <c r="B56" s="16" t="str">
        <f>IF(Matrix!$J60="Yes",Matrix!$I60," ")</f>
        <v>SII-120 (Vulnerability Management) - The vendor shall have a vulnerability management process that includes steps to triage any found vulnerabilities and plan remediation.</v>
      </c>
      <c r="C56" s="16"/>
      <c r="D56" s="16"/>
      <c r="E56" s="16"/>
      <c r="F56" s="16"/>
      <c r="G56" s="16"/>
      <c r="H56" s="16" t="str">
        <f>IF(Matrix!$J60="Yes","Mobile App"," ")</f>
        <v>Mobile App</v>
      </c>
    </row>
    <row r="57" spans="1:8" s="17" customFormat="1" ht="135" x14ac:dyDescent="0.25">
      <c r="A57" s="16" t="str">
        <f>IF(Matrix!$J61="Yes",Matrix!$G61," ")</f>
        <v>Medium</v>
      </c>
      <c r="B57" s="16" t="str">
        <f>IF(Matrix!$J61="Yes",Matrix!$I61,"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57" s="16"/>
      <c r="D57" s="16"/>
      <c r="E57" s="16"/>
      <c r="F57" s="16"/>
      <c r="G57" s="16"/>
      <c r="H57" s="16" t="str">
        <f>IF(Matrix!$J61="Yes","Mobile App"," ")</f>
        <v>Mobile App</v>
      </c>
    </row>
    <row r="58" spans="1:8" s="17" customFormat="1" ht="45" x14ac:dyDescent="0.25">
      <c r="A58" s="16" t="str">
        <f>IF(Matrix!$J62="Yes",Matrix!$G62," ")</f>
        <v>Medium</v>
      </c>
      <c r="B58" s="16" t="str">
        <f>IF(Matrix!$J62="Yes",Matrix!$I62," ")</f>
        <v>SII-140 (Vulnerability Management) - The vendor shall implement ongoing monitoring and protection against malicious code in production using a well governed process that addresses all entry and exit points in the system.</v>
      </c>
      <c r="C58" s="16"/>
      <c r="D58" s="16"/>
      <c r="E58" s="16"/>
      <c r="F58" s="16"/>
      <c r="G58" s="16"/>
      <c r="H58" s="16" t="str">
        <f>IF(Matrix!$J62="Yes","Mobile App"," ")</f>
        <v>Mobile App</v>
      </c>
    </row>
    <row r="59" spans="1:8" s="17" customFormat="1" ht="30" x14ac:dyDescent="0.25">
      <c r="A59" s="16" t="str">
        <f>IF(Matrix!$J63="Yes",Matrix!$G63," ")</f>
        <v>Medium</v>
      </c>
      <c r="B59" s="16" t="str">
        <f>IF(Matrix!$J63="Yes",Matrix!$I63," ")</f>
        <v>SII-150 (Vulnerability Management) - The vendor shall verify code according to best-practice coding standards</v>
      </c>
      <c r="C59" s="16"/>
      <c r="D59" s="16"/>
      <c r="E59" s="16"/>
      <c r="F59" s="16"/>
      <c r="G59" s="16"/>
      <c r="H59" s="16" t="str">
        <f>IF(Matrix!$J63="Yes","Mobile App"," ")</f>
        <v>Mobile App</v>
      </c>
    </row>
    <row r="60" spans="1:8" s="17" customFormat="1" ht="60" x14ac:dyDescent="0.25">
      <c r="A60" s="16" t="str">
        <f>IF(Matrix!$J64="Yes",Matrix!$G64," ")</f>
        <v>Medium</v>
      </c>
      <c r="B60" s="16" t="str">
        <f>IF(Matrix!$J64="Yes",Matrix!$I64," ")</f>
        <v>SII-170 (System and Information Integrity) - The vendor shall actively monitor resources such as NIST Common Vulnerabilities and Exposures (CVE), Bugtraq, for security alerts and advisories related to the telematics system’s components</v>
      </c>
      <c r="C60" s="16"/>
      <c r="D60" s="16"/>
      <c r="E60" s="16"/>
      <c r="F60" s="16"/>
      <c r="G60" s="16"/>
      <c r="H60" s="16" t="str">
        <f>IF(Matrix!$J64="Yes","Mobile App"," ")</f>
        <v>Mobile App</v>
      </c>
    </row>
    <row r="61" spans="1:8" s="17" customFormat="1" ht="60" x14ac:dyDescent="0.25">
      <c r="A61" s="16" t="str">
        <f>IF(Matrix!$J65="Yes",Matrix!$G65," ")</f>
        <v>Medium</v>
      </c>
      <c r="B61" s="16" t="str">
        <f>IF(Matrix!$J65="Yes",Matrix!$I65," ")</f>
        <v>SII-171 (System and Information Integrity) - The vendor shall notify their customers of any vulnerabilities discovered in the telematics systems components via monitoring or vulnerability disclosure programs. The notification to customers will happen in a timely manner.</v>
      </c>
      <c r="C61" s="16"/>
      <c r="D61" s="16"/>
      <c r="E61" s="16"/>
      <c r="F61" s="16"/>
      <c r="G61" s="16"/>
      <c r="H61" s="16" t="str">
        <f>IF(Matrix!$J65="Yes","Mobile App"," ")</f>
        <v>Mobile App</v>
      </c>
    </row>
    <row r="62" spans="1:8" s="17" customFormat="1" ht="45" x14ac:dyDescent="0.25">
      <c r="A62" s="16" t="str">
        <f>IF(Matrix!$J67="Yes",Matrix!$G67," ")</f>
        <v>Low</v>
      </c>
      <c r="B62" s="16" t="str">
        <f>IF(Matrix!$J67="Yes",Matrix!$I67," ")</f>
        <v>SII-190 (Software Resiliency / Code Protections) - The vendor’s software will have software resiliency measures included that will slow the progress of tampering and reverse engineering efforts.</v>
      </c>
      <c r="C62" s="16"/>
      <c r="D62" s="16"/>
      <c r="E62" s="16"/>
      <c r="F62" s="16"/>
      <c r="G62" s="16"/>
      <c r="H62" s="16" t="str">
        <f>IF(Matrix!$J67="Yes","Mobile App"," ")</f>
        <v>Mobile App</v>
      </c>
    </row>
    <row r="65" spans="1:17" ht="21" x14ac:dyDescent="0.25">
      <c r="A65" s="20"/>
      <c r="B65" s="95" t="s">
        <v>223</v>
      </c>
      <c r="C65" s="96"/>
      <c r="D65" s="96"/>
      <c r="E65" s="96"/>
      <c r="F65" s="96"/>
      <c r="G65" s="96"/>
      <c r="H65" s="96"/>
    </row>
    <row r="66" spans="1:17" ht="61.5" customHeight="1" x14ac:dyDescent="0.25">
      <c r="A66" s="19"/>
      <c r="B66" s="97" t="s">
        <v>291</v>
      </c>
      <c r="C66" s="98"/>
      <c r="D66" s="98"/>
      <c r="E66" s="98"/>
      <c r="F66" s="98"/>
      <c r="G66" s="98"/>
      <c r="H66" s="98"/>
    </row>
    <row r="67" spans="1:17" x14ac:dyDescent="0.25">
      <c r="A67" s="99" t="s">
        <v>203</v>
      </c>
      <c r="B67" s="99" t="s">
        <v>145</v>
      </c>
      <c r="C67" s="99" t="s">
        <v>280</v>
      </c>
      <c r="D67" s="99"/>
      <c r="E67" s="99"/>
      <c r="F67" s="99"/>
      <c r="G67" s="99" t="s">
        <v>281</v>
      </c>
      <c r="H67" s="99" t="s">
        <v>225</v>
      </c>
      <c r="M67" s="18"/>
      <c r="Q67" s="14"/>
    </row>
    <row r="68" spans="1:17" x14ac:dyDescent="0.25">
      <c r="A68" s="99"/>
      <c r="B68" s="99"/>
      <c r="C68" s="15" t="s">
        <v>278</v>
      </c>
      <c r="D68" s="15" t="s">
        <v>282</v>
      </c>
      <c r="E68" s="15" t="s">
        <v>279</v>
      </c>
      <c r="F68" s="15" t="s">
        <v>283</v>
      </c>
      <c r="G68" s="99"/>
      <c r="H68" s="99"/>
      <c r="M68" s="18"/>
      <c r="Q68" s="14"/>
    </row>
    <row r="69" spans="1:17" x14ac:dyDescent="0.25">
      <c r="A69" s="16" t="str">
        <f>IF(Matrix!$K2="Yes",Matrix!$G2," ")</f>
        <v xml:space="preserve"> </v>
      </c>
      <c r="B69" s="16" t="str">
        <f>IF(Matrix!$K2="Yes",Matrix!$I2," ")</f>
        <v xml:space="preserve"> </v>
      </c>
      <c r="C69" s="16"/>
      <c r="D69" s="16"/>
      <c r="E69" s="16"/>
      <c r="F69" s="16"/>
      <c r="G69" s="16"/>
      <c r="H69" s="16" t="str">
        <f>IF(Matrix!$K2="Yes","Physical In-Cab Device"," ")</f>
        <v xml:space="preserve"> </v>
      </c>
      <c r="M69" s="18"/>
      <c r="Q69" s="14"/>
    </row>
    <row r="70" spans="1:17" ht="90" x14ac:dyDescent="0.25">
      <c r="A70" s="16" t="str">
        <f>IF(Matrix!$K3="Yes",Matrix!$G3," ")</f>
        <v>Medium</v>
      </c>
      <c r="B70" s="16" t="str">
        <f>IF(Matrix!$K3="Yes",Matrix!$I3,"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C70" s="16"/>
      <c r="D70" s="16"/>
      <c r="E70" s="16"/>
      <c r="F70" s="16"/>
      <c r="G70" s="16"/>
      <c r="H70" s="16" t="str">
        <f>IF(Matrix!$K3="Yes","Physical In-Cab Device"," ")</f>
        <v>Physical In-Cab Device</v>
      </c>
      <c r="M70" s="18"/>
      <c r="Q70" s="14"/>
    </row>
    <row r="71" spans="1:17" ht="75" x14ac:dyDescent="0.25">
      <c r="A71" s="16" t="str">
        <f>IF(Matrix!$K4="Yes",Matrix!$G4," ")</f>
        <v>High</v>
      </c>
      <c r="B71" s="16" t="str">
        <f>IF(Matrix!$K4="Yes",Matrix!$I4,"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C71" s="16"/>
      <c r="D71" s="16"/>
      <c r="E71" s="16"/>
      <c r="F71" s="16"/>
      <c r="G71" s="16"/>
      <c r="H71" s="16" t="str">
        <f>IF(Matrix!$K4="Yes","Physical In-Cab Device"," ")</f>
        <v>Physical In-Cab Device</v>
      </c>
      <c r="M71" s="18"/>
      <c r="Q71" s="14"/>
    </row>
    <row r="72" spans="1:17" ht="30" x14ac:dyDescent="0.25">
      <c r="A72" s="16" t="str">
        <f>IF(Matrix!$K5="Yes",Matrix!$G5," ")</f>
        <v>High</v>
      </c>
      <c r="B72" s="16" t="str">
        <f>IF(Matrix!$K5="Yes",Matrix!$I5," ")</f>
        <v>AC-030 (Access Control) - The vendor's system shall employ authentication to prevent unauthorized access to telematics systems and data.</v>
      </c>
      <c r="C72" s="16"/>
      <c r="D72" s="16"/>
      <c r="E72" s="16"/>
      <c r="F72" s="16"/>
      <c r="G72" s="16"/>
      <c r="H72" s="16" t="str">
        <f>IF(Matrix!$K5="Yes","Physical In-Cab Device"," ")</f>
        <v>Physical In-Cab Device</v>
      </c>
      <c r="M72" s="18"/>
      <c r="Q72" s="14"/>
    </row>
    <row r="73" spans="1:17" ht="45" x14ac:dyDescent="0.25">
      <c r="A73" s="16" t="str">
        <f>IF(Matrix!$K6="Yes",Matrix!$G6," ")</f>
        <v>Medium</v>
      </c>
      <c r="B73" s="16" t="str">
        <f>IF(Matrix!$K6="Yes",Matrix!$I6," ")</f>
        <v>AC-040 (Access Control) - The vendor shall identify all instances where the telematics system includes actions that cannot support access authentication and/or execute with elevated privileges</v>
      </c>
      <c r="C73" s="16"/>
      <c r="D73" s="16"/>
      <c r="E73" s="16"/>
      <c r="F73" s="16"/>
      <c r="G73" s="16"/>
      <c r="H73" s="16" t="str">
        <f>IF(Matrix!$K6="Yes","Physical In-Cab Device"," ")</f>
        <v>Physical In-Cab Device</v>
      </c>
      <c r="M73" s="18"/>
      <c r="Q73" s="14"/>
    </row>
    <row r="74" spans="1:17" ht="30" x14ac:dyDescent="0.25">
      <c r="A74" s="16" t="str">
        <f>IF(Matrix!$K7="Yes",Matrix!$G7," ")</f>
        <v>Medium</v>
      </c>
      <c r="B74" s="16" t="str">
        <f>IF(Matrix!$K7="Yes",Matrix!$I7," ")</f>
        <v>AC-041 (Access Control) - Identifying information about the connected devices will not be made available without authentication first.</v>
      </c>
      <c r="C74" s="16"/>
      <c r="D74" s="16"/>
      <c r="E74" s="16"/>
      <c r="F74" s="16"/>
      <c r="G74" s="16"/>
      <c r="H74" s="16" t="str">
        <f>IF(Matrix!$K7="Yes","Physical In-Cab Device"," ")</f>
        <v>Physical In-Cab Device</v>
      </c>
      <c r="M74" s="18"/>
      <c r="Q74" s="14"/>
    </row>
    <row r="75" spans="1:17" ht="30" x14ac:dyDescent="0.25">
      <c r="A75" s="16" t="str">
        <f>IF(Matrix!$K8="Yes",Matrix!$G8," ")</f>
        <v>Medium</v>
      </c>
      <c r="B75" s="16" t="str">
        <f>IF(Matrix!$K8="Yes",Matrix!$I8," ")</f>
        <v>AC-050 (Access Control) - All remote access methods and possible remote actions to/on telematics system shall be documented.</v>
      </c>
      <c r="C75" s="16"/>
      <c r="D75" s="16"/>
      <c r="E75" s="16"/>
      <c r="F75" s="16"/>
      <c r="G75" s="16"/>
      <c r="H75" s="16" t="str">
        <f>IF(Matrix!$K8="Yes","Physical In-Cab Device"," ")</f>
        <v>Physical In-Cab Device</v>
      </c>
      <c r="M75" s="18"/>
      <c r="Q75" s="14"/>
    </row>
    <row r="76" spans="1:17" ht="45" x14ac:dyDescent="0.25">
      <c r="A76" s="16" t="str">
        <f>IF(Matrix!$K9="Yes",Matrix!$G9," ")</f>
        <v>Medium</v>
      </c>
      <c r="B76" s="16" t="str">
        <f>IF(Matrix!$K9="Yes",Matrix!$I9," ")</f>
        <v>AC-060 (Access Control) - For all components of the system, the vendor shall provide a listing of all wireless communications interfaces of the system and specify how the interfaces can be configured and/or disabled.</v>
      </c>
      <c r="C76" s="16"/>
      <c r="D76" s="16"/>
      <c r="E76" s="16"/>
      <c r="F76" s="16"/>
      <c r="G76" s="16"/>
      <c r="H76" s="16" t="str">
        <f>IF(Matrix!$K9="Yes","Physical In-Cab Device"," ")</f>
        <v>Physical In-Cab Device</v>
      </c>
      <c r="M76" s="18"/>
      <c r="Q76" s="14"/>
    </row>
    <row r="77" spans="1:17" x14ac:dyDescent="0.25">
      <c r="A77" s="16" t="str">
        <f>IF(Matrix!$K13="Yes",Matrix!$G13," ")</f>
        <v xml:space="preserve"> </v>
      </c>
      <c r="B77" s="16" t="str">
        <f>IF(Matrix!$K13="Yes",Matrix!$I13," ")</f>
        <v xml:space="preserve"> </v>
      </c>
      <c r="C77" s="16"/>
      <c r="D77" s="16"/>
      <c r="E77" s="16"/>
      <c r="F77" s="16"/>
      <c r="G77" s="16"/>
      <c r="H77" s="16" t="str">
        <f>IF(Matrix!$K13="Yes","Physical In-Cab Device"," ")</f>
        <v xml:space="preserve"> </v>
      </c>
      <c r="M77" s="18"/>
      <c r="Q77" s="14"/>
    </row>
    <row r="78" spans="1:17" ht="60" x14ac:dyDescent="0.25">
      <c r="A78" s="16" t="str">
        <f>IF(Matrix!$K14="Yes",Matrix!$G14," ")</f>
        <v>Medium</v>
      </c>
      <c r="B78" s="16" t="str">
        <f>IF(Matrix!$K14="Yes",Matrix!$I14," ")</f>
        <v>AC-080 (Device-Local Authentication) - All authentication offered on device-local interfaces shall expect credentials which are unique to each device instance and uncorrelated to any and all public information about the device.</v>
      </c>
      <c r="C78" s="16"/>
      <c r="D78" s="16"/>
      <c r="E78" s="16"/>
      <c r="F78" s="16"/>
      <c r="G78" s="16"/>
      <c r="H78" s="16" t="str">
        <f>IF(Matrix!$K14="Yes","Physical In-Cab Device"," ")</f>
        <v>Physical In-Cab Device</v>
      </c>
      <c r="M78" s="18"/>
      <c r="Q78" s="14"/>
    </row>
    <row r="79" spans="1:17" ht="75" x14ac:dyDescent="0.25">
      <c r="A79" s="16" t="str">
        <f>IF(Matrix!$K15="Yes",Matrix!$G15," ")</f>
        <v>Medium</v>
      </c>
      <c r="B79" s="16" t="str">
        <f>IF(Matrix!$K15="Yes",Matrix!$I15,"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79" s="16"/>
      <c r="D79" s="16"/>
      <c r="E79" s="16"/>
      <c r="F79" s="16"/>
      <c r="G79" s="16"/>
      <c r="H79" s="16" t="str">
        <f>IF(Matrix!$K15="Yes","Physical In-Cab Device"," ")</f>
        <v>Physical In-Cab Device</v>
      </c>
      <c r="M79" s="18"/>
      <c r="Q79" s="14"/>
    </row>
    <row r="80" spans="1:17" ht="45" x14ac:dyDescent="0.25">
      <c r="A80" s="16" t="str">
        <f>IF(Matrix!$K16="Yes",Matrix!$G16," ")</f>
        <v>High</v>
      </c>
      <c r="B80" s="16" t="str">
        <f>IF(Matrix!$K16="Yes",Matrix!$I16," ")</f>
        <v>CM-020 (Configuration Management) - The vendor’s devices shall have all services used for troubleshooting disabled or properly protected from unauthorized access and use.</v>
      </c>
      <c r="C80" s="16"/>
      <c r="D80" s="16"/>
      <c r="E80" s="16"/>
      <c r="F80" s="16"/>
      <c r="G80" s="16"/>
      <c r="H80" s="16" t="str">
        <f>IF(Matrix!$K16="Yes","Physical In-Cab Device"," ")</f>
        <v>Physical In-Cab Device</v>
      </c>
      <c r="M80" s="18"/>
      <c r="Q80" s="14"/>
    </row>
    <row r="81" spans="1:17" ht="45" x14ac:dyDescent="0.25">
      <c r="A81" s="16" t="str">
        <f>IF(Matrix!$K17="Yes",Matrix!$G17," ")</f>
        <v>High</v>
      </c>
      <c r="B81" s="16" t="str">
        <f>IF(Matrix!$K17="Yes",Matrix!$I17," ")</f>
        <v>CM-030 (Configuration Management) - Vendor ensures that any and all interfaces used for testing or debug are unavailalbe in production builds of the devices</v>
      </c>
      <c r="C81" s="16"/>
      <c r="D81" s="16"/>
      <c r="E81" s="16"/>
      <c r="F81" s="16"/>
      <c r="G81" s="16"/>
      <c r="H81" s="16" t="str">
        <f>IF(Matrix!$K17="Yes","Physical In-Cab Device"," ")</f>
        <v>Physical In-Cab Device</v>
      </c>
      <c r="M81" s="18"/>
      <c r="Q81" s="14"/>
    </row>
    <row r="82" spans="1:17" ht="45" x14ac:dyDescent="0.25">
      <c r="A82" s="16" t="str">
        <f>IF(Matrix!$K18="Yes",Matrix!$G18," ")</f>
        <v>Medium</v>
      </c>
      <c r="B82" s="16" t="str">
        <f>IF(Matrix!$K18="Yes",Matrix!$I18," ")</f>
        <v>IA-010 (Identification and Authentication) - All remote hosts of the vendor's system shall be configured to uniquely identify and authenticate all other remote hosts of the system and/or any other interfacing systems.</v>
      </c>
      <c r="C82" s="16"/>
      <c r="D82" s="16"/>
      <c r="E82" s="16"/>
      <c r="F82" s="16"/>
      <c r="G82" s="16"/>
      <c r="H82" s="16" t="str">
        <f>IF(Matrix!$K18="Yes","Physical In-Cab Device"," ")</f>
        <v>Physical In-Cab Device</v>
      </c>
      <c r="M82" s="18"/>
      <c r="Q82" s="14"/>
    </row>
    <row r="83" spans="1:17" ht="135" x14ac:dyDescent="0.25">
      <c r="A83" s="16" t="str">
        <f>IF(Matrix!$K19="Yes",Matrix!$G19," ")</f>
        <v>Medium</v>
      </c>
      <c r="B83" s="16" t="str">
        <f>IF(Matrix!$K19="Yes",Matrix!$I19,"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83" s="16"/>
      <c r="D83" s="16"/>
      <c r="E83" s="16"/>
      <c r="F83" s="16"/>
      <c r="G83" s="16"/>
      <c r="H83" s="16" t="str">
        <f>IF(Matrix!$K19="Yes","Physical In-Cab Device"," ")</f>
        <v>Physical In-Cab Device</v>
      </c>
      <c r="M83" s="18"/>
      <c r="Q83" s="14"/>
    </row>
    <row r="84" spans="1:17" ht="45" x14ac:dyDescent="0.25">
      <c r="A84" s="16" t="str">
        <f>IF(Matrix!$K20="Yes",Matrix!$G20," ")</f>
        <v>Medium</v>
      </c>
      <c r="B84" s="16" t="str">
        <f>IF(Matrix!$K20="Yes",Matrix!$I20," ")</f>
        <v>IA-030 (Identification and Authentication) - Cryptographic modules used in the vendors system shall be compliant with Federal Information Processing Standards (FIPS) 140-2: Level 1.</v>
      </c>
      <c r="C84" s="16"/>
      <c r="D84" s="16"/>
      <c r="E84" s="16"/>
      <c r="F84" s="16"/>
      <c r="G84" s="16"/>
      <c r="H84" s="16" t="str">
        <f>IF(Matrix!$K20="Yes","Physical In-Cab Device"," ")</f>
        <v>Physical In-Cab Device</v>
      </c>
      <c r="M84" s="18"/>
      <c r="Q84" s="14"/>
    </row>
    <row r="85" spans="1:17" ht="45" x14ac:dyDescent="0.25">
      <c r="A85" s="16" t="str">
        <f>IF(Matrix!$K21="Yes",Matrix!$G21," ")</f>
        <v>High</v>
      </c>
      <c r="B85" s="16" t="str">
        <f>IF(Matrix!$K21="Yes",Matrix!$I21," ")</f>
        <v>IR-010 (Incidence Response) - The vendor shall have a documented incident response plan (IRP) in place which provides the carriers with a point of contact for components used within their telematics system</v>
      </c>
      <c r="C85" s="16"/>
      <c r="D85" s="16"/>
      <c r="E85" s="16"/>
      <c r="F85" s="16"/>
      <c r="G85" s="16"/>
      <c r="H85" s="16" t="str">
        <f>IF(Matrix!$K21="Yes","Physical In-Cab Device"," ")</f>
        <v>Physical In-Cab Device</v>
      </c>
      <c r="M85" s="18"/>
      <c r="Q85" s="14"/>
    </row>
    <row r="86" spans="1:17" ht="60" x14ac:dyDescent="0.25">
      <c r="A86" s="16" t="str">
        <f>IF(Matrix!$K22="Yes",Matrix!$G22," ")</f>
        <v>Medium</v>
      </c>
      <c r="B86" s="16" t="str">
        <f>IF(Matrix!$K22="Yes",Matrix!$I22," ")</f>
        <v>M-010 (Maintenance) - The vendor shall have procedures in place to ensure that components outside of the carrier’s direct control are not updated or modified without prior coordination and approval by an organization-defined individual or role</v>
      </c>
      <c r="C86" s="16"/>
      <c r="D86" s="16"/>
      <c r="E86" s="16"/>
      <c r="F86" s="16"/>
      <c r="G86" s="16"/>
      <c r="H86" s="16" t="str">
        <f>IF(Matrix!$K22="Yes","Physical In-Cab Device"," ")</f>
        <v>Physical In-Cab Device</v>
      </c>
      <c r="M86" s="18"/>
      <c r="Q86" s="14"/>
    </row>
    <row r="87" spans="1:17" x14ac:dyDescent="0.25">
      <c r="A87" s="16" t="str">
        <f>IF(Matrix!$K23="Yes",Matrix!$G23," ")</f>
        <v xml:space="preserve"> </v>
      </c>
      <c r="B87" s="16" t="str">
        <f>IF(Matrix!$K23="Yes",Matrix!$I23," ")</f>
        <v xml:space="preserve"> </v>
      </c>
      <c r="C87" s="16"/>
      <c r="D87" s="16"/>
      <c r="E87" s="16"/>
      <c r="F87" s="16"/>
      <c r="G87" s="16"/>
      <c r="H87" s="16" t="str">
        <f>IF(Matrix!$K23="Yes","Physical In-Cab Device"," ")</f>
        <v xml:space="preserve"> </v>
      </c>
      <c r="M87" s="18"/>
      <c r="Q87" s="14"/>
    </row>
    <row r="88" spans="1:17" x14ac:dyDescent="0.25">
      <c r="A88" s="16" t="str">
        <f>IF(Matrix!$K24="Yes",Matrix!$G24," ")</f>
        <v xml:space="preserve"> </v>
      </c>
      <c r="B88" s="16" t="str">
        <f>IF(Matrix!$K24="Yes",Matrix!$I24," ")</f>
        <v xml:space="preserve"> </v>
      </c>
      <c r="C88" s="16"/>
      <c r="D88" s="16"/>
      <c r="E88" s="16"/>
      <c r="F88" s="16"/>
      <c r="G88" s="16"/>
      <c r="H88" s="16" t="str">
        <f>IF(Matrix!$K24="Yes","Physical In-Cab Device"," ")</f>
        <v xml:space="preserve"> </v>
      </c>
      <c r="M88" s="18"/>
      <c r="Q88" s="14"/>
    </row>
    <row r="89" spans="1:17" x14ac:dyDescent="0.25">
      <c r="A89" s="16" t="str">
        <f>IF(Matrix!$K25="Yes",Matrix!$G25," ")</f>
        <v xml:space="preserve"> </v>
      </c>
      <c r="B89" s="16" t="str">
        <f>IF(Matrix!$K25="Yes",Matrix!$I25," ")</f>
        <v xml:space="preserve"> </v>
      </c>
      <c r="C89" s="16"/>
      <c r="D89" s="16"/>
      <c r="E89" s="16"/>
      <c r="F89" s="16"/>
      <c r="G89" s="16"/>
      <c r="H89" s="16" t="str">
        <f>IF(Matrix!$K25="Yes","Physical In-Cab Device"," ")</f>
        <v xml:space="preserve"> </v>
      </c>
      <c r="M89" s="18"/>
      <c r="Q89" s="14"/>
    </row>
    <row r="90" spans="1:17" x14ac:dyDescent="0.25">
      <c r="A90" s="16" t="str">
        <f>IF(Matrix!$K26="Yes",Matrix!$G26," ")</f>
        <v xml:space="preserve"> </v>
      </c>
      <c r="B90" s="16" t="str">
        <f>IF(Matrix!$K26="Yes",Matrix!$I26," ")</f>
        <v xml:space="preserve"> </v>
      </c>
      <c r="C90" s="16"/>
      <c r="D90" s="16"/>
      <c r="E90" s="16"/>
      <c r="F90" s="16"/>
      <c r="G90" s="16"/>
      <c r="H90" s="16" t="str">
        <f>IF(Matrix!$K26="Yes","Physical In-Cab Device"," ")</f>
        <v xml:space="preserve"> </v>
      </c>
      <c r="M90" s="18"/>
      <c r="Q90" s="14"/>
    </row>
    <row r="91" spans="1:17" ht="60" x14ac:dyDescent="0.25">
      <c r="A91" s="16" t="str">
        <f>IF(Matrix!$K27="Yes",Matrix!$G27," ")</f>
        <v>Medium</v>
      </c>
      <c r="B91" s="16" t="str">
        <f>IF(Matrix!$K27="Yes",Matrix!$I27," ")</f>
        <v>PS-010 (Personnel Security) - The vendor shall have personnel security policies &amp; procedures, position risk categorization, personnel screening, personnel termination, personnel transfer, access agreements &amp; third party personnel security.</v>
      </c>
      <c r="C91" s="16"/>
      <c r="D91" s="16"/>
      <c r="E91" s="16"/>
      <c r="F91" s="16"/>
      <c r="G91" s="16"/>
      <c r="H91" s="16" t="str">
        <f>IF(Matrix!$K27="Yes","Physical In-Cab Device"," ")</f>
        <v>Physical In-Cab Device</v>
      </c>
      <c r="M91" s="18"/>
      <c r="Q91" s="14"/>
    </row>
    <row r="92" spans="1:17" ht="75" x14ac:dyDescent="0.25">
      <c r="A92" s="16" t="str">
        <f>IF(Matrix!$K28="Yes",Matrix!$G28," ")</f>
        <v>Medium</v>
      </c>
      <c r="B92" s="16" t="str">
        <f>IF(Matrix!$K28="Yes",Matrix!$I28,"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92" s="16"/>
      <c r="D92" s="16"/>
      <c r="E92" s="16"/>
      <c r="F92" s="16"/>
      <c r="G92" s="16"/>
      <c r="H92" s="16" t="str">
        <f>IF(Matrix!$K28="Yes","Physical In-Cab Device"," ")</f>
        <v>Physical In-Cab Device</v>
      </c>
      <c r="M92" s="18"/>
      <c r="Q92" s="14"/>
    </row>
    <row r="93" spans="1:17" ht="30" x14ac:dyDescent="0.25">
      <c r="A93" s="16" t="str">
        <f>IF(Matrix!$K29="Yes",Matrix!$G29," ")</f>
        <v>Medium</v>
      </c>
      <c r="B93" s="16" t="str">
        <f>IF(Matrix!$K29="Yes",Matrix!$I29," ")</f>
        <v>RA-020 (Risk Assessment) - The vendor shall use the results of risk assessments to influence systems development and processes.</v>
      </c>
      <c r="C93" s="16"/>
      <c r="D93" s="16"/>
      <c r="E93" s="16"/>
      <c r="F93" s="16"/>
      <c r="G93" s="16"/>
      <c r="H93" s="16" t="str">
        <f>IF(Matrix!$K29="Yes","Physical In-Cab Device"," ")</f>
        <v>Physical In-Cab Device</v>
      </c>
      <c r="M93" s="18"/>
      <c r="Q93" s="14"/>
    </row>
    <row r="94" spans="1:17" ht="30" x14ac:dyDescent="0.25">
      <c r="A94" s="16" t="str">
        <f>IF(Matrix!$K30="Yes",Matrix!$G30," ")</f>
        <v>High</v>
      </c>
      <c r="B94" s="16" t="str">
        <f>IF(Matrix!$K30="Yes",Matrix!$I30," ")</f>
        <v>SAA-010 (Security Management) - The vendor shall have an Information Security Management Plan (ISMP)</v>
      </c>
      <c r="C94" s="16"/>
      <c r="D94" s="16"/>
      <c r="E94" s="16"/>
      <c r="F94" s="16"/>
      <c r="G94" s="16"/>
      <c r="H94" s="16" t="str">
        <f>IF(Matrix!$K30="Yes","Physical In-Cab Device"," ")</f>
        <v>Physical In-Cab Device</v>
      </c>
      <c r="M94" s="18"/>
      <c r="Q94" s="14"/>
    </row>
    <row r="95" spans="1:17" ht="90" x14ac:dyDescent="0.25">
      <c r="A95" s="16" t="str">
        <f>IF(Matrix!$K31="Yes",Matrix!$G31," ")</f>
        <v>High</v>
      </c>
      <c r="B95" s="16" t="str">
        <f>IF(Matrix!$K31="Yes",Matrix!$I31,"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95" s="16"/>
      <c r="D95" s="16"/>
      <c r="E95" s="16"/>
      <c r="F95" s="16"/>
      <c r="G95" s="16"/>
      <c r="H95" s="16" t="str">
        <f>IF(Matrix!$K31="Yes","Physical In-Cab Device"," ")</f>
        <v>Physical In-Cab Device</v>
      </c>
      <c r="M95" s="18"/>
      <c r="Q95" s="14"/>
    </row>
    <row r="96" spans="1:17" ht="75" x14ac:dyDescent="0.25">
      <c r="A96" s="16" t="str">
        <f>IF(Matrix!$K32="Yes",Matrix!$G32," ")</f>
        <v>Medium</v>
      </c>
      <c r="B96" s="16" t="str">
        <f>IF(Matrix!$K32="Yes",Matrix!$I32,"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C96" s="16"/>
      <c r="D96" s="16"/>
      <c r="E96" s="16"/>
      <c r="F96" s="16"/>
      <c r="G96" s="16"/>
      <c r="H96" s="16" t="str">
        <f>IF(Matrix!$K32="Yes","Physical In-Cab Device"," ")</f>
        <v>Physical In-Cab Device</v>
      </c>
      <c r="M96" s="18"/>
      <c r="Q96" s="14"/>
    </row>
    <row r="97" spans="1:17" ht="45" x14ac:dyDescent="0.25">
      <c r="A97" s="16" t="str">
        <f>IF(Matrix!$K33="Yes",Matrix!$G33," ")</f>
        <v>High</v>
      </c>
      <c r="B97" s="16" t="str">
        <f>IF(Matrix!$K33="Yes",Matrix!$I33," ")</f>
        <v>SCP-010 (Protecting Communications paths for systems) - Communication paths that traverse outside controlled boundaries must protect confidentiality and integrity of data</v>
      </c>
      <c r="C97" s="16"/>
      <c r="D97" s="16"/>
      <c r="E97" s="16"/>
      <c r="F97" s="16"/>
      <c r="G97" s="16"/>
      <c r="H97" s="16" t="str">
        <f>IF(Matrix!$K33="Yes","Physical In-Cab Device"," ")</f>
        <v>Physical In-Cab Device</v>
      </c>
      <c r="M97" s="18"/>
      <c r="Q97" s="14"/>
    </row>
    <row r="98" spans="1:17" ht="45" x14ac:dyDescent="0.25">
      <c r="A98" s="16" t="str">
        <f>IF(Matrix!$K34="Yes",Matrix!$G34," ")</f>
        <v>Medium</v>
      </c>
      <c r="B98" s="16" t="str">
        <f>IF(Matrix!$K34="Yes",Matrix!$I34," ")</f>
        <v>SCP-011 (Protecting Communication paths for systems) - Communication path cryptographic protections must not use identities, keys or shared secrets which are common across multiple deployed devices</v>
      </c>
      <c r="C98" s="16"/>
      <c r="D98" s="16"/>
      <c r="E98" s="16"/>
      <c r="F98" s="16"/>
      <c r="G98" s="16"/>
      <c r="H98" s="16" t="str">
        <f>IF(Matrix!$K34="Yes","Physical In-Cab Device"," ")</f>
        <v>Physical In-Cab Device</v>
      </c>
      <c r="M98" s="18"/>
      <c r="Q98" s="14"/>
    </row>
    <row r="99" spans="1:17" ht="105" x14ac:dyDescent="0.25">
      <c r="A99" s="16" t="str">
        <f>IF(Matrix!$K35="Yes",Matrix!$G35," ")</f>
        <v>High</v>
      </c>
      <c r="B99" s="16" t="str">
        <f>IF(Matrix!$K35="Yes",Matrix!$I35,"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99" s="16"/>
      <c r="D99" s="16"/>
      <c r="E99" s="16"/>
      <c r="F99" s="16"/>
      <c r="G99" s="16"/>
      <c r="H99" s="16" t="str">
        <f>IF(Matrix!$K35="Yes","Physical In-Cab Device"," ")</f>
        <v>Physical In-Cab Device</v>
      </c>
      <c r="M99" s="18"/>
      <c r="Q99" s="14"/>
    </row>
    <row r="100" spans="1:17" ht="90" x14ac:dyDescent="0.25">
      <c r="A100" s="16" t="str">
        <f>IF(Matrix!$K36="Yes",Matrix!$G36," ")</f>
        <v>Medium</v>
      </c>
      <c r="B100" s="16" t="str">
        <f>IF(Matrix!$K36="Yes",Matrix!$I36,"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C100" s="16"/>
      <c r="D100" s="16"/>
      <c r="E100" s="16"/>
      <c r="F100" s="16"/>
      <c r="G100" s="16"/>
      <c r="H100" s="16" t="str">
        <f>IF(Matrix!$K36="Yes","Physical In-Cab Device"," ")</f>
        <v>Physical In-Cab Device</v>
      </c>
      <c r="M100" s="18"/>
      <c r="Q100" s="14"/>
    </row>
    <row r="101" spans="1:17" ht="195" x14ac:dyDescent="0.25">
      <c r="A101" s="16" t="str">
        <f>IF(Matrix!$K37="Yes",Matrix!$G37," ")</f>
        <v>Medium</v>
      </c>
      <c r="B101" s="16" t="str">
        <f>IF(Matrix!$K37="Yes",Matrix!$I37,"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C101" s="16"/>
      <c r="D101" s="16"/>
      <c r="E101" s="16"/>
      <c r="F101" s="16"/>
      <c r="G101" s="16"/>
      <c r="H101" s="16" t="str">
        <f>IF(Matrix!$K37="Yes","Physical In-Cab Device"," ")</f>
        <v>Physical In-Cab Device</v>
      </c>
      <c r="M101" s="18"/>
      <c r="Q101" s="14"/>
    </row>
    <row r="102" spans="1:17" x14ac:dyDescent="0.25">
      <c r="A102" s="16" t="str">
        <f>IF(Matrix!$K38="Yes",Matrix!$G38," ")</f>
        <v xml:space="preserve"> </v>
      </c>
      <c r="B102" s="16" t="str">
        <f>IF(Matrix!$K38="Yes",Matrix!$I38," ")</f>
        <v xml:space="preserve"> </v>
      </c>
      <c r="C102" s="16"/>
      <c r="D102" s="16"/>
      <c r="E102" s="16"/>
      <c r="F102" s="16"/>
      <c r="G102" s="16"/>
      <c r="H102" s="16" t="str">
        <f>IF(Matrix!$K38="Yes","Physical In-Cab Device"," ")</f>
        <v xml:space="preserve"> </v>
      </c>
      <c r="M102" s="18"/>
      <c r="Q102" s="14"/>
    </row>
    <row r="103" spans="1:17" ht="45" x14ac:dyDescent="0.25">
      <c r="A103" s="16" t="str">
        <f>IF(Matrix!$K39="Yes",Matrix!$G39," ")</f>
        <v>High</v>
      </c>
      <c r="B103" s="16" t="str">
        <f>IF(Matrix!$K39="Yes",Matrix!$I39," ")</f>
        <v>SCP-060 (Protecting Vehicle Network Escalation from Devices) - The vendor shall enforce controls integrated into the telematics device to limit the possible commands and data transmitted to the vehicle network.</v>
      </c>
      <c r="C103" s="16"/>
      <c r="D103" s="16"/>
      <c r="E103" s="16"/>
      <c r="F103" s="16"/>
      <c r="G103" s="16"/>
      <c r="H103" s="16" t="str">
        <f>IF(Matrix!$K39="Yes","Physical In-Cab Device"," ")</f>
        <v>Physical In-Cab Device</v>
      </c>
      <c r="M103" s="18"/>
      <c r="Q103" s="14"/>
    </row>
    <row r="104" spans="1:17" x14ac:dyDescent="0.25">
      <c r="A104" s="16" t="str">
        <f>IF(Matrix!$K40="Yes",Matrix!$G40," ")</f>
        <v xml:space="preserve"> </v>
      </c>
      <c r="B104" s="16" t="str">
        <f>IF(Matrix!$K40="Yes",Matrix!$I40," ")</f>
        <v xml:space="preserve"> </v>
      </c>
      <c r="C104" s="16"/>
      <c r="D104" s="16"/>
      <c r="E104" s="16"/>
      <c r="F104" s="16"/>
      <c r="G104" s="16"/>
      <c r="H104" s="16" t="str">
        <f>IF(Matrix!$K40="Yes","Physical In-Cab Device"," ")</f>
        <v xml:space="preserve"> </v>
      </c>
      <c r="M104" s="18"/>
      <c r="Q104" s="14"/>
    </row>
    <row r="105" spans="1:17" ht="75" x14ac:dyDescent="0.25">
      <c r="A105" s="16" t="str">
        <f>IF(Matrix!$K42="Yes",Matrix!$G42," ")</f>
        <v>Medium</v>
      </c>
      <c r="B105" s="16" t="str">
        <f>IF(Matrix!$K42="Yes",Matrix!$I42,"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C105" s="16"/>
      <c r="D105" s="16"/>
      <c r="E105" s="16"/>
      <c r="F105" s="16"/>
      <c r="G105" s="16"/>
      <c r="H105" s="16" t="str">
        <f>IF(Matrix!$K42="Yes","Physical In-Cab Device"," ")</f>
        <v>Physical In-Cab Device</v>
      </c>
      <c r="M105" s="18"/>
      <c r="Q105" s="14"/>
    </row>
    <row r="106" spans="1:17" x14ac:dyDescent="0.25">
      <c r="A106" s="16" t="str">
        <f>IF(Matrix!$K43="Yes",Matrix!$G43," ")</f>
        <v xml:space="preserve"> </v>
      </c>
      <c r="B106" s="16" t="str">
        <f>IF(Matrix!$K43="Yes",Matrix!$I43," ")</f>
        <v xml:space="preserve"> </v>
      </c>
      <c r="C106" s="16"/>
      <c r="D106" s="16"/>
      <c r="E106" s="16"/>
      <c r="F106" s="16"/>
      <c r="G106" s="16"/>
      <c r="H106" s="16" t="str">
        <f>IF(Matrix!$K43="Yes","Physical In-Cab Device"," ")</f>
        <v xml:space="preserve"> </v>
      </c>
      <c r="M106" s="18"/>
      <c r="Q106" s="14"/>
    </row>
    <row r="107" spans="1:17" ht="90" x14ac:dyDescent="0.25">
      <c r="A107" s="16" t="str">
        <f>IF(Matrix!$K46="Yes",Matrix!$G46," ")</f>
        <v>High</v>
      </c>
      <c r="B107" s="16" t="str">
        <f>IF(Matrix!$K46="Yes",Matrix!$I46,"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07" s="16"/>
      <c r="D107" s="16"/>
      <c r="E107" s="16"/>
      <c r="F107" s="16"/>
      <c r="G107" s="16"/>
      <c r="H107" s="16" t="str">
        <f>IF(Matrix!$K46="Yes","Physical In-Cab Device"," ")</f>
        <v>Physical In-Cab Device</v>
      </c>
      <c r="M107" s="18"/>
      <c r="Q107" s="14"/>
    </row>
    <row r="108" spans="1:17" ht="75" x14ac:dyDescent="0.25">
      <c r="A108" s="16" t="str">
        <f>IF(Matrix!$K48="Yes",Matrix!$G48," ")</f>
        <v>Medium</v>
      </c>
      <c r="B108" s="16" t="str">
        <f>IF(Matrix!$K48="Yes",Matrix!$I48,"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08" s="16"/>
      <c r="D108" s="16"/>
      <c r="E108" s="16"/>
      <c r="F108" s="16"/>
      <c r="G108" s="16"/>
      <c r="H108" s="16" t="str">
        <f>IF(Matrix!$K48="Yes","Physical In-Cab Device"," ")</f>
        <v>Physical In-Cab Device</v>
      </c>
      <c r="M108" s="18"/>
      <c r="Q108" s="14"/>
    </row>
    <row r="109" spans="1:17" ht="180" x14ac:dyDescent="0.25">
      <c r="A109" s="16" t="str">
        <f>IF(Matrix!$K49="Yes",Matrix!$G49," ")</f>
        <v>Medium</v>
      </c>
      <c r="B109" s="16" t="str">
        <f>IF(Matrix!$K49="Yes",Matrix!$I49,"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09" s="16"/>
      <c r="D109" s="16"/>
      <c r="E109" s="16"/>
      <c r="F109" s="16"/>
      <c r="G109" s="16"/>
      <c r="H109" s="16" t="str">
        <f>IF(Matrix!$K49="Yes","Physical In-Cab Device"," ")</f>
        <v>Physical In-Cab Device</v>
      </c>
      <c r="M109" s="18"/>
      <c r="Q109" s="14"/>
    </row>
    <row r="110" spans="1:17" ht="45" x14ac:dyDescent="0.25">
      <c r="A110" s="16" t="str">
        <f>IF(Matrix!$K50="Yes",Matrix!$G50," ")</f>
        <v>Medium</v>
      </c>
      <c r="B110" s="16" t="str">
        <f>IF(Matrix!$K50="Yes",Matrix!$I50," ")</f>
        <v>SII-030 (Protecting Firmware on Devices) - The vendor shall use digitally signed software on telematics devices and prohibit execution of unsigned or invalidly signed software.</v>
      </c>
      <c r="C110" s="16"/>
      <c r="D110" s="16"/>
      <c r="E110" s="16"/>
      <c r="F110" s="16"/>
      <c r="G110" s="16"/>
      <c r="H110" s="16" t="str">
        <f>IF(Matrix!$K50="Yes","Physical In-Cab Device"," ")</f>
        <v>Physical In-Cab Device</v>
      </c>
      <c r="M110" s="18"/>
      <c r="Q110" s="14"/>
    </row>
    <row r="111" spans="1:17" ht="75" x14ac:dyDescent="0.25">
      <c r="A111" s="16" t="str">
        <f>IF(Matrix!$K51="Yes",Matrix!$G51," ")</f>
        <v>High</v>
      </c>
      <c r="B111" s="16" t="str">
        <f>IF(Matrix!$K51="Yes",Matrix!$I51,"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11" s="16"/>
      <c r="D111" s="16"/>
      <c r="E111" s="16"/>
      <c r="F111" s="16"/>
      <c r="G111" s="16"/>
      <c r="H111" s="16" t="str">
        <f>IF(Matrix!$K51="Yes","Physical In-Cab Device"," ")</f>
        <v>Physical In-Cab Device</v>
      </c>
      <c r="M111" s="18"/>
      <c r="Q111" s="14"/>
    </row>
    <row r="112" spans="1:17" ht="45" x14ac:dyDescent="0.25">
      <c r="A112" s="16" t="str">
        <f>IF(Matrix!$K52="Yes",Matrix!$G52," ")</f>
        <v>Low</v>
      </c>
      <c r="B112" s="16" t="str">
        <f>IF(Matrix!$K52="Yes",Matrix!$I52," ")</f>
        <v>SII-060 (Protecting Firmware on Devices) - The vendor shall provide a means (and document the process) for customers to verify the firmware in their devices.</v>
      </c>
      <c r="C112" s="16"/>
      <c r="D112" s="16"/>
      <c r="E112" s="16"/>
      <c r="F112" s="16"/>
      <c r="G112" s="16"/>
      <c r="H112" s="16" t="str">
        <f>IF(Matrix!$K52="Yes","Physical In-Cab Device"," ")</f>
        <v>Physical In-Cab Device</v>
      </c>
      <c r="M112" s="18"/>
      <c r="Q112" s="14"/>
    </row>
    <row r="113" spans="1:17" ht="75" x14ac:dyDescent="0.25">
      <c r="A113" s="16" t="str">
        <f>IF(Matrix!$K53="Yes",Matrix!$G53," ")</f>
        <v>High</v>
      </c>
      <c r="B113" s="16" t="str">
        <f>IF(Matrix!$K53="Yes",Matrix!$I53,"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13" s="16"/>
      <c r="D113" s="16"/>
      <c r="E113" s="16"/>
      <c r="F113" s="16"/>
      <c r="G113" s="16"/>
      <c r="H113" s="16" t="str">
        <f>IF(Matrix!$K53="Yes","Physical In-Cab Device"," ")</f>
        <v>Physical In-Cab Device</v>
      </c>
      <c r="M113" s="18"/>
      <c r="Q113" s="14"/>
    </row>
    <row r="114" spans="1:17" ht="30" x14ac:dyDescent="0.25">
      <c r="A114" s="16" t="str">
        <f>IF(Matrix!$K55="Yes",Matrix!$G55," ")</f>
        <v>Medium</v>
      </c>
      <c r="B114" s="16" t="str">
        <f>IF(Matrix!$K55="Yes",Matrix!$I55," ")</f>
        <v>SII-080 (Protecting Firmware on Devices) - The vendor shall design security components that fail-secure to protect integrity of systems and data.</v>
      </c>
      <c r="C114" s="16"/>
      <c r="D114" s="16"/>
      <c r="E114" s="16"/>
      <c r="F114" s="16"/>
      <c r="G114" s="16"/>
      <c r="H114" s="16" t="str">
        <f>IF(Matrix!$K55="Yes","Physical In-Cab Device"," ")</f>
        <v>Physical In-Cab Device</v>
      </c>
      <c r="M114" s="18"/>
      <c r="Q114" s="14"/>
    </row>
    <row r="115" spans="1:17" ht="45" x14ac:dyDescent="0.25">
      <c r="A115" s="16" t="str">
        <f>IF(Matrix!$K56="Yes",Matrix!$G56," ")</f>
        <v>Low</v>
      </c>
      <c r="B115" s="16" t="str">
        <f>IF(Matrix!$K56="Yes",Matrix!$I56," ")</f>
        <v>SII-081 (Protecting Firmware on Devices) - The vendor shall utilize protective mechanisms to protect components from unauthorized runtime/volatile modification of code.</v>
      </c>
      <c r="C115" s="16"/>
      <c r="D115" s="16"/>
      <c r="E115" s="16"/>
      <c r="F115" s="16"/>
      <c r="G115" s="16"/>
      <c r="H115" s="16" t="str">
        <f>IF(Matrix!$K56="Yes","Physical In-Cab Device"," ")</f>
        <v>Physical In-Cab Device</v>
      </c>
      <c r="M115" s="18"/>
      <c r="Q115" s="14"/>
    </row>
    <row r="116" spans="1:17" ht="105" x14ac:dyDescent="0.25">
      <c r="A116" s="16" t="str">
        <f>IF(Matrix!$K57="Yes",Matrix!$G57," ")</f>
        <v>Medium</v>
      </c>
      <c r="B116" s="16" t="str">
        <f>IF(Matrix!$K57="Yes",Matrix!$I57,"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16" s="16"/>
      <c r="D116" s="16"/>
      <c r="E116" s="16"/>
      <c r="F116" s="16"/>
      <c r="G116" s="16"/>
      <c r="H116" s="16" t="str">
        <f>IF(Matrix!$K57="Yes","Physical In-Cab Device"," ")</f>
        <v>Physical In-Cab Device</v>
      </c>
      <c r="M116" s="18"/>
      <c r="Q116" s="14"/>
    </row>
    <row r="117" spans="1:17" x14ac:dyDescent="0.25">
      <c r="A117" s="16" t="str">
        <f>IF(Matrix!$K58="Yes",Matrix!$G58," ")</f>
        <v xml:space="preserve"> </v>
      </c>
      <c r="B117" s="16" t="str">
        <f>IF(Matrix!$K58="Yes",Matrix!$I58," ")</f>
        <v xml:space="preserve"> </v>
      </c>
      <c r="C117" s="16"/>
      <c r="D117" s="16"/>
      <c r="E117" s="16"/>
      <c r="F117" s="16"/>
      <c r="G117" s="16"/>
      <c r="H117" s="16" t="str">
        <f>IF(Matrix!$K58="Yes","Physical In-Cab Device"," ")</f>
        <v xml:space="preserve"> </v>
      </c>
      <c r="M117" s="18"/>
      <c r="Q117" s="14"/>
    </row>
    <row r="118" spans="1:17" x14ac:dyDescent="0.25">
      <c r="A118" s="16" t="str">
        <f>IF(Matrix!$K59="Yes",Matrix!$G59," ")</f>
        <v xml:space="preserve"> </v>
      </c>
      <c r="B118" s="16" t="str">
        <f>IF(Matrix!$K59="Yes",Matrix!$I59," ")</f>
        <v xml:space="preserve"> </v>
      </c>
      <c r="C118" s="16"/>
      <c r="D118" s="16"/>
      <c r="E118" s="16"/>
      <c r="F118" s="16"/>
      <c r="G118" s="16"/>
      <c r="H118" s="16" t="str">
        <f>IF(Matrix!$K59="Yes","Physical In-Cab Device"," ")</f>
        <v xml:space="preserve"> </v>
      </c>
      <c r="M118" s="18"/>
      <c r="Q118" s="14"/>
    </row>
    <row r="119" spans="1:17" ht="45" x14ac:dyDescent="0.25">
      <c r="A119" s="16" t="str">
        <f>IF(Matrix!$K60="Yes",Matrix!$G60," ")</f>
        <v>Low</v>
      </c>
      <c r="B119" s="16" t="str">
        <f>IF(Matrix!$K60="Yes",Matrix!$I60," ")</f>
        <v>SII-120 (Vulnerability Management) - The vendor shall have a vulnerability management process that includes steps to triage any found vulnerabilities and plan remediation.</v>
      </c>
      <c r="C119" s="16"/>
      <c r="D119" s="16"/>
      <c r="E119" s="16"/>
      <c r="F119" s="16"/>
      <c r="G119" s="16"/>
      <c r="H119" s="16" t="str">
        <f>IF(Matrix!$K60="Yes","Physical In-Cab Device"," ")</f>
        <v>Physical In-Cab Device</v>
      </c>
      <c r="M119" s="18"/>
      <c r="Q119" s="14"/>
    </row>
    <row r="120" spans="1:17" ht="135" x14ac:dyDescent="0.25">
      <c r="A120" s="16" t="str">
        <f>IF(Matrix!$K61="Yes",Matrix!$G61," ")</f>
        <v>Medium</v>
      </c>
      <c r="B120" s="16" t="str">
        <f>IF(Matrix!$K61="Yes",Matrix!$I61,"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20" s="16"/>
      <c r="D120" s="16"/>
      <c r="E120" s="16"/>
      <c r="F120" s="16"/>
      <c r="G120" s="16"/>
      <c r="H120" s="16" t="str">
        <f>IF(Matrix!$K61="Yes","Physical In-Cab Device"," ")</f>
        <v>Physical In-Cab Device</v>
      </c>
      <c r="M120" s="18"/>
      <c r="Q120" s="14"/>
    </row>
    <row r="121" spans="1:17" ht="45" x14ac:dyDescent="0.25">
      <c r="A121" s="16" t="str">
        <f>IF(Matrix!$K62="Yes",Matrix!$G62," ")</f>
        <v>Medium</v>
      </c>
      <c r="B121" s="16" t="str">
        <f>IF(Matrix!$K62="Yes",Matrix!$I62," ")</f>
        <v>SII-140 (Vulnerability Management) - The vendor shall implement ongoing monitoring and protection against malicious code in production using a well governed process that addresses all entry and exit points in the system.</v>
      </c>
      <c r="C121" s="16"/>
      <c r="D121" s="16"/>
      <c r="E121" s="16"/>
      <c r="F121" s="16"/>
      <c r="G121" s="16"/>
      <c r="H121" s="16" t="str">
        <f>IF(Matrix!$K62="Yes","Physical In-Cab Device"," ")</f>
        <v>Physical In-Cab Device</v>
      </c>
      <c r="M121" s="18"/>
      <c r="Q121" s="14"/>
    </row>
    <row r="122" spans="1:17" ht="30" x14ac:dyDescent="0.25">
      <c r="A122" s="16" t="str">
        <f>IF(Matrix!$K63="Yes",Matrix!$G63," ")</f>
        <v>Medium</v>
      </c>
      <c r="B122" s="16" t="str">
        <f>IF(Matrix!$K63="Yes",Matrix!$I63," ")</f>
        <v>SII-150 (Vulnerability Management) - The vendor shall verify code according to best-practice coding standards</v>
      </c>
      <c r="C122" s="16"/>
      <c r="D122" s="16"/>
      <c r="E122" s="16"/>
      <c r="F122" s="16"/>
      <c r="G122" s="16"/>
      <c r="H122" s="16" t="str">
        <f>IF(Matrix!$K63="Yes","Physical In-Cab Device"," ")</f>
        <v>Physical In-Cab Device</v>
      </c>
      <c r="M122" s="18"/>
      <c r="Q122" s="14"/>
    </row>
    <row r="123" spans="1:17" ht="60" x14ac:dyDescent="0.25">
      <c r="A123" s="16" t="str">
        <f>IF(Matrix!$K64="Yes",Matrix!$G64," ")</f>
        <v>Medium</v>
      </c>
      <c r="B123" s="16" t="str">
        <f>IF(Matrix!$K64="Yes",Matrix!$I64," ")</f>
        <v>SII-170 (System and Information Integrity) - The vendor shall actively monitor resources such as NIST Common Vulnerabilities and Exposures (CVE), Bugtraq, for security alerts and advisories related to the telematics system’s components</v>
      </c>
      <c r="C123" s="16"/>
      <c r="D123" s="16"/>
      <c r="E123" s="16"/>
      <c r="F123" s="16"/>
      <c r="G123" s="16"/>
      <c r="H123" s="16" t="str">
        <f>IF(Matrix!$K64="Yes","Physical In-Cab Device"," ")</f>
        <v>Physical In-Cab Device</v>
      </c>
      <c r="M123" s="18"/>
      <c r="Q123" s="14"/>
    </row>
    <row r="124" spans="1:17" ht="60" x14ac:dyDescent="0.25">
      <c r="A124" s="16" t="str">
        <f>IF(Matrix!$K65="Yes",Matrix!$G65," ")</f>
        <v>Medium</v>
      </c>
      <c r="B124" s="16" t="str">
        <f>IF(Matrix!$K65="Yes",Matrix!$I65," ")</f>
        <v>SII-171 (System and Information Integrity) - The vendor shall notify their customers of any vulnerabilities discovered in the telematics systems components via monitoring or vulnerability disclosure programs. The notification to customers will happen in a timely manner.</v>
      </c>
      <c r="C124" s="16"/>
      <c r="D124" s="16"/>
      <c r="E124" s="16"/>
      <c r="F124" s="16"/>
      <c r="G124" s="16"/>
      <c r="H124" s="16" t="str">
        <f>IF(Matrix!$K65="Yes","Physical In-Cab Device"," ")</f>
        <v>Physical In-Cab Device</v>
      </c>
      <c r="M124" s="18"/>
      <c r="Q124" s="14"/>
    </row>
    <row r="125" spans="1:17" x14ac:dyDescent="0.25">
      <c r="A125" s="16" t="str">
        <f>IF(Matrix!$K67="Yes",Matrix!$G67," ")</f>
        <v xml:space="preserve"> </v>
      </c>
      <c r="B125" s="16" t="str">
        <f>IF(Matrix!$K67="Yes",Matrix!$I67," ")</f>
        <v xml:space="preserve"> </v>
      </c>
      <c r="C125" s="16"/>
      <c r="D125" s="16"/>
      <c r="E125" s="16"/>
      <c r="F125" s="16"/>
      <c r="G125" s="16"/>
      <c r="H125" s="16" t="str">
        <f>IF(Matrix!$K67="Yes","Physical In-Cab Device"," ")</f>
        <v xml:space="preserve"> </v>
      </c>
      <c r="M125" s="18"/>
      <c r="Q125" s="14"/>
    </row>
    <row r="128" spans="1:17" ht="21" x14ac:dyDescent="0.25">
      <c r="A128" s="20"/>
      <c r="B128" s="95" t="s">
        <v>224</v>
      </c>
      <c r="C128" s="96"/>
      <c r="D128" s="96"/>
      <c r="E128" s="96"/>
      <c r="F128" s="96"/>
      <c r="G128" s="96"/>
      <c r="H128" s="96"/>
    </row>
    <row r="129" spans="1:17" ht="57.75" customHeight="1" x14ac:dyDescent="0.25">
      <c r="A129" s="19"/>
      <c r="B129" s="97" t="s">
        <v>292</v>
      </c>
      <c r="C129" s="98"/>
      <c r="D129" s="98"/>
      <c r="E129" s="98"/>
      <c r="F129" s="98"/>
      <c r="G129" s="98"/>
      <c r="H129" s="98"/>
    </row>
    <row r="130" spans="1:17" x14ac:dyDescent="0.25">
      <c r="A130" s="99" t="s">
        <v>203</v>
      </c>
      <c r="B130" s="99" t="s">
        <v>145</v>
      </c>
      <c r="C130" s="99" t="s">
        <v>280</v>
      </c>
      <c r="D130" s="99"/>
      <c r="E130" s="99"/>
      <c r="F130" s="99"/>
      <c r="G130" s="99" t="s">
        <v>281</v>
      </c>
      <c r="H130" s="99" t="s">
        <v>225</v>
      </c>
      <c r="M130" s="18"/>
      <c r="Q130" s="14"/>
    </row>
    <row r="131" spans="1:17" x14ac:dyDescent="0.25">
      <c r="A131" s="99"/>
      <c r="B131" s="99"/>
      <c r="C131" s="15" t="s">
        <v>278</v>
      </c>
      <c r="D131" s="15" t="s">
        <v>282</v>
      </c>
      <c r="E131" s="15" t="s">
        <v>279</v>
      </c>
      <c r="F131" s="15" t="s">
        <v>283</v>
      </c>
      <c r="G131" s="99"/>
      <c r="H131" s="99"/>
      <c r="M131" s="18"/>
      <c r="Q131" s="14"/>
    </row>
    <row r="132" spans="1:17" x14ac:dyDescent="0.25">
      <c r="A132" s="16" t="str">
        <f>IF(Matrix!$L2="Yes",Matrix!$G2," ")</f>
        <v xml:space="preserve"> </v>
      </c>
      <c r="B132" s="16" t="str">
        <f>IF(Matrix!$L2="Yes",Matrix!$I2," ")</f>
        <v xml:space="preserve"> </v>
      </c>
      <c r="C132" s="16"/>
      <c r="D132" s="16"/>
      <c r="E132" s="16"/>
      <c r="F132" s="16"/>
      <c r="G132" s="16"/>
      <c r="H132" s="16" t="str">
        <f>IF(Matrix!$L2="Yes","Connectivity/Communications"," ")</f>
        <v xml:space="preserve"> </v>
      </c>
      <c r="M132" s="18"/>
      <c r="Q132" s="14"/>
    </row>
    <row r="133" spans="1:17" ht="90" x14ac:dyDescent="0.25">
      <c r="A133" s="16" t="str">
        <f>IF(Matrix!$L3="Yes",Matrix!$G3," ")</f>
        <v>Medium</v>
      </c>
      <c r="B133" s="16" t="str">
        <f>IF(Matrix!$L3="Yes",Matrix!$I3,"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C133" s="16"/>
      <c r="D133" s="16"/>
      <c r="E133" s="16"/>
      <c r="F133" s="16"/>
      <c r="G133" s="16"/>
      <c r="H133" s="16" t="str">
        <f>IF(Matrix!$L3="Yes","Connectivity/Communications"," ")</f>
        <v>Connectivity/Communications</v>
      </c>
      <c r="M133" s="18"/>
      <c r="Q133" s="14"/>
    </row>
    <row r="134" spans="1:17" ht="75" x14ac:dyDescent="0.25">
      <c r="A134" s="16" t="str">
        <f>IF(Matrix!$L4="Yes",Matrix!$G4," ")</f>
        <v>High</v>
      </c>
      <c r="B134" s="16" t="str">
        <f>IF(Matrix!$L4="Yes",Matrix!$I4,"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C134" s="16"/>
      <c r="D134" s="16"/>
      <c r="E134" s="16"/>
      <c r="F134" s="16"/>
      <c r="G134" s="16"/>
      <c r="H134" s="16" t="str">
        <f>IF(Matrix!$L4="Yes","Connectivity/Communications"," ")</f>
        <v>Connectivity/Communications</v>
      </c>
      <c r="M134" s="18"/>
      <c r="Q134" s="14"/>
    </row>
    <row r="135" spans="1:17" ht="30" x14ac:dyDescent="0.25">
      <c r="A135" s="16" t="str">
        <f>IF(Matrix!$L5="Yes",Matrix!$G5," ")</f>
        <v>High</v>
      </c>
      <c r="B135" s="16" t="str">
        <f>IF(Matrix!$L5="Yes",Matrix!$I5," ")</f>
        <v>AC-030 (Access Control) - The vendor's system shall employ authentication to prevent unauthorized access to telematics systems and data.</v>
      </c>
      <c r="C135" s="16"/>
      <c r="D135" s="16"/>
      <c r="E135" s="16"/>
      <c r="F135" s="16"/>
      <c r="G135" s="16"/>
      <c r="H135" s="16" t="str">
        <f>IF(Matrix!$L5="Yes","Connectivity/Communications"," ")</f>
        <v>Connectivity/Communications</v>
      </c>
      <c r="M135" s="18"/>
      <c r="Q135" s="14"/>
    </row>
    <row r="136" spans="1:17" ht="45" x14ac:dyDescent="0.25">
      <c r="A136" s="16" t="str">
        <f>IF(Matrix!$L6="Yes",Matrix!$G6," ")</f>
        <v>Medium</v>
      </c>
      <c r="B136" s="16" t="str">
        <f>IF(Matrix!$L6="Yes",Matrix!$I6," ")</f>
        <v>AC-040 (Access Control) - The vendor shall identify all instances where the telematics system includes actions that cannot support access authentication and/or execute with elevated privileges</v>
      </c>
      <c r="C136" s="16"/>
      <c r="D136" s="16"/>
      <c r="E136" s="16"/>
      <c r="F136" s="16"/>
      <c r="G136" s="16"/>
      <c r="H136" s="16" t="str">
        <f>IF(Matrix!$L6="Yes","Connectivity/Communications"," ")</f>
        <v>Connectivity/Communications</v>
      </c>
      <c r="M136" s="18"/>
      <c r="Q136" s="14"/>
    </row>
    <row r="137" spans="1:17" ht="30" x14ac:dyDescent="0.25">
      <c r="A137" s="16" t="str">
        <f>IF(Matrix!$L7="Yes",Matrix!$G7," ")</f>
        <v>Medium</v>
      </c>
      <c r="B137" s="16" t="str">
        <f>IF(Matrix!$L7="Yes",Matrix!$I7," ")</f>
        <v>AC-041 (Access Control) - Identifying information about the connected devices will not be made available without authentication first.</v>
      </c>
      <c r="C137" s="16"/>
      <c r="D137" s="16"/>
      <c r="E137" s="16"/>
      <c r="F137" s="16"/>
      <c r="G137" s="16"/>
      <c r="H137" s="16" t="str">
        <f>IF(Matrix!$L7="Yes","Connectivity/Communications"," ")</f>
        <v>Connectivity/Communications</v>
      </c>
      <c r="M137" s="18"/>
      <c r="Q137" s="14"/>
    </row>
    <row r="138" spans="1:17" ht="30" x14ac:dyDescent="0.25">
      <c r="A138" s="16" t="str">
        <f>IF(Matrix!$L8="Yes",Matrix!$G8," ")</f>
        <v>Medium</v>
      </c>
      <c r="B138" s="16" t="str">
        <f>IF(Matrix!$L8="Yes",Matrix!$I8," ")</f>
        <v>AC-050 (Access Control) - All remote access methods and possible remote actions to/on telematics system shall be documented.</v>
      </c>
      <c r="C138" s="16"/>
      <c r="D138" s="16"/>
      <c r="E138" s="16"/>
      <c r="F138" s="16"/>
      <c r="G138" s="16"/>
      <c r="H138" s="16" t="str">
        <f>IF(Matrix!$L8="Yes","Connectivity/Communications"," ")</f>
        <v>Connectivity/Communications</v>
      </c>
      <c r="M138" s="18"/>
      <c r="Q138" s="14"/>
    </row>
    <row r="139" spans="1:17" ht="45" x14ac:dyDescent="0.25">
      <c r="A139" s="16" t="str">
        <f>IF(Matrix!$L9="Yes",Matrix!$G9," ")</f>
        <v>Medium</v>
      </c>
      <c r="B139" s="16" t="str">
        <f>IF(Matrix!$L9="Yes",Matrix!$I9," ")</f>
        <v>AC-060 (Access Control) - For all components of the system, the vendor shall provide a listing of all wireless communications interfaces of the system and specify how the interfaces can be configured and/or disabled.</v>
      </c>
      <c r="C139" s="16"/>
      <c r="D139" s="16"/>
      <c r="E139" s="16"/>
      <c r="F139" s="16"/>
      <c r="G139" s="16"/>
      <c r="H139" s="16" t="str">
        <f>IF(Matrix!$L9="Yes","Connectivity/Communications"," ")</f>
        <v>Connectivity/Communications</v>
      </c>
      <c r="M139" s="18"/>
      <c r="Q139" s="14"/>
    </row>
    <row r="140" spans="1:17" x14ac:dyDescent="0.25">
      <c r="A140" s="16" t="str">
        <f>IF(Matrix!$L13="Yes",Matrix!$G13," ")</f>
        <v xml:space="preserve"> </v>
      </c>
      <c r="B140" s="16" t="str">
        <f>IF(Matrix!$L13="Yes",Matrix!$I13," ")</f>
        <v xml:space="preserve"> </v>
      </c>
      <c r="C140" s="16"/>
      <c r="D140" s="16"/>
      <c r="E140" s="16"/>
      <c r="F140" s="16"/>
      <c r="G140" s="16"/>
      <c r="H140" s="16" t="str">
        <f>IF(Matrix!$L13="Yes","Connectivity/Communications"," ")</f>
        <v xml:space="preserve"> </v>
      </c>
      <c r="M140" s="18"/>
      <c r="Q140" s="14"/>
    </row>
    <row r="141" spans="1:17" ht="60" x14ac:dyDescent="0.25">
      <c r="A141" s="16" t="str">
        <f>IF(Matrix!$L14="Yes",Matrix!$G14," ")</f>
        <v>Medium</v>
      </c>
      <c r="B141" s="16" t="str">
        <f>IF(Matrix!$L14="Yes",Matrix!$I14," ")</f>
        <v>AC-080 (Device-Local Authentication) - All authentication offered on device-local interfaces shall expect credentials which are unique to each device instance and uncorrelated to any and all public information about the device.</v>
      </c>
      <c r="C141" s="16"/>
      <c r="D141" s="16"/>
      <c r="E141" s="16"/>
      <c r="F141" s="16"/>
      <c r="G141" s="16"/>
      <c r="H141" s="16" t="str">
        <f>IF(Matrix!$L14="Yes","Connectivity/Communications"," ")</f>
        <v>Connectivity/Communications</v>
      </c>
      <c r="M141" s="18"/>
      <c r="Q141" s="14"/>
    </row>
    <row r="142" spans="1:17" ht="75" x14ac:dyDescent="0.25">
      <c r="A142" s="16" t="str">
        <f>IF(Matrix!$L15="Yes",Matrix!$G15," ")</f>
        <v>Medium</v>
      </c>
      <c r="B142" s="16" t="str">
        <f>IF(Matrix!$L15="Yes",Matrix!$I15,"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142" s="16"/>
      <c r="D142" s="16"/>
      <c r="E142" s="16"/>
      <c r="F142" s="16"/>
      <c r="G142" s="16"/>
      <c r="H142" s="16" t="str">
        <f>IF(Matrix!$L15="Yes","Connectivity/Communications"," ")</f>
        <v>Connectivity/Communications</v>
      </c>
      <c r="M142" s="18"/>
      <c r="Q142" s="14"/>
    </row>
    <row r="143" spans="1:17" ht="45" x14ac:dyDescent="0.25">
      <c r="A143" s="16" t="str">
        <f>IF(Matrix!$L16="Yes",Matrix!$G16," ")</f>
        <v>High</v>
      </c>
      <c r="B143" s="16" t="str">
        <f>IF(Matrix!$L16="Yes",Matrix!$I16," ")</f>
        <v>CM-020 (Configuration Management) - The vendor’s devices shall have all services used for troubleshooting disabled or properly protected from unauthorized access and use.</v>
      </c>
      <c r="C143" s="16"/>
      <c r="D143" s="16"/>
      <c r="E143" s="16"/>
      <c r="F143" s="16"/>
      <c r="G143" s="16"/>
      <c r="H143" s="16" t="str">
        <f>IF(Matrix!$L16="Yes","Connectivity/Communications"," ")</f>
        <v>Connectivity/Communications</v>
      </c>
      <c r="M143" s="18"/>
      <c r="Q143" s="14"/>
    </row>
    <row r="144" spans="1:17" ht="45" x14ac:dyDescent="0.25">
      <c r="A144" s="16" t="str">
        <f>IF(Matrix!$L17="Yes",Matrix!$G17," ")</f>
        <v>High</v>
      </c>
      <c r="B144" s="16" t="str">
        <f>IF(Matrix!$L17="Yes",Matrix!$I17," ")</f>
        <v>CM-030 (Configuration Management) - Vendor ensures that any and all interfaces used for testing or debug are unavailalbe in production builds of the devices</v>
      </c>
      <c r="C144" s="16"/>
      <c r="D144" s="16"/>
      <c r="E144" s="16"/>
      <c r="F144" s="16"/>
      <c r="G144" s="16"/>
      <c r="H144" s="16" t="str">
        <f>IF(Matrix!$L17="Yes","Connectivity/Communications"," ")</f>
        <v>Connectivity/Communications</v>
      </c>
      <c r="M144" s="18"/>
      <c r="Q144" s="14"/>
    </row>
    <row r="145" spans="1:17" ht="45" x14ac:dyDescent="0.25">
      <c r="A145" s="16" t="str">
        <f>IF(Matrix!$L18="Yes",Matrix!$G18," ")</f>
        <v>Medium</v>
      </c>
      <c r="B145" s="16" t="str">
        <f>IF(Matrix!$L18="Yes",Matrix!$I18," ")</f>
        <v>IA-010 (Identification and Authentication) - All remote hosts of the vendor's system shall be configured to uniquely identify and authenticate all other remote hosts of the system and/or any other interfacing systems.</v>
      </c>
      <c r="C145" s="16"/>
      <c r="D145" s="16"/>
      <c r="E145" s="16"/>
      <c r="F145" s="16"/>
      <c r="G145" s="16"/>
      <c r="H145" s="16" t="str">
        <f>IF(Matrix!$L18="Yes","Connectivity/Communications"," ")</f>
        <v>Connectivity/Communications</v>
      </c>
      <c r="M145" s="18"/>
      <c r="Q145" s="14"/>
    </row>
    <row r="146" spans="1:17" ht="135" x14ac:dyDescent="0.25">
      <c r="A146" s="16" t="str">
        <f>IF(Matrix!$L19="Yes",Matrix!$G19," ")</f>
        <v>Medium</v>
      </c>
      <c r="B146" s="16" t="str">
        <f>IF(Matrix!$L19="Yes",Matrix!$I19,"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146" s="16"/>
      <c r="D146" s="16"/>
      <c r="E146" s="16"/>
      <c r="F146" s="16"/>
      <c r="G146" s="16"/>
      <c r="H146" s="16" t="str">
        <f>IF(Matrix!$L19="Yes","Connectivity/Communications"," ")</f>
        <v>Connectivity/Communications</v>
      </c>
      <c r="M146" s="18"/>
      <c r="Q146" s="14"/>
    </row>
    <row r="147" spans="1:17" ht="45" x14ac:dyDescent="0.25">
      <c r="A147" s="16" t="str">
        <f>IF(Matrix!$L20="Yes",Matrix!$G20," ")</f>
        <v>Medium</v>
      </c>
      <c r="B147" s="16" t="str">
        <f>IF(Matrix!$L20="Yes",Matrix!$I20," ")</f>
        <v>IA-030 (Identification and Authentication) - Cryptographic modules used in the vendors system shall be compliant with Federal Information Processing Standards (FIPS) 140-2: Level 1.</v>
      </c>
      <c r="C147" s="16"/>
      <c r="D147" s="16"/>
      <c r="E147" s="16"/>
      <c r="F147" s="16"/>
      <c r="G147" s="16"/>
      <c r="H147" s="16" t="str">
        <f>IF(Matrix!$L20="Yes","Connectivity/Communications"," ")</f>
        <v>Connectivity/Communications</v>
      </c>
      <c r="M147" s="18"/>
      <c r="Q147" s="14"/>
    </row>
    <row r="148" spans="1:17" ht="45" x14ac:dyDescent="0.25">
      <c r="A148" s="16" t="str">
        <f>IF(Matrix!$L21="Yes",Matrix!$G21," ")</f>
        <v>High</v>
      </c>
      <c r="B148" s="16" t="str">
        <f>IF(Matrix!$L21="Yes",Matrix!$I21," ")</f>
        <v>IR-010 (Incidence Response) - The vendor shall have a documented incident response plan (IRP) in place which provides the carriers with a point of contact for components used within their telematics system</v>
      </c>
      <c r="C148" s="16"/>
      <c r="D148" s="16"/>
      <c r="E148" s="16"/>
      <c r="F148" s="16"/>
      <c r="G148" s="16"/>
      <c r="H148" s="16" t="str">
        <f>IF(Matrix!$L21="Yes","Connectivity/Communications"," ")</f>
        <v>Connectivity/Communications</v>
      </c>
      <c r="M148" s="18"/>
      <c r="Q148" s="14"/>
    </row>
    <row r="149" spans="1:17" ht="60" x14ac:dyDescent="0.25">
      <c r="A149" s="16" t="str">
        <f>IF(Matrix!$L22="Yes",Matrix!$G22," ")</f>
        <v>Medium</v>
      </c>
      <c r="B149" s="16" t="str">
        <f>IF(Matrix!$L22="Yes",Matrix!$I22," ")</f>
        <v>M-010 (Maintenance) - The vendor shall have procedures in place to ensure that components outside of the carrier’s direct control are not updated or modified without prior coordination and approval by an organization-defined individual or role</v>
      </c>
      <c r="C149" s="16"/>
      <c r="D149" s="16"/>
      <c r="E149" s="16"/>
      <c r="F149" s="16"/>
      <c r="G149" s="16"/>
      <c r="H149" s="16" t="str">
        <f>IF(Matrix!$L22="Yes","Connectivity/Communications"," ")</f>
        <v>Connectivity/Communications</v>
      </c>
      <c r="M149" s="18"/>
      <c r="Q149" s="14"/>
    </row>
    <row r="150" spans="1:17" x14ac:dyDescent="0.25">
      <c r="A150" s="16" t="str">
        <f>IF(Matrix!$L23="Yes",Matrix!$G23," ")</f>
        <v xml:space="preserve"> </v>
      </c>
      <c r="B150" s="16" t="str">
        <f>IF(Matrix!$L23="Yes",Matrix!$I23," ")</f>
        <v xml:space="preserve"> </v>
      </c>
      <c r="C150" s="16"/>
      <c r="D150" s="16"/>
      <c r="E150" s="16"/>
      <c r="F150" s="16"/>
      <c r="G150" s="16"/>
      <c r="H150" s="16" t="str">
        <f>IF(Matrix!$L23="Yes","Connectivity/Communications"," ")</f>
        <v xml:space="preserve"> </v>
      </c>
      <c r="M150" s="18"/>
      <c r="Q150" s="14"/>
    </row>
    <row r="151" spans="1:17" x14ac:dyDescent="0.25">
      <c r="A151" s="16" t="str">
        <f>IF(Matrix!$L24="Yes",Matrix!$G24," ")</f>
        <v xml:space="preserve"> </v>
      </c>
      <c r="B151" s="16" t="str">
        <f>IF(Matrix!$L24="Yes",Matrix!$I24," ")</f>
        <v xml:space="preserve"> </v>
      </c>
      <c r="C151" s="16"/>
      <c r="D151" s="16"/>
      <c r="E151" s="16"/>
      <c r="F151" s="16"/>
      <c r="G151" s="16"/>
      <c r="H151" s="16" t="str">
        <f>IF(Matrix!$L24="Yes","Connectivity/Communications"," ")</f>
        <v xml:space="preserve"> </v>
      </c>
      <c r="M151" s="18"/>
      <c r="Q151" s="14"/>
    </row>
    <row r="152" spans="1:17" x14ac:dyDescent="0.25">
      <c r="A152" s="16" t="str">
        <f>IF(Matrix!$L25="Yes",Matrix!$G25," ")</f>
        <v xml:space="preserve"> </v>
      </c>
      <c r="B152" s="16" t="str">
        <f>IF(Matrix!$L25="Yes",Matrix!$I25," ")</f>
        <v xml:space="preserve"> </v>
      </c>
      <c r="C152" s="16"/>
      <c r="D152" s="16"/>
      <c r="E152" s="16"/>
      <c r="F152" s="16"/>
      <c r="G152" s="16"/>
      <c r="H152" s="16" t="str">
        <f>IF(Matrix!$L25="Yes","Connectivity/Communications"," ")</f>
        <v xml:space="preserve"> </v>
      </c>
      <c r="M152" s="18"/>
      <c r="Q152" s="14"/>
    </row>
    <row r="153" spans="1:17" x14ac:dyDescent="0.25">
      <c r="A153" s="16" t="str">
        <f>IF(Matrix!$L26="Yes",Matrix!$G26," ")</f>
        <v xml:space="preserve"> </v>
      </c>
      <c r="B153" s="16" t="str">
        <f>IF(Matrix!$L26="Yes",Matrix!$I26," ")</f>
        <v xml:space="preserve"> </v>
      </c>
      <c r="C153" s="16"/>
      <c r="D153" s="16"/>
      <c r="E153" s="16"/>
      <c r="F153" s="16"/>
      <c r="G153" s="16"/>
      <c r="H153" s="16" t="str">
        <f>IF(Matrix!$L26="Yes","Connectivity/Communications"," ")</f>
        <v xml:space="preserve"> </v>
      </c>
      <c r="M153" s="18"/>
      <c r="Q153" s="14"/>
    </row>
    <row r="154" spans="1:17" ht="60" x14ac:dyDescent="0.25">
      <c r="A154" s="16" t="str">
        <f>IF(Matrix!$L27="Yes",Matrix!$G27," ")</f>
        <v>Medium</v>
      </c>
      <c r="B154" s="16" t="str">
        <f>IF(Matrix!$L27="Yes",Matrix!$I27," ")</f>
        <v>PS-010 (Personnel Security) - The vendor shall have personnel security policies &amp; procedures, position risk categorization, personnel screening, personnel termination, personnel transfer, access agreements &amp; third party personnel security.</v>
      </c>
      <c r="C154" s="16"/>
      <c r="D154" s="16"/>
      <c r="E154" s="16"/>
      <c r="F154" s="16"/>
      <c r="G154" s="16"/>
      <c r="H154" s="16" t="str">
        <f>IF(Matrix!$L27="Yes","Connectivity/Communications"," ")</f>
        <v>Connectivity/Communications</v>
      </c>
      <c r="M154" s="18"/>
      <c r="Q154" s="14"/>
    </row>
    <row r="155" spans="1:17" ht="75" x14ac:dyDescent="0.25">
      <c r="A155" s="16" t="str">
        <f>IF(Matrix!$L28="Yes",Matrix!$G28," ")</f>
        <v>Medium</v>
      </c>
      <c r="B155" s="16" t="str">
        <f>IF(Matrix!$L28="Yes",Matrix!$I28,"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155" s="16"/>
      <c r="D155" s="16"/>
      <c r="E155" s="16"/>
      <c r="F155" s="16"/>
      <c r="G155" s="16"/>
      <c r="H155" s="16" t="str">
        <f>IF(Matrix!$L28="Yes","Connectivity/Communications"," ")</f>
        <v>Connectivity/Communications</v>
      </c>
      <c r="M155" s="18"/>
      <c r="Q155" s="14"/>
    </row>
    <row r="156" spans="1:17" ht="30" x14ac:dyDescent="0.25">
      <c r="A156" s="16" t="str">
        <f>IF(Matrix!$L29="Yes",Matrix!$G29," ")</f>
        <v>Medium</v>
      </c>
      <c r="B156" s="16" t="str">
        <f>IF(Matrix!$L29="Yes",Matrix!$I29," ")</f>
        <v>RA-020 (Risk Assessment) - The vendor shall use the results of risk assessments to influence systems development and processes.</v>
      </c>
      <c r="C156" s="16"/>
      <c r="D156" s="16"/>
      <c r="E156" s="16"/>
      <c r="F156" s="16"/>
      <c r="G156" s="16"/>
      <c r="H156" s="16" t="str">
        <f>IF(Matrix!$L29="Yes","Connectivity/Communications"," ")</f>
        <v>Connectivity/Communications</v>
      </c>
      <c r="M156" s="18"/>
      <c r="Q156" s="14"/>
    </row>
    <row r="157" spans="1:17" ht="30" x14ac:dyDescent="0.25">
      <c r="A157" s="16" t="str">
        <f>IF(Matrix!$L30="Yes",Matrix!$G30," ")</f>
        <v>High</v>
      </c>
      <c r="B157" s="16" t="str">
        <f>IF(Matrix!$L30="Yes",Matrix!$I30," ")</f>
        <v>SAA-010 (Security Management) - The vendor shall have an Information Security Management Plan (ISMP)</v>
      </c>
      <c r="C157" s="16"/>
      <c r="D157" s="16"/>
      <c r="E157" s="16"/>
      <c r="F157" s="16"/>
      <c r="G157" s="16"/>
      <c r="H157" s="16" t="str">
        <f>IF(Matrix!$L30="Yes","Connectivity/Communications"," ")</f>
        <v>Connectivity/Communications</v>
      </c>
      <c r="M157" s="18"/>
      <c r="Q157" s="14"/>
    </row>
    <row r="158" spans="1:17" ht="90" x14ac:dyDescent="0.25">
      <c r="A158" s="16" t="str">
        <f>IF(Matrix!$L31="Yes",Matrix!$G31," ")</f>
        <v>High</v>
      </c>
      <c r="B158" s="16" t="str">
        <f>IF(Matrix!$L31="Yes",Matrix!$I31,"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158" s="16"/>
      <c r="D158" s="16"/>
      <c r="E158" s="16"/>
      <c r="F158" s="16"/>
      <c r="G158" s="16"/>
      <c r="H158" s="16" t="str">
        <f>IF(Matrix!$L31="Yes","Connectivity/Communications"," ")</f>
        <v>Connectivity/Communications</v>
      </c>
      <c r="M158" s="18"/>
      <c r="Q158" s="14"/>
    </row>
    <row r="159" spans="1:17" ht="75" x14ac:dyDescent="0.25">
      <c r="A159" s="16" t="str">
        <f>IF(Matrix!$L32="Yes",Matrix!$G32," ")</f>
        <v>Medium</v>
      </c>
      <c r="B159" s="16" t="str">
        <f>IF(Matrix!$L32="Yes",Matrix!$I32,"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C159" s="16"/>
      <c r="D159" s="16"/>
      <c r="E159" s="16"/>
      <c r="F159" s="16"/>
      <c r="G159" s="16"/>
      <c r="H159" s="16" t="str">
        <f>IF(Matrix!$L32="Yes","Connectivity/Communications"," ")</f>
        <v>Connectivity/Communications</v>
      </c>
      <c r="M159" s="18"/>
      <c r="Q159" s="14"/>
    </row>
    <row r="160" spans="1:17" ht="45" x14ac:dyDescent="0.25">
      <c r="A160" s="16" t="str">
        <f>IF(Matrix!$L33="Yes",Matrix!$G33," ")</f>
        <v>High</v>
      </c>
      <c r="B160" s="16" t="str">
        <f>IF(Matrix!$L33="Yes",Matrix!$I33," ")</f>
        <v>SCP-010 (Protecting Communications paths for systems) - Communication paths that traverse outside controlled boundaries must protect confidentiality and integrity of data</v>
      </c>
      <c r="C160" s="16"/>
      <c r="D160" s="16"/>
      <c r="E160" s="16"/>
      <c r="F160" s="16"/>
      <c r="G160" s="16"/>
      <c r="H160" s="16" t="str">
        <f>IF(Matrix!$L33="Yes","Connectivity/Communications"," ")</f>
        <v>Connectivity/Communications</v>
      </c>
      <c r="M160" s="18"/>
      <c r="Q160" s="14"/>
    </row>
    <row r="161" spans="1:17" ht="45" x14ac:dyDescent="0.25">
      <c r="A161" s="16" t="str">
        <f>IF(Matrix!$L34="Yes",Matrix!$G34," ")</f>
        <v>Medium</v>
      </c>
      <c r="B161" s="16" t="str">
        <f>IF(Matrix!$L34="Yes",Matrix!$I34," ")</f>
        <v>SCP-011 (Protecting Communication paths for systems) - Communication path cryptographic protections must not use identities, keys or shared secrets which are common across multiple deployed devices</v>
      </c>
      <c r="C161" s="16"/>
      <c r="D161" s="16"/>
      <c r="E161" s="16"/>
      <c r="F161" s="16"/>
      <c r="G161" s="16"/>
      <c r="H161" s="16" t="str">
        <f>IF(Matrix!$L34="Yes","Connectivity/Communications"," ")</f>
        <v>Connectivity/Communications</v>
      </c>
      <c r="M161" s="18"/>
      <c r="Q161" s="14"/>
    </row>
    <row r="162" spans="1:17" ht="105" x14ac:dyDescent="0.25">
      <c r="A162" s="16" t="str">
        <f>IF(Matrix!$L35="Yes",Matrix!$G35," ")</f>
        <v>High</v>
      </c>
      <c r="B162" s="16" t="str">
        <f>IF(Matrix!$L35="Yes",Matrix!$I35,"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162" s="16"/>
      <c r="D162" s="16"/>
      <c r="E162" s="16"/>
      <c r="F162" s="16"/>
      <c r="G162" s="16"/>
      <c r="H162" s="16" t="str">
        <f>IF(Matrix!$L35="Yes","Connectivity/Communications"," ")</f>
        <v>Connectivity/Communications</v>
      </c>
      <c r="M162" s="18"/>
      <c r="Q162" s="14"/>
    </row>
    <row r="163" spans="1:17" ht="90" x14ac:dyDescent="0.25">
      <c r="A163" s="16" t="str">
        <f>IF(Matrix!$L36="Yes",Matrix!$G36," ")</f>
        <v>Medium</v>
      </c>
      <c r="B163" s="16" t="str">
        <f>IF(Matrix!$L36="Yes",Matrix!$I36,"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C163" s="16"/>
      <c r="D163" s="16"/>
      <c r="E163" s="16"/>
      <c r="F163" s="16"/>
      <c r="G163" s="16"/>
      <c r="H163" s="16" t="str">
        <f>IF(Matrix!$L36="Yes","Connectivity/Communications"," ")</f>
        <v>Connectivity/Communications</v>
      </c>
      <c r="M163" s="18"/>
      <c r="Q163" s="14"/>
    </row>
    <row r="164" spans="1:17" ht="195" x14ac:dyDescent="0.25">
      <c r="A164" s="16" t="str">
        <f>IF(Matrix!$L37="Yes",Matrix!$G37," ")</f>
        <v>Medium</v>
      </c>
      <c r="B164" s="16" t="str">
        <f>IF(Matrix!$L37="Yes",Matrix!$I37,"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C164" s="16"/>
      <c r="D164" s="16"/>
      <c r="E164" s="16"/>
      <c r="F164" s="16"/>
      <c r="G164" s="16"/>
      <c r="H164" s="16" t="str">
        <f>IF(Matrix!$L37="Yes","Connectivity/Communications"," ")</f>
        <v>Connectivity/Communications</v>
      </c>
      <c r="M164" s="18"/>
      <c r="Q164" s="14"/>
    </row>
    <row r="165" spans="1:17" x14ac:dyDescent="0.25">
      <c r="A165" s="16" t="str">
        <f>IF(Matrix!$L38="Yes",Matrix!$G38," ")</f>
        <v xml:space="preserve"> </v>
      </c>
      <c r="B165" s="16" t="str">
        <f>IF(Matrix!$L38="Yes",Matrix!$I38," ")</f>
        <v xml:space="preserve"> </v>
      </c>
      <c r="C165" s="16"/>
      <c r="D165" s="16"/>
      <c r="E165" s="16"/>
      <c r="F165" s="16"/>
      <c r="G165" s="16"/>
      <c r="H165" s="16" t="str">
        <f>IF(Matrix!$L38="Yes","Connectivity/Communications"," ")</f>
        <v xml:space="preserve"> </v>
      </c>
      <c r="M165" s="18"/>
      <c r="Q165" s="14"/>
    </row>
    <row r="166" spans="1:17" ht="45" x14ac:dyDescent="0.25">
      <c r="A166" s="16" t="str">
        <f>IF(Matrix!$L39="Yes",Matrix!$G39," ")</f>
        <v>High</v>
      </c>
      <c r="B166" s="16" t="str">
        <f>IF(Matrix!$L39="Yes",Matrix!$I39," ")</f>
        <v>SCP-060 (Protecting Vehicle Network Escalation from Devices) - The vendor shall enforce controls integrated into the telematics device to limit the possible commands and data transmitted to the vehicle network.</v>
      </c>
      <c r="C166" s="16"/>
      <c r="D166" s="16"/>
      <c r="E166" s="16"/>
      <c r="F166" s="16"/>
      <c r="G166" s="16"/>
      <c r="H166" s="16" t="str">
        <f>IF(Matrix!$L39="Yes","Connectivity/Communications"," ")</f>
        <v>Connectivity/Communications</v>
      </c>
      <c r="M166" s="18"/>
      <c r="Q166" s="14"/>
    </row>
    <row r="167" spans="1:17" ht="270" x14ac:dyDescent="0.25">
      <c r="A167" s="16" t="str">
        <f>IF(Matrix!$L40="Yes",Matrix!$G40," ")</f>
        <v>High</v>
      </c>
      <c r="B167" s="16" t="str">
        <f>IF(Matrix!$L40="Yes",Matrix!$I40,"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167" s="16"/>
      <c r="D167" s="16"/>
      <c r="E167" s="16"/>
      <c r="F167" s="16"/>
      <c r="G167" s="16"/>
      <c r="H167" s="16" t="str">
        <f>IF(Matrix!$L40="Yes","Connectivity/Communications"," ")</f>
        <v>Connectivity/Communications</v>
      </c>
      <c r="M167" s="18"/>
      <c r="Q167" s="14"/>
    </row>
    <row r="168" spans="1:17" x14ac:dyDescent="0.25">
      <c r="A168" s="16" t="str">
        <f>IF(Matrix!$L42="Yes",Matrix!$G42," ")</f>
        <v xml:space="preserve"> </v>
      </c>
      <c r="B168" s="16" t="str">
        <f>IF(Matrix!$L42="Yes",Matrix!$I42," ")</f>
        <v xml:space="preserve"> </v>
      </c>
      <c r="C168" s="16"/>
      <c r="D168" s="16"/>
      <c r="E168" s="16"/>
      <c r="F168" s="16"/>
      <c r="G168" s="16"/>
      <c r="H168" s="16" t="str">
        <f>IF(Matrix!$L42="Yes","Connectivity/Communications"," ")</f>
        <v xml:space="preserve"> </v>
      </c>
      <c r="M168" s="18"/>
      <c r="Q168" s="14"/>
    </row>
    <row r="169" spans="1:17" x14ac:dyDescent="0.25">
      <c r="A169" s="16" t="str">
        <f>IF(Matrix!$L43="Yes",Matrix!$G43," ")</f>
        <v xml:space="preserve"> </v>
      </c>
      <c r="B169" s="16" t="str">
        <f>IF(Matrix!$L43="Yes",Matrix!$I43," ")</f>
        <v xml:space="preserve"> </v>
      </c>
      <c r="C169" s="16"/>
      <c r="D169" s="16"/>
      <c r="E169" s="16"/>
      <c r="F169" s="16"/>
      <c r="G169" s="16"/>
      <c r="H169" s="16" t="str">
        <f>IF(Matrix!$L43="Yes","Connectivity/Communications"," ")</f>
        <v xml:space="preserve"> </v>
      </c>
      <c r="M169" s="18"/>
      <c r="Q169" s="14"/>
    </row>
    <row r="170" spans="1:17" ht="90" x14ac:dyDescent="0.25">
      <c r="A170" s="16" t="str">
        <f>IF(Matrix!$L46="Yes",Matrix!$G46," ")</f>
        <v>High</v>
      </c>
      <c r="B170" s="16" t="str">
        <f>IF(Matrix!$L46="Yes",Matrix!$I46,"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70" s="16"/>
      <c r="D170" s="16"/>
      <c r="E170" s="16"/>
      <c r="F170" s="16"/>
      <c r="G170" s="16"/>
      <c r="H170" s="16" t="str">
        <f>IF(Matrix!$L46="Yes","Connectivity/Communications"," ")</f>
        <v>Connectivity/Communications</v>
      </c>
      <c r="M170" s="18"/>
      <c r="Q170" s="14"/>
    </row>
    <row r="171" spans="1:17" ht="75" x14ac:dyDescent="0.25">
      <c r="A171" s="16" t="str">
        <f>IF(Matrix!$L48="Yes",Matrix!$G48," ")</f>
        <v>Medium</v>
      </c>
      <c r="B171" s="16" t="str">
        <f>IF(Matrix!$L48="Yes",Matrix!$I48,"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71" s="16"/>
      <c r="D171" s="16"/>
      <c r="E171" s="16"/>
      <c r="F171" s="16"/>
      <c r="G171" s="16"/>
      <c r="H171" s="16" t="str">
        <f>IF(Matrix!$L48="Yes","Connectivity/Communications"," ")</f>
        <v>Connectivity/Communications</v>
      </c>
      <c r="M171" s="18"/>
      <c r="Q171" s="14"/>
    </row>
    <row r="172" spans="1:17" ht="180" x14ac:dyDescent="0.25">
      <c r="A172" s="16" t="str">
        <f>IF(Matrix!$L49="Yes",Matrix!$G49," ")</f>
        <v>Medium</v>
      </c>
      <c r="B172" s="16" t="str">
        <f>IF(Matrix!$L49="Yes",Matrix!$I49,"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72" s="16"/>
      <c r="D172" s="16"/>
      <c r="E172" s="16"/>
      <c r="F172" s="16"/>
      <c r="G172" s="16"/>
      <c r="H172" s="16" t="str">
        <f>IF(Matrix!$L49="Yes","Connectivity/Communications"," ")</f>
        <v>Connectivity/Communications</v>
      </c>
      <c r="M172" s="18"/>
      <c r="Q172" s="14"/>
    </row>
    <row r="173" spans="1:17" ht="45" x14ac:dyDescent="0.25">
      <c r="A173" s="16" t="str">
        <f>IF(Matrix!$L50="Yes",Matrix!$G50," ")</f>
        <v>Medium</v>
      </c>
      <c r="B173" s="16" t="str">
        <f>IF(Matrix!$L50="Yes",Matrix!$I50," ")</f>
        <v>SII-030 (Protecting Firmware on Devices) - The vendor shall use digitally signed software on telematics devices and prohibit execution of unsigned or invalidly signed software.</v>
      </c>
      <c r="C173" s="16"/>
      <c r="D173" s="16"/>
      <c r="E173" s="16"/>
      <c r="F173" s="16"/>
      <c r="G173" s="16"/>
      <c r="H173" s="16" t="str">
        <f>IF(Matrix!$L50="Yes","Connectivity/Communications"," ")</f>
        <v>Connectivity/Communications</v>
      </c>
      <c r="M173" s="18"/>
      <c r="Q173" s="14"/>
    </row>
    <row r="174" spans="1:17" ht="75" x14ac:dyDescent="0.25">
      <c r="A174" s="16" t="str">
        <f>IF(Matrix!$L51="Yes",Matrix!$G51," ")</f>
        <v>High</v>
      </c>
      <c r="B174" s="16" t="str">
        <f>IF(Matrix!$L51="Yes",Matrix!$I51,"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74" s="16"/>
      <c r="D174" s="16"/>
      <c r="E174" s="16"/>
      <c r="F174" s="16"/>
      <c r="G174" s="16"/>
      <c r="H174" s="16" t="str">
        <f>IF(Matrix!$L51="Yes","Connectivity/Communications"," ")</f>
        <v>Connectivity/Communications</v>
      </c>
      <c r="M174" s="18"/>
      <c r="Q174" s="14"/>
    </row>
    <row r="175" spans="1:17" ht="45" x14ac:dyDescent="0.25">
      <c r="A175" s="16" t="str">
        <f>IF(Matrix!$L52="Yes",Matrix!$G52," ")</f>
        <v>Low</v>
      </c>
      <c r="B175" s="16" t="str">
        <f>IF(Matrix!$L52="Yes",Matrix!$I52," ")</f>
        <v>SII-060 (Protecting Firmware on Devices) - The vendor shall provide a means (and document the process) for customers to verify the firmware in their devices.</v>
      </c>
      <c r="C175" s="16"/>
      <c r="D175" s="16"/>
      <c r="E175" s="16"/>
      <c r="F175" s="16"/>
      <c r="G175" s="16"/>
      <c r="H175" s="16" t="str">
        <f>IF(Matrix!$L52="Yes","Connectivity/Communications"," ")</f>
        <v>Connectivity/Communications</v>
      </c>
      <c r="M175" s="18"/>
      <c r="Q175" s="14"/>
    </row>
    <row r="176" spans="1:17" ht="75" x14ac:dyDescent="0.25">
      <c r="A176" s="16" t="str">
        <f>IF(Matrix!$L53="Yes",Matrix!$G53," ")</f>
        <v>High</v>
      </c>
      <c r="B176" s="16" t="str">
        <f>IF(Matrix!$L53="Yes",Matrix!$I53,"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76" s="16"/>
      <c r="D176" s="16"/>
      <c r="E176" s="16"/>
      <c r="F176" s="16"/>
      <c r="G176" s="16"/>
      <c r="H176" s="16" t="str">
        <f>IF(Matrix!$L53="Yes","Connectivity/Communications"," ")</f>
        <v>Connectivity/Communications</v>
      </c>
      <c r="M176" s="18"/>
      <c r="Q176" s="14"/>
    </row>
    <row r="177" spans="1:17" ht="30" x14ac:dyDescent="0.25">
      <c r="A177" s="16" t="str">
        <f>IF(Matrix!$L55="Yes",Matrix!$G55," ")</f>
        <v>Medium</v>
      </c>
      <c r="B177" s="16" t="str">
        <f>IF(Matrix!$L55="Yes",Matrix!$I55," ")</f>
        <v>SII-080 (Protecting Firmware on Devices) - The vendor shall design security components that fail-secure to protect integrity of systems and data.</v>
      </c>
      <c r="C177" s="16"/>
      <c r="D177" s="16"/>
      <c r="E177" s="16"/>
      <c r="F177" s="16"/>
      <c r="G177" s="16"/>
      <c r="H177" s="16" t="str">
        <f>IF(Matrix!$L55="Yes","Connectivity/Communications"," ")</f>
        <v>Connectivity/Communications</v>
      </c>
      <c r="M177" s="18"/>
      <c r="Q177" s="14"/>
    </row>
    <row r="178" spans="1:17" ht="45" x14ac:dyDescent="0.25">
      <c r="A178" s="16" t="str">
        <f>IF(Matrix!$L56="Yes",Matrix!$G56," ")</f>
        <v>Low</v>
      </c>
      <c r="B178" s="16" t="str">
        <f>IF(Matrix!$L56="Yes",Matrix!$I56," ")</f>
        <v>SII-081 (Protecting Firmware on Devices) - The vendor shall utilize protective mechanisms to protect components from unauthorized runtime/volatile modification of code.</v>
      </c>
      <c r="C178" s="16"/>
      <c r="D178" s="16"/>
      <c r="E178" s="16"/>
      <c r="F178" s="16"/>
      <c r="G178" s="16"/>
      <c r="H178" s="16" t="str">
        <f>IF(Matrix!$L56="Yes","Connectivity/Communications"," ")</f>
        <v>Connectivity/Communications</v>
      </c>
      <c r="M178" s="18"/>
      <c r="Q178" s="14"/>
    </row>
    <row r="179" spans="1:17" ht="105" x14ac:dyDescent="0.25">
      <c r="A179" s="16" t="str">
        <f>IF(Matrix!$L57="Yes",Matrix!$G57," ")</f>
        <v>Medium</v>
      </c>
      <c r="B179" s="16" t="str">
        <f>IF(Matrix!$L57="Yes",Matrix!$I57,"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79" s="16"/>
      <c r="D179" s="16"/>
      <c r="E179" s="16"/>
      <c r="F179" s="16"/>
      <c r="G179" s="16"/>
      <c r="H179" s="16" t="str">
        <f>IF(Matrix!$L57="Yes","Connectivity/Communications"," ")</f>
        <v>Connectivity/Communications</v>
      </c>
      <c r="M179" s="18"/>
      <c r="Q179" s="14"/>
    </row>
    <row r="180" spans="1:17" x14ac:dyDescent="0.25">
      <c r="A180" s="16" t="str">
        <f>IF(Matrix!$L58="Yes",Matrix!$G58," ")</f>
        <v xml:space="preserve"> </v>
      </c>
      <c r="B180" s="16" t="str">
        <f>IF(Matrix!$L58="Yes",Matrix!$I58," ")</f>
        <v xml:space="preserve"> </v>
      </c>
      <c r="C180" s="16"/>
      <c r="D180" s="16"/>
      <c r="E180" s="16"/>
      <c r="F180" s="16"/>
      <c r="G180" s="16"/>
      <c r="H180" s="16" t="str">
        <f>IF(Matrix!$L58="Yes","Connectivity/Communications"," ")</f>
        <v xml:space="preserve"> </v>
      </c>
      <c r="M180" s="18"/>
      <c r="Q180" s="14"/>
    </row>
    <row r="181" spans="1:17" ht="90" x14ac:dyDescent="0.25">
      <c r="A181" s="16" t="str">
        <f>IF(Matrix!$L59="Yes",Matrix!$G59," ")</f>
        <v>Medium</v>
      </c>
      <c r="B181" s="16" t="str">
        <f>IF(Matrix!$L59="Yes",Matrix!$I59," ")</f>
        <v xml:space="preserve">SII-110 (Vulnerability Management) - The vendor conducts regular vulnerability scans of operating environment to verify software components in use have been patched according to remediation SLAs. 
</v>
      </c>
      <c r="C181" s="16"/>
      <c r="D181" s="16"/>
      <c r="E181" s="16"/>
      <c r="F181" s="16"/>
      <c r="G181" s="16"/>
      <c r="H181" s="16" t="str">
        <f>IF(Matrix!$L59="Yes","Connectivity/Communications"," ")</f>
        <v>Connectivity/Communications</v>
      </c>
      <c r="M181" s="18"/>
      <c r="Q181" s="14"/>
    </row>
    <row r="182" spans="1:17" ht="45" x14ac:dyDescent="0.25">
      <c r="A182" s="16" t="str">
        <f>IF(Matrix!$L60="Yes",Matrix!$G60," ")</f>
        <v>Low</v>
      </c>
      <c r="B182" s="16" t="str">
        <f>IF(Matrix!$L60="Yes",Matrix!$I60," ")</f>
        <v>SII-120 (Vulnerability Management) - The vendor shall have a vulnerability management process that includes steps to triage any found vulnerabilities and plan remediation.</v>
      </c>
      <c r="C182" s="16"/>
      <c r="D182" s="16"/>
      <c r="E182" s="16"/>
      <c r="F182" s="16"/>
      <c r="G182" s="16"/>
      <c r="H182" s="16" t="str">
        <f>IF(Matrix!$L60="Yes","Connectivity/Communications"," ")</f>
        <v>Connectivity/Communications</v>
      </c>
      <c r="M182" s="18"/>
      <c r="Q182" s="14"/>
    </row>
    <row r="183" spans="1:17" ht="135" x14ac:dyDescent="0.25">
      <c r="A183" s="16" t="str">
        <f>IF(Matrix!$L61="Yes",Matrix!$G61," ")</f>
        <v>Medium</v>
      </c>
      <c r="B183" s="16" t="str">
        <f>IF(Matrix!$L61="Yes",Matrix!$I61,"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83" s="16"/>
      <c r="D183" s="16"/>
      <c r="E183" s="16"/>
      <c r="F183" s="16"/>
      <c r="G183" s="16"/>
      <c r="H183" s="16" t="str">
        <f>IF(Matrix!$L61="Yes","Connectivity/Communications"," ")</f>
        <v>Connectivity/Communications</v>
      </c>
      <c r="M183" s="18"/>
      <c r="Q183" s="14"/>
    </row>
    <row r="184" spans="1:17" ht="45" x14ac:dyDescent="0.25">
      <c r="A184" s="16" t="str">
        <f>IF(Matrix!$L62="Yes",Matrix!$G62," ")</f>
        <v>Medium</v>
      </c>
      <c r="B184" s="16" t="str">
        <f>IF(Matrix!$L62="Yes",Matrix!$I62," ")</f>
        <v>SII-140 (Vulnerability Management) - The vendor shall implement ongoing monitoring and protection against malicious code in production using a well governed process that addresses all entry and exit points in the system.</v>
      </c>
      <c r="C184" s="16"/>
      <c r="D184" s="16"/>
      <c r="E184" s="16"/>
      <c r="F184" s="16"/>
      <c r="G184" s="16"/>
      <c r="H184" s="16" t="str">
        <f>IF(Matrix!$L62="Yes","Connectivity/Communications"," ")</f>
        <v>Connectivity/Communications</v>
      </c>
      <c r="M184" s="18"/>
      <c r="Q184" s="14"/>
    </row>
    <row r="185" spans="1:17" ht="30" x14ac:dyDescent="0.25">
      <c r="A185" s="16" t="str">
        <f>IF(Matrix!$L63="Yes",Matrix!$G63," ")</f>
        <v>Medium</v>
      </c>
      <c r="B185" s="16" t="str">
        <f>IF(Matrix!$L63="Yes",Matrix!$I63," ")</f>
        <v>SII-150 (Vulnerability Management) - The vendor shall verify code according to best-practice coding standards</v>
      </c>
      <c r="C185" s="16"/>
      <c r="D185" s="16"/>
      <c r="E185" s="16"/>
      <c r="F185" s="16"/>
      <c r="G185" s="16"/>
      <c r="H185" s="16" t="str">
        <f>IF(Matrix!$L63="Yes","Connectivity/Communications"," ")</f>
        <v>Connectivity/Communications</v>
      </c>
      <c r="M185" s="18"/>
      <c r="Q185" s="14"/>
    </row>
    <row r="186" spans="1:17" ht="60" x14ac:dyDescent="0.25">
      <c r="A186" s="16" t="str">
        <f>IF(Matrix!$L64="Yes",Matrix!$G64," ")</f>
        <v>Medium</v>
      </c>
      <c r="B186" s="16" t="str">
        <f>IF(Matrix!$L64="Yes",Matrix!$I64," ")</f>
        <v>SII-170 (System and Information Integrity) - The vendor shall actively monitor resources such as NIST Common Vulnerabilities and Exposures (CVE), Bugtraq, for security alerts and advisories related to the telematics system’s components</v>
      </c>
      <c r="C186" s="16"/>
      <c r="D186" s="16"/>
      <c r="E186" s="16"/>
      <c r="F186" s="16"/>
      <c r="G186" s="16"/>
      <c r="H186" s="16" t="str">
        <f>IF(Matrix!$L64="Yes","Connectivity/Communications"," ")</f>
        <v>Connectivity/Communications</v>
      </c>
      <c r="M186" s="18"/>
      <c r="Q186" s="14"/>
    </row>
    <row r="187" spans="1:17" ht="60" x14ac:dyDescent="0.25">
      <c r="A187" s="16" t="str">
        <f>IF(Matrix!$L65="Yes",Matrix!$G65," ")</f>
        <v>Medium</v>
      </c>
      <c r="B187" s="16" t="str">
        <f>IF(Matrix!$L65="Yes",Matrix!$I65," ")</f>
        <v>SII-171 (System and Information Integrity) - The vendor shall notify their customers of any vulnerabilities discovered in the telematics systems components via monitoring or vulnerability disclosure programs. The notification to customers will happen in a timely manner.</v>
      </c>
      <c r="C187" s="16"/>
      <c r="D187" s="16"/>
      <c r="E187" s="16"/>
      <c r="F187" s="16"/>
      <c r="G187" s="16"/>
      <c r="H187" s="16" t="str">
        <f>IF(Matrix!$L65="Yes","Connectivity/Communications"," ")</f>
        <v>Connectivity/Communications</v>
      </c>
      <c r="M187" s="18"/>
      <c r="Q187" s="14"/>
    </row>
    <row r="188" spans="1:17" x14ac:dyDescent="0.25">
      <c r="A188" s="16" t="str">
        <f>IF(Matrix!$L67="Yes",Matrix!$G67," ")</f>
        <v xml:space="preserve"> </v>
      </c>
      <c r="B188" s="16" t="str">
        <f>IF(Matrix!$L67="Yes",Matrix!$I67," ")</f>
        <v xml:space="preserve"> </v>
      </c>
      <c r="C188" s="16"/>
      <c r="D188" s="16"/>
      <c r="E188" s="16"/>
      <c r="F188" s="16"/>
      <c r="G188" s="16"/>
      <c r="H188" s="16" t="str">
        <f>IF(Matrix!$L67="Yes","Connectivity/Communications"," ")</f>
        <v xml:space="preserve"> </v>
      </c>
      <c r="M188" s="18"/>
      <c r="Q188" s="14"/>
    </row>
    <row r="191" spans="1:17" ht="21" x14ac:dyDescent="0.25">
      <c r="A191" s="95" t="s">
        <v>249</v>
      </c>
      <c r="B191" s="96"/>
      <c r="C191" s="96"/>
      <c r="D191" s="96"/>
      <c r="E191" s="96"/>
      <c r="F191" s="96"/>
      <c r="G191" s="96"/>
    </row>
    <row r="192" spans="1:17" ht="57.75" customHeight="1" x14ac:dyDescent="0.25">
      <c r="A192" s="97" t="s">
        <v>294</v>
      </c>
      <c r="B192" s="100"/>
      <c r="C192" s="100"/>
      <c r="D192" s="100"/>
      <c r="E192" s="100"/>
      <c r="F192" s="100"/>
      <c r="G192" s="100"/>
      <c r="H192" s="27"/>
    </row>
    <row r="193" spans="1:17" x14ac:dyDescent="0.25">
      <c r="A193" s="99" t="s">
        <v>203</v>
      </c>
      <c r="B193" s="99" t="s">
        <v>145</v>
      </c>
      <c r="C193" s="99" t="s">
        <v>280</v>
      </c>
      <c r="D193" s="99"/>
      <c r="E193" s="99"/>
      <c r="F193" s="99"/>
      <c r="G193" s="99" t="s">
        <v>281</v>
      </c>
      <c r="H193" s="99" t="s">
        <v>225</v>
      </c>
      <c r="M193" s="18"/>
      <c r="Q193" s="14"/>
    </row>
    <row r="194" spans="1:17" x14ac:dyDescent="0.25">
      <c r="A194" s="99"/>
      <c r="B194" s="99"/>
      <c r="C194" s="15" t="s">
        <v>278</v>
      </c>
      <c r="D194" s="15" t="s">
        <v>282</v>
      </c>
      <c r="E194" s="15" t="s">
        <v>279</v>
      </c>
      <c r="F194" s="15" t="s">
        <v>283</v>
      </c>
      <c r="G194" s="99"/>
      <c r="H194" s="99"/>
      <c r="M194" s="18"/>
      <c r="Q194" s="14"/>
    </row>
    <row r="195" spans="1:17" ht="30" x14ac:dyDescent="0.25">
      <c r="A195" s="16" t="str">
        <f>IF(Matrix!$M2="Yes",Matrix!$G2," ")</f>
        <v>Medium</v>
      </c>
      <c r="B195" s="16" t="str">
        <f>IF(Matrix!$M2="Yes",Matrix!$I2," ")</f>
        <v>AA-010 (Audit and Accountability) - The vendor's system shall record event and system logs</v>
      </c>
      <c r="C195" s="16"/>
      <c r="D195" s="16"/>
      <c r="E195" s="16"/>
      <c r="F195" s="16"/>
      <c r="G195" s="16"/>
      <c r="H195" s="16" t="str">
        <f>IF(Matrix!$M2="Yes","Cloud or Back-end"," ")</f>
        <v>Cloud or Back-end</v>
      </c>
      <c r="M195" s="18"/>
      <c r="Q195" s="14"/>
    </row>
    <row r="196" spans="1:17" ht="90" x14ac:dyDescent="0.25">
      <c r="A196" s="16" t="str">
        <f>IF(Matrix!$M3="Yes",Matrix!$G3," ")</f>
        <v>Medium</v>
      </c>
      <c r="B196" s="16" t="str">
        <f>IF(Matrix!$M3="Yes",Matrix!$I3,"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C196" s="16"/>
      <c r="D196" s="16"/>
      <c r="E196" s="16"/>
      <c r="F196" s="16"/>
      <c r="G196" s="16"/>
      <c r="H196" s="16" t="str">
        <f>IF(Matrix!$M3="Yes","Cloud or Back-end"," ")</f>
        <v>Cloud or Back-end</v>
      </c>
      <c r="M196" s="18"/>
      <c r="Q196" s="14"/>
    </row>
    <row r="197" spans="1:17" x14ac:dyDescent="0.25">
      <c r="A197" s="16" t="str">
        <f>IF(Matrix!$M4="Yes",Matrix!$G4," ")</f>
        <v xml:space="preserve"> </v>
      </c>
      <c r="B197" s="16" t="str">
        <f>IF(Matrix!$M4="Yes",Matrix!$I4," ")</f>
        <v xml:space="preserve"> </v>
      </c>
      <c r="C197" s="16"/>
      <c r="D197" s="16"/>
      <c r="E197" s="16"/>
      <c r="F197" s="16"/>
      <c r="G197" s="16"/>
      <c r="H197" s="16" t="str">
        <f>IF(Matrix!$M4="Yes","Cloud or Back-end"," ")</f>
        <v xml:space="preserve"> </v>
      </c>
      <c r="M197" s="18"/>
      <c r="Q197" s="14"/>
    </row>
    <row r="198" spans="1:17" ht="30" x14ac:dyDescent="0.25">
      <c r="A198" s="16" t="str">
        <f>IF(Matrix!$M5="Yes",Matrix!$G5," ")</f>
        <v>High</v>
      </c>
      <c r="B198" s="16" t="str">
        <f>IF(Matrix!$M5="Yes",Matrix!$I5," ")</f>
        <v>AC-030 (Access Control) - The vendor's system shall employ authentication to prevent unauthorized access to telematics systems and data.</v>
      </c>
      <c r="C198" s="16"/>
      <c r="D198" s="16"/>
      <c r="E198" s="16"/>
      <c r="F198" s="16"/>
      <c r="G198" s="16"/>
      <c r="H198" s="16" t="str">
        <f>IF(Matrix!$M5="Yes","Cloud or Back-end"," ")</f>
        <v>Cloud or Back-end</v>
      </c>
      <c r="M198" s="18"/>
      <c r="Q198" s="14"/>
    </row>
    <row r="199" spans="1:17" ht="45" x14ac:dyDescent="0.25">
      <c r="A199" s="16" t="str">
        <f>IF(Matrix!$M6="Yes",Matrix!$G6," ")</f>
        <v>Medium</v>
      </c>
      <c r="B199" s="16" t="str">
        <f>IF(Matrix!$M6="Yes",Matrix!$I6," ")</f>
        <v>AC-040 (Access Control) - The vendor shall identify all instances where the telematics system includes actions that cannot support access authentication and/or execute with elevated privileges</v>
      </c>
      <c r="C199" s="16"/>
      <c r="D199" s="16"/>
      <c r="E199" s="16"/>
      <c r="F199" s="16"/>
      <c r="G199" s="16"/>
      <c r="H199" s="16" t="str">
        <f>IF(Matrix!$M6="Yes","Cloud or Back-end"," ")</f>
        <v>Cloud or Back-end</v>
      </c>
      <c r="M199" s="18"/>
      <c r="Q199" s="14"/>
    </row>
    <row r="200" spans="1:17" ht="30" x14ac:dyDescent="0.25">
      <c r="A200" s="16" t="str">
        <f>IF(Matrix!$M7="Yes",Matrix!$G7," ")</f>
        <v>Medium</v>
      </c>
      <c r="B200" s="16" t="str">
        <f>IF(Matrix!$M7="Yes",Matrix!$I7," ")</f>
        <v>AC-041 (Access Control) - Identifying information about the connected devices will not be made available without authentication first.</v>
      </c>
      <c r="C200" s="16"/>
      <c r="D200" s="16"/>
      <c r="E200" s="16"/>
      <c r="F200" s="16"/>
      <c r="G200" s="16"/>
      <c r="H200" s="16" t="str">
        <f>IF(Matrix!$M7="Yes","Cloud or Back-end"," ")</f>
        <v>Cloud or Back-end</v>
      </c>
      <c r="M200" s="18"/>
      <c r="Q200" s="14"/>
    </row>
    <row r="201" spans="1:17" ht="30" x14ac:dyDescent="0.25">
      <c r="A201" s="16" t="str">
        <f>IF(Matrix!$M8="Yes",Matrix!$G8," ")</f>
        <v>Medium</v>
      </c>
      <c r="B201" s="16" t="str">
        <f>IF(Matrix!$M8="Yes",Matrix!$I8," ")</f>
        <v>AC-050 (Access Control) - All remote access methods and possible remote actions to/on telematics system shall be documented.</v>
      </c>
      <c r="C201" s="16"/>
      <c r="D201" s="16"/>
      <c r="E201" s="16"/>
      <c r="F201" s="16"/>
      <c r="G201" s="16"/>
      <c r="H201" s="16" t="str">
        <f>IF(Matrix!$M8="Yes","Cloud or Back-end"," ")</f>
        <v>Cloud or Back-end</v>
      </c>
      <c r="M201" s="18"/>
      <c r="Q201" s="14"/>
    </row>
    <row r="202" spans="1:17" x14ac:dyDescent="0.25">
      <c r="A202" s="16" t="str">
        <f>IF(Matrix!$M9="Yes",Matrix!$G9," ")</f>
        <v xml:space="preserve"> </v>
      </c>
      <c r="B202" s="16" t="str">
        <f>IF(Matrix!$M9="Yes",Matrix!$I9," ")</f>
        <v xml:space="preserve"> </v>
      </c>
      <c r="C202" s="16"/>
      <c r="D202" s="16"/>
      <c r="E202" s="16"/>
      <c r="F202" s="16"/>
      <c r="G202" s="16"/>
      <c r="H202" s="16" t="str">
        <f>IF(Matrix!$M9="Yes","Cloud or Back-end"," ")</f>
        <v xml:space="preserve"> </v>
      </c>
      <c r="M202" s="18"/>
      <c r="Q202" s="14"/>
    </row>
    <row r="203" spans="1:17" ht="45" x14ac:dyDescent="0.25">
      <c r="A203" s="16" t="str">
        <f>IF(Matrix!$M13="Yes",Matrix!$G13," ")</f>
        <v>Medium</v>
      </c>
      <c r="B203" s="16" t="str">
        <f>IF(Matrix!$M13="Yes",Matrix!$I13," ")</f>
        <v>AC-070 (Identification and Authentication) - Authentication attempts to the vendor’s devices and backends shall be rate-limited to an industry accepted rate.</v>
      </c>
      <c r="C203" s="16"/>
      <c r="D203" s="16"/>
      <c r="E203" s="16"/>
      <c r="F203" s="16"/>
      <c r="G203" s="16"/>
      <c r="H203" s="16" t="str">
        <f>IF(Matrix!$M13="Yes","Cloud or Back-end"," ")</f>
        <v>Cloud or Back-end</v>
      </c>
      <c r="M203" s="18"/>
      <c r="Q203" s="14"/>
    </row>
    <row r="204" spans="1:17" x14ac:dyDescent="0.25">
      <c r="A204" s="16" t="str">
        <f>IF(Matrix!$M14="Yes",Matrix!$G14," ")</f>
        <v xml:space="preserve"> </v>
      </c>
      <c r="B204" s="16" t="str">
        <f>IF(Matrix!$M14="Yes",Matrix!$I14," ")</f>
        <v xml:space="preserve"> </v>
      </c>
      <c r="C204" s="16"/>
      <c r="D204" s="16"/>
      <c r="E204" s="16"/>
      <c r="F204" s="16"/>
      <c r="G204" s="16"/>
      <c r="H204" s="16" t="str">
        <f>IF(Matrix!$M14="Yes","Cloud or Back-end"," ")</f>
        <v xml:space="preserve"> </v>
      </c>
      <c r="M204" s="18"/>
      <c r="Q204" s="14"/>
    </row>
    <row r="205" spans="1:17" x14ac:dyDescent="0.25">
      <c r="A205" s="16" t="str">
        <f>IF(Matrix!$M15="Yes",Matrix!$G15," ")</f>
        <v xml:space="preserve"> </v>
      </c>
      <c r="B205" s="16" t="str">
        <f>IF(Matrix!$M15="Yes",Matrix!$I15," ")</f>
        <v xml:space="preserve"> </v>
      </c>
      <c r="C205" s="16"/>
      <c r="D205" s="16"/>
      <c r="E205" s="16"/>
      <c r="F205" s="16"/>
      <c r="G205" s="16"/>
      <c r="H205" s="16" t="str">
        <f>IF(Matrix!$M15="Yes","Cloud or Back-end"," ")</f>
        <v xml:space="preserve"> </v>
      </c>
      <c r="M205" s="18"/>
      <c r="Q205" s="14"/>
    </row>
    <row r="206" spans="1:17" ht="45" x14ac:dyDescent="0.25">
      <c r="A206" s="16" t="str">
        <f>IF(Matrix!$M16="Yes",Matrix!$G16," ")</f>
        <v>High</v>
      </c>
      <c r="B206" s="16" t="str">
        <f>IF(Matrix!$M16="Yes",Matrix!$I16," ")</f>
        <v>CM-020 (Configuration Management) - The vendor’s devices shall have all services used for troubleshooting disabled or properly protected from unauthorized access and use.</v>
      </c>
      <c r="C206" s="16"/>
      <c r="D206" s="16"/>
      <c r="E206" s="16"/>
      <c r="F206" s="16"/>
      <c r="G206" s="16"/>
      <c r="H206" s="16" t="str">
        <f>IF(Matrix!$M16="Yes","Cloud or Back-end"," ")</f>
        <v>Cloud or Back-end</v>
      </c>
      <c r="M206" s="18"/>
      <c r="Q206" s="14"/>
    </row>
    <row r="207" spans="1:17" ht="45" x14ac:dyDescent="0.25">
      <c r="A207" s="16" t="str">
        <f>IF(Matrix!$M17="Yes",Matrix!$G17," ")</f>
        <v>High</v>
      </c>
      <c r="B207" s="16" t="str">
        <f>IF(Matrix!$M17="Yes",Matrix!$I17," ")</f>
        <v>CM-030 (Configuration Management) - Vendor ensures that any and all interfaces used for testing or debug are unavailalbe in production builds of the devices</v>
      </c>
      <c r="C207" s="16"/>
      <c r="D207" s="16"/>
      <c r="E207" s="16"/>
      <c r="F207" s="16"/>
      <c r="G207" s="16"/>
      <c r="H207" s="16" t="str">
        <f>IF(Matrix!$M17="Yes","Cloud or Back-end"," ")</f>
        <v>Cloud or Back-end</v>
      </c>
      <c r="M207" s="18"/>
      <c r="Q207" s="14"/>
    </row>
    <row r="208" spans="1:17" ht="45" x14ac:dyDescent="0.25">
      <c r="A208" s="16" t="str">
        <f>IF(Matrix!$M18="Yes",Matrix!$G18," ")</f>
        <v>Medium</v>
      </c>
      <c r="B208" s="16" t="str">
        <f>IF(Matrix!$M18="Yes",Matrix!$I18," ")</f>
        <v>IA-010 (Identification and Authentication) - All remote hosts of the vendor's system shall be configured to uniquely identify and authenticate all other remote hosts of the system and/or any other interfacing systems.</v>
      </c>
      <c r="C208" s="16"/>
      <c r="D208" s="16"/>
      <c r="E208" s="16"/>
      <c r="F208" s="16"/>
      <c r="G208" s="16"/>
      <c r="H208" s="16" t="str">
        <f>IF(Matrix!$M18="Yes","Cloud or Back-end"," ")</f>
        <v>Cloud or Back-end</v>
      </c>
      <c r="M208" s="18"/>
      <c r="Q208" s="14"/>
    </row>
    <row r="209" spans="1:17" x14ac:dyDescent="0.25">
      <c r="A209" s="16" t="str">
        <f>IF(Matrix!$M19="Yes",Matrix!$G19," ")</f>
        <v xml:space="preserve"> </v>
      </c>
      <c r="B209" s="16" t="str">
        <f>IF(Matrix!$M19="Yes",Matrix!$I19," ")</f>
        <v xml:space="preserve"> </v>
      </c>
      <c r="C209" s="16"/>
      <c r="D209" s="16"/>
      <c r="E209" s="16"/>
      <c r="F209" s="16"/>
      <c r="G209" s="16"/>
      <c r="H209" s="16" t="str">
        <f>IF(Matrix!$M19="Yes","Cloud or Back-end"," ")</f>
        <v xml:space="preserve"> </v>
      </c>
      <c r="M209" s="18"/>
      <c r="Q209" s="14"/>
    </row>
    <row r="210" spans="1:17" ht="45" x14ac:dyDescent="0.25">
      <c r="A210" s="16" t="str">
        <f>IF(Matrix!$M20="Yes",Matrix!$G20," ")</f>
        <v>Medium</v>
      </c>
      <c r="B210" s="16" t="str">
        <f>IF(Matrix!$M20="Yes",Matrix!$I20," ")</f>
        <v>IA-030 (Identification and Authentication) - Cryptographic modules used in the vendors system shall be compliant with Federal Information Processing Standards (FIPS) 140-2: Level 1.</v>
      </c>
      <c r="C210" s="16"/>
      <c r="D210" s="16"/>
      <c r="E210" s="16"/>
      <c r="F210" s="16"/>
      <c r="G210" s="16"/>
      <c r="H210" s="16" t="str">
        <f>IF(Matrix!$M20="Yes","Cloud or Back-end"," ")</f>
        <v>Cloud or Back-end</v>
      </c>
      <c r="M210" s="18"/>
      <c r="Q210" s="14"/>
    </row>
    <row r="211" spans="1:17" ht="45" x14ac:dyDescent="0.25">
      <c r="A211" s="16" t="str">
        <f>IF(Matrix!$M21="Yes",Matrix!$G21," ")</f>
        <v>High</v>
      </c>
      <c r="B211" s="16" t="str">
        <f>IF(Matrix!$M21="Yes",Matrix!$I21," ")</f>
        <v>IR-010 (Incidence Response) - The vendor shall have a documented incident response plan (IRP) in place which provides the carriers with a point of contact for components used within their telematics system</v>
      </c>
      <c r="C211" s="16"/>
      <c r="D211" s="16"/>
      <c r="E211" s="16"/>
      <c r="F211" s="16"/>
      <c r="G211" s="16"/>
      <c r="H211" s="16" t="str">
        <f>IF(Matrix!$M21="Yes","Cloud or Back-end"," ")</f>
        <v>Cloud or Back-end</v>
      </c>
      <c r="M211" s="18"/>
      <c r="Q211" s="14"/>
    </row>
    <row r="212" spans="1:17" ht="60" x14ac:dyDescent="0.25">
      <c r="A212" s="16" t="str">
        <f>IF(Matrix!$M22="Yes",Matrix!$G22," ")</f>
        <v>Medium</v>
      </c>
      <c r="B212" s="16" t="str">
        <f>IF(Matrix!$M22="Yes",Matrix!$I22," ")</f>
        <v>M-010 (Maintenance) - The vendor shall have procedures in place to ensure that components outside of the carrier’s direct control are not updated or modified without prior coordination and approval by an organization-defined individual or role</v>
      </c>
      <c r="C212" s="16"/>
      <c r="D212" s="16"/>
      <c r="E212" s="16"/>
      <c r="F212" s="16"/>
      <c r="G212" s="16"/>
      <c r="H212" s="16" t="str">
        <f>IF(Matrix!$M22="Yes","Cloud or Back-end"," ")</f>
        <v>Cloud or Back-end</v>
      </c>
      <c r="M212" s="18"/>
      <c r="Q212" s="14"/>
    </row>
    <row r="213" spans="1:17" ht="45" x14ac:dyDescent="0.25">
      <c r="A213" s="16" t="str">
        <f>IF(Matrix!$M23="Yes",Matrix!$G23," ")</f>
        <v>High</v>
      </c>
      <c r="B213" s="16" t="str">
        <f>IF(Matrix!$M23="Yes",Matrix!$I23," ")</f>
        <v>M-020 (Maintenance) - The vendor shall have procedures in place to test backup restoration processes of their own systems and their own facilities on at least an annual basis.</v>
      </c>
      <c r="C213" s="16"/>
      <c r="D213" s="16"/>
      <c r="E213" s="16"/>
      <c r="F213" s="16"/>
      <c r="G213" s="16"/>
      <c r="H213" s="16" t="str">
        <f>IF(Matrix!$M23="Yes","Cloud or Back-end"," ")</f>
        <v>Cloud or Back-end</v>
      </c>
      <c r="M213" s="18"/>
      <c r="Q213" s="14"/>
    </row>
    <row r="214" spans="1:17" ht="45" x14ac:dyDescent="0.25">
      <c r="A214" s="16" t="str">
        <f>IF(Matrix!$M24="Yes",Matrix!$G24," ")</f>
        <v>Medium</v>
      </c>
      <c r="B214" s="16" t="str">
        <f>IF(Matrix!$M24="Yes",Matrix!$I24," ")</f>
        <v>P-010 (Planning) - The vendor shall have a System Security Plan (SSP) which details a clear and concise understanding of authorization boundaries of your telematics system;</v>
      </c>
      <c r="C214" s="16"/>
      <c r="D214" s="16"/>
      <c r="E214" s="16"/>
      <c r="F214" s="16"/>
      <c r="G214" s="16"/>
      <c r="H214" s="16" t="str">
        <f>IF(Matrix!$M24="Yes","Cloud or Back-end"," ")</f>
        <v>Cloud or Back-end</v>
      </c>
      <c r="M214" s="18"/>
      <c r="Q214" s="14"/>
    </row>
    <row r="215" spans="1:17" ht="30" x14ac:dyDescent="0.25">
      <c r="A215" s="16" t="str">
        <f>IF(Matrix!$M25="Yes",Matrix!$G25," ")</f>
        <v>Medium</v>
      </c>
      <c r="B215" s="16" t="str">
        <f>IF(Matrix!$M25="Yes",Matrix!$I25," ")</f>
        <v xml:space="preserve">P-020 (Planning) - The vendor shall have a documented Information Security Architecture (ISA) for the telematics system.  </v>
      </c>
      <c r="C215" s="16"/>
      <c r="D215" s="16"/>
      <c r="E215" s="16"/>
      <c r="F215" s="16"/>
      <c r="G215" s="16"/>
      <c r="H215" s="16" t="str">
        <f>IF(Matrix!$M25="Yes","Cloud or Back-end"," ")</f>
        <v>Cloud or Back-end</v>
      </c>
      <c r="M215" s="18"/>
      <c r="Q215" s="14"/>
    </row>
    <row r="216" spans="1:17" ht="60" x14ac:dyDescent="0.25">
      <c r="A216" s="16" t="str">
        <f>IF(Matrix!$M26="Yes",Matrix!$G26," ")</f>
        <v>High</v>
      </c>
      <c r="B216" s="16" t="str">
        <f>IF(Matrix!$M26="Yes",Matrix!$I26," ")</f>
        <v>P-030 (Planning) - The vendor shall provide interfaces to their backend using the Open Telematics API -- enabling carriers to have failover to other providers to  avoid interruptions due to single point of failure in provider telematics services.</v>
      </c>
      <c r="C216" s="16"/>
      <c r="D216" s="16"/>
      <c r="E216" s="16"/>
      <c r="F216" s="16"/>
      <c r="G216" s="16"/>
      <c r="H216" s="16" t="str">
        <f>IF(Matrix!$M26="Yes","Cloud or Back-end"," ")</f>
        <v>Cloud or Back-end</v>
      </c>
      <c r="M216" s="18"/>
      <c r="Q216" s="14"/>
    </row>
    <row r="217" spans="1:17" ht="60" x14ac:dyDescent="0.25">
      <c r="A217" s="16" t="str">
        <f>IF(Matrix!$M27="Yes",Matrix!$G27," ")</f>
        <v>Medium</v>
      </c>
      <c r="B217" s="16" t="str">
        <f>IF(Matrix!$M27="Yes",Matrix!$I27," ")</f>
        <v>PS-010 (Personnel Security) - The vendor shall have personnel security policies &amp; procedures, position risk categorization, personnel screening, personnel termination, personnel transfer, access agreements &amp; third party personnel security.</v>
      </c>
      <c r="C217" s="16"/>
      <c r="D217" s="16"/>
      <c r="E217" s="16"/>
      <c r="F217" s="16"/>
      <c r="G217" s="16"/>
      <c r="H217" s="16" t="str">
        <f>IF(Matrix!$M27="Yes","Cloud or Back-end"," ")</f>
        <v>Cloud or Back-end</v>
      </c>
      <c r="M217" s="18"/>
      <c r="Q217" s="14"/>
    </row>
    <row r="218" spans="1:17" ht="75" x14ac:dyDescent="0.25">
      <c r="A218" s="16" t="str">
        <f>IF(Matrix!$M28="Yes",Matrix!$G28," ")</f>
        <v>Medium</v>
      </c>
      <c r="B218" s="16" t="str">
        <f>IF(Matrix!$M28="Yes",Matrix!$I28,"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18" s="16"/>
      <c r="D218" s="16"/>
      <c r="E218" s="16"/>
      <c r="F218" s="16"/>
      <c r="G218" s="16"/>
      <c r="H218" s="16" t="str">
        <f>IF(Matrix!$M28="Yes","Cloud or Back-end"," ")</f>
        <v>Cloud or Back-end</v>
      </c>
      <c r="M218" s="18"/>
      <c r="Q218" s="14"/>
    </row>
    <row r="219" spans="1:17" ht="30" x14ac:dyDescent="0.25">
      <c r="A219" s="16" t="str">
        <f>IF(Matrix!$M29="Yes",Matrix!$G29," ")</f>
        <v>Medium</v>
      </c>
      <c r="B219" s="16" t="str">
        <f>IF(Matrix!$M29="Yes",Matrix!$I29," ")</f>
        <v>RA-020 (Risk Assessment) - The vendor shall use the results of risk assessments to influence systems development and processes.</v>
      </c>
      <c r="C219" s="16"/>
      <c r="D219" s="16"/>
      <c r="E219" s="16"/>
      <c r="F219" s="16"/>
      <c r="G219" s="16"/>
      <c r="H219" s="16" t="str">
        <f>IF(Matrix!$M29="Yes","Cloud or Back-end"," ")</f>
        <v>Cloud or Back-end</v>
      </c>
      <c r="M219" s="18"/>
      <c r="Q219" s="14"/>
    </row>
    <row r="220" spans="1:17" ht="30" x14ac:dyDescent="0.25">
      <c r="A220" s="16" t="str">
        <f>IF(Matrix!$M30="Yes",Matrix!$G30," ")</f>
        <v>High</v>
      </c>
      <c r="B220" s="16" t="str">
        <f>IF(Matrix!$M30="Yes",Matrix!$I30," ")</f>
        <v>SAA-010 (Security Management) - The vendor shall have an Information Security Management Plan (ISMP)</v>
      </c>
      <c r="C220" s="16"/>
      <c r="D220" s="16"/>
      <c r="E220" s="16"/>
      <c r="F220" s="16"/>
      <c r="G220" s="16"/>
      <c r="H220" s="16" t="str">
        <f>IF(Matrix!$M30="Yes","Cloud or Back-end"," ")</f>
        <v>Cloud or Back-end</v>
      </c>
      <c r="M220" s="18"/>
      <c r="Q220" s="14"/>
    </row>
    <row r="221" spans="1:17" ht="90" x14ac:dyDescent="0.25">
      <c r="A221" s="16" t="str">
        <f>IF(Matrix!$M31="Yes",Matrix!$G31," ")</f>
        <v>High</v>
      </c>
      <c r="B221" s="16" t="str">
        <f>IF(Matrix!$M31="Yes",Matrix!$I31,"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221" s="16"/>
      <c r="D221" s="16"/>
      <c r="E221" s="16"/>
      <c r="F221" s="16"/>
      <c r="G221" s="16"/>
      <c r="H221" s="16" t="str">
        <f>IF(Matrix!$M31="Yes","Cloud or Back-end"," ")</f>
        <v>Cloud or Back-end</v>
      </c>
      <c r="M221" s="18"/>
      <c r="Q221" s="14"/>
    </row>
    <row r="222" spans="1:17" ht="75" x14ac:dyDescent="0.25">
      <c r="A222" s="16" t="str">
        <f>IF(Matrix!$M32="Yes",Matrix!$G32," ")</f>
        <v>Medium</v>
      </c>
      <c r="B222" s="16" t="str">
        <f>IF(Matrix!$M32="Yes",Matrix!$I32,"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C222" s="16"/>
      <c r="D222" s="16"/>
      <c r="E222" s="16"/>
      <c r="F222" s="16"/>
      <c r="G222" s="16"/>
      <c r="H222" s="16" t="str">
        <f>IF(Matrix!$M32="Yes","Cloud or Back-end"," ")</f>
        <v>Cloud or Back-end</v>
      </c>
      <c r="M222" s="18"/>
      <c r="Q222" s="14"/>
    </row>
    <row r="223" spans="1:17" ht="45" x14ac:dyDescent="0.25">
      <c r="A223" s="16" t="str">
        <f>IF(Matrix!$M33="Yes",Matrix!$G33," ")</f>
        <v>High</v>
      </c>
      <c r="B223" s="16" t="str">
        <f>IF(Matrix!$M33="Yes",Matrix!$I33," ")</f>
        <v>SCP-010 (Protecting Communications paths for systems) - Communication paths that traverse outside controlled boundaries must protect confidentiality and integrity of data</v>
      </c>
      <c r="C223" s="16"/>
      <c r="D223" s="16"/>
      <c r="E223" s="16"/>
      <c r="F223" s="16"/>
      <c r="G223" s="16"/>
      <c r="H223" s="16" t="str">
        <f>IF(Matrix!$M33="Yes","Cloud or Back-end"," ")</f>
        <v>Cloud or Back-end</v>
      </c>
      <c r="M223" s="18"/>
      <c r="Q223" s="14"/>
    </row>
    <row r="224" spans="1:17" ht="45" x14ac:dyDescent="0.25">
      <c r="A224" s="16" t="str">
        <f>IF(Matrix!$M34="Yes",Matrix!$G34," ")</f>
        <v>Medium</v>
      </c>
      <c r="B224" s="16" t="str">
        <f>IF(Matrix!$M34="Yes",Matrix!$I34," ")</f>
        <v>SCP-011 (Protecting Communication paths for systems) - Communication path cryptographic protections must not use identities, keys or shared secrets which are common across multiple deployed devices</v>
      </c>
      <c r="C224" s="16"/>
      <c r="D224" s="16"/>
      <c r="E224" s="16"/>
      <c r="F224" s="16"/>
      <c r="G224" s="16"/>
      <c r="H224" s="16" t="str">
        <f>IF(Matrix!$M34="Yes","Cloud or Back-end"," ")</f>
        <v>Cloud or Back-end</v>
      </c>
      <c r="M224" s="18"/>
      <c r="Q224" s="14"/>
    </row>
    <row r="225" spans="1:17" ht="105" x14ac:dyDescent="0.25">
      <c r="A225" s="16" t="str">
        <f>IF(Matrix!$M35="Yes",Matrix!$G35," ")</f>
        <v>High</v>
      </c>
      <c r="B225" s="16" t="str">
        <f>IF(Matrix!$M35="Yes",Matrix!$I35,"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225" s="16"/>
      <c r="D225" s="16"/>
      <c r="E225" s="16"/>
      <c r="F225" s="16"/>
      <c r="G225" s="16"/>
      <c r="H225" s="16" t="str">
        <f>IF(Matrix!$M35="Yes","Cloud or Back-end"," ")</f>
        <v>Cloud or Back-end</v>
      </c>
      <c r="M225" s="18"/>
      <c r="Q225" s="14"/>
    </row>
    <row r="226" spans="1:17" ht="90" x14ac:dyDescent="0.25">
      <c r="A226" s="16" t="str">
        <f>IF(Matrix!$M36="Yes",Matrix!$G36," ")</f>
        <v>Medium</v>
      </c>
      <c r="B226" s="16" t="str">
        <f>IF(Matrix!$M36="Yes",Matrix!$I36,"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C226" s="16"/>
      <c r="D226" s="16"/>
      <c r="E226" s="16"/>
      <c r="F226" s="16"/>
      <c r="G226" s="16"/>
      <c r="H226" s="16" t="str">
        <f>IF(Matrix!$M36="Yes","Cloud or Back-end"," ")</f>
        <v>Cloud or Back-end</v>
      </c>
      <c r="M226" s="18"/>
      <c r="Q226" s="14"/>
    </row>
    <row r="227" spans="1:17" ht="195" x14ac:dyDescent="0.25">
      <c r="A227" s="16" t="str">
        <f>IF(Matrix!$M37="Yes",Matrix!$G37," ")</f>
        <v>Medium</v>
      </c>
      <c r="B227" s="16" t="str">
        <f>IF(Matrix!$M37="Yes",Matrix!$I37,"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C227" s="16"/>
      <c r="D227" s="16"/>
      <c r="E227" s="16"/>
      <c r="F227" s="16"/>
      <c r="G227" s="16"/>
      <c r="H227" s="16" t="str">
        <f>IF(Matrix!$M37="Yes","Cloud or Back-end"," ")</f>
        <v>Cloud or Back-end</v>
      </c>
      <c r="M227" s="18"/>
      <c r="Q227" s="14"/>
    </row>
    <row r="228" spans="1:17" ht="60" x14ac:dyDescent="0.25">
      <c r="A228" s="16" t="str">
        <f>IF(Matrix!$M38="Yes",Matrix!$G38," ")</f>
        <v>High</v>
      </c>
      <c r="B228" s="16" t="str">
        <f>IF(Matrix!$M38="Yes",Matrix!$I38," ")</f>
        <v>SCP-050 (Protecting Data in the Backend) - All customer-related data logically segmented (e.g. encrypted with segmented keys) such that it is possible to produce all data related to one customer without inadvertently exposing any data of any others</v>
      </c>
      <c r="C228" s="16"/>
      <c r="D228" s="16"/>
      <c r="E228" s="16"/>
      <c r="F228" s="16"/>
      <c r="G228" s="16"/>
      <c r="H228" s="16" t="str">
        <f>IF(Matrix!$M38="Yes","Cloud or Back-end"," ")</f>
        <v>Cloud or Back-end</v>
      </c>
      <c r="M228" s="18"/>
      <c r="Q228" s="14"/>
    </row>
    <row r="229" spans="1:17" x14ac:dyDescent="0.25">
      <c r="A229" s="16" t="str">
        <f>IF(Matrix!$M39="Yes",Matrix!$G39," ")</f>
        <v xml:space="preserve"> </v>
      </c>
      <c r="B229" s="16" t="str">
        <f>IF(Matrix!$M39="Yes",Matrix!$I39," ")</f>
        <v xml:space="preserve"> </v>
      </c>
      <c r="C229" s="16"/>
      <c r="D229" s="16"/>
      <c r="E229" s="16"/>
      <c r="F229" s="16"/>
      <c r="G229" s="16"/>
      <c r="H229" s="16" t="str">
        <f>IF(Matrix!$M39="Yes","Cloud or Back-end"," ")</f>
        <v xml:space="preserve"> </v>
      </c>
      <c r="M229" s="18"/>
      <c r="Q229" s="14"/>
    </row>
    <row r="230" spans="1:17" ht="270" x14ac:dyDescent="0.25">
      <c r="A230" s="16" t="str">
        <f>IF(Matrix!$M40="Yes",Matrix!$G40," ")</f>
        <v>High</v>
      </c>
      <c r="B230" s="16" t="str">
        <f>IF(Matrix!$M40="Yes",Matrix!$I40,"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230" s="16"/>
      <c r="D230" s="16"/>
      <c r="E230" s="16"/>
      <c r="F230" s="16"/>
      <c r="G230" s="16"/>
      <c r="H230" s="16" t="str">
        <f>IF(Matrix!$M40="Yes","Cloud or Back-end"," ")</f>
        <v>Cloud or Back-end</v>
      </c>
      <c r="M230" s="18"/>
      <c r="Q230" s="14"/>
    </row>
    <row r="231" spans="1:17" x14ac:dyDescent="0.25">
      <c r="A231" s="16" t="str">
        <f>IF(Matrix!$M42="Yes",Matrix!$G42," ")</f>
        <v xml:space="preserve"> </v>
      </c>
      <c r="B231" s="16" t="str">
        <f>IF(Matrix!$M42="Yes",Matrix!$I42," ")</f>
        <v xml:space="preserve"> </v>
      </c>
      <c r="C231" s="16"/>
      <c r="D231" s="16"/>
      <c r="E231" s="16"/>
      <c r="F231" s="16"/>
      <c r="G231" s="16"/>
      <c r="H231" s="16" t="str">
        <f>IF(Matrix!$M42="Yes","Cloud or Back-end"," ")</f>
        <v xml:space="preserve"> </v>
      </c>
      <c r="M231" s="18"/>
      <c r="Q231" s="14"/>
    </row>
    <row r="232" spans="1:17" ht="60" x14ac:dyDescent="0.25">
      <c r="A232" s="16" t="str">
        <f>IF(Matrix!$M43="Yes",Matrix!$G43," ")</f>
        <v>High</v>
      </c>
      <c r="B232" s="16" t="str">
        <f>IF(Matrix!$M43="Yes",Matrix!$I43," ")</f>
        <v>SCP-110 (System and Communication Protocols) - The vendor’s system shall provide a means to download unstructured customer data in an industry-standard format (Open Telematics API). This download will occur over secured communication protocols.</v>
      </c>
      <c r="C232" s="16"/>
      <c r="D232" s="16"/>
      <c r="E232" s="16"/>
      <c r="F232" s="16"/>
      <c r="G232" s="16"/>
      <c r="H232" s="16" t="str">
        <f>IF(Matrix!$M43="Yes","Cloud or Back-end"," ")</f>
        <v>Cloud or Back-end</v>
      </c>
      <c r="M232" s="18"/>
      <c r="Q232" s="14"/>
    </row>
    <row r="233" spans="1:17" ht="90" x14ac:dyDescent="0.25">
      <c r="A233" s="16" t="str">
        <f>IF(Matrix!$M46="Yes",Matrix!$G46," ")</f>
        <v>High</v>
      </c>
      <c r="B233" s="16" t="str">
        <f>IF(Matrix!$M46="Yes",Matrix!$I46,"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233" s="16"/>
      <c r="D233" s="16"/>
      <c r="E233" s="16"/>
      <c r="F233" s="16"/>
      <c r="G233" s="16"/>
      <c r="H233" s="16" t="str">
        <f>IF(Matrix!$M46="Yes","Cloud or Back-end"," ")</f>
        <v>Cloud or Back-end</v>
      </c>
      <c r="M233" s="18"/>
      <c r="Q233" s="14"/>
    </row>
    <row r="234" spans="1:17" ht="75" x14ac:dyDescent="0.25">
      <c r="A234" s="16" t="str">
        <f>IF(Matrix!$M48="Yes",Matrix!$G48," ")</f>
        <v>Medium</v>
      </c>
      <c r="B234" s="16" t="str">
        <f>IF(Matrix!$M48="Yes",Matrix!$I48,"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234" s="16"/>
      <c r="D234" s="16"/>
      <c r="E234" s="16"/>
      <c r="F234" s="16"/>
      <c r="G234" s="16"/>
      <c r="H234" s="16" t="str">
        <f>IF(Matrix!$M48="Yes","Cloud or Back-end"," ")</f>
        <v>Cloud or Back-end</v>
      </c>
      <c r="M234" s="18"/>
      <c r="Q234" s="14"/>
    </row>
    <row r="235" spans="1:17" ht="180" x14ac:dyDescent="0.25">
      <c r="A235" s="16" t="str">
        <f>IF(Matrix!$M49="Yes",Matrix!$G49," ")</f>
        <v>Medium</v>
      </c>
      <c r="B235" s="16" t="str">
        <f>IF(Matrix!$M49="Yes",Matrix!$I49,"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235" s="16"/>
      <c r="D235" s="16"/>
      <c r="E235" s="16"/>
      <c r="F235" s="16"/>
      <c r="G235" s="16"/>
      <c r="H235" s="16" t="str">
        <f>IF(Matrix!$M49="Yes","Cloud or Back-end"," ")</f>
        <v>Cloud or Back-end</v>
      </c>
      <c r="M235" s="18"/>
      <c r="Q235" s="14"/>
    </row>
    <row r="236" spans="1:17" x14ac:dyDescent="0.25">
      <c r="A236" s="16" t="str">
        <f>IF(Matrix!$M50="Yes",Matrix!$G50," ")</f>
        <v xml:space="preserve"> </v>
      </c>
      <c r="B236" s="16" t="str">
        <f>IF(Matrix!$M50="Yes",Matrix!$I50," ")</f>
        <v xml:space="preserve"> </v>
      </c>
      <c r="C236" s="16"/>
      <c r="D236" s="16"/>
      <c r="E236" s="16"/>
      <c r="F236" s="16"/>
      <c r="G236" s="16"/>
      <c r="H236" s="16" t="str">
        <f>IF(Matrix!$M50="Yes","Cloud or Back-end"," ")</f>
        <v xml:space="preserve"> </v>
      </c>
      <c r="M236" s="18"/>
      <c r="Q236" s="14"/>
    </row>
    <row r="237" spans="1:17" x14ac:dyDescent="0.25">
      <c r="A237" s="16" t="str">
        <f>IF(Matrix!$M51="Yes",Matrix!$G51," ")</f>
        <v xml:space="preserve"> </v>
      </c>
      <c r="B237" s="16" t="str">
        <f>IF(Matrix!$M51="Yes",Matrix!$I51," ")</f>
        <v xml:space="preserve"> </v>
      </c>
      <c r="C237" s="16"/>
      <c r="D237" s="16"/>
      <c r="E237" s="16"/>
      <c r="F237" s="16"/>
      <c r="G237" s="16"/>
      <c r="H237" s="16" t="str">
        <f>IF(Matrix!$M51="Yes","Cloud or Back-end"," ")</f>
        <v xml:space="preserve"> </v>
      </c>
      <c r="M237" s="18"/>
      <c r="Q237" s="14"/>
    </row>
    <row r="238" spans="1:17" x14ac:dyDescent="0.25">
      <c r="A238" s="16" t="str">
        <f>IF(Matrix!$M52="Yes",Matrix!$G52," ")</f>
        <v xml:space="preserve"> </v>
      </c>
      <c r="B238" s="16" t="str">
        <f>IF(Matrix!$M52="Yes",Matrix!$I52," ")</f>
        <v xml:space="preserve"> </v>
      </c>
      <c r="C238" s="16"/>
      <c r="D238" s="16"/>
      <c r="E238" s="16"/>
      <c r="F238" s="16"/>
      <c r="G238" s="16"/>
      <c r="H238" s="16" t="str">
        <f>IF(Matrix!$M52="Yes","Cloud or Back-end"," ")</f>
        <v xml:space="preserve"> </v>
      </c>
      <c r="M238" s="18"/>
      <c r="Q238" s="14"/>
    </row>
    <row r="239" spans="1:17" ht="75" x14ac:dyDescent="0.25">
      <c r="A239" s="16" t="str">
        <f>IF(Matrix!$M53="Yes",Matrix!$G53," ")</f>
        <v>High</v>
      </c>
      <c r="B239" s="16" t="str">
        <f>IF(Matrix!$M53="Yes",Matrix!$I53,"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239" s="16"/>
      <c r="D239" s="16"/>
      <c r="E239" s="16"/>
      <c r="F239" s="16"/>
      <c r="G239" s="16"/>
      <c r="H239" s="16" t="str">
        <f>IF(Matrix!$M53="Yes","Cloud or Back-end"," ")</f>
        <v>Cloud or Back-end</v>
      </c>
      <c r="M239" s="18"/>
      <c r="Q239" s="14"/>
    </row>
    <row r="240" spans="1:17" ht="30" x14ac:dyDescent="0.25">
      <c r="A240" s="16" t="str">
        <f>IF(Matrix!$M55="Yes",Matrix!$G55," ")</f>
        <v>Medium</v>
      </c>
      <c r="B240" s="16" t="str">
        <f>IF(Matrix!$M55="Yes",Matrix!$I55," ")</f>
        <v>SII-080 (Protecting Firmware on Devices) - The vendor shall design security components that fail-secure to protect integrity of systems and data.</v>
      </c>
      <c r="C240" s="16"/>
      <c r="D240" s="16"/>
      <c r="E240" s="16"/>
      <c r="F240" s="16"/>
      <c r="G240" s="16"/>
      <c r="H240" s="16" t="str">
        <f>IF(Matrix!$M55="Yes","Cloud or Back-end"," ")</f>
        <v>Cloud or Back-end</v>
      </c>
      <c r="M240" s="18"/>
      <c r="Q240" s="14"/>
    </row>
    <row r="241" spans="1:17" ht="45" x14ac:dyDescent="0.25">
      <c r="A241" s="16" t="str">
        <f>IF(Matrix!$M56="Yes",Matrix!$G56," ")</f>
        <v>Low</v>
      </c>
      <c r="B241" s="16" t="str">
        <f>IF(Matrix!$M56="Yes",Matrix!$I56," ")</f>
        <v>SII-081 (Protecting Firmware on Devices) - The vendor shall utilize protective mechanisms to protect components from unauthorized runtime/volatile modification of code.</v>
      </c>
      <c r="C241" s="16"/>
      <c r="D241" s="16"/>
      <c r="E241" s="16"/>
      <c r="F241" s="16"/>
      <c r="G241" s="16"/>
      <c r="H241" s="16" t="str">
        <f>IF(Matrix!$M56="Yes","Cloud or Back-end"," ")</f>
        <v>Cloud or Back-end</v>
      </c>
      <c r="M241" s="18"/>
      <c r="Q241" s="14"/>
    </row>
    <row r="242" spans="1:17" ht="105" x14ac:dyDescent="0.25">
      <c r="A242" s="16" t="str">
        <f>IF(Matrix!$M57="Yes",Matrix!$G57," ")</f>
        <v>Medium</v>
      </c>
      <c r="B242" s="16" t="str">
        <f>IF(Matrix!$M57="Yes",Matrix!$I57,"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242" s="16"/>
      <c r="D242" s="16"/>
      <c r="E242" s="16"/>
      <c r="F242" s="16"/>
      <c r="G242" s="16"/>
      <c r="H242" s="16" t="str">
        <f>IF(Matrix!$M57="Yes","Cloud or Back-end"," ")</f>
        <v>Cloud or Back-end</v>
      </c>
      <c r="M242" s="18"/>
      <c r="Q242" s="14"/>
    </row>
    <row r="243" spans="1:17" ht="45" x14ac:dyDescent="0.25">
      <c r="A243" s="16" t="str">
        <f>IF(Matrix!$M58="Yes",Matrix!$G58," ")</f>
        <v>High</v>
      </c>
      <c r="B243" s="16" t="str">
        <f>IF(Matrix!$M58="Yes",Matrix!$I58," ")</f>
        <v>SII-100 (Incident Response) - The vendor must monitor information systems for attack and unauthorized access including employing automated analysis tools</v>
      </c>
      <c r="C243" s="16"/>
      <c r="D243" s="16"/>
      <c r="E243" s="16"/>
      <c r="F243" s="16"/>
      <c r="G243" s="16"/>
      <c r="H243" s="16" t="str">
        <f>IF(Matrix!$M58="Yes","Cloud or Back-end"," ")</f>
        <v>Cloud or Back-end</v>
      </c>
      <c r="M243" s="18"/>
      <c r="Q243" s="14"/>
    </row>
    <row r="244" spans="1:17" ht="90" x14ac:dyDescent="0.25">
      <c r="A244" s="16" t="str">
        <f>IF(Matrix!$M59="Yes",Matrix!$G59," ")</f>
        <v>Medium</v>
      </c>
      <c r="B244" s="16" t="str">
        <f>IF(Matrix!$M59="Yes",Matrix!$I59," ")</f>
        <v xml:space="preserve">SII-110 (Vulnerability Management) - The vendor conducts regular vulnerability scans of operating environment to verify software components in use have been patched according to remediation SLAs. 
</v>
      </c>
      <c r="C244" s="16"/>
      <c r="D244" s="16"/>
      <c r="E244" s="16"/>
      <c r="F244" s="16"/>
      <c r="G244" s="16"/>
      <c r="H244" s="16" t="str">
        <f>IF(Matrix!$M59="Yes","Cloud or Back-end"," ")</f>
        <v>Cloud or Back-end</v>
      </c>
      <c r="M244" s="18"/>
      <c r="Q244" s="14"/>
    </row>
    <row r="245" spans="1:17" ht="45" x14ac:dyDescent="0.25">
      <c r="A245" s="16" t="str">
        <f>IF(Matrix!$M60="Yes",Matrix!$G60," ")</f>
        <v>Low</v>
      </c>
      <c r="B245" s="16" t="str">
        <f>IF(Matrix!$M60="Yes",Matrix!$I60," ")</f>
        <v>SII-120 (Vulnerability Management) - The vendor shall have a vulnerability management process that includes steps to triage any found vulnerabilities and plan remediation.</v>
      </c>
      <c r="C245" s="16"/>
      <c r="D245" s="16"/>
      <c r="E245" s="16"/>
      <c r="F245" s="16"/>
      <c r="G245" s="16"/>
      <c r="H245" s="16" t="str">
        <f>IF(Matrix!$M60="Yes","Cloud or Back-end"," ")</f>
        <v>Cloud or Back-end</v>
      </c>
      <c r="M245" s="18"/>
      <c r="Q245" s="14"/>
    </row>
    <row r="246" spans="1:17" ht="135" x14ac:dyDescent="0.25">
      <c r="A246" s="16" t="str">
        <f>IF(Matrix!$M61="Yes",Matrix!$G61," ")</f>
        <v>Medium</v>
      </c>
      <c r="B246" s="16" t="str">
        <f>IF(Matrix!$M61="Yes",Matrix!$I61,"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246" s="16"/>
      <c r="D246" s="16"/>
      <c r="E246" s="16"/>
      <c r="F246" s="16"/>
      <c r="G246" s="16"/>
      <c r="H246" s="16" t="str">
        <f>IF(Matrix!$M61="Yes","Cloud or Back-end"," ")</f>
        <v>Cloud or Back-end</v>
      </c>
      <c r="M246" s="18"/>
      <c r="Q246" s="14"/>
    </row>
    <row r="247" spans="1:17" ht="45" x14ac:dyDescent="0.25">
      <c r="A247" s="16" t="str">
        <f>IF(Matrix!$M62="Yes",Matrix!$G62," ")</f>
        <v>Medium</v>
      </c>
      <c r="B247" s="16" t="str">
        <f>IF(Matrix!$M62="Yes",Matrix!$I62," ")</f>
        <v>SII-140 (Vulnerability Management) - The vendor shall implement ongoing monitoring and protection against malicious code in production using a well governed process that addresses all entry and exit points in the system.</v>
      </c>
      <c r="C247" s="16"/>
      <c r="D247" s="16"/>
      <c r="E247" s="16"/>
      <c r="F247" s="16"/>
      <c r="G247" s="16"/>
      <c r="H247" s="16" t="str">
        <f>IF(Matrix!$M62="Yes","Cloud or Back-end"," ")</f>
        <v>Cloud or Back-end</v>
      </c>
      <c r="M247" s="18"/>
      <c r="Q247" s="14"/>
    </row>
    <row r="248" spans="1:17" ht="30" x14ac:dyDescent="0.25">
      <c r="A248" s="16" t="str">
        <f>IF(Matrix!$M63="Yes",Matrix!$G63," ")</f>
        <v>Medium</v>
      </c>
      <c r="B248" s="16" t="str">
        <f>IF(Matrix!$M63="Yes",Matrix!$I63," ")</f>
        <v>SII-150 (Vulnerability Management) - The vendor shall verify code according to best-practice coding standards</v>
      </c>
      <c r="C248" s="16"/>
      <c r="D248" s="16"/>
      <c r="E248" s="16"/>
      <c r="F248" s="16"/>
      <c r="G248" s="16"/>
      <c r="H248" s="16" t="str">
        <f>IF(Matrix!$M63="Yes","Cloud or Back-end"," ")</f>
        <v>Cloud or Back-end</v>
      </c>
      <c r="M248" s="18"/>
      <c r="Q248" s="14"/>
    </row>
    <row r="249" spans="1:17" ht="60" x14ac:dyDescent="0.25">
      <c r="A249" s="16" t="str">
        <f>IF(Matrix!$M64="Yes",Matrix!$G64," ")</f>
        <v>Medium</v>
      </c>
      <c r="B249" s="16" t="str">
        <f>IF(Matrix!$M64="Yes",Matrix!$I64," ")</f>
        <v>SII-170 (System and Information Integrity) - The vendor shall actively monitor resources such as NIST Common Vulnerabilities and Exposures (CVE), Bugtraq, for security alerts and advisories related to the telematics system’s components</v>
      </c>
      <c r="C249" s="16"/>
      <c r="D249" s="16"/>
      <c r="E249" s="16"/>
      <c r="F249" s="16"/>
      <c r="G249" s="16"/>
      <c r="H249" s="16" t="str">
        <f>IF(Matrix!$M64="Yes","Cloud or Back-end"," ")</f>
        <v>Cloud or Back-end</v>
      </c>
      <c r="M249" s="18"/>
      <c r="Q249" s="14"/>
    </row>
    <row r="250" spans="1:17" ht="60" x14ac:dyDescent="0.25">
      <c r="A250" s="16" t="str">
        <f>IF(Matrix!$M65="Yes",Matrix!$G65," ")</f>
        <v>Medium</v>
      </c>
      <c r="B250" s="16" t="str">
        <f>IF(Matrix!$M65="Yes",Matrix!$I65," ")</f>
        <v>SII-171 (System and Information Integrity) - The vendor shall notify their customers of any vulnerabilities discovered in the telematics systems components via monitoring or vulnerability disclosure programs. The notification to customers will happen in a timely manner.</v>
      </c>
      <c r="C250" s="16"/>
      <c r="D250" s="16"/>
      <c r="E250" s="16"/>
      <c r="F250" s="16"/>
      <c r="G250" s="16"/>
      <c r="H250" s="16" t="str">
        <f>IF(Matrix!$M65="Yes","Cloud or Back-end"," ")</f>
        <v>Cloud or Back-end</v>
      </c>
      <c r="M250" s="18"/>
      <c r="Q250" s="14"/>
    </row>
    <row r="251" spans="1:17" x14ac:dyDescent="0.25">
      <c r="A251" s="16" t="str">
        <f>IF(Matrix!$M67="Yes",Matrix!$G67," ")</f>
        <v xml:space="preserve"> </v>
      </c>
      <c r="B251" s="16" t="str">
        <f>IF(Matrix!$M67="Yes",Matrix!$I67," ")</f>
        <v xml:space="preserve"> </v>
      </c>
      <c r="C251" s="16"/>
      <c r="D251" s="16"/>
      <c r="E251" s="16"/>
      <c r="F251" s="16"/>
      <c r="G251" s="16"/>
      <c r="H251" s="16" t="str">
        <f>IF(Matrix!$M67="Yes","Cloud or Back-end"," ")</f>
        <v xml:space="preserve"> </v>
      </c>
      <c r="M251" s="18"/>
      <c r="Q251" s="14"/>
    </row>
  </sheetData>
  <autoFilter ref="H4:H62" xr:uid="{00000000-0009-0000-0000-000008000000}"/>
  <mergeCells count="29">
    <mergeCell ref="H193:H194"/>
    <mergeCell ref="A191:G191"/>
    <mergeCell ref="A192:G192"/>
    <mergeCell ref="A193:A194"/>
    <mergeCell ref="B193:B194"/>
    <mergeCell ref="C193:F193"/>
    <mergeCell ref="G193:G194"/>
    <mergeCell ref="B128:H128"/>
    <mergeCell ref="B129:H129"/>
    <mergeCell ref="A130:A131"/>
    <mergeCell ref="B130:B131"/>
    <mergeCell ref="C130:F130"/>
    <mergeCell ref="G130:G131"/>
    <mergeCell ref="H130:H131"/>
    <mergeCell ref="H4:H5"/>
    <mergeCell ref="B65:H65"/>
    <mergeCell ref="B66:H66"/>
    <mergeCell ref="A67:A68"/>
    <mergeCell ref="B67:B68"/>
    <mergeCell ref="C67:F67"/>
    <mergeCell ref="G67:G68"/>
    <mergeCell ref="H67:H68"/>
    <mergeCell ref="A1:G1"/>
    <mergeCell ref="A2:G2"/>
    <mergeCell ref="A3:G3"/>
    <mergeCell ref="A4:A5"/>
    <mergeCell ref="B4:B5"/>
    <mergeCell ref="C4:F4"/>
    <mergeCell ref="G4:G5"/>
  </mergeCells>
  <pageMargins left="0.7" right="0.7" top="0.75" bottom="0.75" header="0.3" footer="0.3"/>
  <pageSetup scale="6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Matrix</vt:lpstr>
      <vt:lpstr>Printable Matrix</vt:lpstr>
      <vt:lpstr>Supplier Questionnaires</vt:lpstr>
      <vt:lpstr>Appendix I - CyberReq Short (2</vt:lpstr>
      <vt:lpstr>'Appendix I - CyberReq Short (2'!Print_Titles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Hwang</dc:creator>
  <cp:lastModifiedBy>Ben Gardiner</cp:lastModifiedBy>
  <cp:lastPrinted>2020-05-12T15:28:55Z</cp:lastPrinted>
  <dcterms:created xsi:type="dcterms:W3CDTF">2019-04-30T17:00:46Z</dcterms:created>
  <dcterms:modified xsi:type="dcterms:W3CDTF">2020-05-12T15:30:33Z</dcterms:modified>
</cp:coreProperties>
</file>