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 activeTab="7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Research!$A$1:$X$115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3" l="1"/>
  <c r="P25" i="13"/>
  <c r="O25" i="13"/>
  <c r="L25" i="13"/>
  <c r="K25" i="13"/>
  <c r="J25" i="13"/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Q24" i="13"/>
  <c r="P24" i="13"/>
  <c r="O24" i="13"/>
  <c r="L24" i="13"/>
  <c r="K24" i="13"/>
  <c r="J24" i="13"/>
  <c r="Q23" i="13"/>
  <c r="P23" i="13"/>
  <c r="O23" i="13"/>
  <c r="L23" i="13"/>
  <c r="K23" i="13"/>
  <c r="J23" i="13"/>
  <c r="Q22" i="13"/>
  <c r="P22" i="13"/>
  <c r="O22" i="13"/>
  <c r="L22" i="13"/>
  <c r="K22" i="13"/>
  <c r="J22" i="13"/>
  <c r="Q21" i="13"/>
  <c r="P21" i="13"/>
  <c r="O21" i="13"/>
  <c r="L21" i="13"/>
  <c r="K21" i="13"/>
  <c r="J21" i="13"/>
  <c r="Q20" i="13"/>
  <c r="P20" i="13"/>
  <c r="O20" i="13"/>
  <c r="L20" i="13"/>
  <c r="K20" i="13"/>
  <c r="J20" i="13"/>
  <c r="Q19" i="13"/>
  <c r="P19" i="13"/>
  <c r="O19" i="13"/>
  <c r="L19" i="13"/>
  <c r="K19" i="13"/>
  <c r="J19" i="13"/>
  <c r="Q18" i="13"/>
  <c r="P18" i="13"/>
  <c r="O18" i="13"/>
  <c r="L18" i="13"/>
  <c r="K18" i="13"/>
  <c r="J18" i="13"/>
  <c r="Q17" i="13"/>
  <c r="P17" i="13"/>
  <c r="O17" i="13"/>
  <c r="L17" i="13"/>
  <c r="K17" i="13"/>
  <c r="J17" i="13"/>
  <c r="Q16" i="13"/>
  <c r="P16" i="13"/>
  <c r="O16" i="13"/>
  <c r="L16" i="13"/>
  <c r="K16" i="13"/>
  <c r="J16" i="13"/>
  <c r="Q15" i="13"/>
  <c r="P15" i="13"/>
  <c r="O15" i="13"/>
  <c r="L15" i="13"/>
  <c r="K15" i="13"/>
  <c r="J15" i="13"/>
  <c r="Q14" i="13"/>
  <c r="P14" i="13"/>
  <c r="O14" i="13"/>
  <c r="L14" i="13"/>
  <c r="K14" i="13"/>
  <c r="J14" i="13"/>
  <c r="Q13" i="13"/>
  <c r="P13" i="13"/>
  <c r="O13" i="13"/>
  <c r="L13" i="13"/>
  <c r="K13" i="13"/>
  <c r="J13" i="13"/>
  <c r="Q12" i="13"/>
  <c r="P12" i="13"/>
  <c r="O12" i="13"/>
  <c r="L12" i="13"/>
  <c r="K12" i="13"/>
  <c r="J12" i="13"/>
  <c r="Q11" i="13"/>
  <c r="P11" i="13"/>
  <c r="O11" i="13"/>
  <c r="L11" i="13"/>
  <c r="K11" i="13"/>
  <c r="J11" i="13"/>
  <c r="Q10" i="13"/>
  <c r="P10" i="13"/>
  <c r="O10" i="13"/>
  <c r="L10" i="13"/>
  <c r="K10" i="13"/>
  <c r="J10" i="13"/>
  <c r="Q9" i="13"/>
  <c r="P9" i="13"/>
  <c r="O9" i="13"/>
  <c r="L9" i="13"/>
  <c r="K9" i="13"/>
  <c r="J9" i="13"/>
  <c r="Q8" i="13"/>
  <c r="P8" i="13"/>
  <c r="O8" i="13"/>
  <c r="L8" i="13"/>
  <c r="K8" i="13"/>
  <c r="J8" i="13"/>
  <c r="Q7" i="13"/>
  <c r="P7" i="13"/>
  <c r="O7" i="13"/>
  <c r="L7" i="13"/>
  <c r="K7" i="13"/>
  <c r="J7" i="13"/>
  <c r="Q2" i="13"/>
  <c r="P2" i="13"/>
  <c r="O2" i="13"/>
  <c r="L2" i="13"/>
  <c r="K2" i="13"/>
  <c r="J2" i="13"/>
  <c r="Q3" i="13"/>
  <c r="P3" i="13"/>
  <c r="O3" i="13"/>
  <c r="L3" i="13"/>
  <c r="K3" i="13"/>
  <c r="J3" i="13"/>
  <c r="Q6" i="13"/>
  <c r="P6" i="13"/>
  <c r="O6" i="13"/>
  <c r="L6" i="13"/>
  <c r="K6" i="13"/>
  <c r="J6" i="13"/>
  <c r="Q4" i="13"/>
  <c r="P4" i="13"/>
  <c r="O4" i="13"/>
  <c r="L4" i="13"/>
  <c r="K4" i="13"/>
  <c r="J4" i="13"/>
  <c r="Q5" i="13"/>
  <c r="P5" i="13"/>
  <c r="O5" i="13"/>
  <c r="L5" i="13"/>
  <c r="K5" i="13"/>
  <c r="J5" i="13"/>
  <c r="B36" i="11"/>
  <c r="B29" i="11"/>
  <c r="B22" i="11"/>
  <c r="B15" i="11"/>
  <c r="B8" i="11"/>
  <c r="H68" i="4"/>
  <c r="L68" i="4" s="1"/>
  <c r="H70" i="4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<sst xmlns="http://schemas.openxmlformats.org/spreadsheetml/2006/main" count="1520" uniqueCount="490">
  <si>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</si>
  <si>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</si>
  <si>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</si>
  <si>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</si>
  <si>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</si>
  <si>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</si>
  <si>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</si>
  <si>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</si>
  <si>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</si>
  <si>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</si>
  <si>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</si>
  <si>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</si>
  <si>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</si>
  <si>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</si>
  <si>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</si>
  <si>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</si>
  <si>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</si>
  <si>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</si>
  <si>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</si>
  <si>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</si>
  <si>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</si>
  <si>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</si>
  <si>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</si>
  <si>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</si>
  <si>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</si>
  <si>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</si>
  <si>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</si>
  <si>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</si>
  <si>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</si>
  <si>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</si>
  <si>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</si>
  <si>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</si>
  <si>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</si>
  <si>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</si>
  <si>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</si>
  <si>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</si>
  <si>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</si>
  <si>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</si>
  <si>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</si>
  <si>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</si>
  <si>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</si>
  <si>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</si>
  <si>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</si>
  <si>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</si>
  <si>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</si>
  <si>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</si>
  <si>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</si>
  <si>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</si>
  <si>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</si>
  <si>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</si>
  <si>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</si>
  <si>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</si>
  <si>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</si>
  <si>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</si>
  <si>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</si>
  <si>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</si>
  <si>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</si>
  <si>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</si>
  <si>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</si>
  <si>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</si>
  <si>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</si>
  <si>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</si>
  <si>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</si>
  <si>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</si>
  <si>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</si>
  <si>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</si>
  <si>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</si>
  <si>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</si>
  <si>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</si>
  <si>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</si>
  <si>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</si>
  <si>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</si>
  <si>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</si>
  <si>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</si>
  <si>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</si>
  <si>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</si>
  <si>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</si>
  <si>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</si>
  <si>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</si>
  <si>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</si>
  <si>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</si>
  <si>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</si>
  <si>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</si>
  <si>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</si>
  <si>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</si>
  <si>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</si>
  <si>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</si>
  <si>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</si>
  <si>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</si>
  <si>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</si>
  <si>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</si>
  <si>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</si>
  <si>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</si>
  <si>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</si>
  <si>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</si>
  <si>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</si>
  <si>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</si>
  <si>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</si>
  <si>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</si>
  <si>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</si>
  <si>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</si>
  <si>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</si>
  <si>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</si>
  <si>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</si>
  <si>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</si>
  <si>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</si>
  <si>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</si>
  <si>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</si>
  <si>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</si>
  <si>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</si>
  <si>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</si>
  <si>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</si>
  <si>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</si>
  <si>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</si>
  <si>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</si>
  <si>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</si>
  <si>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</si>
  <si>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</si>
  <si>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</si>
  <si>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</si>
  <si>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</si>
  <si>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</si>
  <si>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</si>
  <si>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</si>
  <si>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</si>
  <si>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</si>
  <si>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</si>
  <si>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</si>
  <si>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</si>
  <si>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</si>
  <si>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</si>
  <si>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</si>
  <si>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</si>
  <si>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</si>
  <si>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</si>
  <si>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</si>
  <si>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</si>
  <si>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</si>
  <si>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</si>
  <si>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</si>
  <si>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</si>
  <si>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</si>
  <si>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</si>
  <si>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</si>
  <si>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</si>
  <si>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</si>
  <si>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</si>
  <si>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</si>
  <si>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</si>
  <si>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</si>
  <si>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</si>
  <si>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</si>
  <si>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</si>
  <si>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</si>
  <si>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</si>
  <si>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</si>
  <si>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</si>
  <si>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</si>
  <si>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</si>
  <si>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</si>
  <si>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</si>
  <si>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</si>
  <si>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</si>
  <si>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</si>
  <si>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</si>
  <si>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</si>
  <si>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</si>
  <si>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</si>
  <si>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</si>
  <si>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</si>
  <si>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</si>
  <si>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</si>
  <si>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</si>
  <si>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</si>
  <si>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</si>
  <si>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</si>
  <si>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</si>
  <si>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</si>
  <si>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</si>
  <si>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</si>
  <si>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</si>
  <si>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</si>
  <si>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</si>
  <si>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</si>
  <si>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</si>
  <si>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</si>
  <si>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</si>
  <si>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</si>
  <si>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</si>
  <si>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</si>
  <si>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</si>
  <si>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</si>
  <si>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</si>
  <si>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</si>
  <si>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</si>
  <si>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</si>
  <si>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</si>
  <si>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</si>
  <si>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</si>
  <si>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</si>
  <si>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</si>
  <si>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</si>
  <si>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</si>
  <si>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</si>
  <si>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</si>
  <si>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</si>
  <si>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</si>
  <si>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</si>
  <si>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</si>
  <si>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</si>
  <si>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</si>
  <si>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</si>
  <si>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</si>
  <si>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</si>
  <si>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</si>
  <si>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</si>
  <si>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</si>
  <si>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</si>
  <si>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</si>
  <si>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</si>
  <si>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</si>
  <si>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</si>
  <si>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</si>
  <si>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</si>
  <si>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</si>
  <si>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</si>
  <si>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</si>
  <si>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</si>
  <si>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</si>
  <si>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</si>
  <si>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</si>
  <si>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</si>
  <si>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</si>
  <si>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</si>
  <si>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</si>
  <si>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</si>
  <si>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</si>
  <si>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</si>
  <si>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</si>
  <si>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</si>
  <si>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</si>
  <si>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</si>
  <si>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</si>
  <si>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</si>
  <si>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</si>
  <si>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</si>
  <si>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</si>
  <si>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</si>
  <si>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</si>
  <si>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</si>
  <si>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</si>
  <si>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</si>
  <si>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</si>
  <si>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</si>
  <si>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</si>
  <si>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</si>
  <si>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</si>
  <si>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</si>
  <si>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</si>
  <si>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</si>
  <si>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</si>
  <si>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</si>
  <si>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</si>
  <si>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</si>
  <si>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</si>
  <si>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</si>
  <si>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</si>
  <si>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</si>
  <si>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</si>
  <si>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</si>
  <si>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</si>
  <si>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</si>
  <si>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</si>
  <si>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</si>
  <si>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</si>
  <si>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</si>
  <si>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</si>
  <si>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</si>
  <si>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</si>
  <si>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</si>
  <si>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</si>
  <si>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</si>
  <si>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</si>
  <si>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</si>
  <si>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</si>
  <si>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</si>
  <si>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</si>
  <si>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</si>
  <si>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</si>
  <si>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</si>
  <si>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</si>
  <si>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</si>
  <si>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</si>
  <si>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</si>
  <si>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</si>
  <si>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</si>
  <si>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</si>
  <si>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</si>
  <si>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</si>
  <si>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</si>
  <si>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</si>
  <si>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</si>
  <si>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</si>
  <si>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</si>
  <si>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</si>
  <si>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</si>
  <si>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</si>
  <si>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</si>
  <si>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</si>
  <si>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</si>
  <si>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</si>
  <si>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</si>
  <si>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</si>
  <si>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</si>
  <si>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</si>
  <si>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</si>
  <si>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</si>
  <si>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</si>
  <si>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</si>
  <si>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</si>
  <si>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</si>
  <si>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</si>
  <si>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</si>
  <si>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</si>
  <si>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</si>
  <si>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</si>
  <si>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</si>
  <si>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</si>
  <si>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</si>
  <si>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</si>
  <si>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</si>
  <si>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</si>
  <si>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</si>
  <si>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</si>
  <si>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</si>
  <si>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</si>
  <si>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</si>
  <si>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</si>
  <si>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</si>
  <si>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</si>
  <si>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</si>
  <si>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</si>
  <si>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</si>
  <si>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</si>
  <si>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</si>
  <si>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</si>
  <si>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</si>
  <si>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</si>
  <si>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</si>
  <si>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</si>
  <si>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</si>
  <si>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</si>
  <si>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</si>
  <si>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</si>
  <si>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</si>
  <si>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</si>
  <si>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</si>
  <si>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</si>
  <si>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</si>
  <si>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</si>
  <si>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</si>
  <si>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</si>
  <si>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</si>
  <si>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</si>
  <si>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</si>
  <si>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</si>
  <si>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</si>
  <si>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</si>
  <si>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</si>
  <si>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</si>
  <si>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</si>
  <si>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</si>
  <si>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</si>
  <si>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</si>
  <si>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</si>
  <si>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</si>
  <si>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</si>
  <si>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</si>
  <si>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</si>
  <si>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</si>
  <si>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</si>
  <si>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</si>
  <si>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</si>
  <si>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</si>
  <si>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</si>
  <si>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</si>
  <si>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</si>
  <si>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</si>
  <si>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</si>
  <si>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</si>
  <si>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</si>
  <si>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</si>
  <si>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</si>
  <si>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</si>
  <si>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</si>
  <si>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</si>
  <si>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</si>
  <si>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</si>
  <si>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</si>
  <si>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</si>
  <si>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</si>
  <si>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</si>
  <si>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</si>
  <si>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</si>
  <si>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</si>
  <si>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</si>
  <si>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</si>
  <si>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</si>
  <si>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</si>
  <si>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</si>
  <si>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</si>
  <si>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</si>
  <si>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</si>
  <si>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</si>
  <si>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</si>
  <si>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</si>
  <si>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</si>
  <si>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</si>
  <si>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</si>
  <si>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</si>
  <si>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</si>
  <si>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</si>
  <si>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</si>
  <si>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</si>
  <si>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</si>
  <si>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</si>
  <si>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</si>
  <si>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</si>
  <si>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</si>
  <si>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</si>
  <si>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</si>
  <si>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</si>
  <si>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</si>
  <si>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</si>
  <si>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</si>
  <si>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</si>
  <si>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</si>
  <si>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</si>
  <si>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</si>
  <si>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</si>
  <si>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</si>
  <si>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</si>
  <si>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</si>
  <si>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</si>
  <si>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</si>
  <si>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</si>
  <si>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</si>
  <si>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</si>
  <si>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</si>
  <si>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</si>
  <si>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</si>
  <si>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</si>
  <si>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</si>
  <si>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</si>
  <si>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</si>
  <si>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</si>
  <si>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</si>
  <si>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</si>
  <si>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</si>
  <si>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</si>
  <si>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</si>
  <si>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</si>
  <si>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</si>
  <si>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</si>
  <si>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</si>
  <si>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</si>
  <si>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</si>
  <si>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</si>
  <si>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</si>
  <si>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</si>
  <si>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</si>
  <si>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</si>
  <si>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</si>
  <si>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</si>
  <si>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</si>
  <si>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</si>
  <si>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</si>
  <si>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</si>
  <si>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</si>
  <si>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</si>
  <si>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</si>
  <si>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</si>
  <si>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</si>
  <si>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</si>
  <si>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</si>
  <si>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Singleplayer only</t>
  </si>
  <si>
    <t>2.3 Players Patch build 10 WIP</t>
  </si>
  <si>
    <t>b10 Cost</t>
  </si>
  <si>
    <t>b9 Cost</t>
  </si>
  <si>
    <t>b9 Base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</si>
</sst>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1" fontId="0" fillId="8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2" t="s">
        <v>0</v>
      </c>
    </row>
    <row r="2" spans="1:3" ht="30" x14ac:dyDescent="0.25">
      <c r="A2" s="33" t="s">
        <v>1</v>
      </c>
    </row>
    <row r="4" spans="1:3" x14ac:dyDescent="0.25">
      <c r="A4" s="34" t="s">
        <v>2</v>
      </c>
      <c r="B4" s="1" t="s">
        <v>3</v>
      </c>
      <c r="C4" s="1" t="s">
        <v>4</v>
      </c>
    </row>
    <row r="5" spans="1:3" x14ac:dyDescent="0.25">
      <c r="A5" s="33" t="s">
        <v>5</v>
      </c>
      <c r="B5" s="35">
        <v>43375</v>
      </c>
      <c r="C5" s="36" t="s">
        <v>486</v>
      </c>
    </row>
    <row r="6" spans="1:3" x14ac:dyDescent="0.25">
      <c r="A6" s="33" t="s">
        <v>6</v>
      </c>
      <c r="B6" s="35">
        <v>43167</v>
      </c>
      <c r="C6" s="36" t="s">
        <v>7</v>
      </c>
    </row>
    <row r="7" spans="1:3" x14ac:dyDescent="0.25">
      <c r="A7" s="33" t="s">
        <v>8</v>
      </c>
      <c r="B7" s="35">
        <v>36612</v>
      </c>
      <c r="C7" s="36" t="s">
        <v>9</v>
      </c>
    </row>
    <row r="9" spans="1:3" x14ac:dyDescent="0.25">
      <c r="A9" s="34" t="s">
        <v>10</v>
      </c>
    </row>
    <row r="10" spans="1:3" x14ac:dyDescent="0.25">
      <c r="A10" s="33" t="s">
        <v>11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475</v>
      </c>
    </row>
    <row r="3" spans="1:2" x14ac:dyDescent="0.25">
      <c r="A3" s="1" t="s">
        <v>476</v>
      </c>
    </row>
    <row r="4" spans="1:2" x14ac:dyDescent="0.25">
      <c r="A4" t="s">
        <v>477</v>
      </c>
      <c r="B4">
        <v>3100</v>
      </c>
    </row>
    <row r="5" spans="1:2" x14ac:dyDescent="0.25">
      <c r="A5" t="s">
        <v>478</v>
      </c>
      <c r="B5">
        <v>4700</v>
      </c>
    </row>
    <row r="6" spans="1:2" x14ac:dyDescent="0.25">
      <c r="A6" t="s">
        <v>479</v>
      </c>
      <c r="B6">
        <v>2450</v>
      </c>
    </row>
    <row r="7" spans="1:2" x14ac:dyDescent="0.25">
      <c r="A7" t="s">
        <v>480</v>
      </c>
      <c r="B7">
        <v>5250</v>
      </c>
    </row>
    <row r="8" spans="1:2" x14ac:dyDescent="0.25">
      <c r="A8" t="s">
        <v>481</v>
      </c>
      <c r="B8">
        <f>AVERAGE(B4:B7)</f>
        <v>3875</v>
      </c>
    </row>
    <row r="10" spans="1:2" x14ac:dyDescent="0.25">
      <c r="A10" s="1" t="s">
        <v>482</v>
      </c>
    </row>
    <row r="11" spans="1:2" x14ac:dyDescent="0.25">
      <c r="A11" t="s">
        <v>477</v>
      </c>
      <c r="B11">
        <v>3100</v>
      </c>
    </row>
    <row r="12" spans="1:2" x14ac:dyDescent="0.25">
      <c r="A12" t="s">
        <v>478</v>
      </c>
      <c r="B12">
        <v>4700</v>
      </c>
    </row>
    <row r="13" spans="1:2" x14ac:dyDescent="0.25">
      <c r="A13" t="s">
        <v>479</v>
      </c>
      <c r="B13">
        <v>2450</v>
      </c>
    </row>
    <row r="14" spans="1:2" x14ac:dyDescent="0.25">
      <c r="A14" t="s">
        <v>480</v>
      </c>
      <c r="B14">
        <v>5250</v>
      </c>
    </row>
    <row r="15" spans="1:2" x14ac:dyDescent="0.25">
      <c r="A15" t="s">
        <v>481</v>
      </c>
      <c r="B15">
        <f>AVERAGE(B11:B14)</f>
        <v>3875</v>
      </c>
    </row>
    <row r="17" spans="1:2" x14ac:dyDescent="0.25">
      <c r="A17" s="1" t="s">
        <v>483</v>
      </c>
    </row>
    <row r="18" spans="1:2" x14ac:dyDescent="0.25">
      <c r="A18" t="s">
        <v>477</v>
      </c>
      <c r="B18">
        <v>4250</v>
      </c>
    </row>
    <row r="19" spans="1:2" x14ac:dyDescent="0.25">
      <c r="A19" t="s">
        <v>478</v>
      </c>
      <c r="B19">
        <v>5850</v>
      </c>
    </row>
    <row r="20" spans="1:2" x14ac:dyDescent="0.25">
      <c r="A20" t="s">
        <v>479</v>
      </c>
      <c r="B20">
        <v>3600</v>
      </c>
    </row>
    <row r="21" spans="1:2" x14ac:dyDescent="0.25">
      <c r="A21" t="s">
        <v>480</v>
      </c>
      <c r="B21">
        <v>6800</v>
      </c>
    </row>
    <row r="22" spans="1:2" x14ac:dyDescent="0.25">
      <c r="A22" t="s">
        <v>481</v>
      </c>
      <c r="B22">
        <f>AVERAGE(B18:B21)</f>
        <v>5125</v>
      </c>
    </row>
    <row r="24" spans="1:2" x14ac:dyDescent="0.25">
      <c r="A24" s="1" t="s">
        <v>212</v>
      </c>
    </row>
    <row r="25" spans="1:2" x14ac:dyDescent="0.25">
      <c r="A25" t="s">
        <v>477</v>
      </c>
      <c r="B25">
        <v>3300</v>
      </c>
    </row>
    <row r="26" spans="1:2" x14ac:dyDescent="0.25">
      <c r="A26" t="s">
        <v>478</v>
      </c>
      <c r="B26">
        <v>6400</v>
      </c>
    </row>
    <row r="27" spans="1:2" x14ac:dyDescent="0.25">
      <c r="A27" t="s">
        <v>479</v>
      </c>
      <c r="B27">
        <v>3250</v>
      </c>
    </row>
    <row r="28" spans="1:2" x14ac:dyDescent="0.25">
      <c r="A28" t="s">
        <v>480</v>
      </c>
      <c r="B28">
        <v>8250</v>
      </c>
    </row>
    <row r="29" spans="1:2" x14ac:dyDescent="0.25">
      <c r="A29" t="s">
        <v>481</v>
      </c>
      <c r="B29">
        <f>AVERAGE(B25:B28)</f>
        <v>5300</v>
      </c>
    </row>
    <row r="31" spans="1:2" x14ac:dyDescent="0.25">
      <c r="A31" s="1" t="s">
        <v>213</v>
      </c>
    </row>
    <row r="32" spans="1:2" x14ac:dyDescent="0.25">
      <c r="A32" t="s">
        <v>477</v>
      </c>
      <c r="B32">
        <v>8100</v>
      </c>
    </row>
    <row r="33" spans="1:2" x14ac:dyDescent="0.25">
      <c r="A33" t="s">
        <v>478</v>
      </c>
      <c r="B33">
        <v>11200</v>
      </c>
    </row>
    <row r="34" spans="1:2" x14ac:dyDescent="0.25">
      <c r="A34" t="s">
        <v>479</v>
      </c>
      <c r="B34">
        <v>9500</v>
      </c>
    </row>
    <row r="35" spans="1:2" x14ac:dyDescent="0.25">
      <c r="A35" t="s">
        <v>480</v>
      </c>
      <c r="B35">
        <v>12500</v>
      </c>
    </row>
    <row r="36" spans="1:2" x14ac:dyDescent="0.25">
      <c r="A36" t="s">
        <v>481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12</v>
      </c>
      <c r="B1" s="9" t="s">
        <v>13</v>
      </c>
      <c r="C1" s="9" t="s">
        <v>14</v>
      </c>
      <c r="D1" s="18" t="s">
        <v>15</v>
      </c>
      <c r="E1" s="16" t="s">
        <v>16</v>
      </c>
      <c r="F1" s="21" t="s">
        <v>15</v>
      </c>
      <c r="G1" s="27" t="s">
        <v>17</v>
      </c>
      <c r="H1" s="27" t="s">
        <v>15</v>
      </c>
      <c r="I1" t="s">
        <v>18</v>
      </c>
      <c r="J1" t="s">
        <v>19</v>
      </c>
    </row>
    <row r="2" spans="1:10" x14ac:dyDescent="0.25">
      <c r="A2" s="5" t="s">
        <v>20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21</v>
      </c>
      <c r="B3">
        <v>232</v>
      </c>
      <c r="E3"/>
      <c r="F3" s="17"/>
      <c r="I3">
        <v>2</v>
      </c>
    </row>
    <row r="4" spans="1:10" x14ac:dyDescent="0.25">
      <c r="A4" s="3" t="s">
        <v>22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23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24</v>
      </c>
      <c r="B6">
        <v>450</v>
      </c>
      <c r="E6"/>
      <c r="F6" s="17"/>
      <c r="I6">
        <v>5</v>
      </c>
    </row>
    <row r="7" spans="1:10" x14ac:dyDescent="0.25">
      <c r="A7" s="7" t="s">
        <v>25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26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27</v>
      </c>
      <c r="B9">
        <v>177</v>
      </c>
      <c r="I9">
        <v>8</v>
      </c>
    </row>
    <row r="10" spans="1:10" x14ac:dyDescent="0.25">
      <c r="A10" s="7" t="s">
        <v>28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29</v>
      </c>
      <c r="B11">
        <v>69</v>
      </c>
      <c r="E11"/>
      <c r="F11" s="17"/>
      <c r="I11">
        <v>10</v>
      </c>
    </row>
    <row r="12" spans="1:10" x14ac:dyDescent="0.25">
      <c r="A12" t="s">
        <v>30</v>
      </c>
      <c r="B12">
        <v>161</v>
      </c>
      <c r="E12"/>
      <c r="F12" s="17"/>
      <c r="I12">
        <v>11</v>
      </c>
    </row>
    <row r="13" spans="1:10" x14ac:dyDescent="0.25">
      <c r="A13" t="s">
        <v>31</v>
      </c>
      <c r="B13">
        <v>161</v>
      </c>
      <c r="E13"/>
      <c r="F13" s="17"/>
      <c r="I13">
        <v>12</v>
      </c>
    </row>
    <row r="14" spans="1:10" x14ac:dyDescent="0.25">
      <c r="A14" t="s">
        <v>32</v>
      </c>
      <c r="B14">
        <v>230</v>
      </c>
      <c r="E14"/>
      <c r="F14" s="17"/>
      <c r="I14">
        <v>13</v>
      </c>
    </row>
    <row r="15" spans="1:10" x14ac:dyDescent="0.25">
      <c r="A15" t="s">
        <v>33</v>
      </c>
      <c r="B15">
        <v>600</v>
      </c>
      <c r="E15"/>
      <c r="F15" s="17"/>
      <c r="I15">
        <v>14</v>
      </c>
    </row>
    <row r="16" spans="1:10" x14ac:dyDescent="0.25">
      <c r="A16" t="s">
        <v>34</v>
      </c>
      <c r="B16">
        <v>125</v>
      </c>
      <c r="E16"/>
      <c r="F16" s="17"/>
      <c r="I16">
        <v>15</v>
      </c>
    </row>
    <row r="17" spans="1:9" x14ac:dyDescent="0.25">
      <c r="A17" t="s">
        <v>35</v>
      </c>
      <c r="B17">
        <v>250</v>
      </c>
      <c r="E17"/>
      <c r="F17" s="17"/>
      <c r="I17">
        <v>16</v>
      </c>
    </row>
    <row r="18" spans="1:9" x14ac:dyDescent="0.25">
      <c r="A18" s="6" t="s">
        <v>36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37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38</v>
      </c>
      <c r="B20">
        <v>125</v>
      </c>
      <c r="E20"/>
      <c r="F20" s="17"/>
      <c r="I20">
        <v>19</v>
      </c>
    </row>
    <row r="21" spans="1:9" x14ac:dyDescent="0.25">
      <c r="A21" s="3" t="s">
        <v>39</v>
      </c>
      <c r="B21">
        <v>230</v>
      </c>
      <c r="I21">
        <v>20</v>
      </c>
    </row>
    <row r="22" spans="1:9" x14ac:dyDescent="0.25">
      <c r="A22" t="s">
        <v>40</v>
      </c>
      <c r="B22">
        <v>230</v>
      </c>
      <c r="E22"/>
      <c r="F22" s="17"/>
      <c r="I22">
        <v>21</v>
      </c>
    </row>
    <row r="23" spans="1:9" x14ac:dyDescent="0.25">
      <c r="A23" s="5" t="s">
        <v>41</v>
      </c>
      <c r="B23">
        <v>233</v>
      </c>
      <c r="E23"/>
      <c r="F23" s="17"/>
      <c r="I23">
        <v>22</v>
      </c>
    </row>
    <row r="24" spans="1:9" x14ac:dyDescent="0.25">
      <c r="A24" s="7" t="s">
        <v>42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43</v>
      </c>
      <c r="B25">
        <v>600</v>
      </c>
      <c r="E25"/>
      <c r="F25" s="17"/>
      <c r="I25">
        <v>24</v>
      </c>
    </row>
    <row r="26" spans="1:9" x14ac:dyDescent="0.25">
      <c r="A26" t="s">
        <v>44</v>
      </c>
      <c r="B26">
        <v>600</v>
      </c>
      <c r="E26"/>
      <c r="F26" s="17"/>
      <c r="I26">
        <v>25</v>
      </c>
    </row>
    <row r="27" spans="1:9" x14ac:dyDescent="0.25">
      <c r="A27" s="5" t="s">
        <v>45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46</v>
      </c>
      <c r="B28">
        <v>276</v>
      </c>
      <c r="E28"/>
      <c r="F28" s="17"/>
      <c r="I28">
        <v>27</v>
      </c>
    </row>
    <row r="29" spans="1:9" x14ac:dyDescent="0.25">
      <c r="A29" t="s">
        <v>47</v>
      </c>
      <c r="B29">
        <v>225</v>
      </c>
      <c r="E29"/>
      <c r="F29" s="17"/>
      <c r="I29">
        <v>28</v>
      </c>
    </row>
    <row r="30" spans="1:9" x14ac:dyDescent="0.25">
      <c r="A30" s="6" t="s">
        <v>48</v>
      </c>
      <c r="B30">
        <v>512</v>
      </c>
      <c r="E30"/>
      <c r="F30" s="17"/>
      <c r="I30">
        <v>29</v>
      </c>
    </row>
    <row r="31" spans="1:9" x14ac:dyDescent="0.25">
      <c r="A31" s="7" t="s">
        <v>49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50</v>
      </c>
      <c r="B32">
        <v>15</v>
      </c>
      <c r="E32"/>
      <c r="F32" s="17"/>
      <c r="I32">
        <v>31</v>
      </c>
    </row>
    <row r="33" spans="1:9" x14ac:dyDescent="0.25">
      <c r="A33" t="s">
        <v>51</v>
      </c>
      <c r="B33">
        <v>15</v>
      </c>
      <c r="E33"/>
      <c r="F33" s="17"/>
      <c r="I33">
        <v>32</v>
      </c>
    </row>
    <row r="34" spans="1:9" x14ac:dyDescent="0.25">
      <c r="A34" t="s">
        <v>52</v>
      </c>
      <c r="B34">
        <v>600</v>
      </c>
      <c r="E34"/>
      <c r="F34" s="17"/>
      <c r="I34">
        <v>33</v>
      </c>
    </row>
    <row r="35" spans="1:9" x14ac:dyDescent="0.25">
      <c r="A35" s="3" t="s">
        <v>53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54</v>
      </c>
      <c r="B36">
        <v>190</v>
      </c>
      <c r="E36"/>
      <c r="F36" s="17"/>
      <c r="I36">
        <v>35</v>
      </c>
    </row>
    <row r="37" spans="1:9" x14ac:dyDescent="0.25">
      <c r="A37" s="3" t="s">
        <v>55</v>
      </c>
      <c r="B37">
        <v>206</v>
      </c>
      <c r="D37" s="17">
        <f>B37/$B$37</f>
        <v>1</v>
      </c>
      <c r="E37" s="31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56</v>
      </c>
      <c r="B38">
        <v>390</v>
      </c>
      <c r="D38" s="17">
        <f>B38/$B$65</f>
        <v>0.80082135523613962</v>
      </c>
      <c r="E38" s="24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57</v>
      </c>
      <c r="B39">
        <v>105</v>
      </c>
      <c r="D39" s="17">
        <f>B39/$B$45</f>
        <v>0.67741935483870963</v>
      </c>
      <c r="E39" s="24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58</v>
      </c>
      <c r="B40">
        <v>430</v>
      </c>
      <c r="D40" s="17">
        <f>B40/$B$65</f>
        <v>0.88295687885010266</v>
      </c>
      <c r="E40" s="24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59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60</v>
      </c>
      <c r="B42">
        <v>210</v>
      </c>
      <c r="E42"/>
      <c r="F42" s="17"/>
      <c r="I42">
        <v>41</v>
      </c>
    </row>
    <row r="43" spans="1:9" x14ac:dyDescent="0.25">
      <c r="A43" t="s">
        <v>61</v>
      </c>
      <c r="B43">
        <v>210</v>
      </c>
      <c r="E43"/>
      <c r="F43" s="17"/>
      <c r="I43">
        <v>42</v>
      </c>
    </row>
    <row r="44" spans="1:9" x14ac:dyDescent="0.25">
      <c r="A44" s="6" t="s">
        <v>62</v>
      </c>
      <c r="B44">
        <v>214</v>
      </c>
      <c r="D44" s="17">
        <f>B44/$B$65</f>
        <v>0.43942505133470228</v>
      </c>
      <c r="E44" s="24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63</v>
      </c>
      <c r="B45">
        <v>155</v>
      </c>
      <c r="D45" s="17">
        <f>B45/$B$45</f>
        <v>1</v>
      </c>
      <c r="E45" s="24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64</v>
      </c>
      <c r="B46">
        <v>210</v>
      </c>
      <c r="E46"/>
      <c r="F46" s="17"/>
      <c r="I46">
        <v>45</v>
      </c>
    </row>
    <row r="47" spans="1:9" x14ac:dyDescent="0.25">
      <c r="A47" t="s">
        <v>65</v>
      </c>
      <c r="B47">
        <v>210</v>
      </c>
      <c r="E47"/>
      <c r="F47" s="17"/>
      <c r="I47">
        <v>46</v>
      </c>
    </row>
    <row r="48" spans="1:9" x14ac:dyDescent="0.25">
      <c r="A48" t="s">
        <v>66</v>
      </c>
      <c r="B48">
        <v>210</v>
      </c>
      <c r="E48"/>
      <c r="F48" s="17"/>
      <c r="I48">
        <v>47</v>
      </c>
    </row>
    <row r="49" spans="1:9" x14ac:dyDescent="0.25">
      <c r="A49" t="s">
        <v>67</v>
      </c>
      <c r="B49">
        <v>210</v>
      </c>
      <c r="E49"/>
      <c r="F49" s="17"/>
      <c r="I49">
        <v>48</v>
      </c>
    </row>
    <row r="50" spans="1:9" x14ac:dyDescent="0.25">
      <c r="A50" t="s">
        <v>68</v>
      </c>
      <c r="B50">
        <v>210</v>
      </c>
      <c r="E50"/>
      <c r="F50" s="17"/>
      <c r="I50">
        <v>49</v>
      </c>
    </row>
    <row r="51" spans="1:9" x14ac:dyDescent="0.25">
      <c r="A51" t="s">
        <v>69</v>
      </c>
      <c r="B51">
        <v>210</v>
      </c>
      <c r="E51"/>
      <c r="F51" s="17"/>
      <c r="I51">
        <v>50</v>
      </c>
    </row>
    <row r="52" spans="1:9" x14ac:dyDescent="0.25">
      <c r="A52" t="s">
        <v>70</v>
      </c>
      <c r="B52">
        <v>210</v>
      </c>
      <c r="E52"/>
      <c r="F52" s="17"/>
      <c r="I52">
        <v>51</v>
      </c>
    </row>
    <row r="53" spans="1:9" x14ac:dyDescent="0.25">
      <c r="A53" t="s">
        <v>71</v>
      </c>
      <c r="B53">
        <v>210</v>
      </c>
      <c r="E53"/>
      <c r="F53" s="17"/>
      <c r="I53">
        <v>52</v>
      </c>
    </row>
    <row r="54" spans="1:9" x14ac:dyDescent="0.25">
      <c r="A54" t="s">
        <v>72</v>
      </c>
      <c r="B54">
        <v>210</v>
      </c>
      <c r="E54"/>
      <c r="F54" s="17"/>
      <c r="I54">
        <v>53</v>
      </c>
    </row>
    <row r="55" spans="1:9" x14ac:dyDescent="0.25">
      <c r="A55" t="s">
        <v>73</v>
      </c>
      <c r="B55">
        <v>210</v>
      </c>
      <c r="E55"/>
      <c r="F55" s="17"/>
      <c r="I55">
        <v>54</v>
      </c>
    </row>
    <row r="56" spans="1:9" x14ac:dyDescent="0.25">
      <c r="A56" t="s">
        <v>74</v>
      </c>
      <c r="B56">
        <v>210</v>
      </c>
      <c r="E56"/>
      <c r="F56" s="17"/>
      <c r="I56">
        <v>55</v>
      </c>
    </row>
    <row r="57" spans="1:9" x14ac:dyDescent="0.25">
      <c r="A57" t="s">
        <v>75</v>
      </c>
      <c r="B57">
        <v>210</v>
      </c>
      <c r="E57"/>
      <c r="F57" s="17"/>
      <c r="I57">
        <v>56</v>
      </c>
    </row>
    <row r="58" spans="1:9" x14ac:dyDescent="0.25">
      <c r="A58" t="s">
        <v>76</v>
      </c>
      <c r="B58">
        <v>210</v>
      </c>
      <c r="E58"/>
      <c r="F58" s="17"/>
      <c r="I58">
        <v>57</v>
      </c>
    </row>
    <row r="59" spans="1:9" x14ac:dyDescent="0.25">
      <c r="A59" t="s">
        <v>77</v>
      </c>
      <c r="B59">
        <v>210</v>
      </c>
      <c r="E59"/>
      <c r="F59" s="17"/>
      <c r="I59">
        <v>58</v>
      </c>
    </row>
    <row r="60" spans="1:9" x14ac:dyDescent="0.25">
      <c r="A60" s="3" t="s">
        <v>78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79</v>
      </c>
      <c r="B61">
        <v>114</v>
      </c>
      <c r="E61" s="24">
        <v>114</v>
      </c>
      <c r="F61" s="17"/>
      <c r="G61">
        <v>325</v>
      </c>
      <c r="I61">
        <v>60</v>
      </c>
    </row>
    <row r="62" spans="1:9" x14ac:dyDescent="0.25">
      <c r="A62" t="s">
        <v>80</v>
      </c>
      <c r="B62">
        <v>350</v>
      </c>
      <c r="E62"/>
      <c r="F62" s="17"/>
      <c r="I62">
        <v>61</v>
      </c>
    </row>
    <row r="63" spans="1:9" x14ac:dyDescent="0.25">
      <c r="A63" s="5" t="s">
        <v>81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82</v>
      </c>
      <c r="B64">
        <v>115</v>
      </c>
      <c r="D64" s="17">
        <f>B64/$B$45</f>
        <v>0.74193548387096775</v>
      </c>
      <c r="E64" s="24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83</v>
      </c>
      <c r="B65">
        <v>487</v>
      </c>
      <c r="D65" s="17">
        <f>B65/$B$65</f>
        <v>1</v>
      </c>
      <c r="E65" s="24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84</v>
      </c>
      <c r="B66">
        <v>165</v>
      </c>
      <c r="D66" s="17">
        <f>B66/$B$37</f>
        <v>0.80097087378640774</v>
      </c>
      <c r="E66" s="31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85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86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87</v>
      </c>
      <c r="B69">
        <v>145</v>
      </c>
      <c r="D69" s="17">
        <f t="shared" ref="D69:D70" si="4">B69/$B$45</f>
        <v>0.93548387096774188</v>
      </c>
      <c r="E69" s="24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88</v>
      </c>
      <c r="B70">
        <v>48</v>
      </c>
      <c r="D70" s="17">
        <f t="shared" si="4"/>
        <v>0.30967741935483872</v>
      </c>
      <c r="E70" s="24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89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90</v>
      </c>
      <c r="B72">
        <v>600</v>
      </c>
      <c r="E72" s="24">
        <v>600</v>
      </c>
      <c r="F72" s="17"/>
      <c r="G72">
        <v>4000</v>
      </c>
      <c r="I72">
        <v>71</v>
      </c>
    </row>
    <row r="73" spans="1:9" x14ac:dyDescent="0.25">
      <c r="A73" t="s">
        <v>91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92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93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94</v>
      </c>
      <c r="B76">
        <v>155</v>
      </c>
      <c r="E76"/>
      <c r="F76" s="17"/>
      <c r="I76">
        <v>75</v>
      </c>
    </row>
    <row r="77" spans="1:9" x14ac:dyDescent="0.25">
      <c r="A77" t="s">
        <v>95</v>
      </c>
      <c r="B77">
        <v>155</v>
      </c>
      <c r="E77"/>
      <c r="F77" s="17"/>
      <c r="I77">
        <v>76</v>
      </c>
    </row>
    <row r="78" spans="1:9" x14ac:dyDescent="0.25">
      <c r="A78" t="s">
        <v>96</v>
      </c>
      <c r="B78">
        <v>155</v>
      </c>
      <c r="E78"/>
      <c r="F78" s="17"/>
      <c r="I78">
        <v>77</v>
      </c>
    </row>
    <row r="79" spans="1:9" x14ac:dyDescent="0.25">
      <c r="A79" t="s">
        <v>97</v>
      </c>
      <c r="B79">
        <v>155</v>
      </c>
      <c r="E79"/>
      <c r="F79" s="17"/>
      <c r="I79">
        <v>78</v>
      </c>
    </row>
    <row r="80" spans="1:9" x14ac:dyDescent="0.25">
      <c r="A80" t="s">
        <v>98</v>
      </c>
      <c r="B80">
        <v>155</v>
      </c>
      <c r="E80"/>
      <c r="F80" s="17"/>
      <c r="I80">
        <v>79</v>
      </c>
    </row>
    <row r="81" spans="1:9" x14ac:dyDescent="0.25">
      <c r="A81" t="s">
        <v>99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100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101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102</v>
      </c>
      <c r="B84">
        <v>490</v>
      </c>
      <c r="D84" s="17">
        <f>B84/$B$65</f>
        <v>1.0061601642710472</v>
      </c>
      <c r="E84" s="24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103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104</v>
      </c>
      <c r="B86">
        <v>287</v>
      </c>
      <c r="D86" s="17">
        <f>B86/$B$37</f>
        <v>1.3932038834951457</v>
      </c>
      <c r="E86" s="31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105</v>
      </c>
      <c r="B87">
        <v>228</v>
      </c>
      <c r="E87"/>
      <c r="F87" s="17"/>
      <c r="I87">
        <v>86</v>
      </c>
    </row>
    <row r="88" spans="1:9" x14ac:dyDescent="0.25">
      <c r="A88" t="s">
        <v>106</v>
      </c>
      <c r="B88">
        <v>206</v>
      </c>
      <c r="E88" t="s">
        <v>107</v>
      </c>
      <c r="F88" s="17"/>
      <c r="I88">
        <v>87</v>
      </c>
    </row>
    <row r="89" spans="1:9" x14ac:dyDescent="0.25">
      <c r="A89" t="s">
        <v>108</v>
      </c>
      <c r="B89">
        <v>390</v>
      </c>
      <c r="E89" t="s">
        <v>107</v>
      </c>
      <c r="F89" s="17"/>
      <c r="I89">
        <v>88</v>
      </c>
    </row>
    <row r="90" spans="1:9" x14ac:dyDescent="0.25">
      <c r="A90" t="s">
        <v>109</v>
      </c>
      <c r="B90">
        <v>105</v>
      </c>
      <c r="E90" t="s">
        <v>107</v>
      </c>
      <c r="F90" s="17"/>
      <c r="I90">
        <v>89</v>
      </c>
    </row>
    <row r="91" spans="1:9" x14ac:dyDescent="0.25">
      <c r="A91" t="s">
        <v>110</v>
      </c>
      <c r="B91">
        <v>165</v>
      </c>
      <c r="E91" t="s">
        <v>107</v>
      </c>
      <c r="F91" s="17"/>
      <c r="I91">
        <v>90</v>
      </c>
    </row>
    <row r="92" spans="1:9" x14ac:dyDescent="0.25">
      <c r="A92" t="s">
        <v>111</v>
      </c>
      <c r="B92">
        <v>214</v>
      </c>
      <c r="E92" t="s">
        <v>107</v>
      </c>
      <c r="F92" s="17"/>
      <c r="I92">
        <v>91</v>
      </c>
    </row>
    <row r="93" spans="1:9" x14ac:dyDescent="0.25">
      <c r="A93" s="6" t="s">
        <v>112</v>
      </c>
      <c r="B93">
        <v>487</v>
      </c>
      <c r="D93" s="17">
        <f>B93/$B$65</f>
        <v>1</v>
      </c>
      <c r="E93" s="24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113</v>
      </c>
      <c r="B94">
        <v>155</v>
      </c>
      <c r="E94" t="s">
        <v>107</v>
      </c>
      <c r="F94" s="17"/>
      <c r="I94">
        <v>93</v>
      </c>
    </row>
    <row r="95" spans="1:9" x14ac:dyDescent="0.25">
      <c r="A95" s="3" t="s">
        <v>114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115</v>
      </c>
      <c r="B96">
        <v>0</v>
      </c>
      <c r="E96" t="s">
        <v>107</v>
      </c>
      <c r="F96" s="17"/>
      <c r="I96">
        <v>95</v>
      </c>
    </row>
    <row r="97" spans="1:9" x14ac:dyDescent="0.25">
      <c r="A97" t="s">
        <v>116</v>
      </c>
      <c r="B97">
        <v>0</v>
      </c>
      <c r="E97" t="s">
        <v>107</v>
      </c>
      <c r="F97" s="17"/>
      <c r="I97">
        <v>96</v>
      </c>
    </row>
    <row r="98" spans="1:9" x14ac:dyDescent="0.25">
      <c r="A98" t="s">
        <v>117</v>
      </c>
      <c r="B98">
        <v>0</v>
      </c>
      <c r="E98" t="s">
        <v>107</v>
      </c>
      <c r="F98" s="17"/>
      <c r="I98">
        <v>97</v>
      </c>
    </row>
    <row r="99" spans="1:9" x14ac:dyDescent="0.25">
      <c r="A99" t="s">
        <v>118</v>
      </c>
      <c r="B99">
        <v>0</v>
      </c>
      <c r="E99" t="s">
        <v>107</v>
      </c>
      <c r="F99" s="17"/>
      <c r="I99">
        <v>98</v>
      </c>
    </row>
    <row r="100" spans="1:9" x14ac:dyDescent="0.25">
      <c r="A100" t="s">
        <v>119</v>
      </c>
      <c r="B100">
        <v>0</v>
      </c>
      <c r="E100" t="s">
        <v>107</v>
      </c>
      <c r="F100" s="17"/>
      <c r="I100">
        <v>99</v>
      </c>
    </row>
    <row r="101" spans="1:9" x14ac:dyDescent="0.25">
      <c r="A101" t="s">
        <v>120</v>
      </c>
      <c r="B101">
        <v>0</v>
      </c>
      <c r="E101" t="s">
        <v>107</v>
      </c>
      <c r="F101" s="17"/>
      <c r="I101">
        <v>100</v>
      </c>
    </row>
    <row r="102" spans="1:9" x14ac:dyDescent="0.25">
      <c r="A102" t="s">
        <v>121</v>
      </c>
      <c r="B102">
        <v>0</v>
      </c>
      <c r="E102" t="s">
        <v>107</v>
      </c>
      <c r="F102" s="17"/>
      <c r="I102">
        <v>101</v>
      </c>
    </row>
    <row r="103" spans="1:9" x14ac:dyDescent="0.25">
      <c r="A103" t="s">
        <v>122</v>
      </c>
      <c r="B103">
        <v>0</v>
      </c>
      <c r="E103" t="s">
        <v>107</v>
      </c>
      <c r="F103" s="17"/>
      <c r="I103">
        <v>102</v>
      </c>
    </row>
    <row r="104" spans="1:9" x14ac:dyDescent="0.25">
      <c r="A104" t="s">
        <v>123</v>
      </c>
      <c r="B104">
        <v>0</v>
      </c>
      <c r="E104" t="s">
        <v>107</v>
      </c>
      <c r="F104" s="17"/>
      <c r="I104">
        <v>103</v>
      </c>
    </row>
    <row r="105" spans="1:9" x14ac:dyDescent="0.25">
      <c r="A105" t="s">
        <v>124</v>
      </c>
      <c r="B105">
        <v>0</v>
      </c>
      <c r="E105" t="s">
        <v>107</v>
      </c>
      <c r="F105" s="17"/>
      <c r="I105">
        <v>104</v>
      </c>
    </row>
    <row r="106" spans="1:9" x14ac:dyDescent="0.25">
      <c r="A106" t="s">
        <v>125</v>
      </c>
      <c r="B106">
        <v>114</v>
      </c>
      <c r="E106" t="s">
        <v>107</v>
      </c>
      <c r="F106" s="17"/>
      <c r="I106">
        <v>105</v>
      </c>
    </row>
    <row r="107" spans="1:9" x14ac:dyDescent="0.25">
      <c r="A107" t="s">
        <v>126</v>
      </c>
      <c r="B107">
        <v>350</v>
      </c>
      <c r="E107" t="s">
        <v>107</v>
      </c>
      <c r="F107" s="17"/>
      <c r="I107">
        <v>106</v>
      </c>
    </row>
    <row r="108" spans="1:9" x14ac:dyDescent="0.25">
      <c r="A108" t="s">
        <v>127</v>
      </c>
      <c r="B108">
        <v>245</v>
      </c>
      <c r="E108" t="s">
        <v>107</v>
      </c>
      <c r="F108" s="17"/>
      <c r="I108">
        <v>107</v>
      </c>
    </row>
    <row r="109" spans="1:9" x14ac:dyDescent="0.25">
      <c r="A109" t="s">
        <v>128</v>
      </c>
      <c r="B109">
        <v>115</v>
      </c>
      <c r="E109" t="s">
        <v>107</v>
      </c>
      <c r="F109" s="17"/>
      <c r="I109">
        <v>108</v>
      </c>
    </row>
    <row r="110" spans="1:9" x14ac:dyDescent="0.25">
      <c r="A110" t="s">
        <v>129</v>
      </c>
      <c r="B110">
        <v>487</v>
      </c>
      <c r="E110" t="s">
        <v>107</v>
      </c>
      <c r="F110" s="17"/>
      <c r="I110">
        <v>109</v>
      </c>
    </row>
    <row r="111" spans="1:9" x14ac:dyDescent="0.25">
      <c r="A111" t="s">
        <v>130</v>
      </c>
      <c r="B111">
        <v>165</v>
      </c>
      <c r="E111" t="s">
        <v>107</v>
      </c>
      <c r="F111" s="17"/>
      <c r="I111">
        <v>110</v>
      </c>
    </row>
    <row r="112" spans="1:9" x14ac:dyDescent="0.25">
      <c r="A112" t="s">
        <v>131</v>
      </c>
      <c r="B112">
        <v>285</v>
      </c>
      <c r="E112" t="s">
        <v>107</v>
      </c>
      <c r="F112" s="17"/>
      <c r="I112">
        <v>111</v>
      </c>
    </row>
    <row r="113" spans="1:9" x14ac:dyDescent="0.25">
      <c r="A113" t="s">
        <v>132</v>
      </c>
      <c r="B113">
        <v>246</v>
      </c>
      <c r="E113" t="s">
        <v>107</v>
      </c>
      <c r="F113" s="17"/>
      <c r="I113">
        <v>112</v>
      </c>
    </row>
    <row r="114" spans="1:9" x14ac:dyDescent="0.25">
      <c r="A114" t="s">
        <v>133</v>
      </c>
      <c r="B114">
        <v>145</v>
      </c>
      <c r="E114" t="s">
        <v>107</v>
      </c>
      <c r="F114" s="17"/>
      <c r="I114">
        <v>113</v>
      </c>
    </row>
    <row r="115" spans="1:9" x14ac:dyDescent="0.25">
      <c r="A115" t="s">
        <v>134</v>
      </c>
      <c r="B115">
        <v>48</v>
      </c>
      <c r="E115" t="s">
        <v>107</v>
      </c>
      <c r="F115" s="17"/>
      <c r="I115">
        <v>114</v>
      </c>
    </row>
    <row r="116" spans="1:9" x14ac:dyDescent="0.25">
      <c r="A116" t="s">
        <v>135</v>
      </c>
      <c r="B116">
        <v>275</v>
      </c>
      <c r="E116" t="s">
        <v>107</v>
      </c>
      <c r="F116" s="17"/>
      <c r="I116">
        <v>115</v>
      </c>
    </row>
    <row r="117" spans="1:9" x14ac:dyDescent="0.25">
      <c r="A117" t="s">
        <v>136</v>
      </c>
      <c r="B117">
        <v>600</v>
      </c>
      <c r="E117" t="s">
        <v>107</v>
      </c>
      <c r="F117" s="17"/>
      <c r="I117">
        <v>116</v>
      </c>
    </row>
    <row r="118" spans="1:9" x14ac:dyDescent="0.25">
      <c r="A118" t="s">
        <v>137</v>
      </c>
      <c r="B118">
        <v>350</v>
      </c>
      <c r="E118" t="s">
        <v>107</v>
      </c>
      <c r="F118" s="17"/>
      <c r="I118">
        <v>117</v>
      </c>
    </row>
    <row r="119" spans="1:9" x14ac:dyDescent="0.25">
      <c r="A119" t="s">
        <v>138</v>
      </c>
      <c r="B119">
        <v>255</v>
      </c>
      <c r="E119" t="s">
        <v>107</v>
      </c>
      <c r="F119" s="17"/>
      <c r="I119">
        <v>118</v>
      </c>
    </row>
    <row r="120" spans="1:9" x14ac:dyDescent="0.25">
      <c r="A120" t="s">
        <v>139</v>
      </c>
      <c r="B120">
        <v>155</v>
      </c>
      <c r="E120" t="s">
        <v>107</v>
      </c>
      <c r="F120" s="17"/>
      <c r="I120">
        <v>119</v>
      </c>
    </row>
    <row r="121" spans="1:9" x14ac:dyDescent="0.25">
      <c r="A121" t="s">
        <v>140</v>
      </c>
      <c r="B121">
        <v>155</v>
      </c>
      <c r="E121" t="s">
        <v>107</v>
      </c>
      <c r="F121" s="17"/>
      <c r="I121">
        <v>120</v>
      </c>
    </row>
    <row r="122" spans="1:9" x14ac:dyDescent="0.25">
      <c r="A122" t="s">
        <v>141</v>
      </c>
      <c r="B122">
        <v>155</v>
      </c>
      <c r="E122" t="s">
        <v>107</v>
      </c>
      <c r="F122" s="17"/>
      <c r="I122">
        <v>121</v>
      </c>
    </row>
    <row r="123" spans="1:9" x14ac:dyDescent="0.25">
      <c r="A123" t="s">
        <v>142</v>
      </c>
      <c r="B123">
        <v>155</v>
      </c>
      <c r="E123" t="s">
        <v>107</v>
      </c>
      <c r="F123" s="17"/>
      <c r="I123">
        <v>122</v>
      </c>
    </row>
    <row r="124" spans="1:9" x14ac:dyDescent="0.25">
      <c r="A124" t="s">
        <v>143</v>
      </c>
      <c r="B124">
        <v>155</v>
      </c>
      <c r="E124" t="s">
        <v>107</v>
      </c>
      <c r="F124" s="17"/>
      <c r="I124">
        <v>123</v>
      </c>
    </row>
    <row r="125" spans="1:9" x14ac:dyDescent="0.25">
      <c r="A125" t="s">
        <v>144</v>
      </c>
      <c r="B125">
        <v>155</v>
      </c>
      <c r="E125" t="s">
        <v>107</v>
      </c>
      <c r="F125" s="17"/>
      <c r="I125">
        <v>124</v>
      </c>
    </row>
    <row r="126" spans="1:9" x14ac:dyDescent="0.25">
      <c r="A126" t="s">
        <v>145</v>
      </c>
      <c r="B126">
        <v>0</v>
      </c>
      <c r="E126" t="s">
        <v>107</v>
      </c>
      <c r="F126" s="17"/>
      <c r="I126">
        <v>125</v>
      </c>
    </row>
    <row r="127" spans="1:9" x14ac:dyDescent="0.25">
      <c r="A127" t="s">
        <v>146</v>
      </c>
      <c r="B127">
        <v>110</v>
      </c>
      <c r="E127" t="s">
        <v>107</v>
      </c>
      <c r="F127" s="17"/>
      <c r="I127">
        <v>126</v>
      </c>
    </row>
    <row r="128" spans="1:9" x14ac:dyDescent="0.25">
      <c r="A128" t="s">
        <v>147</v>
      </c>
      <c r="B128">
        <v>100</v>
      </c>
      <c r="E128" t="s">
        <v>107</v>
      </c>
      <c r="F128" s="17"/>
      <c r="I128">
        <v>127</v>
      </c>
    </row>
    <row r="129" spans="1:9" x14ac:dyDescent="0.25">
      <c r="A129" t="s">
        <v>148</v>
      </c>
      <c r="B129">
        <v>255</v>
      </c>
      <c r="E129" t="s">
        <v>107</v>
      </c>
      <c r="F129" s="17"/>
      <c r="I129">
        <v>128</v>
      </c>
    </row>
    <row r="130" spans="1:9" x14ac:dyDescent="0.25">
      <c r="A130" t="s">
        <v>149</v>
      </c>
      <c r="B130" t="s">
        <v>150</v>
      </c>
      <c r="E130" t="s">
        <v>107</v>
      </c>
      <c r="F130" s="17"/>
      <c r="I130">
        <v>129</v>
      </c>
    </row>
    <row r="131" spans="1:9" x14ac:dyDescent="0.25">
      <c r="A131" t="s">
        <v>151</v>
      </c>
      <c r="B131">
        <v>155</v>
      </c>
      <c r="E131" t="s">
        <v>107</v>
      </c>
      <c r="F131" s="17"/>
      <c r="I131">
        <v>130</v>
      </c>
    </row>
    <row r="132" spans="1:9" x14ac:dyDescent="0.25">
      <c r="A132" t="s">
        <v>152</v>
      </c>
      <c r="B132">
        <v>287</v>
      </c>
      <c r="E132" t="s">
        <v>107</v>
      </c>
      <c r="F132" s="17"/>
      <c r="I132">
        <v>131</v>
      </c>
    </row>
    <row r="133" spans="1:9" x14ac:dyDescent="0.25">
      <c r="A133" t="s">
        <v>153</v>
      </c>
      <c r="B133">
        <v>228</v>
      </c>
      <c r="E133" t="s">
        <v>107</v>
      </c>
      <c r="F133" s="17"/>
      <c r="I133">
        <v>132</v>
      </c>
    </row>
    <row r="134" spans="1:9" x14ac:dyDescent="0.25">
      <c r="A134" s="3" t="s">
        <v>154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155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156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157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158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159</v>
      </c>
      <c r="B139">
        <v>0</v>
      </c>
      <c r="E139"/>
      <c r="F139" s="17"/>
      <c r="I139">
        <v>138</v>
      </c>
    </row>
    <row r="140" spans="1:9" x14ac:dyDescent="0.25">
      <c r="A140" s="7" t="s">
        <v>160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161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162</v>
      </c>
      <c r="B142">
        <v>650</v>
      </c>
      <c r="E142"/>
      <c r="F142" s="17"/>
      <c r="I142">
        <v>141</v>
      </c>
    </row>
    <row r="143" spans="1:9" x14ac:dyDescent="0.25">
      <c r="A143" s="3" t="s">
        <v>163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164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165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166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167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168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169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170</v>
      </c>
      <c r="B150">
        <v>40</v>
      </c>
      <c r="E150"/>
      <c r="F150" s="17"/>
      <c r="I150">
        <v>149</v>
      </c>
    </row>
    <row r="151" spans="1:9" x14ac:dyDescent="0.25">
      <c r="A151" t="s">
        <v>171</v>
      </c>
      <c r="B151">
        <v>50</v>
      </c>
      <c r="E151"/>
      <c r="F151" s="17"/>
      <c r="I151">
        <v>150</v>
      </c>
    </row>
    <row r="152" spans="1:9" x14ac:dyDescent="0.25">
      <c r="A152" t="s">
        <v>172</v>
      </c>
      <c r="B152">
        <v>250</v>
      </c>
      <c r="E152"/>
      <c r="F152" s="17"/>
      <c r="I152">
        <v>151</v>
      </c>
    </row>
    <row r="153" spans="1:9" x14ac:dyDescent="0.25">
      <c r="A153" t="s">
        <v>173</v>
      </c>
      <c r="B153">
        <v>50</v>
      </c>
      <c r="E153"/>
      <c r="F153" s="17"/>
      <c r="I153">
        <v>152</v>
      </c>
    </row>
    <row r="154" spans="1:9" x14ac:dyDescent="0.25">
      <c r="A154" t="s">
        <v>174</v>
      </c>
      <c r="B154">
        <v>600</v>
      </c>
      <c r="E154"/>
      <c r="F154" s="17"/>
      <c r="I154">
        <v>153</v>
      </c>
    </row>
    <row r="155" spans="1:9" x14ac:dyDescent="0.25">
      <c r="A155" t="s">
        <v>175</v>
      </c>
      <c r="B155">
        <v>600</v>
      </c>
      <c r="E155"/>
      <c r="F155" s="17"/>
      <c r="I155">
        <v>154</v>
      </c>
    </row>
    <row r="156" spans="1:9" x14ac:dyDescent="0.25">
      <c r="A156" t="s">
        <v>176</v>
      </c>
      <c r="B156">
        <v>600</v>
      </c>
      <c r="E156"/>
      <c r="F156" s="17"/>
      <c r="I156">
        <v>155</v>
      </c>
    </row>
    <row r="157" spans="1:9" x14ac:dyDescent="0.25">
      <c r="A157" t="s">
        <v>177</v>
      </c>
      <c r="B157">
        <v>276</v>
      </c>
      <c r="E157"/>
      <c r="F157" s="17"/>
      <c r="I157">
        <v>156</v>
      </c>
    </row>
    <row r="158" spans="1:9" x14ac:dyDescent="0.25">
      <c r="A158" t="s">
        <v>178</v>
      </c>
      <c r="B158">
        <v>225</v>
      </c>
      <c r="E158"/>
      <c r="F158" s="17"/>
      <c r="I158">
        <v>157</v>
      </c>
    </row>
    <row r="159" spans="1:9" x14ac:dyDescent="0.25">
      <c r="A159" s="6" t="s">
        <v>179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180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181</v>
      </c>
      <c r="B161">
        <v>125</v>
      </c>
      <c r="E161"/>
      <c r="F161" s="17"/>
      <c r="I161">
        <v>160</v>
      </c>
    </row>
    <row r="162" spans="1:9" x14ac:dyDescent="0.25">
      <c r="A162" t="s">
        <v>182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15</v>
      </c>
      <c r="H1" s="8" t="s">
        <v>188</v>
      </c>
      <c r="I1" s="8" t="s">
        <v>184</v>
      </c>
      <c r="J1" s="8" t="s">
        <v>185</v>
      </c>
      <c r="K1" s="8" t="s">
        <v>186</v>
      </c>
      <c r="L1" s="8" t="s">
        <v>15</v>
      </c>
      <c r="M1" s="26" t="s">
        <v>189</v>
      </c>
      <c r="N1" s="26" t="s">
        <v>15</v>
      </c>
      <c r="O1" t="s">
        <v>18</v>
      </c>
      <c r="P1" t="s">
        <v>19</v>
      </c>
    </row>
    <row r="2" spans="1:16" x14ac:dyDescent="0.25">
      <c r="A2" s="5" t="s">
        <v>20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21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22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23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24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25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26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27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28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29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30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31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32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33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34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35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36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37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38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39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40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41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42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43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44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45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46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47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48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49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50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51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52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53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54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55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5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56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4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57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58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4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59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60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61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62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63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64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65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66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67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68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69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70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71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72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73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74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75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76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77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78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79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80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81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4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82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4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83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4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84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5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85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4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86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87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88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89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90</v>
      </c>
      <c r="B72">
        <v>400</v>
      </c>
      <c r="C72">
        <v>400</v>
      </c>
      <c r="D72">
        <v>1</v>
      </c>
      <c r="E72">
        <v>1</v>
      </c>
      <c r="H72" s="24">
        <v>400</v>
      </c>
      <c r="M72">
        <v>800</v>
      </c>
      <c r="N72" t="s">
        <v>190</v>
      </c>
      <c r="O72">
        <v>71</v>
      </c>
    </row>
    <row r="73" spans="1:15" x14ac:dyDescent="0.25">
      <c r="A73" t="s">
        <v>91</v>
      </c>
      <c r="B73">
        <v>400</v>
      </c>
      <c r="C73">
        <v>400</v>
      </c>
      <c r="D73">
        <v>1</v>
      </c>
      <c r="E73">
        <v>1</v>
      </c>
      <c r="H73" s="24">
        <v>400</v>
      </c>
      <c r="M73">
        <v>800</v>
      </c>
      <c r="N73" t="s">
        <v>190</v>
      </c>
      <c r="O73">
        <v>72</v>
      </c>
    </row>
    <row r="74" spans="1:15" x14ac:dyDescent="0.25">
      <c r="A74" s="5" t="s">
        <v>92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191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93</v>
      </c>
      <c r="B75">
        <v>45000</v>
      </c>
      <c r="C75">
        <v>45000</v>
      </c>
      <c r="D75">
        <v>1</v>
      </c>
      <c r="E75">
        <v>1</v>
      </c>
      <c r="H75" s="24">
        <v>45000</v>
      </c>
      <c r="M75">
        <v>7500</v>
      </c>
      <c r="N75" s="17" t="s">
        <v>192</v>
      </c>
      <c r="O75">
        <v>74</v>
      </c>
    </row>
    <row r="76" spans="1:15" x14ac:dyDescent="0.25">
      <c r="A76" t="s">
        <v>94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95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96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97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98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99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190</v>
      </c>
      <c r="O81">
        <v>80</v>
      </c>
    </row>
    <row r="82" spans="1:15" x14ac:dyDescent="0.25">
      <c r="A82" t="s">
        <v>100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190</v>
      </c>
      <c r="O82">
        <v>81</v>
      </c>
    </row>
    <row r="83" spans="1:15" x14ac:dyDescent="0.25">
      <c r="A83" s="5" t="s">
        <v>101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4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102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4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103</v>
      </c>
      <c r="B85">
        <v>5500</v>
      </c>
      <c r="C85">
        <v>5500</v>
      </c>
      <c r="D85">
        <v>1</v>
      </c>
      <c r="E85">
        <v>1</v>
      </c>
      <c r="H85" s="24">
        <v>5500</v>
      </c>
      <c r="M85">
        <v>4500</v>
      </c>
      <c r="O85">
        <v>84</v>
      </c>
    </row>
    <row r="86" spans="1:15" x14ac:dyDescent="0.25">
      <c r="A86" s="3" t="s">
        <v>104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105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106</v>
      </c>
      <c r="B88">
        <v>22000</v>
      </c>
      <c r="C88">
        <v>27500</v>
      </c>
      <c r="D88">
        <v>1.2</v>
      </c>
      <c r="E88">
        <v>1.2</v>
      </c>
      <c r="H88" t="s">
        <v>107</v>
      </c>
      <c r="O88">
        <v>87</v>
      </c>
    </row>
    <row r="89" spans="1:15" x14ac:dyDescent="0.25">
      <c r="A89" t="s">
        <v>108</v>
      </c>
      <c r="B89">
        <v>135</v>
      </c>
      <c r="C89">
        <v>135</v>
      </c>
      <c r="D89">
        <v>1</v>
      </c>
      <c r="E89">
        <v>1</v>
      </c>
      <c r="H89" t="s">
        <v>107</v>
      </c>
      <c r="O89">
        <v>88</v>
      </c>
    </row>
    <row r="90" spans="1:15" x14ac:dyDescent="0.25">
      <c r="A90" t="s">
        <v>109</v>
      </c>
      <c r="B90">
        <v>105000</v>
      </c>
      <c r="C90">
        <v>105000</v>
      </c>
      <c r="D90">
        <v>1</v>
      </c>
      <c r="E90">
        <v>1</v>
      </c>
      <c r="H90" t="s">
        <v>107</v>
      </c>
      <c r="O90">
        <v>89</v>
      </c>
    </row>
    <row r="91" spans="1:15" x14ac:dyDescent="0.25">
      <c r="A91" t="s">
        <v>110</v>
      </c>
      <c r="B91">
        <v>7200</v>
      </c>
      <c r="C91">
        <v>9000</v>
      </c>
      <c r="D91">
        <v>1.2</v>
      </c>
      <c r="E91">
        <v>1.2</v>
      </c>
      <c r="H91" t="s">
        <v>107</v>
      </c>
      <c r="O91">
        <v>90</v>
      </c>
    </row>
    <row r="92" spans="1:15" x14ac:dyDescent="0.25">
      <c r="A92" t="s">
        <v>111</v>
      </c>
      <c r="B92">
        <v>396</v>
      </c>
      <c r="C92">
        <v>360</v>
      </c>
      <c r="D92">
        <v>0.9</v>
      </c>
      <c r="E92">
        <v>0.9</v>
      </c>
      <c r="H92" t="s">
        <v>107</v>
      </c>
      <c r="O92">
        <v>91</v>
      </c>
    </row>
    <row r="93" spans="1:15" x14ac:dyDescent="0.25">
      <c r="A93" s="6" t="s">
        <v>112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113</v>
      </c>
      <c r="B94">
        <v>106000</v>
      </c>
      <c r="C94">
        <v>106000</v>
      </c>
      <c r="D94">
        <v>1</v>
      </c>
      <c r="E94">
        <v>1</v>
      </c>
      <c r="H94" t="s">
        <v>107</v>
      </c>
      <c r="O94">
        <v>93</v>
      </c>
    </row>
    <row r="95" spans="1:15" x14ac:dyDescent="0.25">
      <c r="A95" s="3" t="s">
        <v>114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115</v>
      </c>
      <c r="B96">
        <v>70000</v>
      </c>
      <c r="C96">
        <v>70000</v>
      </c>
      <c r="D96">
        <v>1</v>
      </c>
      <c r="E96">
        <v>1.2</v>
      </c>
      <c r="H96" t="s">
        <v>107</v>
      </c>
      <c r="O96">
        <v>95</v>
      </c>
    </row>
    <row r="97" spans="1:15" x14ac:dyDescent="0.25">
      <c r="A97" t="s">
        <v>116</v>
      </c>
      <c r="B97">
        <v>139300</v>
      </c>
      <c r="C97">
        <v>70000</v>
      </c>
      <c r="D97">
        <v>0.01</v>
      </c>
      <c r="E97">
        <v>0.01</v>
      </c>
      <c r="H97" t="s">
        <v>107</v>
      </c>
      <c r="O97">
        <v>96</v>
      </c>
    </row>
    <row r="98" spans="1:15" x14ac:dyDescent="0.25">
      <c r="A98" t="s">
        <v>117</v>
      </c>
      <c r="B98">
        <v>112500</v>
      </c>
      <c r="C98">
        <v>75000</v>
      </c>
      <c r="D98">
        <v>0.5</v>
      </c>
      <c r="E98">
        <v>0.5</v>
      </c>
      <c r="H98" t="s">
        <v>107</v>
      </c>
      <c r="O98">
        <v>97</v>
      </c>
    </row>
    <row r="99" spans="1:15" x14ac:dyDescent="0.25">
      <c r="A99" t="s">
        <v>118</v>
      </c>
      <c r="B99">
        <v>112500</v>
      </c>
      <c r="C99">
        <v>75000</v>
      </c>
      <c r="D99">
        <v>0.5</v>
      </c>
      <c r="E99">
        <v>0.5</v>
      </c>
      <c r="H99" t="s">
        <v>107</v>
      </c>
      <c r="O99">
        <v>98</v>
      </c>
    </row>
    <row r="100" spans="1:15" x14ac:dyDescent="0.25">
      <c r="A100" t="s">
        <v>119</v>
      </c>
      <c r="B100">
        <v>112500</v>
      </c>
      <c r="C100">
        <v>75000</v>
      </c>
      <c r="D100">
        <v>0.5</v>
      </c>
      <c r="E100">
        <v>0.5</v>
      </c>
      <c r="H100" t="s">
        <v>107</v>
      </c>
      <c r="O100">
        <v>99</v>
      </c>
    </row>
    <row r="101" spans="1:15" x14ac:dyDescent="0.25">
      <c r="A101" t="s">
        <v>120</v>
      </c>
      <c r="B101">
        <v>112500</v>
      </c>
      <c r="C101">
        <v>75000</v>
      </c>
      <c r="D101">
        <v>0.5</v>
      </c>
      <c r="E101">
        <v>0.5</v>
      </c>
      <c r="H101" t="s">
        <v>107</v>
      </c>
      <c r="O101">
        <v>100</v>
      </c>
    </row>
    <row r="102" spans="1:15" x14ac:dyDescent="0.25">
      <c r="A102" t="s">
        <v>121</v>
      </c>
      <c r="B102">
        <v>112500</v>
      </c>
      <c r="C102">
        <v>75000</v>
      </c>
      <c r="D102">
        <v>0.5</v>
      </c>
      <c r="E102">
        <v>0.5</v>
      </c>
      <c r="H102" t="s">
        <v>107</v>
      </c>
      <c r="O102">
        <v>101</v>
      </c>
    </row>
    <row r="103" spans="1:15" x14ac:dyDescent="0.25">
      <c r="A103" t="s">
        <v>122</v>
      </c>
      <c r="B103">
        <v>112500</v>
      </c>
      <c r="C103">
        <v>75000</v>
      </c>
      <c r="D103">
        <v>0.5</v>
      </c>
      <c r="E103">
        <v>0.5</v>
      </c>
      <c r="H103" t="s">
        <v>107</v>
      </c>
      <c r="O103">
        <v>102</v>
      </c>
    </row>
    <row r="104" spans="1:15" x14ac:dyDescent="0.25">
      <c r="A104" t="s">
        <v>123</v>
      </c>
      <c r="B104">
        <v>112500</v>
      </c>
      <c r="C104">
        <v>75000</v>
      </c>
      <c r="D104">
        <v>0.5</v>
      </c>
      <c r="E104">
        <v>0.5</v>
      </c>
      <c r="H104" t="s">
        <v>107</v>
      </c>
      <c r="O104">
        <v>103</v>
      </c>
    </row>
    <row r="105" spans="1:15" x14ac:dyDescent="0.25">
      <c r="A105" t="s">
        <v>124</v>
      </c>
      <c r="B105">
        <v>112500</v>
      </c>
      <c r="C105">
        <v>75000</v>
      </c>
      <c r="D105">
        <v>0.5</v>
      </c>
      <c r="E105">
        <v>0.5</v>
      </c>
      <c r="H105" t="s">
        <v>107</v>
      </c>
      <c r="O105">
        <v>104</v>
      </c>
    </row>
    <row r="106" spans="1:15" x14ac:dyDescent="0.25">
      <c r="A106" t="s">
        <v>125</v>
      </c>
      <c r="B106">
        <v>14400</v>
      </c>
      <c r="C106">
        <v>18000</v>
      </c>
      <c r="D106">
        <v>1.2</v>
      </c>
      <c r="E106">
        <v>1.2</v>
      </c>
      <c r="H106" t="s">
        <v>107</v>
      </c>
      <c r="O106">
        <v>105</v>
      </c>
    </row>
    <row r="107" spans="1:15" x14ac:dyDescent="0.25">
      <c r="A107" t="s">
        <v>126</v>
      </c>
      <c r="B107">
        <v>450000</v>
      </c>
      <c r="C107">
        <v>450000</v>
      </c>
      <c r="D107">
        <v>1</v>
      </c>
      <c r="E107">
        <v>1</v>
      </c>
      <c r="H107" t="s">
        <v>107</v>
      </c>
      <c r="O107">
        <v>106</v>
      </c>
    </row>
    <row r="108" spans="1:15" x14ac:dyDescent="0.25">
      <c r="A108" t="s">
        <v>127</v>
      </c>
      <c r="B108">
        <v>1700</v>
      </c>
      <c r="C108">
        <v>1700</v>
      </c>
      <c r="D108">
        <v>1</v>
      </c>
      <c r="E108">
        <v>1</v>
      </c>
      <c r="H108" t="s">
        <v>107</v>
      </c>
      <c r="O108">
        <v>107</v>
      </c>
    </row>
    <row r="109" spans="1:15" x14ac:dyDescent="0.25">
      <c r="A109" t="s">
        <v>128</v>
      </c>
      <c r="B109">
        <v>240000</v>
      </c>
      <c r="C109">
        <v>240000</v>
      </c>
      <c r="D109">
        <v>1</v>
      </c>
      <c r="E109">
        <v>1</v>
      </c>
      <c r="H109" t="s">
        <v>107</v>
      </c>
      <c r="O109">
        <v>108</v>
      </c>
    </row>
    <row r="110" spans="1:15" x14ac:dyDescent="0.25">
      <c r="A110" t="s">
        <v>129</v>
      </c>
      <c r="B110">
        <v>90</v>
      </c>
      <c r="C110">
        <v>90</v>
      </c>
      <c r="D110">
        <v>1</v>
      </c>
      <c r="E110">
        <v>1</v>
      </c>
      <c r="H110" t="s">
        <v>107</v>
      </c>
      <c r="O110">
        <v>109</v>
      </c>
    </row>
    <row r="111" spans="1:15" x14ac:dyDescent="0.25">
      <c r="A111" t="s">
        <v>130</v>
      </c>
      <c r="B111">
        <v>20800</v>
      </c>
      <c r="C111">
        <v>26000</v>
      </c>
      <c r="D111">
        <v>1.2</v>
      </c>
      <c r="E111">
        <v>1.2</v>
      </c>
      <c r="H111" t="s">
        <v>107</v>
      </c>
      <c r="O111">
        <v>110</v>
      </c>
    </row>
    <row r="112" spans="1:15" x14ac:dyDescent="0.25">
      <c r="A112" t="s">
        <v>131</v>
      </c>
      <c r="B112">
        <v>900</v>
      </c>
      <c r="C112">
        <v>900</v>
      </c>
      <c r="D112">
        <v>1</v>
      </c>
      <c r="E112">
        <v>1</v>
      </c>
      <c r="H112" t="s">
        <v>107</v>
      </c>
      <c r="O112">
        <v>111</v>
      </c>
    </row>
    <row r="113" spans="1:15" x14ac:dyDescent="0.25">
      <c r="A113" t="s">
        <v>132</v>
      </c>
      <c r="B113">
        <v>1080</v>
      </c>
      <c r="C113">
        <v>900</v>
      </c>
      <c r="D113">
        <v>0.8</v>
      </c>
      <c r="E113">
        <v>0.8</v>
      </c>
      <c r="H113" t="s">
        <v>107</v>
      </c>
      <c r="O113">
        <v>112</v>
      </c>
    </row>
    <row r="114" spans="1:15" x14ac:dyDescent="0.25">
      <c r="A114" t="s">
        <v>133</v>
      </c>
      <c r="B114">
        <v>65000</v>
      </c>
      <c r="C114">
        <v>65000</v>
      </c>
      <c r="D114">
        <v>1</v>
      </c>
      <c r="E114">
        <v>1</v>
      </c>
      <c r="H114" t="s">
        <v>107</v>
      </c>
      <c r="O114">
        <v>113</v>
      </c>
    </row>
    <row r="115" spans="1:15" x14ac:dyDescent="0.25">
      <c r="A115" t="s">
        <v>134</v>
      </c>
      <c r="B115">
        <v>322000</v>
      </c>
      <c r="C115">
        <v>280000</v>
      </c>
      <c r="D115">
        <v>0.85</v>
      </c>
      <c r="E115">
        <v>0.85</v>
      </c>
      <c r="H115" t="s">
        <v>107</v>
      </c>
      <c r="O115">
        <v>114</v>
      </c>
    </row>
    <row r="116" spans="1:15" x14ac:dyDescent="0.25">
      <c r="A116" t="s">
        <v>135</v>
      </c>
      <c r="B116">
        <v>1100</v>
      </c>
      <c r="C116">
        <v>1100</v>
      </c>
      <c r="D116">
        <v>1</v>
      </c>
      <c r="E116">
        <v>1</v>
      </c>
      <c r="H116" t="s">
        <v>107</v>
      </c>
      <c r="O116">
        <v>115</v>
      </c>
    </row>
    <row r="117" spans="1:15" x14ac:dyDescent="0.25">
      <c r="A117" t="s">
        <v>136</v>
      </c>
      <c r="B117">
        <v>400</v>
      </c>
      <c r="C117">
        <v>400</v>
      </c>
      <c r="D117">
        <v>1</v>
      </c>
      <c r="E117">
        <v>1</v>
      </c>
      <c r="H117" t="s">
        <v>107</v>
      </c>
      <c r="O117">
        <v>116</v>
      </c>
    </row>
    <row r="118" spans="1:15" x14ac:dyDescent="0.25">
      <c r="A118" t="s">
        <v>137</v>
      </c>
      <c r="B118">
        <v>400</v>
      </c>
      <c r="C118">
        <v>400</v>
      </c>
      <c r="D118">
        <v>1</v>
      </c>
      <c r="E118">
        <v>1</v>
      </c>
      <c r="H118" t="s">
        <v>107</v>
      </c>
      <c r="O118">
        <v>117</v>
      </c>
    </row>
    <row r="119" spans="1:15" x14ac:dyDescent="0.25">
      <c r="A119" t="s">
        <v>138</v>
      </c>
      <c r="B119">
        <v>1440</v>
      </c>
      <c r="C119">
        <v>1200</v>
      </c>
      <c r="D119">
        <v>0.8</v>
      </c>
      <c r="E119">
        <v>0.8</v>
      </c>
      <c r="H119" t="s">
        <v>107</v>
      </c>
      <c r="O119">
        <v>118</v>
      </c>
    </row>
    <row r="120" spans="1:15" x14ac:dyDescent="0.25">
      <c r="A120" t="s">
        <v>139</v>
      </c>
      <c r="B120">
        <v>45000</v>
      </c>
      <c r="C120">
        <v>45000</v>
      </c>
      <c r="D120">
        <v>1</v>
      </c>
      <c r="E120">
        <v>1</v>
      </c>
      <c r="H120" t="s">
        <v>107</v>
      </c>
      <c r="O120">
        <v>119</v>
      </c>
    </row>
    <row r="121" spans="1:15" x14ac:dyDescent="0.25">
      <c r="A121" t="s">
        <v>140</v>
      </c>
      <c r="B121">
        <v>45000</v>
      </c>
      <c r="C121">
        <v>45000</v>
      </c>
      <c r="D121">
        <v>1</v>
      </c>
      <c r="E121">
        <v>1</v>
      </c>
      <c r="H121" t="s">
        <v>107</v>
      </c>
      <c r="O121">
        <v>120</v>
      </c>
    </row>
    <row r="122" spans="1:15" x14ac:dyDescent="0.25">
      <c r="A122" t="s">
        <v>141</v>
      </c>
      <c r="B122">
        <v>45000</v>
      </c>
      <c r="C122">
        <v>45000</v>
      </c>
      <c r="D122">
        <v>1</v>
      </c>
      <c r="E122">
        <v>1</v>
      </c>
      <c r="H122" t="s">
        <v>107</v>
      </c>
      <c r="O122">
        <v>121</v>
      </c>
    </row>
    <row r="123" spans="1:15" x14ac:dyDescent="0.25">
      <c r="A123" t="s">
        <v>142</v>
      </c>
      <c r="B123">
        <v>45000</v>
      </c>
      <c r="C123">
        <v>45000</v>
      </c>
      <c r="D123">
        <v>1</v>
      </c>
      <c r="E123">
        <v>1</v>
      </c>
      <c r="H123" t="s">
        <v>107</v>
      </c>
      <c r="O123">
        <v>122</v>
      </c>
    </row>
    <row r="124" spans="1:15" x14ac:dyDescent="0.25">
      <c r="A124" t="s">
        <v>143</v>
      </c>
      <c r="B124">
        <v>45000</v>
      </c>
      <c r="C124">
        <v>45000</v>
      </c>
      <c r="D124">
        <v>1</v>
      </c>
      <c r="E124">
        <v>1</v>
      </c>
      <c r="H124" t="s">
        <v>107</v>
      </c>
      <c r="O124">
        <v>123</v>
      </c>
    </row>
    <row r="125" spans="1:15" x14ac:dyDescent="0.25">
      <c r="A125" t="s">
        <v>144</v>
      </c>
      <c r="B125">
        <v>45000</v>
      </c>
      <c r="C125">
        <v>45000</v>
      </c>
      <c r="D125">
        <v>1</v>
      </c>
      <c r="E125">
        <v>1</v>
      </c>
      <c r="H125" t="s">
        <v>107</v>
      </c>
      <c r="O125">
        <v>124</v>
      </c>
    </row>
    <row r="126" spans="1:15" x14ac:dyDescent="0.25">
      <c r="A126" t="s">
        <v>145</v>
      </c>
      <c r="B126">
        <v>220000</v>
      </c>
      <c r="C126">
        <v>220000</v>
      </c>
      <c r="D126">
        <v>1</v>
      </c>
      <c r="E126">
        <v>1</v>
      </c>
      <c r="H126" t="s">
        <v>107</v>
      </c>
      <c r="O126">
        <v>125</v>
      </c>
    </row>
    <row r="127" spans="1:15" x14ac:dyDescent="0.25">
      <c r="A127" t="s">
        <v>146</v>
      </c>
      <c r="B127">
        <v>6000</v>
      </c>
      <c r="C127">
        <v>6000</v>
      </c>
      <c r="D127">
        <v>1</v>
      </c>
      <c r="E127">
        <v>1</v>
      </c>
      <c r="H127" t="s">
        <v>107</v>
      </c>
      <c r="O127">
        <v>126</v>
      </c>
    </row>
    <row r="128" spans="1:15" x14ac:dyDescent="0.25">
      <c r="A128" t="s">
        <v>147</v>
      </c>
      <c r="B128">
        <v>27500</v>
      </c>
      <c r="C128">
        <v>25000</v>
      </c>
      <c r="D128">
        <v>0.9</v>
      </c>
      <c r="E128">
        <v>1</v>
      </c>
      <c r="H128" t="s">
        <v>107</v>
      </c>
      <c r="O128">
        <v>127</v>
      </c>
    </row>
    <row r="129" spans="1:15" x14ac:dyDescent="0.25">
      <c r="A129" t="s">
        <v>148</v>
      </c>
      <c r="B129">
        <v>1000</v>
      </c>
      <c r="C129">
        <v>1000</v>
      </c>
      <c r="D129">
        <v>1</v>
      </c>
      <c r="E129">
        <v>1</v>
      </c>
      <c r="H129" t="s">
        <v>107</v>
      </c>
      <c r="O129">
        <v>128</v>
      </c>
    </row>
    <row r="130" spans="1:15" x14ac:dyDescent="0.25">
      <c r="A130" t="s">
        <v>149</v>
      </c>
      <c r="B130">
        <v>60</v>
      </c>
      <c r="C130">
        <v>60</v>
      </c>
      <c r="D130">
        <v>1</v>
      </c>
      <c r="E130">
        <v>1</v>
      </c>
      <c r="H130" t="s">
        <v>107</v>
      </c>
      <c r="O130">
        <v>129</v>
      </c>
    </row>
    <row r="131" spans="1:15" x14ac:dyDescent="0.25">
      <c r="A131" t="s">
        <v>151</v>
      </c>
      <c r="B131">
        <v>7000</v>
      </c>
      <c r="C131">
        <v>7000</v>
      </c>
      <c r="D131">
        <v>1</v>
      </c>
      <c r="E131">
        <v>1</v>
      </c>
      <c r="H131" s="24">
        <v>7000</v>
      </c>
      <c r="M131">
        <v>14000</v>
      </c>
      <c r="N131" s="17" t="s">
        <v>193</v>
      </c>
      <c r="O131">
        <v>130</v>
      </c>
    </row>
    <row r="132" spans="1:15" x14ac:dyDescent="0.25">
      <c r="A132" t="s">
        <v>152</v>
      </c>
      <c r="B132">
        <v>20800</v>
      </c>
      <c r="C132">
        <v>26000</v>
      </c>
      <c r="D132">
        <v>1.2</v>
      </c>
      <c r="E132">
        <v>1.2</v>
      </c>
      <c r="H132" t="s">
        <v>107</v>
      </c>
      <c r="O132">
        <v>131</v>
      </c>
    </row>
    <row r="133" spans="1:15" x14ac:dyDescent="0.25">
      <c r="A133" t="s">
        <v>153</v>
      </c>
      <c r="B133">
        <v>50</v>
      </c>
      <c r="C133">
        <v>50</v>
      </c>
      <c r="D133">
        <v>1</v>
      </c>
      <c r="E133">
        <v>1</v>
      </c>
      <c r="H133" t="s">
        <v>107</v>
      </c>
      <c r="O133">
        <v>132</v>
      </c>
    </row>
    <row r="134" spans="1:15" x14ac:dyDescent="0.25">
      <c r="A134" s="3" t="s">
        <v>154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155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156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157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158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159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160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161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162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163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164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165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166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167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168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169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170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171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172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173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174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175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176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177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178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179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180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181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182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12</v>
      </c>
      <c r="B1" s="9" t="s">
        <v>194</v>
      </c>
      <c r="C1" s="18" t="s">
        <v>15</v>
      </c>
      <c r="D1" s="8" t="s">
        <v>195</v>
      </c>
      <c r="E1" s="19" t="s">
        <v>15</v>
      </c>
      <c r="F1" s="26" t="s">
        <v>196</v>
      </c>
      <c r="G1" s="27" t="s">
        <v>15</v>
      </c>
      <c r="H1" t="s">
        <v>18</v>
      </c>
      <c r="I1" t="s">
        <v>19</v>
      </c>
    </row>
    <row r="2" spans="1:9" x14ac:dyDescent="0.25">
      <c r="A2" s="5" t="s">
        <v>20</v>
      </c>
      <c r="B2">
        <v>625</v>
      </c>
      <c r="H2">
        <v>1</v>
      </c>
    </row>
    <row r="3" spans="1:9" x14ac:dyDescent="0.25">
      <c r="A3" t="s">
        <v>21</v>
      </c>
      <c r="B3">
        <v>500</v>
      </c>
      <c r="H3">
        <v>2</v>
      </c>
    </row>
    <row r="4" spans="1:9" x14ac:dyDescent="0.25">
      <c r="A4" s="3" t="s">
        <v>22</v>
      </c>
      <c r="B4">
        <v>700</v>
      </c>
      <c r="H4">
        <v>3</v>
      </c>
    </row>
    <row r="5" spans="1:9" x14ac:dyDescent="0.25">
      <c r="A5" s="6" t="s">
        <v>23</v>
      </c>
      <c r="B5">
        <v>550</v>
      </c>
      <c r="H5">
        <v>4</v>
      </c>
    </row>
    <row r="6" spans="1:9" x14ac:dyDescent="0.25">
      <c r="A6" t="s">
        <v>24</v>
      </c>
      <c r="B6">
        <v>575</v>
      </c>
      <c r="H6">
        <v>5</v>
      </c>
    </row>
    <row r="7" spans="1:9" x14ac:dyDescent="0.25">
      <c r="A7" s="7" t="s">
        <v>25</v>
      </c>
      <c r="B7">
        <v>4000</v>
      </c>
      <c r="H7">
        <v>6</v>
      </c>
    </row>
    <row r="8" spans="1:9" x14ac:dyDescent="0.25">
      <c r="A8" s="7" t="s">
        <v>26</v>
      </c>
      <c r="B8">
        <v>2800</v>
      </c>
      <c r="H8">
        <v>7</v>
      </c>
    </row>
    <row r="9" spans="1:9" x14ac:dyDescent="0.25">
      <c r="A9" s="3" t="s">
        <v>27</v>
      </c>
      <c r="B9">
        <v>1250</v>
      </c>
      <c r="H9">
        <v>8</v>
      </c>
    </row>
    <row r="10" spans="1:9" x14ac:dyDescent="0.25">
      <c r="A10" s="7" t="s">
        <v>28</v>
      </c>
      <c r="B10">
        <v>2000</v>
      </c>
      <c r="H10">
        <v>9</v>
      </c>
    </row>
    <row r="11" spans="1:9" x14ac:dyDescent="0.25">
      <c r="A11" t="s">
        <v>29</v>
      </c>
      <c r="B11">
        <v>1500</v>
      </c>
      <c r="H11">
        <v>10</v>
      </c>
    </row>
    <row r="12" spans="1:9" x14ac:dyDescent="0.25">
      <c r="A12" t="s">
        <v>30</v>
      </c>
      <c r="B12">
        <v>700</v>
      </c>
      <c r="H12">
        <v>11</v>
      </c>
    </row>
    <row r="13" spans="1:9" x14ac:dyDescent="0.25">
      <c r="A13" t="s">
        <v>31</v>
      </c>
      <c r="B13">
        <v>700</v>
      </c>
      <c r="H13">
        <v>12</v>
      </c>
    </row>
    <row r="14" spans="1:9" x14ac:dyDescent="0.25">
      <c r="A14" t="s">
        <v>32</v>
      </c>
      <c r="B14">
        <v>700</v>
      </c>
      <c r="H14">
        <v>13</v>
      </c>
    </row>
    <row r="15" spans="1:9" x14ac:dyDescent="0.25">
      <c r="A15" t="s">
        <v>33</v>
      </c>
      <c r="B15">
        <v>600</v>
      </c>
      <c r="H15">
        <v>14</v>
      </c>
    </row>
    <row r="16" spans="1:9" x14ac:dyDescent="0.25">
      <c r="A16" t="s">
        <v>34</v>
      </c>
      <c r="B16">
        <v>300</v>
      </c>
      <c r="H16">
        <v>15</v>
      </c>
    </row>
    <row r="17" spans="1:8" x14ac:dyDescent="0.25">
      <c r="A17" t="s">
        <v>35</v>
      </c>
      <c r="H17">
        <v>16</v>
      </c>
    </row>
    <row r="18" spans="1:8" x14ac:dyDescent="0.25">
      <c r="A18" s="6" t="s">
        <v>36</v>
      </c>
      <c r="B18">
        <v>450</v>
      </c>
      <c r="H18">
        <v>17</v>
      </c>
    </row>
    <row r="19" spans="1:8" x14ac:dyDescent="0.25">
      <c r="A19" s="3" t="s">
        <v>37</v>
      </c>
      <c r="B19">
        <v>700</v>
      </c>
      <c r="H19">
        <v>18</v>
      </c>
    </row>
    <row r="20" spans="1:8" x14ac:dyDescent="0.25">
      <c r="A20" t="s">
        <v>38</v>
      </c>
      <c r="B20">
        <v>300</v>
      </c>
      <c r="H20">
        <v>19</v>
      </c>
    </row>
    <row r="21" spans="1:8" x14ac:dyDescent="0.25">
      <c r="A21" s="3" t="s">
        <v>39</v>
      </c>
      <c r="B21">
        <v>700</v>
      </c>
      <c r="H21">
        <v>20</v>
      </c>
    </row>
    <row r="22" spans="1:8" x14ac:dyDescent="0.25">
      <c r="A22" t="s">
        <v>40</v>
      </c>
      <c r="B22">
        <v>700</v>
      </c>
      <c r="H22">
        <v>21</v>
      </c>
    </row>
    <row r="23" spans="1:8" x14ac:dyDescent="0.25">
      <c r="A23" s="5" t="s">
        <v>41</v>
      </c>
      <c r="B23">
        <v>800</v>
      </c>
      <c r="H23">
        <v>22</v>
      </c>
    </row>
    <row r="24" spans="1:8" x14ac:dyDescent="0.25">
      <c r="A24" s="7" t="s">
        <v>42</v>
      </c>
      <c r="B24">
        <v>8000</v>
      </c>
      <c r="H24">
        <v>23</v>
      </c>
    </row>
    <row r="25" spans="1:8" x14ac:dyDescent="0.25">
      <c r="A25" t="s">
        <v>43</v>
      </c>
      <c r="B25">
        <v>100</v>
      </c>
      <c r="H25">
        <v>24</v>
      </c>
    </row>
    <row r="26" spans="1:8" x14ac:dyDescent="0.25">
      <c r="A26" t="s">
        <v>44</v>
      </c>
      <c r="B26">
        <v>150</v>
      </c>
      <c r="H26">
        <v>25</v>
      </c>
    </row>
    <row r="27" spans="1:8" x14ac:dyDescent="0.25">
      <c r="A27" s="5" t="s">
        <v>45</v>
      </c>
      <c r="B27">
        <v>625</v>
      </c>
      <c r="H27">
        <v>26</v>
      </c>
    </row>
    <row r="28" spans="1:8" x14ac:dyDescent="0.25">
      <c r="A28" t="s">
        <v>46</v>
      </c>
      <c r="B28">
        <v>400</v>
      </c>
      <c r="H28">
        <v>27</v>
      </c>
    </row>
    <row r="29" spans="1:8" x14ac:dyDescent="0.25">
      <c r="A29" t="s">
        <v>47</v>
      </c>
      <c r="B29">
        <v>800</v>
      </c>
      <c r="H29">
        <v>28</v>
      </c>
    </row>
    <row r="30" spans="1:8" x14ac:dyDescent="0.25">
      <c r="A30" s="6" t="s">
        <v>48</v>
      </c>
      <c r="B30">
        <v>300</v>
      </c>
      <c r="H30">
        <v>29</v>
      </c>
    </row>
    <row r="31" spans="1:8" x14ac:dyDescent="0.25">
      <c r="A31" s="7" t="s">
        <v>49</v>
      </c>
      <c r="B31">
        <v>3500</v>
      </c>
      <c r="H31">
        <v>30</v>
      </c>
    </row>
    <row r="32" spans="1:8" x14ac:dyDescent="0.25">
      <c r="A32" t="s">
        <v>50</v>
      </c>
      <c r="B32">
        <v>3200</v>
      </c>
      <c r="H32">
        <v>31</v>
      </c>
    </row>
    <row r="33" spans="1:8" x14ac:dyDescent="0.25">
      <c r="A33" t="s">
        <v>51</v>
      </c>
      <c r="B33">
        <v>3200</v>
      </c>
      <c r="H33">
        <v>32</v>
      </c>
    </row>
    <row r="34" spans="1:8" x14ac:dyDescent="0.25">
      <c r="A34" t="s">
        <v>52</v>
      </c>
      <c r="B34">
        <v>150</v>
      </c>
      <c r="H34">
        <v>33</v>
      </c>
    </row>
    <row r="35" spans="1:8" x14ac:dyDescent="0.25">
      <c r="A35" s="3" t="s">
        <v>53</v>
      </c>
      <c r="B35">
        <v>700</v>
      </c>
      <c r="H35">
        <v>34</v>
      </c>
    </row>
    <row r="36" spans="1:8" x14ac:dyDescent="0.25">
      <c r="A36" t="s">
        <v>54</v>
      </c>
      <c r="B36">
        <v>270</v>
      </c>
      <c r="H36">
        <v>35</v>
      </c>
    </row>
    <row r="37" spans="1:8" x14ac:dyDescent="0.25">
      <c r="A37" s="3" t="s">
        <v>55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56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57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58</v>
      </c>
      <c r="B40">
        <v>130</v>
      </c>
      <c r="C40" s="17">
        <f>B40/$B$65</f>
        <v>1.3</v>
      </c>
      <c r="D40" s="24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59</v>
      </c>
      <c r="B41">
        <v>800</v>
      </c>
      <c r="D41" s="24">
        <v>800</v>
      </c>
      <c r="F41">
        <v>500</v>
      </c>
      <c r="H41">
        <v>40</v>
      </c>
    </row>
    <row r="42" spans="1:8" x14ac:dyDescent="0.25">
      <c r="A42" t="s">
        <v>60</v>
      </c>
      <c r="H42">
        <v>41</v>
      </c>
    </row>
    <row r="43" spans="1:8" x14ac:dyDescent="0.25">
      <c r="A43" t="s">
        <v>61</v>
      </c>
      <c r="H43">
        <v>42</v>
      </c>
    </row>
    <row r="44" spans="1:8" x14ac:dyDescent="0.25">
      <c r="A44" s="6" t="s">
        <v>62</v>
      </c>
      <c r="B44">
        <v>120</v>
      </c>
      <c r="C44" s="17">
        <f>B44/$B$65</f>
        <v>1.2</v>
      </c>
      <c r="D44" s="24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63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64</v>
      </c>
      <c r="B46">
        <v>1</v>
      </c>
      <c r="H46">
        <v>45</v>
      </c>
    </row>
    <row r="47" spans="1:8" x14ac:dyDescent="0.25">
      <c r="A47" t="s">
        <v>65</v>
      </c>
      <c r="B47">
        <v>1</v>
      </c>
      <c r="H47">
        <v>46</v>
      </c>
    </row>
    <row r="48" spans="1:8" x14ac:dyDescent="0.25">
      <c r="A48" t="s">
        <v>66</v>
      </c>
      <c r="B48">
        <v>1</v>
      </c>
      <c r="H48">
        <v>47</v>
      </c>
    </row>
    <row r="49" spans="1:8" x14ac:dyDescent="0.25">
      <c r="A49" t="s">
        <v>67</v>
      </c>
      <c r="B49">
        <v>1</v>
      </c>
      <c r="H49">
        <v>48</v>
      </c>
    </row>
    <row r="50" spans="1:8" x14ac:dyDescent="0.25">
      <c r="A50" t="s">
        <v>68</v>
      </c>
      <c r="B50">
        <v>1</v>
      </c>
      <c r="H50">
        <v>49</v>
      </c>
    </row>
    <row r="51" spans="1:8" x14ac:dyDescent="0.25">
      <c r="A51" t="s">
        <v>69</v>
      </c>
      <c r="B51">
        <v>1</v>
      </c>
      <c r="H51">
        <v>50</v>
      </c>
    </row>
    <row r="52" spans="1:8" x14ac:dyDescent="0.25">
      <c r="A52" t="s">
        <v>70</v>
      </c>
      <c r="B52">
        <v>1</v>
      </c>
      <c r="H52">
        <v>51</v>
      </c>
    </row>
    <row r="53" spans="1:8" x14ac:dyDescent="0.25">
      <c r="A53" t="s">
        <v>71</v>
      </c>
      <c r="B53">
        <v>1</v>
      </c>
      <c r="H53">
        <v>52</v>
      </c>
    </row>
    <row r="54" spans="1:8" x14ac:dyDescent="0.25">
      <c r="A54" t="s">
        <v>72</v>
      </c>
      <c r="B54">
        <v>1</v>
      </c>
      <c r="H54">
        <v>53</v>
      </c>
    </row>
    <row r="55" spans="1:8" x14ac:dyDescent="0.25">
      <c r="A55" t="s">
        <v>73</v>
      </c>
      <c r="B55">
        <v>1</v>
      </c>
      <c r="H55">
        <v>54</v>
      </c>
    </row>
    <row r="56" spans="1:8" x14ac:dyDescent="0.25">
      <c r="A56" t="s">
        <v>74</v>
      </c>
      <c r="B56">
        <v>1</v>
      </c>
      <c r="H56">
        <v>55</v>
      </c>
    </row>
    <row r="57" spans="1:8" x14ac:dyDescent="0.25">
      <c r="A57" t="s">
        <v>75</v>
      </c>
      <c r="B57">
        <v>1</v>
      </c>
      <c r="H57">
        <v>56</v>
      </c>
    </row>
    <row r="58" spans="1:8" x14ac:dyDescent="0.25">
      <c r="A58" t="s">
        <v>76</v>
      </c>
      <c r="B58">
        <v>1</v>
      </c>
      <c r="H58">
        <v>57</v>
      </c>
    </row>
    <row r="59" spans="1:8" x14ac:dyDescent="0.25">
      <c r="A59" t="s">
        <v>77</v>
      </c>
      <c r="B59">
        <v>1</v>
      </c>
      <c r="H59">
        <v>58</v>
      </c>
    </row>
    <row r="60" spans="1:8" x14ac:dyDescent="0.25">
      <c r="A60" s="3" t="s">
        <v>78</v>
      </c>
      <c r="B60">
        <v>900</v>
      </c>
      <c r="C60" s="17">
        <f>B60/$B$66</f>
        <v>1</v>
      </c>
      <c r="D60" s="24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79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80</v>
      </c>
      <c r="H62">
        <v>61</v>
      </c>
    </row>
    <row r="63" spans="1:8" x14ac:dyDescent="0.25">
      <c r="A63" s="5" t="s">
        <v>81</v>
      </c>
      <c r="B63">
        <v>240</v>
      </c>
      <c r="C63" s="17">
        <f>B63/$B$63</f>
        <v>1</v>
      </c>
      <c r="D63" s="24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82</v>
      </c>
      <c r="B64">
        <v>4500</v>
      </c>
      <c r="C64" s="17">
        <f>B64/$B$45</f>
        <v>1.8</v>
      </c>
      <c r="D64" s="24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83</v>
      </c>
      <c r="B65">
        <v>100</v>
      </c>
      <c r="C65" s="17">
        <f>B65/$B$65</f>
        <v>1</v>
      </c>
      <c r="D65" s="24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84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85</v>
      </c>
      <c r="B67">
        <v>225</v>
      </c>
      <c r="C67" s="17">
        <f t="shared" ref="C67:C68" si="0">B67/$B$63</f>
        <v>0.9375</v>
      </c>
      <c r="D67" s="24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86</v>
      </c>
      <c r="B68">
        <v>275</v>
      </c>
      <c r="C68" s="17">
        <f t="shared" si="0"/>
        <v>1.1458333333333333</v>
      </c>
      <c r="D68" s="24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87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88</v>
      </c>
      <c r="B70">
        <v>8000</v>
      </c>
      <c r="D70" s="24">
        <v>8000</v>
      </c>
      <c r="F70">
        <v>8000</v>
      </c>
      <c r="H70">
        <v>69</v>
      </c>
    </row>
    <row r="71" spans="1:8" x14ac:dyDescent="0.25">
      <c r="A71" s="5" t="s">
        <v>89</v>
      </c>
      <c r="B71">
        <v>235</v>
      </c>
      <c r="C71" s="17">
        <f>B71/$B$63</f>
        <v>0.97916666666666663</v>
      </c>
      <c r="D71" s="24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90</v>
      </c>
      <c r="B72">
        <v>100</v>
      </c>
      <c r="D72" s="24">
        <v>100</v>
      </c>
      <c r="F72">
        <v>30</v>
      </c>
      <c r="H72">
        <v>71</v>
      </c>
    </row>
    <row r="73" spans="1:8" x14ac:dyDescent="0.25">
      <c r="A73" t="s">
        <v>91</v>
      </c>
      <c r="B73">
        <v>150</v>
      </c>
      <c r="D73" s="24">
        <v>150</v>
      </c>
      <c r="F73">
        <v>50</v>
      </c>
      <c r="H73">
        <v>72</v>
      </c>
    </row>
    <row r="74" spans="1:8" x14ac:dyDescent="0.25">
      <c r="A74" s="5" t="s">
        <v>92</v>
      </c>
      <c r="B74">
        <v>175</v>
      </c>
      <c r="C74" s="17">
        <f>B74/$B$63</f>
        <v>0.72916666666666663</v>
      </c>
      <c r="D74" s="24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93</v>
      </c>
      <c r="B75">
        <v>600</v>
      </c>
      <c r="D75" s="24">
        <v>600</v>
      </c>
      <c r="F75">
        <v>700</v>
      </c>
      <c r="H75">
        <v>74</v>
      </c>
    </row>
    <row r="76" spans="1:8" x14ac:dyDescent="0.25">
      <c r="A76" t="s">
        <v>94</v>
      </c>
      <c r="B76">
        <v>600</v>
      </c>
      <c r="H76">
        <v>75</v>
      </c>
    </row>
    <row r="77" spans="1:8" x14ac:dyDescent="0.25">
      <c r="A77" t="s">
        <v>95</v>
      </c>
      <c r="B77">
        <v>600</v>
      </c>
      <c r="H77">
        <v>76</v>
      </c>
    </row>
    <row r="78" spans="1:8" x14ac:dyDescent="0.25">
      <c r="A78" t="s">
        <v>96</v>
      </c>
      <c r="B78">
        <v>600</v>
      </c>
      <c r="H78">
        <v>77</v>
      </c>
    </row>
    <row r="79" spans="1:8" x14ac:dyDescent="0.25">
      <c r="A79" t="s">
        <v>97</v>
      </c>
      <c r="B79">
        <v>600</v>
      </c>
      <c r="H79">
        <v>78</v>
      </c>
    </row>
    <row r="80" spans="1:8" x14ac:dyDescent="0.25">
      <c r="A80" t="s">
        <v>98</v>
      </c>
      <c r="B80">
        <v>600</v>
      </c>
      <c r="H80">
        <v>79</v>
      </c>
    </row>
    <row r="81" spans="1:8" x14ac:dyDescent="0.25">
      <c r="A81" t="s">
        <v>99</v>
      </c>
      <c r="B81">
        <v>600</v>
      </c>
      <c r="D81" s="24">
        <v>600</v>
      </c>
      <c r="F81">
        <v>650</v>
      </c>
      <c r="H81">
        <v>80</v>
      </c>
    </row>
    <row r="82" spans="1:8" x14ac:dyDescent="0.25">
      <c r="A82" t="s">
        <v>100</v>
      </c>
      <c r="B82">
        <v>900</v>
      </c>
      <c r="D82" s="24">
        <v>900</v>
      </c>
      <c r="F82">
        <v>680</v>
      </c>
      <c r="H82">
        <v>81</v>
      </c>
    </row>
    <row r="83" spans="1:8" x14ac:dyDescent="0.25">
      <c r="A83" s="5" t="s">
        <v>101</v>
      </c>
      <c r="B83">
        <v>250</v>
      </c>
      <c r="C83" s="17">
        <f>B83/$B$63</f>
        <v>1.0416666666666667</v>
      </c>
      <c r="D83" s="24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102</v>
      </c>
      <c r="B84">
        <v>70</v>
      </c>
      <c r="C84" s="17">
        <f>B84/$B$65</f>
        <v>0.7</v>
      </c>
      <c r="D84" s="24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103</v>
      </c>
      <c r="B85">
        <v>700</v>
      </c>
      <c r="D85" s="24">
        <v>700</v>
      </c>
      <c r="F85">
        <v>800</v>
      </c>
      <c r="H85">
        <v>84</v>
      </c>
    </row>
    <row r="86" spans="1:8" x14ac:dyDescent="0.25">
      <c r="A86" s="3" t="s">
        <v>104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105</v>
      </c>
      <c r="B87">
        <v>1</v>
      </c>
      <c r="H87">
        <v>86</v>
      </c>
    </row>
    <row r="88" spans="1:8" x14ac:dyDescent="0.25">
      <c r="A88" t="s">
        <v>106</v>
      </c>
      <c r="B88">
        <v>800</v>
      </c>
      <c r="D88" t="s">
        <v>197</v>
      </c>
      <c r="H88">
        <v>87</v>
      </c>
    </row>
    <row r="89" spans="1:8" x14ac:dyDescent="0.25">
      <c r="A89" t="s">
        <v>108</v>
      </c>
      <c r="B89">
        <v>120</v>
      </c>
      <c r="D89" t="s">
        <v>197</v>
      </c>
      <c r="H89">
        <v>88</v>
      </c>
    </row>
    <row r="90" spans="1:8" x14ac:dyDescent="0.25">
      <c r="A90" t="s">
        <v>109</v>
      </c>
      <c r="B90">
        <v>3000</v>
      </c>
      <c r="D90" t="s">
        <v>197</v>
      </c>
      <c r="H90">
        <v>89</v>
      </c>
    </row>
    <row r="91" spans="1:8" x14ac:dyDescent="0.25">
      <c r="A91" t="s">
        <v>110</v>
      </c>
      <c r="B91">
        <v>800</v>
      </c>
      <c r="D91" t="s">
        <v>197</v>
      </c>
      <c r="H91">
        <v>90</v>
      </c>
    </row>
    <row r="92" spans="1:8" x14ac:dyDescent="0.25">
      <c r="A92" t="s">
        <v>111</v>
      </c>
      <c r="B92">
        <v>120</v>
      </c>
      <c r="D92" t="s">
        <v>197</v>
      </c>
      <c r="H92">
        <v>91</v>
      </c>
    </row>
    <row r="93" spans="1:8" x14ac:dyDescent="0.25">
      <c r="A93" s="6" t="s">
        <v>112</v>
      </c>
      <c r="B93">
        <v>130</v>
      </c>
      <c r="C93" s="17">
        <f>B93/$B$65</f>
        <v>1.3</v>
      </c>
      <c r="D93" s="24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113</v>
      </c>
      <c r="B94">
        <v>2500</v>
      </c>
      <c r="D94" t="s">
        <v>197</v>
      </c>
      <c r="H94">
        <v>93</v>
      </c>
    </row>
    <row r="95" spans="1:8" x14ac:dyDescent="0.25">
      <c r="A95" s="3" t="s">
        <v>114</v>
      </c>
      <c r="B95">
        <v>900</v>
      </c>
      <c r="C95" s="17">
        <f>B95/$B$66</f>
        <v>1</v>
      </c>
      <c r="D95" s="24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115</v>
      </c>
      <c r="B96">
        <v>3000</v>
      </c>
      <c r="D96" t="s">
        <v>197</v>
      </c>
      <c r="H96">
        <v>95</v>
      </c>
    </row>
    <row r="97" spans="1:8" x14ac:dyDescent="0.25">
      <c r="A97" t="s">
        <v>116</v>
      </c>
      <c r="B97">
        <v>1</v>
      </c>
      <c r="D97" t="s">
        <v>197</v>
      </c>
      <c r="H97">
        <v>96</v>
      </c>
    </row>
    <row r="98" spans="1:8" x14ac:dyDescent="0.25">
      <c r="A98" t="s">
        <v>117</v>
      </c>
      <c r="B98">
        <v>1</v>
      </c>
      <c r="D98" t="s">
        <v>197</v>
      </c>
      <c r="H98">
        <v>97</v>
      </c>
    </row>
    <row r="99" spans="1:8" x14ac:dyDescent="0.25">
      <c r="A99" t="s">
        <v>118</v>
      </c>
      <c r="B99">
        <v>1</v>
      </c>
      <c r="D99" t="s">
        <v>197</v>
      </c>
      <c r="H99">
        <v>98</v>
      </c>
    </row>
    <row r="100" spans="1:8" x14ac:dyDescent="0.25">
      <c r="A100" t="s">
        <v>119</v>
      </c>
      <c r="B100">
        <v>1</v>
      </c>
      <c r="D100" t="s">
        <v>197</v>
      </c>
      <c r="H100">
        <v>99</v>
      </c>
    </row>
    <row r="101" spans="1:8" x14ac:dyDescent="0.25">
      <c r="A101" t="s">
        <v>120</v>
      </c>
      <c r="B101">
        <v>1</v>
      </c>
      <c r="D101" t="s">
        <v>197</v>
      </c>
      <c r="H101">
        <v>100</v>
      </c>
    </row>
    <row r="102" spans="1:8" x14ac:dyDescent="0.25">
      <c r="A102" t="s">
        <v>121</v>
      </c>
      <c r="B102">
        <v>1</v>
      </c>
      <c r="D102" t="s">
        <v>197</v>
      </c>
      <c r="H102">
        <v>101</v>
      </c>
    </row>
    <row r="103" spans="1:8" x14ac:dyDescent="0.25">
      <c r="A103" t="s">
        <v>122</v>
      </c>
      <c r="B103">
        <v>1</v>
      </c>
      <c r="D103" t="s">
        <v>197</v>
      </c>
      <c r="H103">
        <v>102</v>
      </c>
    </row>
    <row r="104" spans="1:8" x14ac:dyDescent="0.25">
      <c r="A104" t="s">
        <v>123</v>
      </c>
      <c r="B104">
        <v>1</v>
      </c>
      <c r="D104" t="s">
        <v>197</v>
      </c>
      <c r="H104">
        <v>103</v>
      </c>
    </row>
    <row r="105" spans="1:8" x14ac:dyDescent="0.25">
      <c r="A105" t="s">
        <v>124</v>
      </c>
      <c r="B105">
        <v>1</v>
      </c>
      <c r="D105" t="s">
        <v>197</v>
      </c>
      <c r="H105">
        <v>104</v>
      </c>
    </row>
    <row r="106" spans="1:8" x14ac:dyDescent="0.25">
      <c r="A106" t="s">
        <v>125</v>
      </c>
      <c r="B106">
        <v>800</v>
      </c>
      <c r="D106" t="s">
        <v>197</v>
      </c>
      <c r="H106">
        <v>105</v>
      </c>
    </row>
    <row r="107" spans="1:8" x14ac:dyDescent="0.25">
      <c r="A107" t="s">
        <v>126</v>
      </c>
      <c r="D107" t="s">
        <v>197</v>
      </c>
      <c r="H107">
        <v>106</v>
      </c>
    </row>
    <row r="108" spans="1:8" x14ac:dyDescent="0.25">
      <c r="A108" t="s">
        <v>127</v>
      </c>
      <c r="B108">
        <v>240</v>
      </c>
      <c r="D108" t="s">
        <v>197</v>
      </c>
      <c r="H108">
        <v>107</v>
      </c>
    </row>
    <row r="109" spans="1:8" x14ac:dyDescent="0.25">
      <c r="A109" t="s">
        <v>128</v>
      </c>
      <c r="B109">
        <v>4500</v>
      </c>
      <c r="D109" t="s">
        <v>197</v>
      </c>
      <c r="H109">
        <v>108</v>
      </c>
    </row>
    <row r="110" spans="1:8" x14ac:dyDescent="0.25">
      <c r="A110" t="s">
        <v>129</v>
      </c>
      <c r="B110">
        <v>100</v>
      </c>
      <c r="D110" t="s">
        <v>197</v>
      </c>
      <c r="H110">
        <v>109</v>
      </c>
    </row>
    <row r="111" spans="1:8" x14ac:dyDescent="0.25">
      <c r="A111" t="s">
        <v>130</v>
      </c>
      <c r="B111">
        <v>900</v>
      </c>
      <c r="D111" t="s">
        <v>197</v>
      </c>
      <c r="H111">
        <v>110</v>
      </c>
    </row>
    <row r="112" spans="1:8" x14ac:dyDescent="0.25">
      <c r="A112" t="s">
        <v>131</v>
      </c>
      <c r="B112">
        <v>225</v>
      </c>
      <c r="D112" t="s">
        <v>197</v>
      </c>
      <c r="H112">
        <v>111</v>
      </c>
    </row>
    <row r="113" spans="1:8" x14ac:dyDescent="0.25">
      <c r="A113" t="s">
        <v>132</v>
      </c>
      <c r="B113">
        <v>275</v>
      </c>
      <c r="D113" t="s">
        <v>197</v>
      </c>
      <c r="H113">
        <v>112</v>
      </c>
    </row>
    <row r="114" spans="1:8" x14ac:dyDescent="0.25">
      <c r="A114" t="s">
        <v>133</v>
      </c>
      <c r="B114">
        <v>2000</v>
      </c>
      <c r="D114" t="s">
        <v>197</v>
      </c>
      <c r="H114">
        <v>113</v>
      </c>
    </row>
    <row r="115" spans="1:8" x14ac:dyDescent="0.25">
      <c r="A115" t="s">
        <v>134</v>
      </c>
      <c r="B115">
        <v>8000</v>
      </c>
      <c r="D115" t="s">
        <v>197</v>
      </c>
      <c r="H115">
        <v>114</v>
      </c>
    </row>
    <row r="116" spans="1:8" x14ac:dyDescent="0.25">
      <c r="A116" t="s">
        <v>135</v>
      </c>
      <c r="B116">
        <v>235</v>
      </c>
      <c r="D116" t="s">
        <v>197</v>
      </c>
      <c r="H116">
        <v>115</v>
      </c>
    </row>
    <row r="117" spans="1:8" x14ac:dyDescent="0.25">
      <c r="A117" t="s">
        <v>136</v>
      </c>
      <c r="B117">
        <v>100</v>
      </c>
      <c r="D117" t="s">
        <v>197</v>
      </c>
      <c r="H117">
        <v>116</v>
      </c>
    </row>
    <row r="118" spans="1:8" x14ac:dyDescent="0.25">
      <c r="A118" t="s">
        <v>137</v>
      </c>
      <c r="B118">
        <v>150</v>
      </c>
      <c r="D118" t="s">
        <v>197</v>
      </c>
      <c r="H118">
        <v>117</v>
      </c>
    </row>
    <row r="119" spans="1:8" x14ac:dyDescent="0.25">
      <c r="A119" t="s">
        <v>138</v>
      </c>
      <c r="B119">
        <v>175</v>
      </c>
      <c r="D119" t="s">
        <v>197</v>
      </c>
      <c r="H119">
        <v>118</v>
      </c>
    </row>
    <row r="120" spans="1:8" x14ac:dyDescent="0.25">
      <c r="A120" t="s">
        <v>139</v>
      </c>
      <c r="B120">
        <v>600</v>
      </c>
      <c r="D120" t="s">
        <v>197</v>
      </c>
      <c r="H120">
        <v>119</v>
      </c>
    </row>
    <row r="121" spans="1:8" x14ac:dyDescent="0.25">
      <c r="A121" t="s">
        <v>140</v>
      </c>
      <c r="B121">
        <v>600</v>
      </c>
      <c r="D121" t="s">
        <v>197</v>
      </c>
      <c r="H121">
        <v>120</v>
      </c>
    </row>
    <row r="122" spans="1:8" x14ac:dyDescent="0.25">
      <c r="A122" t="s">
        <v>141</v>
      </c>
      <c r="B122">
        <v>600</v>
      </c>
      <c r="D122" t="s">
        <v>197</v>
      </c>
      <c r="H122">
        <v>121</v>
      </c>
    </row>
    <row r="123" spans="1:8" x14ac:dyDescent="0.25">
      <c r="A123" t="s">
        <v>142</v>
      </c>
      <c r="B123">
        <v>600</v>
      </c>
      <c r="D123" t="s">
        <v>197</v>
      </c>
      <c r="H123">
        <v>122</v>
      </c>
    </row>
    <row r="124" spans="1:8" x14ac:dyDescent="0.25">
      <c r="A124" t="s">
        <v>143</v>
      </c>
      <c r="B124">
        <v>600</v>
      </c>
      <c r="D124" t="s">
        <v>197</v>
      </c>
      <c r="H124">
        <v>123</v>
      </c>
    </row>
    <row r="125" spans="1:8" x14ac:dyDescent="0.25">
      <c r="A125" t="s">
        <v>144</v>
      </c>
      <c r="B125">
        <v>600</v>
      </c>
      <c r="D125" t="s">
        <v>197</v>
      </c>
      <c r="H125">
        <v>124</v>
      </c>
    </row>
    <row r="126" spans="1:8" x14ac:dyDescent="0.25">
      <c r="A126" t="s">
        <v>145</v>
      </c>
      <c r="B126">
        <v>3000</v>
      </c>
      <c r="D126" t="s">
        <v>197</v>
      </c>
      <c r="H126">
        <v>125</v>
      </c>
    </row>
    <row r="127" spans="1:8" x14ac:dyDescent="0.25">
      <c r="A127" t="s">
        <v>146</v>
      </c>
      <c r="B127">
        <v>600</v>
      </c>
      <c r="D127" t="s">
        <v>197</v>
      </c>
      <c r="H127">
        <v>126</v>
      </c>
    </row>
    <row r="128" spans="1:8" x14ac:dyDescent="0.25">
      <c r="A128" t="s">
        <v>147</v>
      </c>
      <c r="B128">
        <v>900</v>
      </c>
      <c r="D128" t="s">
        <v>197</v>
      </c>
      <c r="H128">
        <v>127</v>
      </c>
    </row>
    <row r="129" spans="1:8" x14ac:dyDescent="0.25">
      <c r="A129" t="s">
        <v>148</v>
      </c>
      <c r="B129">
        <v>250</v>
      </c>
      <c r="D129" t="s">
        <v>197</v>
      </c>
      <c r="H129">
        <v>128</v>
      </c>
    </row>
    <row r="130" spans="1:8" x14ac:dyDescent="0.25">
      <c r="A130" t="s">
        <v>149</v>
      </c>
      <c r="B130">
        <v>70</v>
      </c>
      <c r="D130" t="s">
        <v>197</v>
      </c>
      <c r="H130">
        <v>129</v>
      </c>
    </row>
    <row r="131" spans="1:8" x14ac:dyDescent="0.25">
      <c r="A131" t="s">
        <v>151</v>
      </c>
      <c r="B131">
        <v>700</v>
      </c>
      <c r="D131" t="s">
        <v>197</v>
      </c>
      <c r="H131">
        <v>130</v>
      </c>
    </row>
    <row r="132" spans="1:8" x14ac:dyDescent="0.25">
      <c r="A132" t="s">
        <v>152</v>
      </c>
      <c r="B132">
        <v>800</v>
      </c>
      <c r="D132" t="s">
        <v>197</v>
      </c>
      <c r="H132">
        <v>131</v>
      </c>
    </row>
    <row r="133" spans="1:8" x14ac:dyDescent="0.25">
      <c r="A133" t="s">
        <v>153</v>
      </c>
      <c r="B133">
        <v>1</v>
      </c>
      <c r="D133" t="s">
        <v>197</v>
      </c>
      <c r="H133">
        <v>132</v>
      </c>
    </row>
    <row r="134" spans="1:8" x14ac:dyDescent="0.25">
      <c r="A134" s="3" t="s">
        <v>154</v>
      </c>
      <c r="B134">
        <v>650</v>
      </c>
      <c r="H134">
        <v>133</v>
      </c>
    </row>
    <row r="135" spans="1:8" x14ac:dyDescent="0.25">
      <c r="A135" s="7" t="s">
        <v>155</v>
      </c>
      <c r="B135">
        <v>4000</v>
      </c>
      <c r="H135">
        <v>134</v>
      </c>
    </row>
    <row r="136" spans="1:8" x14ac:dyDescent="0.25">
      <c r="A136" s="6" t="s">
        <v>156</v>
      </c>
      <c r="B136">
        <v>550</v>
      </c>
      <c r="H136">
        <v>135</v>
      </c>
    </row>
    <row r="137" spans="1:8" x14ac:dyDescent="0.25">
      <c r="A137" s="7" t="s">
        <v>157</v>
      </c>
      <c r="B137">
        <v>2100</v>
      </c>
      <c r="H137">
        <v>136</v>
      </c>
    </row>
    <row r="138" spans="1:8" x14ac:dyDescent="0.25">
      <c r="A138" s="5" t="s">
        <v>158</v>
      </c>
      <c r="B138">
        <v>400</v>
      </c>
      <c r="H138">
        <v>137</v>
      </c>
    </row>
    <row r="139" spans="1:8" x14ac:dyDescent="0.25">
      <c r="A139" t="s">
        <v>159</v>
      </c>
      <c r="B139">
        <v>1</v>
      </c>
      <c r="H139">
        <v>138</v>
      </c>
    </row>
    <row r="140" spans="1:8" x14ac:dyDescent="0.25">
      <c r="A140" s="7" t="s">
        <v>160</v>
      </c>
      <c r="B140">
        <v>2000</v>
      </c>
      <c r="H140">
        <v>139</v>
      </c>
    </row>
    <row r="141" spans="1:8" x14ac:dyDescent="0.25">
      <c r="A141" s="3" t="s">
        <v>161</v>
      </c>
      <c r="B141">
        <v>700</v>
      </c>
      <c r="H141">
        <v>140</v>
      </c>
    </row>
    <row r="142" spans="1:8" x14ac:dyDescent="0.25">
      <c r="A142" t="s">
        <v>162</v>
      </c>
      <c r="B142">
        <v>375</v>
      </c>
      <c r="H142">
        <v>141</v>
      </c>
    </row>
    <row r="143" spans="1:8" x14ac:dyDescent="0.25">
      <c r="A143" s="3" t="s">
        <v>163</v>
      </c>
      <c r="B143">
        <v>800</v>
      </c>
      <c r="H143">
        <v>142</v>
      </c>
    </row>
    <row r="144" spans="1:8" x14ac:dyDescent="0.25">
      <c r="A144" s="6" t="s">
        <v>164</v>
      </c>
      <c r="B144">
        <v>450</v>
      </c>
      <c r="H144">
        <v>143</v>
      </c>
    </row>
    <row r="145" spans="1:8" x14ac:dyDescent="0.25">
      <c r="A145" s="6" t="s">
        <v>165</v>
      </c>
      <c r="B145">
        <v>500</v>
      </c>
      <c r="H145">
        <v>144</v>
      </c>
    </row>
    <row r="146" spans="1:8" x14ac:dyDescent="0.25">
      <c r="A146" s="5" t="s">
        <v>166</v>
      </c>
      <c r="B146">
        <v>650</v>
      </c>
      <c r="H146">
        <v>145</v>
      </c>
    </row>
    <row r="147" spans="1:8" x14ac:dyDescent="0.25">
      <c r="A147" s="5" t="s">
        <v>167</v>
      </c>
      <c r="B147">
        <v>800</v>
      </c>
      <c r="H147">
        <v>146</v>
      </c>
    </row>
    <row r="148" spans="1:8" x14ac:dyDescent="0.25">
      <c r="A148" s="5" t="s">
        <v>168</v>
      </c>
      <c r="B148">
        <v>625</v>
      </c>
      <c r="H148">
        <v>147</v>
      </c>
    </row>
    <row r="149" spans="1:8" x14ac:dyDescent="0.25">
      <c r="A149" s="7" t="s">
        <v>169</v>
      </c>
      <c r="B149">
        <v>8000</v>
      </c>
      <c r="H149">
        <v>148</v>
      </c>
    </row>
    <row r="150" spans="1:8" x14ac:dyDescent="0.25">
      <c r="A150" t="s">
        <v>170</v>
      </c>
      <c r="B150">
        <v>8000</v>
      </c>
      <c r="H150">
        <v>149</v>
      </c>
    </row>
    <row r="151" spans="1:8" x14ac:dyDescent="0.25">
      <c r="A151" t="s">
        <v>171</v>
      </c>
      <c r="B151">
        <v>1</v>
      </c>
      <c r="H151">
        <v>150</v>
      </c>
    </row>
    <row r="152" spans="1:8" x14ac:dyDescent="0.25">
      <c r="A152" t="s">
        <v>172</v>
      </c>
      <c r="B152">
        <v>500</v>
      </c>
      <c r="H152">
        <v>151</v>
      </c>
    </row>
    <row r="153" spans="1:8" x14ac:dyDescent="0.25">
      <c r="A153" t="s">
        <v>173</v>
      </c>
      <c r="B153">
        <v>1</v>
      </c>
      <c r="H153">
        <v>152</v>
      </c>
    </row>
    <row r="154" spans="1:8" x14ac:dyDescent="0.25">
      <c r="A154" t="s">
        <v>174</v>
      </c>
      <c r="B154">
        <v>100</v>
      </c>
      <c r="H154">
        <v>153</v>
      </c>
    </row>
    <row r="155" spans="1:8" x14ac:dyDescent="0.25">
      <c r="A155" t="s">
        <v>175</v>
      </c>
      <c r="B155">
        <v>500</v>
      </c>
      <c r="H155">
        <v>154</v>
      </c>
    </row>
    <row r="156" spans="1:8" x14ac:dyDescent="0.25">
      <c r="A156" t="s">
        <v>176</v>
      </c>
      <c r="B156">
        <v>150</v>
      </c>
      <c r="H156">
        <v>155</v>
      </c>
    </row>
    <row r="157" spans="1:8" x14ac:dyDescent="0.25">
      <c r="A157" t="s">
        <v>177</v>
      </c>
      <c r="B157">
        <v>400</v>
      </c>
      <c r="H157">
        <v>156</v>
      </c>
    </row>
    <row r="158" spans="1:8" x14ac:dyDescent="0.25">
      <c r="A158" t="s">
        <v>178</v>
      </c>
      <c r="B158">
        <v>800</v>
      </c>
      <c r="H158">
        <v>157</v>
      </c>
    </row>
    <row r="159" spans="1:8" x14ac:dyDescent="0.25">
      <c r="A159" s="6" t="s">
        <v>179</v>
      </c>
      <c r="B159">
        <v>300</v>
      </c>
      <c r="H159">
        <v>158</v>
      </c>
    </row>
    <row r="160" spans="1:8" x14ac:dyDescent="0.25">
      <c r="A160" s="7" t="s">
        <v>180</v>
      </c>
      <c r="B160">
        <v>4000</v>
      </c>
      <c r="H160">
        <v>159</v>
      </c>
    </row>
    <row r="161" spans="1:8" x14ac:dyDescent="0.25">
      <c r="A161" t="s">
        <v>181</v>
      </c>
      <c r="B161">
        <v>300</v>
      </c>
      <c r="H161">
        <v>160</v>
      </c>
    </row>
    <row r="162" spans="1:8" x14ac:dyDescent="0.25">
      <c r="A162" t="s">
        <v>182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12</v>
      </c>
      <c r="B1" s="9" t="s">
        <v>198</v>
      </c>
      <c r="C1" s="18" t="s">
        <v>15</v>
      </c>
      <c r="D1" s="8" t="s">
        <v>199</v>
      </c>
      <c r="E1" s="19" t="s">
        <v>15</v>
      </c>
      <c r="F1" s="26" t="s">
        <v>200</v>
      </c>
      <c r="G1" s="27" t="s">
        <v>15</v>
      </c>
      <c r="H1" s="20" t="s">
        <v>201</v>
      </c>
      <c r="I1" s="20" t="s">
        <v>202</v>
      </c>
      <c r="J1" s="20" t="s">
        <v>203</v>
      </c>
      <c r="K1" s="20" t="s">
        <v>204</v>
      </c>
      <c r="L1" s="20" t="s">
        <v>205</v>
      </c>
      <c r="M1" t="s">
        <v>18</v>
      </c>
      <c r="N1" t="s">
        <v>19</v>
      </c>
    </row>
    <row r="2" spans="1:14" ht="15" customHeight="1" x14ac:dyDescent="0.25">
      <c r="A2" s="5" t="s">
        <v>20</v>
      </c>
      <c r="B2">
        <v>45</v>
      </c>
      <c r="M2">
        <v>1</v>
      </c>
    </row>
    <row r="3" spans="1:14" x14ac:dyDescent="0.25">
      <c r="A3" t="s">
        <v>21</v>
      </c>
      <c r="B3">
        <v>45</v>
      </c>
      <c r="M3">
        <v>2</v>
      </c>
    </row>
    <row r="4" spans="1:14" ht="15" customHeight="1" x14ac:dyDescent="0.25">
      <c r="A4" s="3" t="s">
        <v>22</v>
      </c>
      <c r="B4">
        <v>50</v>
      </c>
      <c r="M4">
        <v>3</v>
      </c>
    </row>
    <row r="5" spans="1:14" ht="15" customHeight="1" x14ac:dyDescent="0.25">
      <c r="A5" s="6" t="s">
        <v>23</v>
      </c>
      <c r="B5">
        <v>40</v>
      </c>
      <c r="M5">
        <v>4</v>
      </c>
    </row>
    <row r="6" spans="1:14" x14ac:dyDescent="0.25">
      <c r="A6" t="s">
        <v>24</v>
      </c>
      <c r="B6">
        <v>40</v>
      </c>
      <c r="M6">
        <v>5</v>
      </c>
    </row>
    <row r="7" spans="1:14" x14ac:dyDescent="0.25">
      <c r="A7" s="7" t="s">
        <v>25</v>
      </c>
      <c r="B7">
        <v>280</v>
      </c>
      <c r="M7">
        <v>6</v>
      </c>
    </row>
    <row r="8" spans="1:14" x14ac:dyDescent="0.25">
      <c r="A8" s="7" t="s">
        <v>26</v>
      </c>
      <c r="B8">
        <v>65</v>
      </c>
      <c r="M8">
        <v>7</v>
      </c>
    </row>
    <row r="9" spans="1:14" ht="15" customHeight="1" x14ac:dyDescent="0.25">
      <c r="A9" s="3" t="s">
        <v>27</v>
      </c>
      <c r="B9">
        <v>70</v>
      </c>
      <c r="M9">
        <v>8</v>
      </c>
    </row>
    <row r="10" spans="1:14" x14ac:dyDescent="0.25">
      <c r="A10" s="7" t="s">
        <v>28</v>
      </c>
      <c r="B10">
        <v>165</v>
      </c>
      <c r="M10">
        <v>9</v>
      </c>
    </row>
    <row r="11" spans="1:14" x14ac:dyDescent="0.25">
      <c r="A11" t="s">
        <v>29</v>
      </c>
      <c r="B11">
        <v>1</v>
      </c>
      <c r="M11">
        <v>10</v>
      </c>
    </row>
    <row r="12" spans="1:14" x14ac:dyDescent="0.25">
      <c r="A12" t="s">
        <v>30</v>
      </c>
      <c r="B12">
        <v>55</v>
      </c>
      <c r="M12">
        <v>11</v>
      </c>
    </row>
    <row r="13" spans="1:14" x14ac:dyDescent="0.25">
      <c r="A13" t="s">
        <v>31</v>
      </c>
      <c r="B13">
        <v>55</v>
      </c>
      <c r="M13">
        <v>12</v>
      </c>
    </row>
    <row r="14" spans="1:14" x14ac:dyDescent="0.25">
      <c r="A14" t="s">
        <v>32</v>
      </c>
      <c r="B14">
        <v>55</v>
      </c>
      <c r="M14">
        <v>13</v>
      </c>
    </row>
    <row r="15" spans="1:14" x14ac:dyDescent="0.25">
      <c r="A15" t="s">
        <v>33</v>
      </c>
      <c r="B15">
        <v>30</v>
      </c>
      <c r="M15">
        <v>14</v>
      </c>
    </row>
    <row r="16" spans="1:14" x14ac:dyDescent="0.25">
      <c r="A16" t="s">
        <v>34</v>
      </c>
      <c r="B16">
        <v>20</v>
      </c>
      <c r="M16">
        <v>15</v>
      </c>
    </row>
    <row r="17" spans="1:13" x14ac:dyDescent="0.25">
      <c r="A17" t="s">
        <v>35</v>
      </c>
      <c r="M17">
        <v>16</v>
      </c>
    </row>
    <row r="18" spans="1:13" ht="15" customHeight="1" x14ac:dyDescent="0.25">
      <c r="A18" s="6" t="s">
        <v>36</v>
      </c>
      <c r="B18">
        <v>35</v>
      </c>
      <c r="M18">
        <v>17</v>
      </c>
    </row>
    <row r="19" spans="1:13" ht="15" customHeight="1" x14ac:dyDescent="0.25">
      <c r="A19" s="3" t="s">
        <v>37</v>
      </c>
      <c r="B19">
        <v>45</v>
      </c>
      <c r="M19">
        <v>18</v>
      </c>
    </row>
    <row r="20" spans="1:13" x14ac:dyDescent="0.25">
      <c r="A20" t="s">
        <v>38</v>
      </c>
      <c r="B20">
        <v>20</v>
      </c>
      <c r="M20">
        <v>19</v>
      </c>
    </row>
    <row r="21" spans="1:13" ht="15" customHeight="1" x14ac:dyDescent="0.25">
      <c r="A21" s="3" t="s">
        <v>39</v>
      </c>
      <c r="B21">
        <v>50</v>
      </c>
      <c r="M21">
        <v>20</v>
      </c>
    </row>
    <row r="22" spans="1:13" x14ac:dyDescent="0.25">
      <c r="A22" t="s">
        <v>40</v>
      </c>
      <c r="B22">
        <v>55</v>
      </c>
      <c r="M22">
        <v>21</v>
      </c>
    </row>
    <row r="23" spans="1:13" ht="15" customHeight="1" x14ac:dyDescent="0.25">
      <c r="A23" s="5" t="s">
        <v>41</v>
      </c>
      <c r="B23">
        <v>45</v>
      </c>
      <c r="M23">
        <v>22</v>
      </c>
    </row>
    <row r="24" spans="1:13" x14ac:dyDescent="0.25">
      <c r="A24" s="7" t="s">
        <v>42</v>
      </c>
      <c r="B24">
        <v>1</v>
      </c>
      <c r="M24">
        <v>23</v>
      </c>
    </row>
    <row r="25" spans="1:13" x14ac:dyDescent="0.25">
      <c r="A25" t="s">
        <v>43</v>
      </c>
      <c r="B25">
        <v>15</v>
      </c>
      <c r="M25">
        <v>24</v>
      </c>
    </row>
    <row r="26" spans="1:13" x14ac:dyDescent="0.25">
      <c r="A26" t="s">
        <v>44</v>
      </c>
      <c r="B26">
        <v>15</v>
      </c>
      <c r="M26">
        <v>25</v>
      </c>
    </row>
    <row r="27" spans="1:13" ht="15" customHeight="1" x14ac:dyDescent="0.25">
      <c r="A27" s="5" t="s">
        <v>45</v>
      </c>
      <c r="B27">
        <v>45</v>
      </c>
      <c r="M27">
        <v>26</v>
      </c>
    </row>
    <row r="28" spans="1:13" x14ac:dyDescent="0.25">
      <c r="A28" t="s">
        <v>46</v>
      </c>
      <c r="B28">
        <v>30</v>
      </c>
      <c r="M28">
        <v>27</v>
      </c>
    </row>
    <row r="29" spans="1:13" x14ac:dyDescent="0.25">
      <c r="A29" t="s">
        <v>47</v>
      </c>
      <c r="B29">
        <v>45</v>
      </c>
      <c r="M29">
        <v>28</v>
      </c>
    </row>
    <row r="30" spans="1:13" ht="15" customHeight="1" x14ac:dyDescent="0.25">
      <c r="A30" s="6" t="s">
        <v>48</v>
      </c>
      <c r="B30">
        <v>20</v>
      </c>
      <c r="M30">
        <v>29</v>
      </c>
    </row>
    <row r="31" spans="1:13" x14ac:dyDescent="0.25">
      <c r="A31" s="7" t="s">
        <v>49</v>
      </c>
      <c r="B31">
        <v>75</v>
      </c>
      <c r="M31">
        <v>30</v>
      </c>
    </row>
    <row r="32" spans="1:13" x14ac:dyDescent="0.25">
      <c r="A32" t="s">
        <v>50</v>
      </c>
      <c r="B32">
        <v>70</v>
      </c>
      <c r="M32">
        <v>31</v>
      </c>
    </row>
    <row r="33" spans="1:13" x14ac:dyDescent="0.25">
      <c r="A33" t="s">
        <v>51</v>
      </c>
      <c r="B33">
        <v>70</v>
      </c>
      <c r="M33">
        <v>32</v>
      </c>
    </row>
    <row r="34" spans="1:13" x14ac:dyDescent="0.25">
      <c r="A34" t="s">
        <v>52</v>
      </c>
      <c r="B34">
        <v>15</v>
      </c>
      <c r="M34">
        <v>33</v>
      </c>
    </row>
    <row r="35" spans="1:13" ht="15" customHeight="1" x14ac:dyDescent="0.25">
      <c r="A35" s="3" t="s">
        <v>53</v>
      </c>
      <c r="B35">
        <v>55</v>
      </c>
      <c r="M35">
        <v>34</v>
      </c>
    </row>
    <row r="36" spans="1:13" x14ac:dyDescent="0.25">
      <c r="A36" t="s">
        <v>54</v>
      </c>
      <c r="B36">
        <v>18</v>
      </c>
      <c r="M36">
        <v>35</v>
      </c>
    </row>
    <row r="37" spans="1:13" ht="15" customHeight="1" x14ac:dyDescent="0.25">
      <c r="A37" s="3" t="s">
        <v>55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56</v>
      </c>
      <c r="B38">
        <v>10</v>
      </c>
      <c r="C38" s="17">
        <f>B38/$B$65</f>
        <v>1.4285714285714286</v>
      </c>
      <c r="D38" s="24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57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58</v>
      </c>
      <c r="B40">
        <v>15</v>
      </c>
      <c r="C40" s="17">
        <f>B40/$B$65</f>
        <v>2.1428571428571428</v>
      </c>
      <c r="D40" s="24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59</v>
      </c>
      <c r="B41">
        <v>60</v>
      </c>
      <c r="D41" s="24">
        <v>60</v>
      </c>
      <c r="F41">
        <v>60</v>
      </c>
      <c r="M41">
        <v>40</v>
      </c>
    </row>
    <row r="42" spans="1:13" x14ac:dyDescent="0.25">
      <c r="A42" t="s">
        <v>60</v>
      </c>
      <c r="M42">
        <v>41</v>
      </c>
    </row>
    <row r="43" spans="1:13" x14ac:dyDescent="0.25">
      <c r="A43" t="s">
        <v>61</v>
      </c>
      <c r="M43">
        <v>42</v>
      </c>
    </row>
    <row r="44" spans="1:13" ht="15" customHeight="1" x14ac:dyDescent="0.25">
      <c r="A44" s="6" t="s">
        <v>62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63</v>
      </c>
      <c r="B45">
        <v>145</v>
      </c>
      <c r="C45" s="17">
        <f>B45/$B$45</f>
        <v>1</v>
      </c>
      <c r="D45" s="25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64</v>
      </c>
      <c r="B46">
        <v>1</v>
      </c>
      <c r="M46">
        <v>45</v>
      </c>
    </row>
    <row r="47" spans="1:13" x14ac:dyDescent="0.25">
      <c r="A47" t="s">
        <v>65</v>
      </c>
      <c r="B47">
        <v>1</v>
      </c>
      <c r="M47">
        <v>46</v>
      </c>
    </row>
    <row r="48" spans="1:13" x14ac:dyDescent="0.25">
      <c r="A48" t="s">
        <v>66</v>
      </c>
      <c r="B48">
        <v>1</v>
      </c>
      <c r="M48">
        <v>47</v>
      </c>
    </row>
    <row r="49" spans="1:13" x14ac:dyDescent="0.25">
      <c r="A49" t="s">
        <v>67</v>
      </c>
      <c r="B49">
        <v>1</v>
      </c>
      <c r="M49">
        <v>48</v>
      </c>
    </row>
    <row r="50" spans="1:13" x14ac:dyDescent="0.25">
      <c r="A50" t="s">
        <v>68</v>
      </c>
      <c r="B50">
        <v>1</v>
      </c>
      <c r="M50">
        <v>49</v>
      </c>
    </row>
    <row r="51" spans="1:13" x14ac:dyDescent="0.25">
      <c r="A51" t="s">
        <v>69</v>
      </c>
      <c r="B51">
        <v>1</v>
      </c>
      <c r="M51">
        <v>50</v>
      </c>
    </row>
    <row r="52" spans="1:13" x14ac:dyDescent="0.25">
      <c r="A52" t="s">
        <v>70</v>
      </c>
      <c r="B52">
        <v>1</v>
      </c>
      <c r="M52">
        <v>51</v>
      </c>
    </row>
    <row r="53" spans="1:13" x14ac:dyDescent="0.25">
      <c r="A53" t="s">
        <v>71</v>
      </c>
      <c r="B53">
        <v>1</v>
      </c>
      <c r="M53">
        <v>52</v>
      </c>
    </row>
    <row r="54" spans="1:13" x14ac:dyDescent="0.25">
      <c r="A54" t="s">
        <v>72</v>
      </c>
      <c r="B54">
        <v>1</v>
      </c>
      <c r="M54">
        <v>53</v>
      </c>
    </row>
    <row r="55" spans="1:13" x14ac:dyDescent="0.25">
      <c r="A55" t="s">
        <v>73</v>
      </c>
      <c r="B55">
        <v>1</v>
      </c>
      <c r="M55">
        <v>54</v>
      </c>
    </row>
    <row r="56" spans="1:13" x14ac:dyDescent="0.25">
      <c r="A56" t="s">
        <v>74</v>
      </c>
      <c r="B56">
        <v>1</v>
      </c>
      <c r="M56">
        <v>55</v>
      </c>
    </row>
    <row r="57" spans="1:13" x14ac:dyDescent="0.25">
      <c r="A57" t="s">
        <v>75</v>
      </c>
      <c r="B57">
        <v>1</v>
      </c>
      <c r="M57">
        <v>56</v>
      </c>
    </row>
    <row r="58" spans="1:13" x14ac:dyDescent="0.25">
      <c r="A58" t="s">
        <v>76</v>
      </c>
      <c r="B58">
        <v>1</v>
      </c>
      <c r="M58">
        <v>57</v>
      </c>
    </row>
    <row r="59" spans="1:13" x14ac:dyDescent="0.25">
      <c r="A59" t="s">
        <v>77</v>
      </c>
      <c r="B59">
        <v>1</v>
      </c>
      <c r="M59">
        <v>58</v>
      </c>
    </row>
    <row r="60" spans="1:13" ht="15" customHeight="1" x14ac:dyDescent="0.25">
      <c r="A60" s="3" t="s">
        <v>78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79</v>
      </c>
      <c r="B61">
        <v>60</v>
      </c>
      <c r="D61" s="24">
        <v>60</v>
      </c>
      <c r="F61">
        <v>60</v>
      </c>
      <c r="M61">
        <v>60</v>
      </c>
    </row>
    <row r="62" spans="1:13" x14ac:dyDescent="0.25">
      <c r="A62" t="s">
        <v>80</v>
      </c>
      <c r="M62">
        <v>61</v>
      </c>
    </row>
    <row r="63" spans="1:13" ht="15" customHeight="1" x14ac:dyDescent="0.25">
      <c r="A63" s="5" t="s">
        <v>81</v>
      </c>
      <c r="B63">
        <v>20</v>
      </c>
      <c r="C63" s="17">
        <f>B63/$B$63</f>
        <v>1</v>
      </c>
      <c r="D63" s="24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82</v>
      </c>
      <c r="B64">
        <v>250</v>
      </c>
      <c r="C64" s="17">
        <f>B64/$B$45</f>
        <v>1.7241379310344827</v>
      </c>
      <c r="D64" s="25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83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84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85</v>
      </c>
      <c r="B67">
        <v>18</v>
      </c>
      <c r="C67" s="17">
        <f t="shared" ref="C67:C68" si="3">B67/$B$63</f>
        <v>0.9</v>
      </c>
      <c r="D67" s="24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86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87</v>
      </c>
      <c r="B69">
        <v>160</v>
      </c>
      <c r="C69" s="17">
        <f t="shared" ref="C69" si="7">B69/$B$45</f>
        <v>1.103448275862069</v>
      </c>
      <c r="D69" s="25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88</v>
      </c>
      <c r="B70">
        <v>300</v>
      </c>
      <c r="D70" s="25">
        <v>300</v>
      </c>
      <c r="F70">
        <v>300</v>
      </c>
      <c r="M70">
        <v>69</v>
      </c>
    </row>
    <row r="71" spans="1:13" ht="15" customHeight="1" x14ac:dyDescent="0.25">
      <c r="A71" s="5" t="s">
        <v>89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90</v>
      </c>
      <c r="B72">
        <v>15</v>
      </c>
      <c r="D72" s="24">
        <v>15</v>
      </c>
      <c r="F72">
        <v>6</v>
      </c>
      <c r="M72">
        <v>71</v>
      </c>
    </row>
    <row r="73" spans="1:13" x14ac:dyDescent="0.25">
      <c r="A73" t="s">
        <v>91</v>
      </c>
      <c r="B73">
        <v>15</v>
      </c>
      <c r="D73" s="24">
        <v>15</v>
      </c>
      <c r="F73">
        <v>6</v>
      </c>
      <c r="M73">
        <v>72</v>
      </c>
    </row>
    <row r="74" spans="1:13" ht="15" customHeight="1" x14ac:dyDescent="0.25">
      <c r="A74" s="5" t="s">
        <v>92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93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94</v>
      </c>
      <c r="B76">
        <v>45</v>
      </c>
      <c r="M76">
        <v>75</v>
      </c>
    </row>
    <row r="77" spans="1:13" x14ac:dyDescent="0.25">
      <c r="A77" t="s">
        <v>95</v>
      </c>
      <c r="B77">
        <v>45</v>
      </c>
      <c r="M77">
        <v>76</v>
      </c>
    </row>
    <row r="78" spans="1:13" x14ac:dyDescent="0.25">
      <c r="A78" t="s">
        <v>96</v>
      </c>
      <c r="B78">
        <v>45</v>
      </c>
      <c r="M78">
        <v>77</v>
      </c>
    </row>
    <row r="79" spans="1:13" x14ac:dyDescent="0.25">
      <c r="A79" t="s">
        <v>97</v>
      </c>
      <c r="B79">
        <v>45</v>
      </c>
      <c r="M79">
        <v>78</v>
      </c>
    </row>
    <row r="80" spans="1:13" x14ac:dyDescent="0.25">
      <c r="A80" t="s">
        <v>98</v>
      </c>
      <c r="B80">
        <v>45</v>
      </c>
      <c r="M80">
        <v>79</v>
      </c>
    </row>
    <row r="81" spans="1:13" x14ac:dyDescent="0.25">
      <c r="A81" t="s">
        <v>99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100</v>
      </c>
      <c r="B82">
        <v>60</v>
      </c>
      <c r="D82" s="24">
        <v>60</v>
      </c>
      <c r="F82">
        <v>65</v>
      </c>
      <c r="M82">
        <v>81</v>
      </c>
    </row>
    <row r="83" spans="1:13" ht="15" customHeight="1" x14ac:dyDescent="0.25">
      <c r="A83" s="5" t="s">
        <v>101</v>
      </c>
      <c r="B83">
        <v>30</v>
      </c>
      <c r="C83" s="17">
        <f>B83/$B$63</f>
        <v>1.5</v>
      </c>
      <c r="D83" s="24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102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103</v>
      </c>
      <c r="B85">
        <v>70</v>
      </c>
      <c r="D85" s="24">
        <v>70</v>
      </c>
      <c r="F85">
        <v>80</v>
      </c>
      <c r="M85">
        <v>84</v>
      </c>
    </row>
    <row r="86" spans="1:13" ht="15" customHeight="1" x14ac:dyDescent="0.25">
      <c r="A86" s="3" t="s">
        <v>104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105</v>
      </c>
      <c r="B87">
        <v>1</v>
      </c>
      <c r="M87">
        <v>86</v>
      </c>
    </row>
    <row r="88" spans="1:13" x14ac:dyDescent="0.25">
      <c r="A88" t="s">
        <v>106</v>
      </c>
      <c r="B88">
        <v>68</v>
      </c>
      <c r="D88" t="s">
        <v>107</v>
      </c>
      <c r="M88">
        <v>87</v>
      </c>
    </row>
    <row r="89" spans="1:13" x14ac:dyDescent="0.25">
      <c r="A89" t="s">
        <v>108</v>
      </c>
      <c r="B89">
        <v>10</v>
      </c>
      <c r="D89" t="s">
        <v>107</v>
      </c>
      <c r="M89">
        <v>88</v>
      </c>
    </row>
    <row r="90" spans="1:13" x14ac:dyDescent="0.25">
      <c r="A90" t="s">
        <v>109</v>
      </c>
      <c r="B90">
        <v>210</v>
      </c>
      <c r="D90" t="s">
        <v>107</v>
      </c>
      <c r="M90">
        <v>89</v>
      </c>
    </row>
    <row r="91" spans="1:13" x14ac:dyDescent="0.25">
      <c r="A91" t="s">
        <v>110</v>
      </c>
      <c r="B91">
        <v>60</v>
      </c>
      <c r="D91" t="s">
        <v>107</v>
      </c>
      <c r="M91">
        <v>90</v>
      </c>
    </row>
    <row r="92" spans="1:13" x14ac:dyDescent="0.25">
      <c r="A92" t="s">
        <v>111</v>
      </c>
      <c r="B92">
        <v>9</v>
      </c>
      <c r="D92" t="s">
        <v>107</v>
      </c>
      <c r="M92">
        <v>91</v>
      </c>
    </row>
    <row r="93" spans="1:13" ht="15" customHeight="1" x14ac:dyDescent="0.25">
      <c r="A93" s="6" t="s">
        <v>112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113</v>
      </c>
      <c r="B94">
        <v>145</v>
      </c>
      <c r="D94" t="s">
        <v>107</v>
      </c>
      <c r="M94">
        <v>93</v>
      </c>
    </row>
    <row r="95" spans="1:13" ht="15" customHeight="1" x14ac:dyDescent="0.25">
      <c r="A95" s="3" t="s">
        <v>114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115</v>
      </c>
      <c r="B96">
        <v>600</v>
      </c>
      <c r="D96" t="s">
        <v>107</v>
      </c>
      <c r="M96">
        <v>95</v>
      </c>
    </row>
    <row r="97" spans="1:13" x14ac:dyDescent="0.25">
      <c r="A97" t="s">
        <v>116</v>
      </c>
      <c r="B97">
        <v>1</v>
      </c>
      <c r="D97" t="s">
        <v>107</v>
      </c>
      <c r="M97">
        <v>96</v>
      </c>
    </row>
    <row r="98" spans="1:13" x14ac:dyDescent="0.25">
      <c r="A98" t="s">
        <v>117</v>
      </c>
      <c r="B98">
        <v>1</v>
      </c>
      <c r="D98" t="s">
        <v>107</v>
      </c>
      <c r="M98">
        <v>97</v>
      </c>
    </row>
    <row r="99" spans="1:13" x14ac:dyDescent="0.25">
      <c r="A99" t="s">
        <v>118</v>
      </c>
      <c r="B99">
        <v>1</v>
      </c>
      <c r="D99" t="s">
        <v>107</v>
      </c>
      <c r="M99">
        <v>98</v>
      </c>
    </row>
    <row r="100" spans="1:13" x14ac:dyDescent="0.25">
      <c r="A100" t="s">
        <v>119</v>
      </c>
      <c r="B100">
        <v>1</v>
      </c>
      <c r="D100" t="s">
        <v>107</v>
      </c>
      <c r="M100">
        <v>99</v>
      </c>
    </row>
    <row r="101" spans="1:13" x14ac:dyDescent="0.25">
      <c r="A101" t="s">
        <v>120</v>
      </c>
      <c r="B101">
        <v>1</v>
      </c>
      <c r="D101" t="s">
        <v>107</v>
      </c>
      <c r="M101">
        <v>100</v>
      </c>
    </row>
    <row r="102" spans="1:13" x14ac:dyDescent="0.25">
      <c r="A102" t="s">
        <v>121</v>
      </c>
      <c r="B102">
        <v>1</v>
      </c>
      <c r="D102" t="s">
        <v>107</v>
      </c>
      <c r="M102">
        <v>101</v>
      </c>
    </row>
    <row r="103" spans="1:13" x14ac:dyDescent="0.25">
      <c r="A103" t="s">
        <v>122</v>
      </c>
      <c r="B103">
        <v>1</v>
      </c>
      <c r="D103" t="s">
        <v>107</v>
      </c>
      <c r="M103">
        <v>102</v>
      </c>
    </row>
    <row r="104" spans="1:13" x14ac:dyDescent="0.25">
      <c r="A104" t="s">
        <v>123</v>
      </c>
      <c r="B104">
        <v>1</v>
      </c>
      <c r="D104" t="s">
        <v>107</v>
      </c>
      <c r="M104">
        <v>103</v>
      </c>
    </row>
    <row r="105" spans="1:13" x14ac:dyDescent="0.25">
      <c r="A105" t="s">
        <v>124</v>
      </c>
      <c r="B105">
        <v>1</v>
      </c>
      <c r="D105" t="s">
        <v>107</v>
      </c>
      <c r="M105">
        <v>104</v>
      </c>
    </row>
    <row r="106" spans="1:13" x14ac:dyDescent="0.25">
      <c r="A106" t="s">
        <v>125</v>
      </c>
      <c r="B106">
        <v>60</v>
      </c>
      <c r="D106" t="s">
        <v>107</v>
      </c>
      <c r="M106">
        <v>105</v>
      </c>
    </row>
    <row r="107" spans="1:13" x14ac:dyDescent="0.25">
      <c r="A107" t="s">
        <v>126</v>
      </c>
      <c r="D107" t="s">
        <v>107</v>
      </c>
      <c r="M107">
        <v>106</v>
      </c>
    </row>
    <row r="108" spans="1:13" x14ac:dyDescent="0.25">
      <c r="A108" t="s">
        <v>127</v>
      </c>
      <c r="B108">
        <v>20</v>
      </c>
      <c r="D108" t="s">
        <v>107</v>
      </c>
      <c r="M108">
        <v>107</v>
      </c>
    </row>
    <row r="109" spans="1:13" x14ac:dyDescent="0.25">
      <c r="A109" t="s">
        <v>128</v>
      </c>
      <c r="B109">
        <v>250</v>
      </c>
      <c r="D109" t="s">
        <v>107</v>
      </c>
      <c r="M109">
        <v>108</v>
      </c>
    </row>
    <row r="110" spans="1:13" x14ac:dyDescent="0.25">
      <c r="A110" t="s">
        <v>129</v>
      </c>
      <c r="B110">
        <v>7</v>
      </c>
      <c r="D110" t="s">
        <v>107</v>
      </c>
      <c r="M110">
        <v>109</v>
      </c>
    </row>
    <row r="111" spans="1:13" x14ac:dyDescent="0.25">
      <c r="A111" t="s">
        <v>130</v>
      </c>
      <c r="B111">
        <v>73</v>
      </c>
      <c r="D111" t="s">
        <v>107</v>
      </c>
      <c r="M111">
        <v>110</v>
      </c>
    </row>
    <row r="112" spans="1:13" x14ac:dyDescent="0.25">
      <c r="A112" t="s">
        <v>131</v>
      </c>
      <c r="B112">
        <v>18</v>
      </c>
      <c r="D112" t="s">
        <v>107</v>
      </c>
      <c r="M112">
        <v>111</v>
      </c>
    </row>
    <row r="113" spans="1:13" x14ac:dyDescent="0.25">
      <c r="A113" t="s">
        <v>132</v>
      </c>
      <c r="B113">
        <v>25</v>
      </c>
      <c r="D113" t="s">
        <v>107</v>
      </c>
      <c r="M113">
        <v>112</v>
      </c>
    </row>
    <row r="114" spans="1:13" x14ac:dyDescent="0.25">
      <c r="A114" t="s">
        <v>133</v>
      </c>
      <c r="B114">
        <v>160</v>
      </c>
      <c r="D114" t="s">
        <v>107</v>
      </c>
      <c r="M114">
        <v>113</v>
      </c>
    </row>
    <row r="115" spans="1:13" x14ac:dyDescent="0.25">
      <c r="A115" t="s">
        <v>134</v>
      </c>
      <c r="B115">
        <v>300</v>
      </c>
      <c r="D115" t="s">
        <v>107</v>
      </c>
      <c r="M115">
        <v>114</v>
      </c>
    </row>
    <row r="116" spans="1:13" x14ac:dyDescent="0.25">
      <c r="A116" t="s">
        <v>135</v>
      </c>
      <c r="B116">
        <v>22</v>
      </c>
      <c r="D116" t="s">
        <v>107</v>
      </c>
      <c r="M116">
        <v>115</v>
      </c>
    </row>
    <row r="117" spans="1:13" x14ac:dyDescent="0.25">
      <c r="A117" t="s">
        <v>136</v>
      </c>
      <c r="B117">
        <v>15</v>
      </c>
      <c r="D117" t="s">
        <v>107</v>
      </c>
      <c r="M117">
        <v>116</v>
      </c>
    </row>
    <row r="118" spans="1:13" x14ac:dyDescent="0.25">
      <c r="A118" t="s">
        <v>137</v>
      </c>
      <c r="B118">
        <v>15</v>
      </c>
      <c r="D118" t="s">
        <v>107</v>
      </c>
      <c r="M118">
        <v>117</v>
      </c>
    </row>
    <row r="119" spans="1:13" x14ac:dyDescent="0.25">
      <c r="A119" t="s">
        <v>138</v>
      </c>
      <c r="B119">
        <v>20</v>
      </c>
      <c r="D119" t="s">
        <v>107</v>
      </c>
      <c r="M119">
        <v>118</v>
      </c>
    </row>
    <row r="120" spans="1:13" x14ac:dyDescent="0.25">
      <c r="A120" t="s">
        <v>139</v>
      </c>
      <c r="B120">
        <v>50</v>
      </c>
      <c r="D120" t="s">
        <v>107</v>
      </c>
      <c r="M120">
        <v>119</v>
      </c>
    </row>
    <row r="121" spans="1:13" x14ac:dyDescent="0.25">
      <c r="A121" t="s">
        <v>140</v>
      </c>
      <c r="B121">
        <v>45</v>
      </c>
      <c r="D121" t="s">
        <v>107</v>
      </c>
      <c r="M121">
        <v>120</v>
      </c>
    </row>
    <row r="122" spans="1:13" x14ac:dyDescent="0.25">
      <c r="A122" t="s">
        <v>141</v>
      </c>
      <c r="B122">
        <v>45</v>
      </c>
      <c r="D122" t="s">
        <v>107</v>
      </c>
      <c r="M122">
        <v>121</v>
      </c>
    </row>
    <row r="123" spans="1:13" x14ac:dyDescent="0.25">
      <c r="A123" t="s">
        <v>142</v>
      </c>
      <c r="B123">
        <v>45</v>
      </c>
      <c r="D123" t="s">
        <v>107</v>
      </c>
      <c r="M123">
        <v>122</v>
      </c>
    </row>
    <row r="124" spans="1:13" x14ac:dyDescent="0.25">
      <c r="A124" t="s">
        <v>143</v>
      </c>
      <c r="B124">
        <v>45</v>
      </c>
      <c r="D124" t="s">
        <v>107</v>
      </c>
      <c r="M124">
        <v>123</v>
      </c>
    </row>
    <row r="125" spans="1:13" x14ac:dyDescent="0.25">
      <c r="A125" t="s">
        <v>144</v>
      </c>
      <c r="B125">
        <v>45</v>
      </c>
      <c r="D125" t="s">
        <v>107</v>
      </c>
      <c r="M125">
        <v>124</v>
      </c>
    </row>
    <row r="126" spans="1:13" x14ac:dyDescent="0.25">
      <c r="A126" t="s">
        <v>145</v>
      </c>
      <c r="B126">
        <v>600</v>
      </c>
      <c r="D126" t="s">
        <v>107</v>
      </c>
      <c r="M126">
        <v>125</v>
      </c>
    </row>
    <row r="127" spans="1:13" x14ac:dyDescent="0.25">
      <c r="A127" t="s">
        <v>146</v>
      </c>
      <c r="B127">
        <v>50</v>
      </c>
      <c r="D127" t="s">
        <v>107</v>
      </c>
      <c r="M127">
        <v>126</v>
      </c>
    </row>
    <row r="128" spans="1:13" x14ac:dyDescent="0.25">
      <c r="A128" t="s">
        <v>147</v>
      </c>
      <c r="B128">
        <v>60</v>
      </c>
      <c r="D128" t="s">
        <v>107</v>
      </c>
      <c r="M128">
        <v>127</v>
      </c>
    </row>
    <row r="129" spans="1:13" x14ac:dyDescent="0.25">
      <c r="A129" t="s">
        <v>148</v>
      </c>
      <c r="B129">
        <v>30</v>
      </c>
      <c r="D129" t="s">
        <v>107</v>
      </c>
      <c r="M129">
        <v>128</v>
      </c>
    </row>
    <row r="130" spans="1:13" x14ac:dyDescent="0.25">
      <c r="A130" t="s">
        <v>149</v>
      </c>
      <c r="B130">
        <v>10</v>
      </c>
      <c r="D130" t="s">
        <v>107</v>
      </c>
      <c r="M130">
        <v>129</v>
      </c>
    </row>
    <row r="131" spans="1:13" x14ac:dyDescent="0.25">
      <c r="A131" t="s">
        <v>151</v>
      </c>
      <c r="B131">
        <v>70</v>
      </c>
      <c r="D131" t="s">
        <v>107</v>
      </c>
      <c r="M131">
        <v>130</v>
      </c>
    </row>
    <row r="132" spans="1:13" x14ac:dyDescent="0.25">
      <c r="A132" t="s">
        <v>152</v>
      </c>
      <c r="B132">
        <v>85</v>
      </c>
      <c r="D132" t="s">
        <v>107</v>
      </c>
      <c r="M132">
        <v>131</v>
      </c>
    </row>
    <row r="133" spans="1:13" x14ac:dyDescent="0.25">
      <c r="A133" t="s">
        <v>153</v>
      </c>
      <c r="B133">
        <v>1</v>
      </c>
      <c r="D133" t="s">
        <v>107</v>
      </c>
      <c r="M133">
        <v>132</v>
      </c>
    </row>
    <row r="134" spans="1:13" ht="15" customHeight="1" x14ac:dyDescent="0.25">
      <c r="A134" s="3" t="s">
        <v>154</v>
      </c>
      <c r="B134">
        <v>45</v>
      </c>
      <c r="M134">
        <v>133</v>
      </c>
    </row>
    <row r="135" spans="1:13" x14ac:dyDescent="0.25">
      <c r="A135" s="7" t="s">
        <v>155</v>
      </c>
      <c r="B135">
        <v>280</v>
      </c>
      <c r="M135">
        <v>134</v>
      </c>
    </row>
    <row r="136" spans="1:13" ht="15" customHeight="1" x14ac:dyDescent="0.25">
      <c r="A136" s="6" t="s">
        <v>156</v>
      </c>
      <c r="B136">
        <v>40</v>
      </c>
      <c r="M136">
        <v>135</v>
      </c>
    </row>
    <row r="137" spans="1:13" x14ac:dyDescent="0.25">
      <c r="A137" s="7" t="s">
        <v>157</v>
      </c>
      <c r="B137">
        <v>40</v>
      </c>
      <c r="M137">
        <v>136</v>
      </c>
    </row>
    <row r="138" spans="1:13" ht="15" customHeight="1" x14ac:dyDescent="0.25">
      <c r="A138" s="5" t="s">
        <v>158</v>
      </c>
      <c r="B138">
        <v>30</v>
      </c>
      <c r="D138" s="4">
        <v>45</v>
      </c>
      <c r="M138">
        <v>137</v>
      </c>
    </row>
    <row r="139" spans="1:13" x14ac:dyDescent="0.25">
      <c r="A139" t="s">
        <v>159</v>
      </c>
      <c r="B139">
        <v>1</v>
      </c>
      <c r="M139">
        <v>138</v>
      </c>
    </row>
    <row r="140" spans="1:13" x14ac:dyDescent="0.25">
      <c r="A140" s="7" t="s">
        <v>160</v>
      </c>
      <c r="B140">
        <v>165</v>
      </c>
      <c r="M140">
        <v>139</v>
      </c>
    </row>
    <row r="141" spans="1:13" ht="15" customHeight="1" x14ac:dyDescent="0.25">
      <c r="A141" s="3" t="s">
        <v>161</v>
      </c>
      <c r="B141">
        <v>45</v>
      </c>
      <c r="M141">
        <v>140</v>
      </c>
    </row>
    <row r="142" spans="1:13" x14ac:dyDescent="0.25">
      <c r="A142" t="s">
        <v>162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163</v>
      </c>
      <c r="B143">
        <v>50</v>
      </c>
      <c r="M143">
        <v>142</v>
      </c>
    </row>
    <row r="144" spans="1:13" ht="15" customHeight="1" x14ac:dyDescent="0.25">
      <c r="A144" s="6" t="s">
        <v>164</v>
      </c>
      <c r="B144">
        <v>35</v>
      </c>
      <c r="M144">
        <v>143</v>
      </c>
    </row>
    <row r="145" spans="1:13" ht="15" customHeight="1" x14ac:dyDescent="0.25">
      <c r="A145" s="6" t="s">
        <v>165</v>
      </c>
      <c r="B145">
        <v>35</v>
      </c>
      <c r="M145">
        <v>144</v>
      </c>
    </row>
    <row r="146" spans="1:13" ht="15" customHeight="1" x14ac:dyDescent="0.25">
      <c r="A146" s="5" t="s">
        <v>166</v>
      </c>
      <c r="B146">
        <v>45</v>
      </c>
      <c r="M146">
        <v>145</v>
      </c>
    </row>
    <row r="147" spans="1:13" ht="15" customHeight="1" x14ac:dyDescent="0.25">
      <c r="A147" s="5" t="s">
        <v>167</v>
      </c>
      <c r="B147">
        <v>45</v>
      </c>
      <c r="M147">
        <v>146</v>
      </c>
    </row>
    <row r="148" spans="1:13" ht="15" customHeight="1" x14ac:dyDescent="0.25">
      <c r="A148" s="5" t="s">
        <v>168</v>
      </c>
      <c r="B148">
        <v>45</v>
      </c>
      <c r="M148">
        <v>147</v>
      </c>
    </row>
    <row r="149" spans="1:13" x14ac:dyDescent="0.25">
      <c r="A149" s="7" t="s">
        <v>169</v>
      </c>
      <c r="B149">
        <v>1</v>
      </c>
      <c r="M149">
        <v>148</v>
      </c>
    </row>
    <row r="150" spans="1:13" x14ac:dyDescent="0.25">
      <c r="A150" t="s">
        <v>170</v>
      </c>
      <c r="B150">
        <v>1</v>
      </c>
      <c r="M150">
        <v>149</v>
      </c>
    </row>
    <row r="151" spans="1:13" x14ac:dyDescent="0.25">
      <c r="A151" t="s">
        <v>171</v>
      </c>
      <c r="B151">
        <v>1</v>
      </c>
      <c r="M151">
        <v>150</v>
      </c>
    </row>
    <row r="152" spans="1:13" x14ac:dyDescent="0.25">
      <c r="A152" t="s">
        <v>172</v>
      </c>
      <c r="B152">
        <v>25</v>
      </c>
      <c r="M152">
        <v>151</v>
      </c>
    </row>
    <row r="153" spans="1:13" x14ac:dyDescent="0.25">
      <c r="A153" t="s">
        <v>173</v>
      </c>
      <c r="B153">
        <v>1</v>
      </c>
      <c r="M153">
        <v>152</v>
      </c>
    </row>
    <row r="154" spans="1:13" x14ac:dyDescent="0.25">
      <c r="A154" t="s">
        <v>174</v>
      </c>
      <c r="B154">
        <v>15</v>
      </c>
      <c r="M154">
        <v>153</v>
      </c>
    </row>
    <row r="155" spans="1:13" x14ac:dyDescent="0.25">
      <c r="A155" t="s">
        <v>175</v>
      </c>
      <c r="B155">
        <v>25</v>
      </c>
      <c r="M155">
        <v>154</v>
      </c>
    </row>
    <row r="156" spans="1:13" x14ac:dyDescent="0.25">
      <c r="A156" t="s">
        <v>176</v>
      </c>
      <c r="B156">
        <v>15</v>
      </c>
      <c r="M156">
        <v>155</v>
      </c>
    </row>
    <row r="157" spans="1:13" x14ac:dyDescent="0.25">
      <c r="A157" t="s">
        <v>177</v>
      </c>
      <c r="B157">
        <v>30</v>
      </c>
      <c r="M157">
        <v>156</v>
      </c>
    </row>
    <row r="158" spans="1:13" x14ac:dyDescent="0.25">
      <c r="A158" t="s">
        <v>178</v>
      </c>
      <c r="B158">
        <v>40</v>
      </c>
      <c r="M158">
        <v>157</v>
      </c>
    </row>
    <row r="159" spans="1:13" ht="15" customHeight="1" x14ac:dyDescent="0.25">
      <c r="A159" s="6" t="s">
        <v>179</v>
      </c>
      <c r="B159">
        <v>20</v>
      </c>
      <c r="M159">
        <v>158</v>
      </c>
    </row>
    <row r="160" spans="1:13" x14ac:dyDescent="0.25">
      <c r="A160" s="7" t="s">
        <v>180</v>
      </c>
      <c r="B160">
        <v>85</v>
      </c>
      <c r="M160">
        <v>159</v>
      </c>
    </row>
    <row r="161" spans="1:13" x14ac:dyDescent="0.25">
      <c r="A161" t="s">
        <v>181</v>
      </c>
      <c r="B161">
        <v>20</v>
      </c>
      <c r="M161">
        <v>160</v>
      </c>
    </row>
    <row r="162" spans="1:13" x14ac:dyDescent="0.25">
      <c r="A162" t="s">
        <v>182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206</v>
      </c>
      <c r="B1" s="30" t="s">
        <v>207</v>
      </c>
      <c r="C1" s="29" t="s">
        <v>208</v>
      </c>
      <c r="D1" s="19" t="s">
        <v>15</v>
      </c>
    </row>
    <row r="2" spans="1:7" x14ac:dyDescent="0.25">
      <c r="A2" s="1" t="s">
        <v>209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210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211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212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213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214</v>
      </c>
      <c r="B8" s="30" t="s">
        <v>207</v>
      </c>
      <c r="C8" s="29" t="s">
        <v>208</v>
      </c>
      <c r="D8" s="19" t="s">
        <v>15</v>
      </c>
    </row>
    <row r="9" spans="1:7" x14ac:dyDescent="0.25">
      <c r="A9" s="1" t="s">
        <v>209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210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211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212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213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215</v>
      </c>
      <c r="B15" s="9" t="s">
        <v>207</v>
      </c>
      <c r="C15" s="18" t="s">
        <v>15</v>
      </c>
      <c r="D15" s="8" t="s">
        <v>208</v>
      </c>
      <c r="E15" s="19" t="s">
        <v>15</v>
      </c>
      <c r="F15" s="26" t="s">
        <v>216</v>
      </c>
      <c r="G15" s="27" t="s">
        <v>15</v>
      </c>
    </row>
    <row r="16" spans="1:7" x14ac:dyDescent="0.25">
      <c r="A16" s="1" t="s">
        <v>209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210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211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212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213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217</v>
      </c>
    </row>
    <row r="2" spans="1:8" x14ac:dyDescent="0.25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222</v>
      </c>
      <c r="F2" s="1" t="s">
        <v>223</v>
      </c>
      <c r="G2" s="1" t="s">
        <v>224</v>
      </c>
      <c r="H2" s="1" t="s">
        <v>225</v>
      </c>
    </row>
    <row r="3" spans="1:8" x14ac:dyDescent="0.25">
      <c r="A3" t="s">
        <v>226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227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228</v>
      </c>
      <c r="B6" s="1" t="s">
        <v>219</v>
      </c>
      <c r="C6" s="1" t="s">
        <v>220</v>
      </c>
      <c r="D6" s="1" t="s">
        <v>221</v>
      </c>
      <c r="E6" s="1" t="s">
        <v>222</v>
      </c>
      <c r="F6" s="1" t="s">
        <v>223</v>
      </c>
      <c r="G6" s="1" t="s">
        <v>224</v>
      </c>
      <c r="H6" s="1" t="s">
        <v>225</v>
      </c>
    </row>
    <row r="7" spans="1:8" x14ac:dyDescent="0.25">
      <c r="A7" t="s">
        <v>226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227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229</v>
      </c>
      <c r="B10" s="1" t="s">
        <v>219</v>
      </c>
      <c r="C10" s="1" t="s">
        <v>220</v>
      </c>
      <c r="D10" s="1" t="s">
        <v>221</v>
      </c>
      <c r="E10" s="1" t="s">
        <v>222</v>
      </c>
      <c r="F10" s="1" t="s">
        <v>223</v>
      </c>
      <c r="G10" s="1" t="s">
        <v>224</v>
      </c>
      <c r="H10" s="1" t="s">
        <v>225</v>
      </c>
    </row>
    <row r="11" spans="1:8" x14ac:dyDescent="0.25">
      <c r="A11" t="s">
        <v>226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227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230</v>
      </c>
      <c r="B14" s="1" t="s">
        <v>219</v>
      </c>
      <c r="C14" s="1" t="s">
        <v>220</v>
      </c>
      <c r="D14" s="1" t="s">
        <v>221</v>
      </c>
      <c r="E14" s="1" t="s">
        <v>222</v>
      </c>
      <c r="F14" s="1" t="s">
        <v>223</v>
      </c>
      <c r="G14" s="1" t="s">
        <v>224</v>
      </c>
      <c r="H14" s="1" t="s">
        <v>225</v>
      </c>
    </row>
    <row r="15" spans="1:8" x14ac:dyDescent="0.25">
      <c r="A15" t="s">
        <v>226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227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X11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1" width="31.85546875" customWidth="1"/>
    <col min="2" max="2" width="25.7109375" customWidth="1"/>
    <col min="3" max="3" width="9.7109375" bestFit="1" customWidth="1"/>
    <col min="4" max="7" width="9.140625" customWidth="1"/>
    <col min="8" max="8" width="9.7109375" bestFit="1" customWidth="1"/>
    <col min="9" max="9" width="14.85546875" bestFit="1" customWidth="1"/>
    <col min="10" max="19" width="9.140625" customWidth="1"/>
  </cols>
  <sheetData>
    <row r="1" spans="1:24" s="1" customFormat="1" x14ac:dyDescent="0.25">
      <c r="A1" s="1" t="s">
        <v>231</v>
      </c>
      <c r="B1" s="1" t="s">
        <v>232</v>
      </c>
      <c r="C1" s="9" t="s">
        <v>194</v>
      </c>
      <c r="D1" s="9" t="s">
        <v>233</v>
      </c>
      <c r="E1" s="9" t="s">
        <v>234</v>
      </c>
      <c r="F1" s="9" t="s">
        <v>235</v>
      </c>
      <c r="G1" s="9" t="s">
        <v>236</v>
      </c>
      <c r="H1" s="39" t="s">
        <v>488</v>
      </c>
      <c r="I1" s="39" t="s">
        <v>489</v>
      </c>
      <c r="J1" s="39" t="s">
        <v>234</v>
      </c>
      <c r="K1" s="39" t="s">
        <v>235</v>
      </c>
      <c r="L1" s="39" t="s">
        <v>236</v>
      </c>
      <c r="M1" s="8" t="s">
        <v>487</v>
      </c>
      <c r="N1" s="26" t="s">
        <v>237</v>
      </c>
      <c r="O1" s="7" t="s">
        <v>238</v>
      </c>
      <c r="P1" s="7" t="s">
        <v>236</v>
      </c>
      <c r="Q1" s="28" t="s">
        <v>239</v>
      </c>
      <c r="R1" s="37" t="s">
        <v>18</v>
      </c>
      <c r="S1" s="37" t="s">
        <v>240</v>
      </c>
      <c r="T1" t="s">
        <v>241</v>
      </c>
      <c r="U1">
        <v>1</v>
      </c>
      <c r="V1">
        <v>0.70833333300000001</v>
      </c>
      <c r="W1">
        <v>0.57777777799999996</v>
      </c>
      <c r="X1">
        <v>0.5</v>
      </c>
    </row>
    <row r="2" spans="1:24" x14ac:dyDescent="0.25">
      <c r="A2" s="6" t="s">
        <v>322</v>
      </c>
      <c r="B2" t="s">
        <v>323</v>
      </c>
      <c r="C2">
        <v>100</v>
      </c>
      <c r="D2">
        <v>35</v>
      </c>
      <c r="E2">
        <v>25</v>
      </c>
      <c r="F2">
        <v>20</v>
      </c>
      <c r="G2">
        <v>18</v>
      </c>
      <c r="H2" s="38">
        <v>500</v>
      </c>
      <c r="I2" s="40">
        <v>20</v>
      </c>
      <c r="J2" s="11">
        <f>IFERROR(I2*$V$1,"")</f>
        <v>14.166666660000001</v>
      </c>
      <c r="K2" s="11">
        <f>IFERROR(I2*$W$1,"")</f>
        <v>11.555555559999998</v>
      </c>
      <c r="L2" s="11">
        <f>IFERROR(I2*$X$1,"")</f>
        <v>10</v>
      </c>
      <c r="M2" s="41">
        <v>200</v>
      </c>
      <c r="N2" s="11">
        <v>75</v>
      </c>
      <c r="O2" s="11">
        <f>N2/2</f>
        <v>37.5</v>
      </c>
      <c r="P2" s="11">
        <f>N2/3</f>
        <v>25</v>
      </c>
      <c r="Q2" s="12">
        <f>N2/4</f>
        <v>18.75</v>
      </c>
      <c r="R2">
        <v>52</v>
      </c>
      <c r="S2">
        <v>1</v>
      </c>
    </row>
    <row r="3" spans="1:24" x14ac:dyDescent="0.25">
      <c r="A3" s="6" t="s">
        <v>320</v>
      </c>
      <c r="B3" t="s">
        <v>321</v>
      </c>
      <c r="C3">
        <v>200</v>
      </c>
      <c r="D3">
        <v>50</v>
      </c>
      <c r="E3">
        <v>35</v>
      </c>
      <c r="F3">
        <v>29</v>
      </c>
      <c r="G3">
        <v>25</v>
      </c>
      <c r="H3" s="38">
        <v>800</v>
      </c>
      <c r="I3" s="40">
        <v>30</v>
      </c>
      <c r="J3" s="11">
        <f>IFERROR(I3*$V$1,"")</f>
        <v>21.249999989999999</v>
      </c>
      <c r="K3" s="11">
        <f>IFERROR(I3*$W$1,"")</f>
        <v>17.333333339999999</v>
      </c>
      <c r="L3" s="11">
        <f>IFERROR(I3*$X$1,"")</f>
        <v>15</v>
      </c>
      <c r="M3" s="41">
        <v>300</v>
      </c>
      <c r="N3" s="11">
        <v>126</v>
      </c>
      <c r="O3" s="11">
        <f>N3/2</f>
        <v>63</v>
      </c>
      <c r="P3" s="11">
        <f>N3/3</f>
        <v>42</v>
      </c>
      <c r="Q3" s="12">
        <f>N3/4</f>
        <v>31.5</v>
      </c>
      <c r="R3">
        <v>51</v>
      </c>
      <c r="S3">
        <v>2</v>
      </c>
    </row>
    <row r="4" spans="1:24" x14ac:dyDescent="0.25">
      <c r="A4" s="6" t="s">
        <v>313</v>
      </c>
      <c r="B4" t="s">
        <v>314</v>
      </c>
      <c r="C4">
        <v>400</v>
      </c>
      <c r="D4">
        <v>90</v>
      </c>
      <c r="E4">
        <v>64</v>
      </c>
      <c r="F4">
        <v>52</v>
      </c>
      <c r="G4">
        <v>45</v>
      </c>
      <c r="H4" s="38">
        <v>1000</v>
      </c>
      <c r="I4" s="40">
        <v>75</v>
      </c>
      <c r="J4" s="11">
        <f>IFERROR(I4*$V$1,"")</f>
        <v>53.124999975000001</v>
      </c>
      <c r="K4" s="11">
        <f>IFERROR(I4*$W$1,"")</f>
        <v>43.333333349999997</v>
      </c>
      <c r="L4" s="11">
        <f>IFERROR(I4*$X$1,"")</f>
        <v>37.5</v>
      </c>
      <c r="M4" s="41">
        <v>800</v>
      </c>
      <c r="N4" s="11">
        <v>300</v>
      </c>
      <c r="O4" s="11">
        <f>N4/2</f>
        <v>150</v>
      </c>
      <c r="P4" s="11">
        <f>N4/3</f>
        <v>100</v>
      </c>
      <c r="Q4" s="12">
        <f>N4/4</f>
        <v>75</v>
      </c>
      <c r="R4">
        <v>48</v>
      </c>
      <c r="S4">
        <v>3</v>
      </c>
    </row>
    <row r="5" spans="1:24" x14ac:dyDescent="0.25">
      <c r="A5" s="6" t="s">
        <v>307</v>
      </c>
      <c r="B5" t="s">
        <v>307</v>
      </c>
      <c r="C5">
        <v>500</v>
      </c>
      <c r="D5">
        <v>100</v>
      </c>
      <c r="E5">
        <v>71</v>
      </c>
      <c r="F5">
        <v>58</v>
      </c>
      <c r="G5">
        <v>50</v>
      </c>
      <c r="H5" s="38">
        <v>1100</v>
      </c>
      <c r="I5" s="40">
        <v>100</v>
      </c>
      <c r="J5" s="11">
        <f>IFERROR(I5*$V$1,"")</f>
        <v>70.833333300000007</v>
      </c>
      <c r="K5" s="11">
        <f>IFERROR(I5*$W$1,"")</f>
        <v>57.777777799999996</v>
      </c>
      <c r="L5" s="11">
        <f>IFERROR(I5*$X$1,"")</f>
        <v>50</v>
      </c>
      <c r="M5" s="41">
        <v>1000</v>
      </c>
      <c r="N5" s="11">
        <v>402</v>
      </c>
      <c r="O5" s="11">
        <f>N5/2</f>
        <v>201</v>
      </c>
      <c r="P5" s="11">
        <f>N5/3</f>
        <v>134</v>
      </c>
      <c r="Q5" s="12">
        <f>N5/4</f>
        <v>100.5</v>
      </c>
      <c r="R5">
        <v>44</v>
      </c>
      <c r="S5">
        <v>4</v>
      </c>
    </row>
    <row r="6" spans="1:24" x14ac:dyDescent="0.25">
      <c r="A6" s="6" t="s">
        <v>358</v>
      </c>
      <c r="B6" t="s">
        <v>358</v>
      </c>
      <c r="C6">
        <v>500</v>
      </c>
      <c r="D6">
        <v>100</v>
      </c>
      <c r="E6">
        <v>71</v>
      </c>
      <c r="F6">
        <v>58</v>
      </c>
      <c r="G6">
        <v>50</v>
      </c>
      <c r="H6" s="38">
        <v>1100</v>
      </c>
      <c r="I6" s="40">
        <v>100</v>
      </c>
      <c r="J6" s="11">
        <f>IFERROR(I6*$V$1,"")</f>
        <v>70.833333300000007</v>
      </c>
      <c r="K6" s="11">
        <f>IFERROR(I6*$W$1,"")</f>
        <v>57.777777799999996</v>
      </c>
      <c r="L6" s="11">
        <f>IFERROR(I6*$X$1,"")</f>
        <v>50</v>
      </c>
      <c r="M6" s="41">
        <v>1000</v>
      </c>
      <c r="N6" s="11">
        <v>401</v>
      </c>
      <c r="O6" s="11">
        <f>N6/2</f>
        <v>200.5</v>
      </c>
      <c r="P6" s="11">
        <f>N6/3</f>
        <v>133.66666666666666</v>
      </c>
      <c r="Q6" s="12">
        <f>N6/4</f>
        <v>100.25</v>
      </c>
      <c r="R6">
        <v>70</v>
      </c>
      <c r="S6">
        <v>5</v>
      </c>
    </row>
    <row r="7" spans="1:24" x14ac:dyDescent="0.25">
      <c r="A7" s="5" t="s">
        <v>311</v>
      </c>
      <c r="B7" t="s">
        <v>312</v>
      </c>
      <c r="C7">
        <v>800</v>
      </c>
      <c r="D7">
        <v>100</v>
      </c>
      <c r="E7">
        <v>71</v>
      </c>
      <c r="F7">
        <v>58</v>
      </c>
      <c r="G7">
        <v>50</v>
      </c>
      <c r="H7" s="38">
        <v>1500</v>
      </c>
      <c r="I7" s="40">
        <v>75</v>
      </c>
      <c r="J7" s="11">
        <f>IFERROR(I7*$V$1,"")</f>
        <v>53.124999975000001</v>
      </c>
      <c r="K7" s="11">
        <f>IFERROR(I7*$W$1,"")</f>
        <v>43.333333349999997</v>
      </c>
      <c r="L7" s="11">
        <f>IFERROR(I7*$X$1,"")</f>
        <v>37.5</v>
      </c>
      <c r="M7" s="41">
        <v>1000</v>
      </c>
      <c r="N7" s="11">
        <v>75</v>
      </c>
      <c r="O7" s="11">
        <f>N7/2</f>
        <v>37.5</v>
      </c>
      <c r="P7" s="11">
        <f>N7/3</f>
        <v>25</v>
      </c>
      <c r="Q7" s="12">
        <f>N7/4</f>
        <v>18.75</v>
      </c>
      <c r="R7">
        <v>47</v>
      </c>
      <c r="S7">
        <v>6</v>
      </c>
    </row>
    <row r="8" spans="1:24" x14ac:dyDescent="0.25">
      <c r="A8" s="5" t="s">
        <v>309</v>
      </c>
      <c r="B8" t="s">
        <v>310</v>
      </c>
      <c r="C8">
        <v>900</v>
      </c>
      <c r="D8">
        <v>90</v>
      </c>
      <c r="E8">
        <v>64</v>
      </c>
      <c r="F8">
        <v>52</v>
      </c>
      <c r="G8">
        <v>45</v>
      </c>
      <c r="H8" s="38">
        <v>1200</v>
      </c>
      <c r="I8" s="40">
        <v>60</v>
      </c>
      <c r="J8" s="11">
        <f>IFERROR(I8*$V$1,"")</f>
        <v>42.499999979999998</v>
      </c>
      <c r="K8" s="11">
        <f>IFERROR(I8*$W$1,"")</f>
        <v>34.666666679999999</v>
      </c>
      <c r="L8" s="11">
        <f>IFERROR(I8*$X$1,"")</f>
        <v>30</v>
      </c>
      <c r="M8" s="41">
        <v>700</v>
      </c>
      <c r="N8" s="11">
        <v>200</v>
      </c>
      <c r="O8" s="11">
        <f>N8/2</f>
        <v>100</v>
      </c>
      <c r="P8" s="11">
        <f>N8/3</f>
        <v>66.666666666666671</v>
      </c>
      <c r="Q8" s="12">
        <f>N8/4</f>
        <v>50</v>
      </c>
      <c r="R8">
        <v>46</v>
      </c>
      <c r="S8">
        <v>7</v>
      </c>
    </row>
    <row r="9" spans="1:24" x14ac:dyDescent="0.25">
      <c r="A9" s="5" t="s">
        <v>330</v>
      </c>
      <c r="B9" t="s">
        <v>331</v>
      </c>
      <c r="C9">
        <v>600</v>
      </c>
      <c r="D9" s="2" t="s">
        <v>332</v>
      </c>
      <c r="E9" s="2">
        <v>14</v>
      </c>
      <c r="F9" s="2">
        <v>12</v>
      </c>
      <c r="G9" s="2">
        <v>10</v>
      </c>
      <c r="H9" s="38">
        <v>600</v>
      </c>
      <c r="I9" s="40">
        <v>30</v>
      </c>
      <c r="J9" s="11">
        <f>IFERROR(I9*$V$1,"")</f>
        <v>21.249999989999999</v>
      </c>
      <c r="K9" s="11">
        <f>IFERROR(I9*$W$1,"")</f>
        <v>17.333333339999999</v>
      </c>
      <c r="L9" s="11">
        <f>IFERROR(I9*$X$1,"")</f>
        <v>15</v>
      </c>
      <c r="M9" s="41">
        <v>400</v>
      </c>
      <c r="N9" s="11">
        <v>250</v>
      </c>
      <c r="O9" s="11">
        <f>N9/2</f>
        <v>125</v>
      </c>
      <c r="P9" s="11">
        <f>N9/3</f>
        <v>83.333333333333329</v>
      </c>
      <c r="Q9" s="12">
        <f>N9/4</f>
        <v>62.5</v>
      </c>
      <c r="R9">
        <v>55</v>
      </c>
      <c r="S9">
        <v>8</v>
      </c>
    </row>
    <row r="10" spans="1:24" x14ac:dyDescent="0.25">
      <c r="A10" s="5" t="s">
        <v>317</v>
      </c>
      <c r="B10" t="s">
        <v>318</v>
      </c>
      <c r="C10">
        <v>700</v>
      </c>
      <c r="D10" s="2" t="s">
        <v>319</v>
      </c>
      <c r="E10" s="2">
        <v>18</v>
      </c>
      <c r="F10" s="2">
        <v>14</v>
      </c>
      <c r="G10" s="2">
        <v>12</v>
      </c>
      <c r="H10" s="38">
        <v>800</v>
      </c>
      <c r="I10" s="40">
        <v>40</v>
      </c>
      <c r="J10" s="11">
        <f>IFERROR(I10*$V$1,"")</f>
        <v>28.333333320000001</v>
      </c>
      <c r="K10" s="11">
        <f>IFERROR(I10*$W$1,"")</f>
        <v>23.111111119999997</v>
      </c>
      <c r="L10" s="11">
        <f>IFERROR(I10*$X$1,"")</f>
        <v>20</v>
      </c>
      <c r="M10" s="41">
        <v>500</v>
      </c>
      <c r="N10" s="11">
        <v>302</v>
      </c>
      <c r="O10" s="11">
        <f>N10/2</f>
        <v>151</v>
      </c>
      <c r="P10" s="11">
        <f>N10/3</f>
        <v>100.66666666666667</v>
      </c>
      <c r="Q10" s="12">
        <f>N10/4</f>
        <v>75.5</v>
      </c>
      <c r="R10">
        <v>50</v>
      </c>
      <c r="S10">
        <v>9</v>
      </c>
    </row>
    <row r="11" spans="1:24" x14ac:dyDescent="0.25">
      <c r="A11" s="5" t="s">
        <v>337</v>
      </c>
      <c r="B11" t="s">
        <v>338</v>
      </c>
      <c r="C11">
        <v>700</v>
      </c>
      <c r="D11">
        <v>70</v>
      </c>
      <c r="E11">
        <v>49</v>
      </c>
      <c r="F11">
        <v>40</v>
      </c>
      <c r="G11">
        <v>35</v>
      </c>
      <c r="H11" s="38">
        <v>1200</v>
      </c>
      <c r="I11" s="40">
        <v>100</v>
      </c>
      <c r="J11" s="11">
        <f>IFERROR(I11*$V$1,"")</f>
        <v>70.833333300000007</v>
      </c>
      <c r="K11" s="11">
        <f>IFERROR(I11*$W$1,"")</f>
        <v>57.777777799999996</v>
      </c>
      <c r="L11" s="11">
        <f>IFERROR(I11*$X$1,"")</f>
        <v>50</v>
      </c>
      <c r="M11" s="41">
        <v>1200</v>
      </c>
      <c r="N11" s="11">
        <v>300</v>
      </c>
      <c r="O11" s="11">
        <f>N11/2</f>
        <v>150</v>
      </c>
      <c r="P11" s="11">
        <f>N11/3</f>
        <v>100</v>
      </c>
      <c r="Q11" s="12">
        <f>N11/4</f>
        <v>75</v>
      </c>
      <c r="R11">
        <v>58</v>
      </c>
      <c r="S11">
        <v>10</v>
      </c>
    </row>
    <row r="12" spans="1:24" x14ac:dyDescent="0.25">
      <c r="A12" s="3" t="s">
        <v>305</v>
      </c>
      <c r="B12" t="s">
        <v>306</v>
      </c>
      <c r="C12">
        <v>800</v>
      </c>
      <c r="D12">
        <v>100</v>
      </c>
      <c r="E12">
        <v>71</v>
      </c>
      <c r="F12">
        <v>58</v>
      </c>
      <c r="G12">
        <v>50</v>
      </c>
      <c r="H12" s="38">
        <v>1300</v>
      </c>
      <c r="I12" s="40">
        <v>75</v>
      </c>
      <c r="J12" s="11">
        <f>IFERROR(I12*$V$1,"")</f>
        <v>53.124999975000001</v>
      </c>
      <c r="K12" s="11">
        <f>IFERROR(I12*$W$1,"")</f>
        <v>43.333333349999997</v>
      </c>
      <c r="L12" s="11">
        <f>IFERROR(I12*$X$1,"")</f>
        <v>37.5</v>
      </c>
      <c r="M12" s="41">
        <v>1000</v>
      </c>
      <c r="N12" s="11">
        <v>100</v>
      </c>
      <c r="O12" s="11">
        <f>N12/2</f>
        <v>50</v>
      </c>
      <c r="P12" s="11">
        <f>N12/3</f>
        <v>33.333333333333336</v>
      </c>
      <c r="Q12" s="12">
        <f>N12/4</f>
        <v>25</v>
      </c>
      <c r="R12">
        <v>43</v>
      </c>
      <c r="S12">
        <v>11</v>
      </c>
    </row>
    <row r="13" spans="1:24" x14ac:dyDescent="0.25">
      <c r="A13" s="3" t="s">
        <v>303</v>
      </c>
      <c r="B13" t="s">
        <v>304</v>
      </c>
      <c r="C13">
        <v>1400</v>
      </c>
      <c r="D13">
        <v>120</v>
      </c>
      <c r="E13">
        <v>85</v>
      </c>
      <c r="F13">
        <v>69</v>
      </c>
      <c r="G13">
        <v>60</v>
      </c>
      <c r="H13" s="38">
        <v>1500</v>
      </c>
      <c r="I13" s="40">
        <v>90</v>
      </c>
      <c r="J13" s="11">
        <f>IFERROR(I13*$V$1,"")</f>
        <v>63.749999969999998</v>
      </c>
      <c r="K13" s="11">
        <f>IFERROR(I13*$W$1,"")</f>
        <v>52.000000019999995</v>
      </c>
      <c r="L13" s="11">
        <f>IFERROR(I13*$X$1,"")</f>
        <v>45</v>
      </c>
      <c r="M13" s="41">
        <v>1200</v>
      </c>
      <c r="N13" s="11">
        <v>322</v>
      </c>
      <c r="O13" s="11">
        <f>N13/2</f>
        <v>161</v>
      </c>
      <c r="P13" s="11">
        <f>N13/3</f>
        <v>107.33333333333333</v>
      </c>
      <c r="Q13" s="12">
        <f>N13/4</f>
        <v>80.5</v>
      </c>
      <c r="R13">
        <v>42</v>
      </c>
      <c r="S13">
        <v>12</v>
      </c>
    </row>
    <row r="14" spans="1:24" x14ac:dyDescent="0.25">
      <c r="A14" s="3" t="s">
        <v>335</v>
      </c>
      <c r="B14" t="s">
        <v>336</v>
      </c>
      <c r="C14">
        <v>1000</v>
      </c>
      <c r="D14">
        <v>90</v>
      </c>
      <c r="E14">
        <v>64</v>
      </c>
      <c r="F14">
        <v>52</v>
      </c>
      <c r="G14">
        <v>45</v>
      </c>
      <c r="H14" s="38">
        <v>2000</v>
      </c>
      <c r="I14" s="40">
        <v>120</v>
      </c>
      <c r="J14" s="11">
        <f>IFERROR(I14*$V$1,"")</f>
        <v>84.999999959999997</v>
      </c>
      <c r="K14" s="11">
        <f>IFERROR(I14*$W$1,"")</f>
        <v>69.333333359999997</v>
      </c>
      <c r="L14" s="11">
        <f>IFERROR(I14*$X$1,"")</f>
        <v>60</v>
      </c>
      <c r="M14" s="41">
        <v>1700</v>
      </c>
      <c r="N14" s="11">
        <v>450</v>
      </c>
      <c r="O14" s="11">
        <f>N14/2</f>
        <v>225</v>
      </c>
      <c r="P14" s="11">
        <f>N14/3</f>
        <v>150</v>
      </c>
      <c r="Q14" s="12">
        <f>N14/4</f>
        <v>112.5</v>
      </c>
      <c r="R14">
        <v>57</v>
      </c>
      <c r="S14">
        <v>13</v>
      </c>
    </row>
    <row r="15" spans="1:24" x14ac:dyDescent="0.25">
      <c r="A15" s="3" t="s">
        <v>315</v>
      </c>
      <c r="B15" t="s">
        <v>316</v>
      </c>
      <c r="C15">
        <v>1100</v>
      </c>
      <c r="D15">
        <v>40</v>
      </c>
      <c r="E15">
        <v>28</v>
      </c>
      <c r="F15">
        <v>23</v>
      </c>
      <c r="G15">
        <v>20</v>
      </c>
      <c r="H15" s="38">
        <v>1300</v>
      </c>
      <c r="I15" s="40">
        <v>80</v>
      </c>
      <c r="J15" s="11">
        <f>IFERROR(I15*$V$1,"")</f>
        <v>56.666666640000003</v>
      </c>
      <c r="K15" s="11">
        <f>IFERROR(I15*$W$1,"")</f>
        <v>46.222222239999994</v>
      </c>
      <c r="L15" s="11">
        <f>IFERROR(I15*$X$1,"")</f>
        <v>40</v>
      </c>
      <c r="M15" s="41">
        <v>1100</v>
      </c>
      <c r="N15" s="11">
        <v>402</v>
      </c>
      <c r="O15" s="11">
        <f>N15/2</f>
        <v>201</v>
      </c>
      <c r="P15" s="11">
        <f>N15/3</f>
        <v>134</v>
      </c>
      <c r="Q15" s="12">
        <f>N15/4</f>
        <v>100.5</v>
      </c>
      <c r="R15">
        <v>49</v>
      </c>
      <c r="S15">
        <v>14</v>
      </c>
    </row>
    <row r="16" spans="1:24" x14ac:dyDescent="0.25">
      <c r="A16" s="3" t="s">
        <v>356</v>
      </c>
      <c r="B16" t="s">
        <v>357</v>
      </c>
      <c r="C16">
        <v>1100</v>
      </c>
      <c r="D16">
        <v>40</v>
      </c>
      <c r="E16">
        <v>28</v>
      </c>
      <c r="F16">
        <v>23</v>
      </c>
      <c r="G16">
        <v>20</v>
      </c>
      <c r="H16" s="38">
        <v>1300</v>
      </c>
      <c r="I16" s="40">
        <v>80</v>
      </c>
      <c r="J16" s="11">
        <f>IFERROR(I16*$V$1,"")</f>
        <v>56.666666640000003</v>
      </c>
      <c r="K16" s="11">
        <f>IFERROR(I16*$W$1,"")</f>
        <v>46.222222239999994</v>
      </c>
      <c r="L16" s="11">
        <f>IFERROR(I16*$X$1,"")</f>
        <v>40</v>
      </c>
      <c r="M16" s="41">
        <v>1100</v>
      </c>
      <c r="N16" s="11">
        <v>402</v>
      </c>
      <c r="O16" s="11">
        <f>N16/2</f>
        <v>201</v>
      </c>
      <c r="P16" s="11">
        <f>N16/3</f>
        <v>134</v>
      </c>
      <c r="Q16" s="12">
        <f>N16/4</f>
        <v>100.5</v>
      </c>
      <c r="R16">
        <v>69</v>
      </c>
      <c r="S16">
        <v>15</v>
      </c>
    </row>
    <row r="17" spans="1:20" x14ac:dyDescent="0.25">
      <c r="A17" s="7" t="s">
        <v>341</v>
      </c>
      <c r="B17" t="s">
        <v>342</v>
      </c>
      <c r="C17">
        <v>1300</v>
      </c>
      <c r="D17">
        <v>100</v>
      </c>
      <c r="E17">
        <v>71</v>
      </c>
      <c r="F17">
        <v>58</v>
      </c>
      <c r="G17">
        <v>50</v>
      </c>
      <c r="H17" s="38">
        <v>1700</v>
      </c>
      <c r="I17" s="40">
        <v>50</v>
      </c>
      <c r="J17" s="11">
        <f>IFERROR(I17*$V$1,"")</f>
        <v>35.416666650000003</v>
      </c>
      <c r="K17" s="11">
        <f>IFERROR(I17*$W$1,"")</f>
        <v>28.888888899999998</v>
      </c>
      <c r="L17" s="11">
        <f>IFERROR(I17*$X$1,"")</f>
        <v>25</v>
      </c>
      <c r="M17" s="41">
        <v>1700</v>
      </c>
      <c r="N17" s="11">
        <v>450</v>
      </c>
      <c r="O17" s="11">
        <f>N17/2</f>
        <v>225</v>
      </c>
      <c r="P17" s="11">
        <f>N17/3</f>
        <v>150</v>
      </c>
      <c r="Q17" s="12">
        <f>N17/4</f>
        <v>112.5</v>
      </c>
      <c r="R17">
        <v>61</v>
      </c>
      <c r="S17">
        <v>16</v>
      </c>
    </row>
    <row r="18" spans="1:20" x14ac:dyDescent="0.25">
      <c r="A18" s="7" t="s">
        <v>343</v>
      </c>
      <c r="B18" t="s">
        <v>344</v>
      </c>
      <c r="C18">
        <v>1900</v>
      </c>
      <c r="D18">
        <v>75</v>
      </c>
      <c r="E18">
        <v>53</v>
      </c>
      <c r="F18">
        <v>43</v>
      </c>
      <c r="G18">
        <v>38</v>
      </c>
      <c r="H18" s="38">
        <v>5000</v>
      </c>
      <c r="I18" s="40">
        <v>140</v>
      </c>
      <c r="J18" s="11">
        <f>IFERROR(I18*$V$1,"")</f>
        <v>99.166666620000001</v>
      </c>
      <c r="K18" s="11">
        <f>IFERROR(I18*$W$1,"")</f>
        <v>80.888888919999999</v>
      </c>
      <c r="L18" s="11">
        <f>IFERROR(I18*$X$1,"")</f>
        <v>70</v>
      </c>
      <c r="M18" s="41">
        <v>3000</v>
      </c>
      <c r="N18" s="11">
        <v>250</v>
      </c>
      <c r="O18" s="11">
        <f>N18/2</f>
        <v>125</v>
      </c>
      <c r="P18" s="11">
        <f>N18/3</f>
        <v>83.333333333333329</v>
      </c>
      <c r="Q18" s="12">
        <f>N18/4</f>
        <v>62.5</v>
      </c>
      <c r="R18">
        <v>62</v>
      </c>
      <c r="S18">
        <v>17</v>
      </c>
    </row>
    <row r="19" spans="1:20" x14ac:dyDescent="0.25">
      <c r="A19" s="7" t="s">
        <v>328</v>
      </c>
      <c r="B19" t="s">
        <v>329</v>
      </c>
      <c r="C19">
        <v>1400</v>
      </c>
      <c r="D19">
        <v>60</v>
      </c>
      <c r="E19">
        <v>42</v>
      </c>
      <c r="F19">
        <v>35</v>
      </c>
      <c r="G19">
        <v>30</v>
      </c>
      <c r="H19" s="38">
        <v>3500</v>
      </c>
      <c r="I19" s="40">
        <v>100</v>
      </c>
      <c r="J19" s="11">
        <f>IFERROR(I19*$V$1,"")</f>
        <v>70.833333300000007</v>
      </c>
      <c r="K19" s="11">
        <f>IFERROR(I19*$W$1,"")</f>
        <v>57.777777799999996</v>
      </c>
      <c r="L19" s="11">
        <f>IFERROR(I19*$X$1,"")</f>
        <v>50</v>
      </c>
      <c r="M19" s="41">
        <v>2000</v>
      </c>
      <c r="N19" s="11">
        <v>300</v>
      </c>
      <c r="O19" s="11">
        <f>N19/2</f>
        <v>150</v>
      </c>
      <c r="P19" s="11">
        <f>N19/3</f>
        <v>100</v>
      </c>
      <c r="Q19" s="12">
        <f>N19/4</f>
        <v>75</v>
      </c>
      <c r="R19">
        <v>54</v>
      </c>
      <c r="S19">
        <v>18</v>
      </c>
    </row>
    <row r="20" spans="1:20" x14ac:dyDescent="0.25">
      <c r="A20" s="7" t="s">
        <v>333</v>
      </c>
      <c r="B20" t="s">
        <v>334</v>
      </c>
      <c r="C20">
        <v>5500</v>
      </c>
      <c r="D20">
        <v>360</v>
      </c>
      <c r="E20">
        <v>255</v>
      </c>
      <c r="F20">
        <v>208</v>
      </c>
      <c r="G20">
        <v>180</v>
      </c>
      <c r="H20" s="38">
        <v>9000</v>
      </c>
      <c r="I20" s="40">
        <v>360</v>
      </c>
      <c r="J20" s="11">
        <f>IFERROR(I20*$V$1,"")</f>
        <v>254.99999987999999</v>
      </c>
      <c r="K20" s="11">
        <f>IFERROR(I20*$W$1,"")</f>
        <v>208.00000007999998</v>
      </c>
      <c r="L20" s="11">
        <f>IFERROR(I20*$X$1,"")</f>
        <v>180</v>
      </c>
      <c r="M20" s="41">
        <v>7000</v>
      </c>
      <c r="N20" s="11">
        <v>650</v>
      </c>
      <c r="O20" s="11">
        <f>N20/2</f>
        <v>325</v>
      </c>
      <c r="P20" s="11">
        <f>N20/3</f>
        <v>216.66666666666666</v>
      </c>
      <c r="Q20" s="12">
        <f>N20/4</f>
        <v>162.5</v>
      </c>
      <c r="R20">
        <v>56</v>
      </c>
      <c r="S20">
        <v>19</v>
      </c>
    </row>
    <row r="21" spans="1:20" x14ac:dyDescent="0.25">
      <c r="A21" t="s">
        <v>324</v>
      </c>
      <c r="B21" t="s">
        <v>325</v>
      </c>
      <c r="C21">
        <v>500</v>
      </c>
      <c r="D21" s="13" t="s">
        <v>326</v>
      </c>
      <c r="E21" s="13">
        <v>35</v>
      </c>
      <c r="F21" s="13">
        <v>29</v>
      </c>
      <c r="G21" s="13">
        <v>25</v>
      </c>
      <c r="H21" s="38">
        <v>500</v>
      </c>
      <c r="I21" s="40">
        <v>100</v>
      </c>
      <c r="J21" s="11">
        <f>IFERROR(I21*$V$1,"")</f>
        <v>70.833333300000007</v>
      </c>
      <c r="K21" s="11">
        <f>IFERROR(I21*$W$1,"")</f>
        <v>57.777777799999996</v>
      </c>
      <c r="L21" s="11">
        <f>IFERROR(I21*$X$1,"")</f>
        <v>50</v>
      </c>
      <c r="M21" s="41">
        <v>500</v>
      </c>
      <c r="N21" s="11">
        <v>522</v>
      </c>
      <c r="O21" s="11">
        <f>N21/2</f>
        <v>261</v>
      </c>
      <c r="P21" s="11">
        <f>N21/3</f>
        <v>174</v>
      </c>
      <c r="Q21" s="12">
        <f>N21/4</f>
        <v>130.5</v>
      </c>
      <c r="R21">
        <v>53</v>
      </c>
      <c r="S21">
        <v>20</v>
      </c>
      <c r="T21" t="s">
        <v>327</v>
      </c>
    </row>
    <row r="22" spans="1:20" x14ac:dyDescent="0.25">
      <c r="A22" t="s">
        <v>308</v>
      </c>
      <c r="B22" t="s">
        <v>308</v>
      </c>
      <c r="C22">
        <v>800</v>
      </c>
      <c r="D22">
        <v>100</v>
      </c>
      <c r="E22">
        <v>71</v>
      </c>
      <c r="F22">
        <v>58</v>
      </c>
      <c r="G22">
        <v>50</v>
      </c>
      <c r="H22" s="38">
        <v>800</v>
      </c>
      <c r="I22" s="40">
        <v>100</v>
      </c>
      <c r="J22" s="11">
        <f>IFERROR(I22*$V$1,"")</f>
        <v>70.833333300000007</v>
      </c>
      <c r="K22" s="11">
        <f>IFERROR(I22*$W$1,"")</f>
        <v>57.777777799999996</v>
      </c>
      <c r="L22" s="11">
        <f>IFERROR(I22*$X$1,"")</f>
        <v>50</v>
      </c>
      <c r="M22" s="41">
        <v>500</v>
      </c>
      <c r="N22" s="11">
        <v>521</v>
      </c>
      <c r="O22" s="11">
        <f>N22/2</f>
        <v>260.5</v>
      </c>
      <c r="P22" s="11">
        <f>N22/3</f>
        <v>173.66666666666666</v>
      </c>
      <c r="Q22" s="12">
        <f>N22/4</f>
        <v>130.25</v>
      </c>
      <c r="R22">
        <v>45</v>
      </c>
      <c r="S22">
        <v>21</v>
      </c>
    </row>
    <row r="23" spans="1:20" x14ac:dyDescent="0.25">
      <c r="A23" t="s">
        <v>339</v>
      </c>
      <c r="B23" t="s">
        <v>339</v>
      </c>
      <c r="C23">
        <v>250</v>
      </c>
      <c r="D23">
        <v>40</v>
      </c>
      <c r="E23">
        <v>28</v>
      </c>
      <c r="F23">
        <v>23</v>
      </c>
      <c r="G23">
        <v>20</v>
      </c>
      <c r="H23" s="38">
        <v>500</v>
      </c>
      <c r="I23" s="40">
        <v>40</v>
      </c>
      <c r="J23" s="11">
        <f>IFERROR(I23*$V$1,"")</f>
        <v>28.333333320000001</v>
      </c>
      <c r="K23" s="11">
        <f>IFERROR(I23*$W$1,"")</f>
        <v>23.111111119999997</v>
      </c>
      <c r="L23" s="11">
        <f>IFERROR(I23*$X$1,"")</f>
        <v>20</v>
      </c>
      <c r="M23" s="41">
        <v>500</v>
      </c>
      <c r="N23" s="11">
        <v>102</v>
      </c>
      <c r="O23" s="11">
        <f>N23/2</f>
        <v>51</v>
      </c>
      <c r="P23" s="11">
        <f>N23/3</f>
        <v>34</v>
      </c>
      <c r="Q23" s="12">
        <f>N23/4</f>
        <v>25.5</v>
      </c>
      <c r="R23">
        <v>59</v>
      </c>
      <c r="S23">
        <v>22</v>
      </c>
    </row>
    <row r="24" spans="1:20" x14ac:dyDescent="0.25">
      <c r="A24" t="s">
        <v>340</v>
      </c>
      <c r="B24" t="s">
        <v>340</v>
      </c>
      <c r="C24">
        <v>350</v>
      </c>
      <c r="D24">
        <v>80</v>
      </c>
      <c r="E24">
        <v>57</v>
      </c>
      <c r="F24">
        <v>46</v>
      </c>
      <c r="G24">
        <v>40</v>
      </c>
      <c r="H24" s="38">
        <v>1000</v>
      </c>
      <c r="I24" s="40">
        <v>80</v>
      </c>
      <c r="J24" s="11">
        <f>IFERROR(I24*$V$1,"")</f>
        <v>56.666666640000003</v>
      </c>
      <c r="K24" s="11">
        <f>IFERROR(I24*$W$1,"")</f>
        <v>46.222222239999994</v>
      </c>
      <c r="L24" s="11">
        <f>IFERROR(I24*$X$1,"")</f>
        <v>40</v>
      </c>
      <c r="M24" s="41">
        <v>500</v>
      </c>
      <c r="N24" s="11">
        <v>400</v>
      </c>
      <c r="O24" s="11">
        <f>N24/2</f>
        <v>200</v>
      </c>
      <c r="P24" s="11">
        <f>N24/3</f>
        <v>133.33333333333334</v>
      </c>
      <c r="Q24" s="12">
        <f>N24/4</f>
        <v>100</v>
      </c>
      <c r="R24">
        <v>60</v>
      </c>
      <c r="S24">
        <v>23</v>
      </c>
    </row>
    <row r="25" spans="1:20" x14ac:dyDescent="0.25">
      <c r="A25" s="6" t="s">
        <v>484</v>
      </c>
      <c r="B25" t="s">
        <v>485</v>
      </c>
      <c r="H25" s="38">
        <v>1000</v>
      </c>
      <c r="I25" s="40">
        <v>75</v>
      </c>
      <c r="J25" s="11">
        <f>IFERROR(I25*$V$1,"")</f>
        <v>53.124999975000001</v>
      </c>
      <c r="K25" s="11">
        <f>IFERROR(I25*$W$1,"")</f>
        <v>43.333333349999997</v>
      </c>
      <c r="L25" s="11">
        <f>IFERROR(I25*$X$1,"")</f>
        <v>37.5</v>
      </c>
      <c r="M25" s="42"/>
      <c r="N25" s="11">
        <v>300</v>
      </c>
      <c r="O25" s="11">
        <f>N25/2</f>
        <v>150</v>
      </c>
      <c r="P25" s="11">
        <f>N25/3</f>
        <v>100</v>
      </c>
      <c r="Q25" s="12">
        <f>N25/4</f>
        <v>75</v>
      </c>
      <c r="R25">
        <v>114</v>
      </c>
      <c r="S25">
        <v>25</v>
      </c>
    </row>
    <row r="26" spans="1:20" x14ac:dyDescent="0.25">
      <c r="A26" s="5" t="s">
        <v>242</v>
      </c>
      <c r="B26" t="s">
        <v>243</v>
      </c>
      <c r="C26">
        <v>800</v>
      </c>
      <c r="D26">
        <v>40</v>
      </c>
      <c r="E26">
        <v>28</v>
      </c>
      <c r="F26">
        <v>23</v>
      </c>
      <c r="G26">
        <v>20</v>
      </c>
      <c r="R26">
        <v>1</v>
      </c>
    </row>
    <row r="27" spans="1:20" x14ac:dyDescent="0.25">
      <c r="A27" s="5" t="s">
        <v>244</v>
      </c>
      <c r="B27" t="s">
        <v>243</v>
      </c>
      <c r="C27">
        <v>400</v>
      </c>
      <c r="D27">
        <v>20</v>
      </c>
      <c r="E27">
        <v>14</v>
      </c>
      <c r="F27">
        <v>12</v>
      </c>
      <c r="G27">
        <v>10</v>
      </c>
      <c r="R27">
        <v>2</v>
      </c>
    </row>
    <row r="28" spans="1:20" x14ac:dyDescent="0.25">
      <c r="A28" s="3" t="s">
        <v>245</v>
      </c>
      <c r="B28" t="s">
        <v>246</v>
      </c>
      <c r="C28">
        <v>1000</v>
      </c>
      <c r="D28">
        <v>75</v>
      </c>
      <c r="E28">
        <v>53</v>
      </c>
      <c r="F28">
        <v>43</v>
      </c>
      <c r="G28">
        <v>38</v>
      </c>
      <c r="R28">
        <v>3</v>
      </c>
    </row>
    <row r="29" spans="1:20" x14ac:dyDescent="0.25">
      <c r="A29" s="3" t="s">
        <v>247</v>
      </c>
      <c r="B29" t="s">
        <v>246</v>
      </c>
      <c r="C29">
        <v>600</v>
      </c>
      <c r="D29">
        <v>50</v>
      </c>
      <c r="E29">
        <v>35</v>
      </c>
      <c r="F29">
        <v>29</v>
      </c>
      <c r="G29">
        <v>25</v>
      </c>
      <c r="R29">
        <v>4</v>
      </c>
    </row>
    <row r="30" spans="1:20" x14ac:dyDescent="0.25">
      <c r="A30" s="6" t="s">
        <v>248</v>
      </c>
      <c r="B30" t="s">
        <v>249</v>
      </c>
      <c r="C30">
        <v>1500</v>
      </c>
      <c r="D30">
        <v>45</v>
      </c>
      <c r="E30">
        <v>32</v>
      </c>
      <c r="F30">
        <v>26</v>
      </c>
      <c r="G30">
        <v>22</v>
      </c>
      <c r="R30">
        <v>5</v>
      </c>
    </row>
    <row r="31" spans="1:20" x14ac:dyDescent="0.25">
      <c r="A31" s="6" t="s">
        <v>250</v>
      </c>
      <c r="B31" t="s">
        <v>249</v>
      </c>
      <c r="C31">
        <v>400</v>
      </c>
      <c r="D31">
        <v>30</v>
      </c>
      <c r="E31">
        <v>21</v>
      </c>
      <c r="F31">
        <v>17</v>
      </c>
      <c r="G31">
        <v>15</v>
      </c>
      <c r="R31">
        <v>6</v>
      </c>
    </row>
    <row r="32" spans="1:20" x14ac:dyDescent="0.25">
      <c r="A32" s="7" t="s">
        <v>251</v>
      </c>
      <c r="B32" t="s">
        <v>252</v>
      </c>
      <c r="C32">
        <v>1500</v>
      </c>
      <c r="D32">
        <v>90</v>
      </c>
      <c r="E32">
        <v>64</v>
      </c>
      <c r="F32">
        <v>52</v>
      </c>
      <c r="G32">
        <v>45</v>
      </c>
      <c r="R32">
        <v>7</v>
      </c>
    </row>
    <row r="33" spans="1:18" x14ac:dyDescent="0.25">
      <c r="A33" s="7" t="s">
        <v>253</v>
      </c>
      <c r="B33" t="s">
        <v>252</v>
      </c>
      <c r="C33">
        <v>1800</v>
      </c>
      <c r="D33">
        <v>140</v>
      </c>
      <c r="E33">
        <v>99</v>
      </c>
      <c r="F33">
        <v>81</v>
      </c>
      <c r="G33">
        <v>70</v>
      </c>
      <c r="R33">
        <v>8</v>
      </c>
    </row>
    <row r="34" spans="1:18" x14ac:dyDescent="0.25">
      <c r="A34" s="7" t="s">
        <v>254</v>
      </c>
      <c r="B34" t="s">
        <v>252</v>
      </c>
      <c r="C34">
        <v>600</v>
      </c>
      <c r="D34">
        <v>30</v>
      </c>
      <c r="E34">
        <v>21</v>
      </c>
      <c r="F34">
        <v>17</v>
      </c>
      <c r="G34">
        <v>15</v>
      </c>
      <c r="R34">
        <v>9</v>
      </c>
    </row>
    <row r="35" spans="1:18" x14ac:dyDescent="0.25">
      <c r="A35" s="7" t="s">
        <v>255</v>
      </c>
      <c r="B35" t="s">
        <v>256</v>
      </c>
      <c r="C35">
        <v>1500</v>
      </c>
      <c r="D35">
        <v>60</v>
      </c>
      <c r="E35">
        <v>42</v>
      </c>
      <c r="F35">
        <v>35</v>
      </c>
      <c r="G35">
        <v>30</v>
      </c>
      <c r="R35">
        <v>10</v>
      </c>
    </row>
    <row r="36" spans="1:18" x14ac:dyDescent="0.25">
      <c r="A36" s="7" t="s">
        <v>257</v>
      </c>
      <c r="B36" t="s">
        <v>256</v>
      </c>
      <c r="C36">
        <v>800</v>
      </c>
      <c r="D36">
        <v>40</v>
      </c>
      <c r="E36">
        <v>28</v>
      </c>
      <c r="F36">
        <v>23</v>
      </c>
      <c r="G36">
        <v>20</v>
      </c>
      <c r="R36">
        <v>11</v>
      </c>
    </row>
    <row r="37" spans="1:18" x14ac:dyDescent="0.25">
      <c r="A37" s="7" t="s">
        <v>258</v>
      </c>
      <c r="B37" t="s">
        <v>256</v>
      </c>
      <c r="C37">
        <v>400</v>
      </c>
      <c r="D37">
        <v>30</v>
      </c>
      <c r="E37">
        <v>21</v>
      </c>
      <c r="F37">
        <v>17</v>
      </c>
      <c r="G37">
        <v>15</v>
      </c>
      <c r="R37">
        <v>12</v>
      </c>
    </row>
    <row r="38" spans="1:18" x14ac:dyDescent="0.25">
      <c r="A38" s="3" t="s">
        <v>259</v>
      </c>
      <c r="B38" t="s">
        <v>260</v>
      </c>
      <c r="C38">
        <v>1500</v>
      </c>
      <c r="D38">
        <v>60</v>
      </c>
      <c r="E38">
        <v>42</v>
      </c>
      <c r="F38">
        <v>35</v>
      </c>
      <c r="G38">
        <v>30</v>
      </c>
      <c r="R38">
        <v>13</v>
      </c>
    </row>
    <row r="39" spans="1:18" x14ac:dyDescent="0.25">
      <c r="A39" s="7" t="s">
        <v>261</v>
      </c>
      <c r="B39" t="s">
        <v>262</v>
      </c>
      <c r="C39">
        <v>1500</v>
      </c>
      <c r="D39">
        <v>90</v>
      </c>
      <c r="E39">
        <v>64</v>
      </c>
      <c r="F39">
        <v>52</v>
      </c>
      <c r="G39">
        <v>45</v>
      </c>
      <c r="R39">
        <v>14</v>
      </c>
    </row>
    <row r="40" spans="1:18" x14ac:dyDescent="0.25">
      <c r="A40" s="7" t="s">
        <v>263</v>
      </c>
      <c r="B40" t="s">
        <v>262</v>
      </c>
      <c r="C40">
        <v>600</v>
      </c>
      <c r="D40">
        <v>40</v>
      </c>
      <c r="E40">
        <v>28</v>
      </c>
      <c r="F40">
        <v>23</v>
      </c>
      <c r="G40">
        <v>20</v>
      </c>
      <c r="R40">
        <v>15</v>
      </c>
    </row>
    <row r="41" spans="1:18" x14ac:dyDescent="0.25">
      <c r="A41" s="7" t="s">
        <v>264</v>
      </c>
      <c r="B41" t="s">
        <v>262</v>
      </c>
      <c r="C41">
        <v>1500</v>
      </c>
      <c r="D41">
        <v>90</v>
      </c>
      <c r="E41">
        <v>64</v>
      </c>
      <c r="F41">
        <v>52</v>
      </c>
      <c r="G41">
        <v>45</v>
      </c>
      <c r="R41">
        <v>16</v>
      </c>
    </row>
    <row r="42" spans="1:18" x14ac:dyDescent="0.25">
      <c r="A42" t="s">
        <v>265</v>
      </c>
      <c r="B42" t="s">
        <v>265</v>
      </c>
      <c r="C42">
        <v>500</v>
      </c>
      <c r="D42">
        <v>45</v>
      </c>
      <c r="E42">
        <v>32</v>
      </c>
      <c r="F42">
        <v>26</v>
      </c>
      <c r="G42">
        <v>22</v>
      </c>
      <c r="R42">
        <v>17</v>
      </c>
    </row>
    <row r="43" spans="1:18" x14ac:dyDescent="0.25">
      <c r="A43" s="5" t="s">
        <v>266</v>
      </c>
      <c r="B43" t="s">
        <v>267</v>
      </c>
      <c r="C43">
        <v>750</v>
      </c>
      <c r="D43">
        <v>40</v>
      </c>
      <c r="E43">
        <v>28</v>
      </c>
      <c r="F43">
        <v>23</v>
      </c>
      <c r="G43">
        <v>20</v>
      </c>
      <c r="R43">
        <v>18</v>
      </c>
    </row>
    <row r="44" spans="1:18" x14ac:dyDescent="0.25">
      <c r="A44" t="s">
        <v>268</v>
      </c>
      <c r="B44" t="s">
        <v>269</v>
      </c>
      <c r="C44">
        <v>800</v>
      </c>
      <c r="D44">
        <v>40</v>
      </c>
      <c r="E44">
        <v>28</v>
      </c>
      <c r="F44">
        <v>23</v>
      </c>
      <c r="G44">
        <v>20</v>
      </c>
      <c r="R44">
        <v>19</v>
      </c>
    </row>
    <row r="45" spans="1:18" x14ac:dyDescent="0.25">
      <c r="A45" s="3" t="s">
        <v>270</v>
      </c>
      <c r="B45" t="s">
        <v>271</v>
      </c>
      <c r="C45">
        <v>1000</v>
      </c>
      <c r="D45">
        <v>60</v>
      </c>
      <c r="E45">
        <v>42</v>
      </c>
      <c r="F45">
        <v>35</v>
      </c>
      <c r="G45">
        <v>30</v>
      </c>
      <c r="R45">
        <v>20</v>
      </c>
    </row>
    <row r="46" spans="1:18" x14ac:dyDescent="0.25">
      <c r="A46" s="6" t="s">
        <v>272</v>
      </c>
      <c r="B46" t="s">
        <v>273</v>
      </c>
      <c r="C46">
        <v>800</v>
      </c>
      <c r="D46">
        <v>30</v>
      </c>
      <c r="E46">
        <v>21</v>
      </c>
      <c r="F46">
        <v>17</v>
      </c>
      <c r="G46">
        <v>15</v>
      </c>
      <c r="R46">
        <v>21</v>
      </c>
    </row>
    <row r="47" spans="1:18" x14ac:dyDescent="0.25">
      <c r="A47" s="3" t="s">
        <v>274</v>
      </c>
      <c r="B47" t="s">
        <v>275</v>
      </c>
      <c r="C47">
        <v>1000</v>
      </c>
      <c r="D47">
        <v>75</v>
      </c>
      <c r="E47">
        <v>53</v>
      </c>
      <c r="F47">
        <v>43</v>
      </c>
      <c r="G47">
        <v>38</v>
      </c>
      <c r="R47">
        <v>22</v>
      </c>
    </row>
    <row r="48" spans="1:18" x14ac:dyDescent="0.25">
      <c r="A48" s="3" t="s">
        <v>276</v>
      </c>
      <c r="B48" t="s">
        <v>275</v>
      </c>
      <c r="C48">
        <v>600</v>
      </c>
      <c r="D48">
        <v>50</v>
      </c>
      <c r="E48">
        <v>35</v>
      </c>
      <c r="F48">
        <v>29</v>
      </c>
      <c r="G48">
        <v>25</v>
      </c>
      <c r="R48">
        <v>23</v>
      </c>
    </row>
    <row r="49" spans="1:18" x14ac:dyDescent="0.25">
      <c r="A49" t="s">
        <v>277</v>
      </c>
      <c r="B49" t="s">
        <v>278</v>
      </c>
      <c r="C49">
        <v>800</v>
      </c>
      <c r="D49">
        <v>120</v>
      </c>
      <c r="E49">
        <v>85</v>
      </c>
      <c r="F49">
        <v>69</v>
      </c>
      <c r="G49">
        <v>60</v>
      </c>
      <c r="R49">
        <v>24</v>
      </c>
    </row>
    <row r="50" spans="1:18" x14ac:dyDescent="0.25">
      <c r="A50" s="7" t="s">
        <v>279</v>
      </c>
      <c r="B50" t="s">
        <v>280</v>
      </c>
      <c r="C50">
        <v>1000</v>
      </c>
      <c r="D50">
        <v>60</v>
      </c>
      <c r="E50">
        <v>42</v>
      </c>
      <c r="F50">
        <v>35</v>
      </c>
      <c r="G50">
        <v>30</v>
      </c>
      <c r="R50">
        <v>25</v>
      </c>
    </row>
    <row r="51" spans="1:18" x14ac:dyDescent="0.25">
      <c r="A51" s="7" t="s">
        <v>281</v>
      </c>
      <c r="B51" t="s">
        <v>280</v>
      </c>
      <c r="C51">
        <v>800</v>
      </c>
      <c r="D51">
        <v>30</v>
      </c>
      <c r="E51">
        <v>21</v>
      </c>
      <c r="F51">
        <v>17</v>
      </c>
      <c r="G51">
        <v>15</v>
      </c>
      <c r="R51">
        <v>26</v>
      </c>
    </row>
    <row r="52" spans="1:18" x14ac:dyDescent="0.25">
      <c r="A52" s="7" t="s">
        <v>282</v>
      </c>
      <c r="B52" t="s">
        <v>280</v>
      </c>
      <c r="C52">
        <v>400</v>
      </c>
      <c r="D52">
        <v>30</v>
      </c>
      <c r="E52">
        <v>21</v>
      </c>
      <c r="F52">
        <v>17</v>
      </c>
      <c r="G52">
        <v>15</v>
      </c>
      <c r="R52">
        <v>27</v>
      </c>
    </row>
    <row r="53" spans="1:18" x14ac:dyDescent="0.25">
      <c r="A53" t="s">
        <v>283</v>
      </c>
      <c r="B53" t="s">
        <v>278</v>
      </c>
      <c r="C53">
        <v>600</v>
      </c>
      <c r="D53">
        <v>100</v>
      </c>
      <c r="E53">
        <v>71</v>
      </c>
      <c r="F53">
        <v>58</v>
      </c>
      <c r="G53">
        <v>50</v>
      </c>
      <c r="R53">
        <v>28</v>
      </c>
    </row>
    <row r="54" spans="1:18" x14ac:dyDescent="0.25">
      <c r="A54" s="5" t="s">
        <v>284</v>
      </c>
      <c r="B54" t="s">
        <v>285</v>
      </c>
      <c r="C54">
        <v>1000</v>
      </c>
      <c r="D54">
        <v>50</v>
      </c>
      <c r="E54">
        <v>35</v>
      </c>
      <c r="F54">
        <v>29</v>
      </c>
      <c r="G54">
        <v>25</v>
      </c>
      <c r="R54">
        <v>29</v>
      </c>
    </row>
    <row r="55" spans="1:18" x14ac:dyDescent="0.25">
      <c r="A55" s="5" t="s">
        <v>286</v>
      </c>
      <c r="B55" t="s">
        <v>285</v>
      </c>
      <c r="C55">
        <v>600</v>
      </c>
      <c r="D55">
        <v>30</v>
      </c>
      <c r="E55">
        <v>21</v>
      </c>
      <c r="F55">
        <v>17</v>
      </c>
      <c r="G55">
        <v>15</v>
      </c>
      <c r="R55">
        <v>30</v>
      </c>
    </row>
    <row r="56" spans="1:18" x14ac:dyDescent="0.25">
      <c r="A56" t="s">
        <v>287</v>
      </c>
      <c r="B56" t="s">
        <v>288</v>
      </c>
      <c r="C56">
        <v>750</v>
      </c>
      <c r="D56">
        <v>40</v>
      </c>
      <c r="E56">
        <v>28</v>
      </c>
      <c r="F56">
        <v>23</v>
      </c>
      <c r="G56">
        <v>20</v>
      </c>
      <c r="R56">
        <v>31</v>
      </c>
    </row>
    <row r="57" spans="1:18" x14ac:dyDescent="0.25">
      <c r="A57" t="s">
        <v>289</v>
      </c>
      <c r="B57" t="s">
        <v>288</v>
      </c>
      <c r="C57">
        <v>800</v>
      </c>
      <c r="D57">
        <v>90</v>
      </c>
      <c r="E57">
        <v>64</v>
      </c>
      <c r="F57">
        <v>52</v>
      </c>
      <c r="G57">
        <v>45</v>
      </c>
      <c r="R57">
        <v>32</v>
      </c>
    </row>
    <row r="58" spans="1:18" x14ac:dyDescent="0.25">
      <c r="A58" t="s">
        <v>290</v>
      </c>
      <c r="B58" t="s">
        <v>291</v>
      </c>
      <c r="C58">
        <v>400</v>
      </c>
      <c r="D58">
        <v>60</v>
      </c>
      <c r="E58">
        <v>42</v>
      </c>
      <c r="F58">
        <v>35</v>
      </c>
      <c r="G58">
        <v>30</v>
      </c>
      <c r="R58">
        <v>33</v>
      </c>
    </row>
    <row r="59" spans="1:18" x14ac:dyDescent="0.25">
      <c r="A59" s="6" t="s">
        <v>292</v>
      </c>
      <c r="B59" t="s">
        <v>293</v>
      </c>
      <c r="C59">
        <v>1500</v>
      </c>
      <c r="D59">
        <v>70</v>
      </c>
      <c r="E59">
        <v>49</v>
      </c>
      <c r="F59">
        <v>40</v>
      </c>
      <c r="G59">
        <v>35</v>
      </c>
      <c r="R59">
        <v>34</v>
      </c>
    </row>
    <row r="60" spans="1:18" x14ac:dyDescent="0.25">
      <c r="A60" t="s">
        <v>294</v>
      </c>
      <c r="B60" t="s">
        <v>293</v>
      </c>
      <c r="C60">
        <v>500</v>
      </c>
      <c r="D60">
        <v>40</v>
      </c>
      <c r="E60">
        <v>28</v>
      </c>
      <c r="F60">
        <v>23</v>
      </c>
      <c r="G60">
        <v>20</v>
      </c>
      <c r="R60">
        <v>35</v>
      </c>
    </row>
    <row r="61" spans="1:18" x14ac:dyDescent="0.25">
      <c r="A61" t="s">
        <v>295</v>
      </c>
      <c r="B61" t="s">
        <v>296</v>
      </c>
      <c r="C61">
        <v>500</v>
      </c>
      <c r="D61">
        <v>35</v>
      </c>
      <c r="E61">
        <v>25</v>
      </c>
      <c r="F61">
        <v>20</v>
      </c>
      <c r="G61">
        <v>18</v>
      </c>
      <c r="R61">
        <v>36</v>
      </c>
    </row>
    <row r="62" spans="1:18" x14ac:dyDescent="0.25">
      <c r="A62" s="7" t="s">
        <v>297</v>
      </c>
      <c r="B62" t="s">
        <v>298</v>
      </c>
      <c r="C62">
        <v>1000</v>
      </c>
      <c r="D62">
        <v>40</v>
      </c>
      <c r="E62">
        <v>28</v>
      </c>
      <c r="F62">
        <v>23</v>
      </c>
      <c r="G62">
        <v>20</v>
      </c>
      <c r="R62">
        <v>37</v>
      </c>
    </row>
    <row r="63" spans="1:18" x14ac:dyDescent="0.25">
      <c r="A63" s="7" t="s">
        <v>299</v>
      </c>
      <c r="B63" t="s">
        <v>298</v>
      </c>
      <c r="C63">
        <v>800</v>
      </c>
      <c r="D63">
        <v>30</v>
      </c>
      <c r="E63">
        <v>21</v>
      </c>
      <c r="F63">
        <v>17</v>
      </c>
      <c r="G63">
        <v>15</v>
      </c>
      <c r="R63">
        <v>38</v>
      </c>
    </row>
    <row r="64" spans="1:18" x14ac:dyDescent="0.25">
      <c r="A64" s="7" t="s">
        <v>300</v>
      </c>
      <c r="B64" t="s">
        <v>298</v>
      </c>
      <c r="C64">
        <v>400</v>
      </c>
      <c r="D64">
        <v>30</v>
      </c>
      <c r="E64">
        <v>21</v>
      </c>
      <c r="F64">
        <v>17</v>
      </c>
      <c r="G64">
        <v>15</v>
      </c>
      <c r="R64">
        <v>39</v>
      </c>
    </row>
    <row r="65" spans="1:18" x14ac:dyDescent="0.25">
      <c r="A65" s="3" t="s">
        <v>301</v>
      </c>
      <c r="B65" t="s">
        <v>271</v>
      </c>
      <c r="C65">
        <v>1000</v>
      </c>
      <c r="D65">
        <v>75</v>
      </c>
      <c r="E65">
        <v>53</v>
      </c>
      <c r="F65">
        <v>43</v>
      </c>
      <c r="G65">
        <v>38</v>
      </c>
      <c r="R65">
        <v>40</v>
      </c>
    </row>
    <row r="66" spans="1:18" x14ac:dyDescent="0.25">
      <c r="A66" s="3" t="s">
        <v>302</v>
      </c>
      <c r="B66" t="s">
        <v>271</v>
      </c>
      <c r="C66">
        <v>600</v>
      </c>
      <c r="D66">
        <v>50</v>
      </c>
      <c r="E66">
        <v>35</v>
      </c>
      <c r="F66">
        <v>29</v>
      </c>
      <c r="G66">
        <v>25</v>
      </c>
      <c r="R66">
        <v>41</v>
      </c>
    </row>
    <row r="67" spans="1:18" x14ac:dyDescent="0.25">
      <c r="A67" t="s">
        <v>345</v>
      </c>
      <c r="B67" t="s">
        <v>346</v>
      </c>
      <c r="C67">
        <v>1400</v>
      </c>
      <c r="D67">
        <v>120</v>
      </c>
      <c r="E67">
        <v>85</v>
      </c>
      <c r="F67">
        <v>69</v>
      </c>
      <c r="G67">
        <v>60</v>
      </c>
      <c r="H67" t="s">
        <v>197</v>
      </c>
      <c r="R67">
        <v>63</v>
      </c>
    </row>
    <row r="68" spans="1:18" x14ac:dyDescent="0.25">
      <c r="A68" t="s">
        <v>347</v>
      </c>
      <c r="B68" t="s">
        <v>348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197</v>
      </c>
      <c r="R68">
        <v>64</v>
      </c>
    </row>
    <row r="69" spans="1:18" x14ac:dyDescent="0.25">
      <c r="A69" t="s">
        <v>349</v>
      </c>
      <c r="B69" t="s">
        <v>349</v>
      </c>
      <c r="C69">
        <v>800</v>
      </c>
      <c r="D69">
        <v>100</v>
      </c>
      <c r="E69">
        <v>71</v>
      </c>
      <c r="F69">
        <v>58</v>
      </c>
      <c r="G69">
        <v>50</v>
      </c>
      <c r="H69" t="s">
        <v>197</v>
      </c>
      <c r="R69">
        <v>65</v>
      </c>
    </row>
    <row r="70" spans="1:18" x14ac:dyDescent="0.25">
      <c r="A70" t="s">
        <v>350</v>
      </c>
      <c r="B70" t="s">
        <v>351</v>
      </c>
      <c r="C70">
        <v>900</v>
      </c>
      <c r="D70">
        <v>90</v>
      </c>
      <c r="E70">
        <v>64</v>
      </c>
      <c r="F70">
        <v>52</v>
      </c>
      <c r="G70">
        <v>45</v>
      </c>
      <c r="H70" t="s">
        <v>197</v>
      </c>
      <c r="R70">
        <v>66</v>
      </c>
    </row>
    <row r="71" spans="1:18" x14ac:dyDescent="0.25">
      <c r="A71" t="s">
        <v>352</v>
      </c>
      <c r="B71" t="s">
        <v>353</v>
      </c>
      <c r="C71">
        <v>800</v>
      </c>
      <c r="D71">
        <v>100</v>
      </c>
      <c r="E71">
        <v>71</v>
      </c>
      <c r="F71">
        <v>58</v>
      </c>
      <c r="G71">
        <v>50</v>
      </c>
      <c r="H71" t="s">
        <v>197</v>
      </c>
      <c r="R71">
        <v>67</v>
      </c>
    </row>
    <row r="72" spans="1:18" x14ac:dyDescent="0.25">
      <c r="A72" t="s">
        <v>354</v>
      </c>
      <c r="B72" t="s">
        <v>355</v>
      </c>
      <c r="C72">
        <v>400</v>
      </c>
      <c r="D72">
        <v>90</v>
      </c>
      <c r="E72">
        <v>64</v>
      </c>
      <c r="F72">
        <v>52</v>
      </c>
      <c r="G72">
        <v>45</v>
      </c>
      <c r="H72" t="s">
        <v>197</v>
      </c>
      <c r="R72">
        <v>68</v>
      </c>
    </row>
    <row r="73" spans="1:18" x14ac:dyDescent="0.25">
      <c r="A73" t="s">
        <v>359</v>
      </c>
      <c r="B73" t="s">
        <v>360</v>
      </c>
      <c r="C73">
        <v>700</v>
      </c>
      <c r="D73">
        <v>25</v>
      </c>
      <c r="E73">
        <v>18</v>
      </c>
      <c r="F73">
        <v>14</v>
      </c>
      <c r="G73">
        <v>12</v>
      </c>
      <c r="H73" t="s">
        <v>197</v>
      </c>
      <c r="R73">
        <v>71</v>
      </c>
    </row>
    <row r="74" spans="1:18" x14ac:dyDescent="0.25">
      <c r="A74" t="s">
        <v>361</v>
      </c>
      <c r="B74" t="s">
        <v>362</v>
      </c>
      <c r="C74">
        <v>200</v>
      </c>
      <c r="D74">
        <v>50</v>
      </c>
      <c r="E74">
        <v>35</v>
      </c>
      <c r="F74">
        <v>29</v>
      </c>
      <c r="G74">
        <v>25</v>
      </c>
      <c r="H74" t="s">
        <v>197</v>
      </c>
      <c r="R74">
        <v>72</v>
      </c>
    </row>
    <row r="75" spans="1:18" x14ac:dyDescent="0.25">
      <c r="A75" t="s">
        <v>363</v>
      </c>
      <c r="B75" t="s">
        <v>364</v>
      </c>
      <c r="C75">
        <v>100</v>
      </c>
      <c r="D75">
        <v>35</v>
      </c>
      <c r="E75">
        <v>25</v>
      </c>
      <c r="F75">
        <v>20</v>
      </c>
      <c r="G75">
        <v>18</v>
      </c>
      <c r="H75" t="s">
        <v>197</v>
      </c>
      <c r="R75">
        <v>73</v>
      </c>
    </row>
    <row r="76" spans="1:18" x14ac:dyDescent="0.25">
      <c r="A76" t="s">
        <v>365</v>
      </c>
      <c r="B76" t="s">
        <v>366</v>
      </c>
      <c r="C76">
        <v>500</v>
      </c>
      <c r="D76">
        <v>50</v>
      </c>
      <c r="E76">
        <v>35</v>
      </c>
      <c r="F76">
        <v>29</v>
      </c>
      <c r="G76">
        <v>25</v>
      </c>
      <c r="H76" t="s">
        <v>197</v>
      </c>
      <c r="R76">
        <v>74</v>
      </c>
    </row>
    <row r="77" spans="1:18" x14ac:dyDescent="0.25">
      <c r="A77" t="s">
        <v>367</v>
      </c>
      <c r="B77" t="s">
        <v>368</v>
      </c>
      <c r="C77">
        <v>1400</v>
      </c>
      <c r="D77">
        <v>60</v>
      </c>
      <c r="E77">
        <v>42</v>
      </c>
      <c r="F77">
        <v>35</v>
      </c>
      <c r="G77">
        <v>30</v>
      </c>
      <c r="H77" t="s">
        <v>197</v>
      </c>
      <c r="R77">
        <v>75</v>
      </c>
    </row>
    <row r="78" spans="1:18" x14ac:dyDescent="0.25">
      <c r="A78" t="s">
        <v>369</v>
      </c>
      <c r="B78" t="s">
        <v>370</v>
      </c>
      <c r="C78">
        <v>600</v>
      </c>
      <c r="D78">
        <v>20</v>
      </c>
      <c r="E78">
        <v>14</v>
      </c>
      <c r="F78">
        <v>12</v>
      </c>
      <c r="G78">
        <v>10</v>
      </c>
      <c r="H78" t="s">
        <v>197</v>
      </c>
      <c r="R78">
        <v>76</v>
      </c>
    </row>
    <row r="79" spans="1:18" x14ac:dyDescent="0.25">
      <c r="A79" t="s">
        <v>371</v>
      </c>
      <c r="B79" t="s">
        <v>372</v>
      </c>
      <c r="C79">
        <v>5500</v>
      </c>
      <c r="D79">
        <v>360</v>
      </c>
      <c r="E79">
        <v>255</v>
      </c>
      <c r="F79">
        <v>208</v>
      </c>
      <c r="G79">
        <v>180</v>
      </c>
      <c r="H79" t="s">
        <v>197</v>
      </c>
      <c r="R79">
        <v>77</v>
      </c>
    </row>
    <row r="80" spans="1:18" x14ac:dyDescent="0.25">
      <c r="A80" t="s">
        <v>373</v>
      </c>
      <c r="B80" t="s">
        <v>374</v>
      </c>
      <c r="C80">
        <v>1000</v>
      </c>
      <c r="D80">
        <v>90</v>
      </c>
      <c r="E80">
        <v>64</v>
      </c>
      <c r="F80">
        <v>52</v>
      </c>
      <c r="G80">
        <v>45</v>
      </c>
      <c r="H80" t="s">
        <v>197</v>
      </c>
      <c r="R80">
        <v>78</v>
      </c>
    </row>
    <row r="81" spans="1:18" x14ac:dyDescent="0.25">
      <c r="A81" t="s">
        <v>375</v>
      </c>
      <c r="B81" t="s">
        <v>376</v>
      </c>
      <c r="C81">
        <v>700</v>
      </c>
      <c r="D81">
        <v>70</v>
      </c>
      <c r="E81">
        <v>49</v>
      </c>
      <c r="F81">
        <v>40</v>
      </c>
      <c r="G81">
        <v>35</v>
      </c>
      <c r="H81" t="s">
        <v>197</v>
      </c>
      <c r="R81">
        <v>79</v>
      </c>
    </row>
    <row r="82" spans="1:18" x14ac:dyDescent="0.25">
      <c r="A82" t="s">
        <v>377</v>
      </c>
      <c r="B82" t="s">
        <v>377</v>
      </c>
      <c r="C82">
        <v>250</v>
      </c>
      <c r="D82">
        <v>40</v>
      </c>
      <c r="E82">
        <v>28</v>
      </c>
      <c r="F82">
        <v>23</v>
      </c>
      <c r="G82">
        <v>20</v>
      </c>
      <c r="H82" t="s">
        <v>197</v>
      </c>
      <c r="R82">
        <v>80</v>
      </c>
    </row>
    <row r="83" spans="1:18" x14ac:dyDescent="0.25">
      <c r="A83" t="s">
        <v>378</v>
      </c>
      <c r="B83" t="s">
        <v>378</v>
      </c>
      <c r="C83">
        <v>350</v>
      </c>
      <c r="D83">
        <v>80</v>
      </c>
      <c r="E83">
        <v>57</v>
      </c>
      <c r="F83">
        <v>46</v>
      </c>
      <c r="G83">
        <v>40</v>
      </c>
      <c r="H83" t="s">
        <v>197</v>
      </c>
      <c r="R83">
        <v>81</v>
      </c>
    </row>
    <row r="84" spans="1:18" x14ac:dyDescent="0.25">
      <c r="A84" t="s">
        <v>379</v>
      </c>
      <c r="B84" t="s">
        <v>380</v>
      </c>
      <c r="C84">
        <v>1300</v>
      </c>
      <c r="D84">
        <v>100</v>
      </c>
      <c r="E84">
        <v>71</v>
      </c>
      <c r="F84">
        <v>58</v>
      </c>
      <c r="G84">
        <v>50</v>
      </c>
      <c r="H84" t="s">
        <v>197</v>
      </c>
      <c r="R84">
        <v>82</v>
      </c>
    </row>
    <row r="85" spans="1:18" x14ac:dyDescent="0.25">
      <c r="A85" t="s">
        <v>381</v>
      </c>
      <c r="B85" t="s">
        <v>382</v>
      </c>
      <c r="C85">
        <v>1900</v>
      </c>
      <c r="D85">
        <v>75</v>
      </c>
      <c r="E85">
        <v>53</v>
      </c>
      <c r="F85">
        <v>43</v>
      </c>
      <c r="G85">
        <v>38</v>
      </c>
      <c r="H85" t="s">
        <v>197</v>
      </c>
      <c r="R85">
        <v>83</v>
      </c>
    </row>
    <row r="86" spans="1:18" x14ac:dyDescent="0.25">
      <c r="A86" s="7" t="s">
        <v>383</v>
      </c>
      <c r="B86" t="s">
        <v>384</v>
      </c>
      <c r="C86">
        <v>2500</v>
      </c>
      <c r="D86">
        <v>200</v>
      </c>
      <c r="E86">
        <v>141</v>
      </c>
      <c r="F86">
        <v>115</v>
      </c>
      <c r="G86">
        <v>100</v>
      </c>
      <c r="R86">
        <v>84</v>
      </c>
    </row>
    <row r="87" spans="1:18" x14ac:dyDescent="0.25">
      <c r="A87" s="6" t="s">
        <v>385</v>
      </c>
      <c r="B87" t="s">
        <v>386</v>
      </c>
      <c r="C87">
        <v>1500</v>
      </c>
      <c r="D87">
        <v>45</v>
      </c>
      <c r="E87">
        <v>32</v>
      </c>
      <c r="F87">
        <v>26</v>
      </c>
      <c r="G87">
        <v>22</v>
      </c>
      <c r="R87">
        <v>85</v>
      </c>
    </row>
    <row r="88" spans="1:18" x14ac:dyDescent="0.25">
      <c r="A88" s="7" t="s">
        <v>387</v>
      </c>
      <c r="B88" t="s">
        <v>388</v>
      </c>
      <c r="C88">
        <v>1500</v>
      </c>
      <c r="D88">
        <v>100</v>
      </c>
      <c r="E88">
        <v>71</v>
      </c>
      <c r="F88">
        <v>58</v>
      </c>
      <c r="G88">
        <v>50</v>
      </c>
      <c r="R88">
        <v>86</v>
      </c>
    </row>
    <row r="89" spans="1:18" x14ac:dyDescent="0.25">
      <c r="A89" s="5" t="s">
        <v>389</v>
      </c>
      <c r="B89" t="s">
        <v>390</v>
      </c>
      <c r="C89">
        <v>500</v>
      </c>
      <c r="D89">
        <v>60</v>
      </c>
      <c r="E89">
        <v>42</v>
      </c>
      <c r="F89">
        <v>35</v>
      </c>
      <c r="G89">
        <v>30</v>
      </c>
      <c r="R89">
        <v>87</v>
      </c>
    </row>
    <row r="90" spans="1:18" x14ac:dyDescent="0.25">
      <c r="A90" s="5" t="s">
        <v>391</v>
      </c>
      <c r="B90" t="s">
        <v>392</v>
      </c>
      <c r="C90">
        <v>1500</v>
      </c>
      <c r="D90">
        <v>100</v>
      </c>
      <c r="E90">
        <v>71</v>
      </c>
      <c r="F90">
        <v>58</v>
      </c>
      <c r="G90">
        <v>50</v>
      </c>
      <c r="R90">
        <v>88</v>
      </c>
    </row>
    <row r="91" spans="1:18" x14ac:dyDescent="0.25">
      <c r="A91" s="5" t="s">
        <v>393</v>
      </c>
      <c r="B91" t="s">
        <v>394</v>
      </c>
      <c r="C91">
        <v>1800</v>
      </c>
      <c r="D91">
        <v>75</v>
      </c>
      <c r="E91">
        <v>53</v>
      </c>
      <c r="F91">
        <v>43</v>
      </c>
      <c r="G91">
        <v>38</v>
      </c>
      <c r="R91">
        <v>89</v>
      </c>
    </row>
    <row r="92" spans="1:18" x14ac:dyDescent="0.25">
      <c r="A92" s="5" t="s">
        <v>395</v>
      </c>
      <c r="B92" t="s">
        <v>396</v>
      </c>
      <c r="C92">
        <v>500</v>
      </c>
      <c r="D92">
        <v>60</v>
      </c>
      <c r="E92">
        <v>42</v>
      </c>
      <c r="F92">
        <v>35</v>
      </c>
      <c r="G92">
        <v>30</v>
      </c>
      <c r="R92">
        <v>90</v>
      </c>
    </row>
    <row r="93" spans="1:18" x14ac:dyDescent="0.25">
      <c r="A93" s="5" t="s">
        <v>397</v>
      </c>
      <c r="B93" t="s">
        <v>394</v>
      </c>
      <c r="C93">
        <v>1000</v>
      </c>
      <c r="D93">
        <v>60</v>
      </c>
      <c r="E93">
        <v>42</v>
      </c>
      <c r="F93">
        <v>35</v>
      </c>
      <c r="G93">
        <v>30</v>
      </c>
      <c r="R93">
        <v>91</v>
      </c>
    </row>
    <row r="94" spans="1:18" x14ac:dyDescent="0.25">
      <c r="A94" s="5" t="s">
        <v>398</v>
      </c>
      <c r="B94" t="s">
        <v>394</v>
      </c>
      <c r="C94">
        <v>500</v>
      </c>
      <c r="D94">
        <v>40</v>
      </c>
      <c r="E94">
        <v>28</v>
      </c>
      <c r="F94">
        <v>23</v>
      </c>
      <c r="G94">
        <v>20</v>
      </c>
      <c r="R94">
        <v>92</v>
      </c>
    </row>
    <row r="95" spans="1:18" x14ac:dyDescent="0.25">
      <c r="A95" s="7" t="s">
        <v>399</v>
      </c>
      <c r="B95" t="s">
        <v>400</v>
      </c>
      <c r="C95">
        <v>2000</v>
      </c>
      <c r="D95">
        <v>140</v>
      </c>
      <c r="E95">
        <v>99</v>
      </c>
      <c r="F95">
        <v>81</v>
      </c>
      <c r="G95">
        <v>70</v>
      </c>
      <c r="R95">
        <v>93</v>
      </c>
    </row>
    <row r="96" spans="1:18" x14ac:dyDescent="0.25">
      <c r="A96" s="6" t="s">
        <v>401</v>
      </c>
      <c r="B96" t="s">
        <v>402</v>
      </c>
      <c r="C96">
        <v>1200</v>
      </c>
      <c r="D96">
        <v>45</v>
      </c>
      <c r="E96">
        <v>32</v>
      </c>
      <c r="F96">
        <v>26</v>
      </c>
      <c r="G96">
        <v>22</v>
      </c>
      <c r="R96">
        <v>94</v>
      </c>
    </row>
    <row r="97" spans="1:18" x14ac:dyDescent="0.25">
      <c r="A97" s="3" t="s">
        <v>403</v>
      </c>
      <c r="B97" t="s">
        <v>404</v>
      </c>
      <c r="C97">
        <v>650</v>
      </c>
      <c r="D97">
        <v>45</v>
      </c>
      <c r="E97">
        <v>32</v>
      </c>
      <c r="F97">
        <v>26</v>
      </c>
      <c r="G97">
        <v>22</v>
      </c>
      <c r="R97">
        <v>95</v>
      </c>
    </row>
    <row r="98" spans="1:18" x14ac:dyDescent="0.25">
      <c r="A98" s="3" t="s">
        <v>405</v>
      </c>
      <c r="B98" t="s">
        <v>406</v>
      </c>
      <c r="C98">
        <v>2000</v>
      </c>
      <c r="D98">
        <v>100</v>
      </c>
      <c r="E98">
        <v>71</v>
      </c>
      <c r="F98">
        <v>58</v>
      </c>
      <c r="G98">
        <v>50</v>
      </c>
      <c r="R98">
        <v>96</v>
      </c>
    </row>
    <row r="99" spans="1:18" x14ac:dyDescent="0.25">
      <c r="A99" s="3" t="s">
        <v>407</v>
      </c>
      <c r="B99" t="s">
        <v>408</v>
      </c>
      <c r="C99">
        <v>1000</v>
      </c>
      <c r="D99">
        <v>60</v>
      </c>
      <c r="E99">
        <v>42</v>
      </c>
      <c r="F99">
        <v>35</v>
      </c>
      <c r="G99">
        <v>30</v>
      </c>
      <c r="R99">
        <v>97</v>
      </c>
    </row>
    <row r="100" spans="1:18" x14ac:dyDescent="0.25">
      <c r="A100" s="3" t="s">
        <v>409</v>
      </c>
      <c r="B100" t="s">
        <v>406</v>
      </c>
      <c r="C100">
        <v>1200</v>
      </c>
      <c r="D100">
        <v>70</v>
      </c>
      <c r="E100">
        <v>49</v>
      </c>
      <c r="F100">
        <v>40</v>
      </c>
      <c r="G100">
        <v>35</v>
      </c>
      <c r="R100">
        <v>98</v>
      </c>
    </row>
    <row r="101" spans="1:18" x14ac:dyDescent="0.25">
      <c r="A101" s="3" t="s">
        <v>410</v>
      </c>
      <c r="B101" t="s">
        <v>406</v>
      </c>
      <c r="C101">
        <v>1800</v>
      </c>
      <c r="D101">
        <v>120</v>
      </c>
      <c r="E101">
        <v>85</v>
      </c>
      <c r="F101">
        <v>69</v>
      </c>
      <c r="G101">
        <v>60</v>
      </c>
      <c r="R101">
        <v>99</v>
      </c>
    </row>
    <row r="102" spans="1:18" x14ac:dyDescent="0.25">
      <c r="A102" t="s">
        <v>411</v>
      </c>
      <c r="B102" t="s">
        <v>412</v>
      </c>
      <c r="C102">
        <v>750</v>
      </c>
      <c r="D102">
        <v>50</v>
      </c>
      <c r="E102">
        <v>35</v>
      </c>
      <c r="F102">
        <v>29</v>
      </c>
      <c r="G102">
        <v>25</v>
      </c>
      <c r="R102">
        <v>100</v>
      </c>
    </row>
    <row r="103" spans="1:18" x14ac:dyDescent="0.25">
      <c r="A103" s="6" t="s">
        <v>413</v>
      </c>
      <c r="B103" t="s">
        <v>414</v>
      </c>
      <c r="C103">
        <v>250</v>
      </c>
      <c r="D103">
        <v>25</v>
      </c>
      <c r="E103">
        <v>18</v>
      </c>
      <c r="F103">
        <v>14</v>
      </c>
      <c r="G103">
        <v>12</v>
      </c>
      <c r="R103">
        <v>101</v>
      </c>
    </row>
    <row r="104" spans="1:18" x14ac:dyDescent="0.25">
      <c r="A104" t="s">
        <v>415</v>
      </c>
      <c r="B104" t="s">
        <v>416</v>
      </c>
      <c r="C104">
        <v>1000</v>
      </c>
      <c r="D104">
        <v>60</v>
      </c>
      <c r="E104">
        <v>42</v>
      </c>
      <c r="F104">
        <v>35</v>
      </c>
      <c r="G104">
        <v>30</v>
      </c>
      <c r="R104">
        <v>102</v>
      </c>
    </row>
    <row r="105" spans="1:18" x14ac:dyDescent="0.25">
      <c r="A105" s="6" t="s">
        <v>417</v>
      </c>
      <c r="B105" t="s">
        <v>386</v>
      </c>
      <c r="C105">
        <v>250</v>
      </c>
      <c r="D105">
        <v>25</v>
      </c>
      <c r="E105">
        <v>18</v>
      </c>
      <c r="F105">
        <v>14</v>
      </c>
      <c r="G105">
        <v>12</v>
      </c>
      <c r="R105">
        <v>103</v>
      </c>
    </row>
    <row r="106" spans="1:18" x14ac:dyDescent="0.25">
      <c r="A106" t="s">
        <v>418</v>
      </c>
      <c r="B106" t="s">
        <v>419</v>
      </c>
      <c r="C106">
        <v>1600</v>
      </c>
      <c r="D106">
        <v>150</v>
      </c>
      <c r="E106">
        <v>106</v>
      </c>
      <c r="F106">
        <v>87</v>
      </c>
      <c r="G106">
        <v>75</v>
      </c>
      <c r="R106">
        <v>104</v>
      </c>
    </row>
    <row r="107" spans="1:18" x14ac:dyDescent="0.25">
      <c r="A107" t="s">
        <v>420</v>
      </c>
      <c r="B107" t="s">
        <v>421</v>
      </c>
      <c r="C107">
        <v>1200</v>
      </c>
      <c r="D107">
        <v>105</v>
      </c>
      <c r="E107">
        <v>74</v>
      </c>
      <c r="F107">
        <v>61</v>
      </c>
      <c r="G107">
        <v>52</v>
      </c>
      <c r="R107">
        <v>105</v>
      </c>
    </row>
    <row r="108" spans="1:18" x14ac:dyDescent="0.25">
      <c r="A108" t="s">
        <v>422</v>
      </c>
      <c r="B108" t="s">
        <v>423</v>
      </c>
      <c r="C108">
        <v>500</v>
      </c>
      <c r="D108">
        <v>40</v>
      </c>
      <c r="E108">
        <v>28</v>
      </c>
      <c r="F108">
        <v>23</v>
      </c>
      <c r="G108">
        <v>20</v>
      </c>
      <c r="R108">
        <v>106</v>
      </c>
    </row>
    <row r="109" spans="1:18" x14ac:dyDescent="0.25">
      <c r="A109" t="s">
        <v>424</v>
      </c>
      <c r="B109" t="s">
        <v>425</v>
      </c>
      <c r="C109">
        <v>800</v>
      </c>
      <c r="D109">
        <v>60</v>
      </c>
      <c r="E109">
        <v>42</v>
      </c>
      <c r="F109">
        <v>35</v>
      </c>
      <c r="G109">
        <v>30</v>
      </c>
      <c r="R109">
        <v>107</v>
      </c>
    </row>
    <row r="110" spans="1:18" x14ac:dyDescent="0.25">
      <c r="A110" t="s">
        <v>426</v>
      </c>
      <c r="B110" t="s">
        <v>427</v>
      </c>
      <c r="C110">
        <v>500</v>
      </c>
      <c r="D110">
        <v>30</v>
      </c>
      <c r="E110">
        <v>21</v>
      </c>
      <c r="F110">
        <v>17</v>
      </c>
      <c r="G110">
        <v>15</v>
      </c>
      <c r="R110">
        <v>108</v>
      </c>
    </row>
    <row r="111" spans="1:18" x14ac:dyDescent="0.25">
      <c r="A111" s="6" t="s">
        <v>428</v>
      </c>
      <c r="B111" t="s">
        <v>429</v>
      </c>
      <c r="C111">
        <v>1500</v>
      </c>
      <c r="D111">
        <v>70</v>
      </c>
      <c r="E111">
        <v>49</v>
      </c>
      <c r="F111">
        <v>40</v>
      </c>
      <c r="G111">
        <v>35</v>
      </c>
      <c r="R111">
        <v>109</v>
      </c>
    </row>
    <row r="112" spans="1:18" x14ac:dyDescent="0.25">
      <c r="A112" t="s">
        <v>430</v>
      </c>
      <c r="B112" t="s">
        <v>431</v>
      </c>
      <c r="C112">
        <v>1000</v>
      </c>
      <c r="D112">
        <v>95</v>
      </c>
      <c r="E112">
        <v>67</v>
      </c>
      <c r="F112">
        <v>55</v>
      </c>
      <c r="G112">
        <v>48</v>
      </c>
      <c r="R112">
        <v>110</v>
      </c>
    </row>
    <row r="113" spans="1:18" x14ac:dyDescent="0.25">
      <c r="A113" t="s">
        <v>432</v>
      </c>
      <c r="B113" t="s">
        <v>433</v>
      </c>
      <c r="C113">
        <v>4000</v>
      </c>
      <c r="D113">
        <v>95</v>
      </c>
      <c r="E113">
        <v>67</v>
      </c>
      <c r="F113">
        <v>55</v>
      </c>
      <c r="G113">
        <v>48</v>
      </c>
      <c r="R113">
        <v>111</v>
      </c>
    </row>
    <row r="114" spans="1:18" x14ac:dyDescent="0.25">
      <c r="A114" t="s">
        <v>434</v>
      </c>
      <c r="B114" t="s">
        <v>433</v>
      </c>
      <c r="C114">
        <v>2000</v>
      </c>
      <c r="D114">
        <v>80</v>
      </c>
      <c r="E114">
        <v>57</v>
      </c>
      <c r="F114">
        <v>46</v>
      </c>
      <c r="G114">
        <v>40</v>
      </c>
      <c r="R114">
        <v>112</v>
      </c>
    </row>
    <row r="115" spans="1:18" x14ac:dyDescent="0.25">
      <c r="A115" t="s">
        <v>435</v>
      </c>
      <c r="B115" t="s">
        <v>436</v>
      </c>
      <c r="C115">
        <v>1200</v>
      </c>
      <c r="D115">
        <v>120</v>
      </c>
      <c r="E115">
        <v>85</v>
      </c>
      <c r="F115">
        <v>69</v>
      </c>
      <c r="G115">
        <v>60</v>
      </c>
      <c r="R115">
        <v>113</v>
      </c>
    </row>
  </sheetData>
  <autoFilter ref="A1:X115">
    <sortState ref="A2:X115">
      <sortCondition ref="S1:S115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12</v>
      </c>
      <c r="B1" s="9" t="s">
        <v>437</v>
      </c>
      <c r="C1" s="9" t="s">
        <v>438</v>
      </c>
      <c r="D1" s="9" t="s">
        <v>439</v>
      </c>
      <c r="E1" s="8" t="s">
        <v>440</v>
      </c>
      <c r="F1" s="8" t="s">
        <v>438</v>
      </c>
      <c r="G1" s="8" t="s">
        <v>439</v>
      </c>
      <c r="H1" s="1" t="s">
        <v>441</v>
      </c>
      <c r="I1" t="s">
        <v>18</v>
      </c>
      <c r="J1" t="s">
        <v>240</v>
      </c>
    </row>
    <row r="2" spans="1:10" x14ac:dyDescent="0.25">
      <c r="A2" s="5" t="s">
        <v>20</v>
      </c>
      <c r="B2">
        <f>75+60</f>
        <v>135</v>
      </c>
      <c r="H2" t="s">
        <v>442</v>
      </c>
      <c r="I2">
        <v>1</v>
      </c>
    </row>
    <row r="3" spans="1:10" x14ac:dyDescent="0.25">
      <c r="A3" t="s">
        <v>21</v>
      </c>
      <c r="I3">
        <v>2</v>
      </c>
    </row>
    <row r="4" spans="1:10" x14ac:dyDescent="0.25">
      <c r="A4" s="3" t="s">
        <v>22</v>
      </c>
      <c r="B4">
        <f>75+150</f>
        <v>225</v>
      </c>
      <c r="H4" t="s">
        <v>443</v>
      </c>
      <c r="I4">
        <v>3</v>
      </c>
    </row>
    <row r="5" spans="1:10" x14ac:dyDescent="0.25">
      <c r="A5" s="6" t="s">
        <v>23</v>
      </c>
      <c r="B5">
        <v>45</v>
      </c>
      <c r="H5" t="s">
        <v>444</v>
      </c>
      <c r="I5">
        <v>4</v>
      </c>
    </row>
    <row r="6" spans="1:10" x14ac:dyDescent="0.25">
      <c r="A6" t="s">
        <v>24</v>
      </c>
      <c r="I6">
        <v>5</v>
      </c>
    </row>
    <row r="7" spans="1:10" x14ac:dyDescent="0.25">
      <c r="A7" s="7" t="s">
        <v>25</v>
      </c>
      <c r="I7">
        <v>6</v>
      </c>
    </row>
    <row r="8" spans="1:10" x14ac:dyDescent="0.25">
      <c r="A8" s="7" t="s">
        <v>26</v>
      </c>
      <c r="B8">
        <v>75</v>
      </c>
      <c r="H8" t="s">
        <v>445</v>
      </c>
      <c r="I8">
        <v>7</v>
      </c>
    </row>
    <row r="9" spans="1:10" x14ac:dyDescent="0.25">
      <c r="A9" s="3" t="s">
        <v>27</v>
      </c>
      <c r="B9">
        <f>75+150+35</f>
        <v>260</v>
      </c>
      <c r="H9" t="s">
        <v>446</v>
      </c>
      <c r="I9">
        <v>8</v>
      </c>
    </row>
    <row r="10" spans="1:10" x14ac:dyDescent="0.25">
      <c r="A10" s="7" t="s">
        <v>28</v>
      </c>
      <c r="B10">
        <f>75+64</f>
        <v>139</v>
      </c>
      <c r="H10" t="s">
        <v>447</v>
      </c>
      <c r="I10">
        <v>9</v>
      </c>
    </row>
    <row r="11" spans="1:10" x14ac:dyDescent="0.25">
      <c r="A11" t="s">
        <v>29</v>
      </c>
      <c r="I11">
        <v>10</v>
      </c>
    </row>
    <row r="12" spans="1:10" x14ac:dyDescent="0.25">
      <c r="A12" t="s">
        <v>30</v>
      </c>
      <c r="I12">
        <v>11</v>
      </c>
    </row>
    <row r="13" spans="1:10" x14ac:dyDescent="0.25">
      <c r="A13" t="s">
        <v>31</v>
      </c>
      <c r="I13">
        <v>12</v>
      </c>
    </row>
    <row r="14" spans="1:10" x14ac:dyDescent="0.25">
      <c r="A14" t="s">
        <v>32</v>
      </c>
      <c r="I14">
        <v>13</v>
      </c>
    </row>
    <row r="15" spans="1:10" x14ac:dyDescent="0.25">
      <c r="A15" t="s">
        <v>33</v>
      </c>
      <c r="I15">
        <v>14</v>
      </c>
    </row>
    <row r="16" spans="1:10" x14ac:dyDescent="0.25">
      <c r="A16" t="s">
        <v>34</v>
      </c>
      <c r="I16">
        <v>15</v>
      </c>
    </row>
    <row r="17" spans="1:9" x14ac:dyDescent="0.25">
      <c r="A17" t="s">
        <v>35</v>
      </c>
      <c r="I17">
        <v>16</v>
      </c>
    </row>
    <row r="18" spans="1:9" x14ac:dyDescent="0.25">
      <c r="A18" s="6" t="s">
        <v>36</v>
      </c>
      <c r="B18">
        <v>45</v>
      </c>
      <c r="H18" t="s">
        <v>444</v>
      </c>
      <c r="I18">
        <v>17</v>
      </c>
    </row>
    <row r="19" spans="1:9" x14ac:dyDescent="0.25">
      <c r="A19" s="3" t="s">
        <v>37</v>
      </c>
      <c r="B19">
        <f>75+150</f>
        <v>225</v>
      </c>
      <c r="H19" t="s">
        <v>443</v>
      </c>
      <c r="I19">
        <v>18</v>
      </c>
    </row>
    <row r="20" spans="1:9" x14ac:dyDescent="0.25">
      <c r="A20" t="s">
        <v>38</v>
      </c>
      <c r="I20">
        <v>19</v>
      </c>
    </row>
    <row r="21" spans="1:9" x14ac:dyDescent="0.25">
      <c r="A21" s="3" t="s">
        <v>39</v>
      </c>
      <c r="B21">
        <f>75+150</f>
        <v>225</v>
      </c>
      <c r="H21" t="s">
        <v>443</v>
      </c>
      <c r="I21">
        <v>20</v>
      </c>
    </row>
    <row r="22" spans="1:9" x14ac:dyDescent="0.25">
      <c r="A22" t="s">
        <v>40</v>
      </c>
      <c r="I22">
        <v>21</v>
      </c>
    </row>
    <row r="23" spans="1:9" x14ac:dyDescent="0.25">
      <c r="A23" s="5" t="s">
        <v>41</v>
      </c>
      <c r="B23">
        <f>75+150+23</f>
        <v>248</v>
      </c>
      <c r="H23" t="s">
        <v>448</v>
      </c>
      <c r="I23">
        <v>22</v>
      </c>
    </row>
    <row r="24" spans="1:9" x14ac:dyDescent="0.25">
      <c r="A24" s="7" t="s">
        <v>42</v>
      </c>
      <c r="B24">
        <v>0</v>
      </c>
      <c r="I24">
        <v>23</v>
      </c>
    </row>
    <row r="25" spans="1:9" x14ac:dyDescent="0.25">
      <c r="A25" t="s">
        <v>43</v>
      </c>
      <c r="I25">
        <v>24</v>
      </c>
    </row>
    <row r="26" spans="1:9" x14ac:dyDescent="0.25">
      <c r="A26" t="s">
        <v>44</v>
      </c>
      <c r="I26">
        <v>25</v>
      </c>
    </row>
    <row r="27" spans="1:9" x14ac:dyDescent="0.25">
      <c r="A27" s="5" t="s">
        <v>45</v>
      </c>
      <c r="B27">
        <f>75+60</f>
        <v>135</v>
      </c>
      <c r="H27" t="s">
        <v>442</v>
      </c>
      <c r="I27">
        <v>26</v>
      </c>
    </row>
    <row r="28" spans="1:9" x14ac:dyDescent="0.25">
      <c r="A28" t="s">
        <v>46</v>
      </c>
      <c r="I28">
        <v>27</v>
      </c>
    </row>
    <row r="29" spans="1:9" x14ac:dyDescent="0.25">
      <c r="A29" t="s">
        <v>47</v>
      </c>
      <c r="I29">
        <v>28</v>
      </c>
    </row>
    <row r="30" spans="1:9" x14ac:dyDescent="0.25">
      <c r="A30" s="6" t="s">
        <v>48</v>
      </c>
      <c r="B30">
        <v>0</v>
      </c>
      <c r="I30">
        <v>29</v>
      </c>
    </row>
    <row r="31" spans="1:9" x14ac:dyDescent="0.25">
      <c r="A31" s="7" t="s">
        <v>49</v>
      </c>
      <c r="I31">
        <v>30</v>
      </c>
    </row>
    <row r="32" spans="1:9" x14ac:dyDescent="0.25">
      <c r="A32" t="s">
        <v>50</v>
      </c>
      <c r="I32">
        <v>31</v>
      </c>
    </row>
    <row r="33" spans="1:9" x14ac:dyDescent="0.25">
      <c r="A33" t="s">
        <v>51</v>
      </c>
      <c r="I33">
        <v>32</v>
      </c>
    </row>
    <row r="34" spans="1:9" x14ac:dyDescent="0.25">
      <c r="A34" t="s">
        <v>52</v>
      </c>
      <c r="I34">
        <v>33</v>
      </c>
    </row>
    <row r="35" spans="1:9" x14ac:dyDescent="0.25">
      <c r="A35" s="3" t="s">
        <v>53</v>
      </c>
      <c r="B35">
        <f>75+65</f>
        <v>140</v>
      </c>
      <c r="H35" t="s">
        <v>449</v>
      </c>
      <c r="I35">
        <v>34</v>
      </c>
    </row>
    <row r="36" spans="1:9" x14ac:dyDescent="0.25">
      <c r="A36" t="s">
        <v>54</v>
      </c>
      <c r="I36">
        <v>35</v>
      </c>
    </row>
    <row r="37" spans="1:9" x14ac:dyDescent="0.25">
      <c r="A37" s="3" t="s">
        <v>55</v>
      </c>
      <c r="B37">
        <f>50+71+85</f>
        <v>206</v>
      </c>
      <c r="C37">
        <f>50+71+69</f>
        <v>190</v>
      </c>
      <c r="E37" s="4">
        <v>160</v>
      </c>
      <c r="H37" t="s">
        <v>450</v>
      </c>
      <c r="I37">
        <v>36</v>
      </c>
    </row>
    <row r="38" spans="1:9" x14ac:dyDescent="0.25">
      <c r="A38" s="6" t="s">
        <v>56</v>
      </c>
      <c r="B38">
        <f>50+25+35</f>
        <v>110</v>
      </c>
      <c r="E38" s="4">
        <v>80</v>
      </c>
      <c r="H38" t="s">
        <v>451</v>
      </c>
      <c r="I38">
        <v>37</v>
      </c>
    </row>
    <row r="39" spans="1:9" x14ac:dyDescent="0.25">
      <c r="A39" s="7" t="s">
        <v>57</v>
      </c>
      <c r="B39">
        <f>50+71+85+71</f>
        <v>277</v>
      </c>
      <c r="C39">
        <f>50+71+69+58</f>
        <v>248</v>
      </c>
      <c r="E39" s="4">
        <v>200</v>
      </c>
      <c r="H39" t="s">
        <v>452</v>
      </c>
      <c r="I39">
        <v>38</v>
      </c>
    </row>
    <row r="40" spans="1:9" x14ac:dyDescent="0.25">
      <c r="A40" s="6" t="s">
        <v>58</v>
      </c>
      <c r="B40">
        <f>50+25+35+71</f>
        <v>181</v>
      </c>
      <c r="E40" s="4">
        <v>150</v>
      </c>
      <c r="H40" t="s">
        <v>453</v>
      </c>
      <c r="I40">
        <v>39</v>
      </c>
    </row>
    <row r="41" spans="1:9" x14ac:dyDescent="0.25">
      <c r="A41" t="s">
        <v>59</v>
      </c>
      <c r="I41">
        <v>40</v>
      </c>
    </row>
    <row r="42" spans="1:9" x14ac:dyDescent="0.25">
      <c r="A42" t="s">
        <v>60</v>
      </c>
      <c r="I42">
        <v>41</v>
      </c>
    </row>
    <row r="43" spans="1:9" x14ac:dyDescent="0.25">
      <c r="A43" t="s">
        <v>61</v>
      </c>
      <c r="I43">
        <v>42</v>
      </c>
    </row>
    <row r="44" spans="1:9" x14ac:dyDescent="0.25">
      <c r="A44" s="6" t="s">
        <v>62</v>
      </c>
      <c r="B44">
        <f>50+25+64</f>
        <v>139</v>
      </c>
      <c r="E44" s="4">
        <v>110</v>
      </c>
      <c r="H44" t="s">
        <v>454</v>
      </c>
      <c r="I44">
        <v>43</v>
      </c>
    </row>
    <row r="45" spans="1:9" x14ac:dyDescent="0.25">
      <c r="A45" s="7" t="s">
        <v>63</v>
      </c>
      <c r="B45">
        <f>50+71+85+71+64+85</f>
        <v>426</v>
      </c>
      <c r="C45">
        <f>50+71+69+58+52+69</f>
        <v>369</v>
      </c>
      <c r="E45" s="4">
        <v>390</v>
      </c>
      <c r="H45" t="s">
        <v>455</v>
      </c>
      <c r="I45">
        <v>44</v>
      </c>
    </row>
    <row r="46" spans="1:9" x14ac:dyDescent="0.25">
      <c r="A46" t="s">
        <v>64</v>
      </c>
      <c r="I46">
        <v>45</v>
      </c>
    </row>
    <row r="47" spans="1:9" x14ac:dyDescent="0.25">
      <c r="A47" t="s">
        <v>65</v>
      </c>
      <c r="I47">
        <v>46</v>
      </c>
    </row>
    <row r="48" spans="1:9" x14ac:dyDescent="0.25">
      <c r="A48" t="s">
        <v>66</v>
      </c>
      <c r="I48">
        <v>47</v>
      </c>
    </row>
    <row r="49" spans="1:9" x14ac:dyDescent="0.25">
      <c r="A49" t="s">
        <v>67</v>
      </c>
      <c r="I49">
        <v>48</v>
      </c>
    </row>
    <row r="50" spans="1:9" x14ac:dyDescent="0.25">
      <c r="A50" t="s">
        <v>68</v>
      </c>
      <c r="I50">
        <v>49</v>
      </c>
    </row>
    <row r="51" spans="1:9" x14ac:dyDescent="0.25">
      <c r="A51" t="s">
        <v>69</v>
      </c>
      <c r="I51">
        <v>50</v>
      </c>
    </row>
    <row r="52" spans="1:9" x14ac:dyDescent="0.25">
      <c r="A52" t="s">
        <v>70</v>
      </c>
      <c r="I52">
        <v>51</v>
      </c>
    </row>
    <row r="53" spans="1:9" x14ac:dyDescent="0.25">
      <c r="A53" t="s">
        <v>71</v>
      </c>
      <c r="I53">
        <v>52</v>
      </c>
    </row>
    <row r="54" spans="1:9" x14ac:dyDescent="0.25">
      <c r="A54" t="s">
        <v>72</v>
      </c>
      <c r="I54">
        <v>53</v>
      </c>
    </row>
    <row r="55" spans="1:9" x14ac:dyDescent="0.25">
      <c r="A55" t="s">
        <v>73</v>
      </c>
      <c r="I55">
        <v>54</v>
      </c>
    </row>
    <row r="56" spans="1:9" x14ac:dyDescent="0.25">
      <c r="A56" t="s">
        <v>74</v>
      </c>
      <c r="I56">
        <v>55</v>
      </c>
    </row>
    <row r="57" spans="1:9" x14ac:dyDescent="0.25">
      <c r="A57" t="s">
        <v>75</v>
      </c>
      <c r="I57">
        <v>56</v>
      </c>
    </row>
    <row r="58" spans="1:9" x14ac:dyDescent="0.25">
      <c r="A58" t="s">
        <v>76</v>
      </c>
      <c r="I58">
        <v>57</v>
      </c>
    </row>
    <row r="59" spans="1:9" x14ac:dyDescent="0.25">
      <c r="A59" t="s">
        <v>77</v>
      </c>
      <c r="I59">
        <v>58</v>
      </c>
    </row>
    <row r="60" spans="1:9" x14ac:dyDescent="0.25">
      <c r="A60" s="3" t="s">
        <v>78</v>
      </c>
      <c r="B60">
        <f>50+71+85+28</f>
        <v>234</v>
      </c>
      <c r="C60">
        <f>50+71+69+23</f>
        <v>213</v>
      </c>
      <c r="E60" s="4">
        <v>220</v>
      </c>
      <c r="H60" t="s">
        <v>456</v>
      </c>
      <c r="I60">
        <v>59</v>
      </c>
    </row>
    <row r="61" spans="1:9" x14ac:dyDescent="0.25">
      <c r="A61" t="s">
        <v>79</v>
      </c>
      <c r="I61">
        <v>60</v>
      </c>
    </row>
    <row r="62" spans="1:9" x14ac:dyDescent="0.25">
      <c r="A62" t="s">
        <v>80</v>
      </c>
      <c r="I62">
        <v>61</v>
      </c>
    </row>
    <row r="63" spans="1:9" x14ac:dyDescent="0.25">
      <c r="A63" s="5" t="s">
        <v>81</v>
      </c>
      <c r="B63">
        <f>50+71+64+14</f>
        <v>199</v>
      </c>
      <c r="C63">
        <f>50+71+52+12</f>
        <v>185</v>
      </c>
      <c r="E63" s="4">
        <v>160</v>
      </c>
      <c r="H63" t="s">
        <v>457</v>
      </c>
      <c r="I63">
        <v>62</v>
      </c>
    </row>
    <row r="64" spans="1:9" x14ac:dyDescent="0.25">
      <c r="A64" s="7" t="s">
        <v>82</v>
      </c>
      <c r="B64">
        <f>50+71+85+71+64+85+255</f>
        <v>681</v>
      </c>
      <c r="C64">
        <f>50+71+69+58+52+69+208</f>
        <v>577</v>
      </c>
      <c r="E64" s="4">
        <v>645</v>
      </c>
      <c r="H64" t="s">
        <v>458</v>
      </c>
      <c r="I64">
        <v>63</v>
      </c>
    </row>
    <row r="65" spans="1:9" x14ac:dyDescent="0.25">
      <c r="A65" s="6" t="s">
        <v>83</v>
      </c>
      <c r="B65">
        <f>50+25+35</f>
        <v>110</v>
      </c>
      <c r="E65" s="4">
        <v>80</v>
      </c>
      <c r="H65" t="s">
        <v>451</v>
      </c>
      <c r="I65">
        <v>64</v>
      </c>
    </row>
    <row r="66" spans="1:9" x14ac:dyDescent="0.25">
      <c r="A66" s="3" t="s">
        <v>84</v>
      </c>
      <c r="B66">
        <f>50+71+85+64</f>
        <v>270</v>
      </c>
      <c r="C66">
        <f>50+71+69+52</f>
        <v>242</v>
      </c>
      <c r="E66" s="4">
        <v>250</v>
      </c>
      <c r="H66" t="s">
        <v>459</v>
      </c>
      <c r="I66">
        <v>65</v>
      </c>
    </row>
    <row r="67" spans="1:9" x14ac:dyDescent="0.25">
      <c r="A67" s="5" t="s">
        <v>85</v>
      </c>
      <c r="B67">
        <f>50+71</f>
        <v>121</v>
      </c>
      <c r="C67">
        <f>50+71</f>
        <v>121</v>
      </c>
      <c r="E67" s="4">
        <v>100</v>
      </c>
      <c r="H67" t="s">
        <v>460</v>
      </c>
      <c r="I67">
        <v>66</v>
      </c>
    </row>
    <row r="68" spans="1:9" x14ac:dyDescent="0.25">
      <c r="A68" s="5" t="s">
        <v>86</v>
      </c>
      <c r="B68">
        <f>50+71+64+49</f>
        <v>234</v>
      </c>
      <c r="C68">
        <f>50+71+52+40</f>
        <v>213</v>
      </c>
      <c r="E68" s="4">
        <v>210</v>
      </c>
      <c r="H68" t="s">
        <v>461</v>
      </c>
      <c r="I68">
        <v>67</v>
      </c>
    </row>
    <row r="69" spans="1:9" x14ac:dyDescent="0.25">
      <c r="A69" s="7" t="s">
        <v>87</v>
      </c>
      <c r="B69">
        <f>50+71+85+71+42</f>
        <v>319</v>
      </c>
      <c r="C69">
        <f>50+71+69+58+35</f>
        <v>283</v>
      </c>
      <c r="E69" s="4">
        <v>270</v>
      </c>
      <c r="H69" t="s">
        <v>462</v>
      </c>
      <c r="I69">
        <v>68</v>
      </c>
    </row>
    <row r="70" spans="1:9" x14ac:dyDescent="0.25">
      <c r="A70" s="7" t="s">
        <v>88</v>
      </c>
      <c r="B70">
        <v>0</v>
      </c>
      <c r="I70">
        <v>69</v>
      </c>
    </row>
    <row r="71" spans="1:9" x14ac:dyDescent="0.25">
      <c r="A71" s="5" t="s">
        <v>89</v>
      </c>
      <c r="B71">
        <f>50+71+64+18</f>
        <v>203</v>
      </c>
      <c r="C71">
        <f>50+71+52+14</f>
        <v>187</v>
      </c>
      <c r="E71" s="4">
        <v>170</v>
      </c>
      <c r="H71" t="s">
        <v>463</v>
      </c>
      <c r="I71">
        <v>70</v>
      </c>
    </row>
    <row r="72" spans="1:9" x14ac:dyDescent="0.25">
      <c r="A72" t="s">
        <v>90</v>
      </c>
      <c r="I72">
        <v>71</v>
      </c>
    </row>
    <row r="73" spans="1:9" x14ac:dyDescent="0.25">
      <c r="A73" t="s">
        <v>91</v>
      </c>
      <c r="I73">
        <v>72</v>
      </c>
    </row>
    <row r="74" spans="1:9" x14ac:dyDescent="0.25">
      <c r="A74" s="5" t="s">
        <v>92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93</v>
      </c>
      <c r="I75">
        <v>74</v>
      </c>
    </row>
    <row r="76" spans="1:9" x14ac:dyDescent="0.25">
      <c r="A76" t="s">
        <v>94</v>
      </c>
      <c r="I76">
        <v>75</v>
      </c>
    </row>
    <row r="77" spans="1:9" x14ac:dyDescent="0.25">
      <c r="A77" t="s">
        <v>95</v>
      </c>
      <c r="I77">
        <v>76</v>
      </c>
    </row>
    <row r="78" spans="1:9" x14ac:dyDescent="0.25">
      <c r="A78" t="s">
        <v>96</v>
      </c>
      <c r="I78">
        <v>77</v>
      </c>
    </row>
    <row r="79" spans="1:9" x14ac:dyDescent="0.25">
      <c r="A79" t="s">
        <v>97</v>
      </c>
      <c r="I79">
        <v>78</v>
      </c>
    </row>
    <row r="80" spans="1:9" x14ac:dyDescent="0.25">
      <c r="A80" t="s">
        <v>98</v>
      </c>
      <c r="I80">
        <v>79</v>
      </c>
    </row>
    <row r="81" spans="1:9" x14ac:dyDescent="0.25">
      <c r="A81" t="s">
        <v>99</v>
      </c>
      <c r="I81">
        <v>80</v>
      </c>
    </row>
    <row r="82" spans="1:9" x14ac:dyDescent="0.25">
      <c r="A82" t="s">
        <v>100</v>
      </c>
      <c r="I82">
        <v>81</v>
      </c>
    </row>
    <row r="83" spans="1:9" x14ac:dyDescent="0.25">
      <c r="A83" s="5" t="s">
        <v>101</v>
      </c>
      <c r="B83">
        <f>50+71+64</f>
        <v>185</v>
      </c>
      <c r="C83">
        <f>50+71+52</f>
        <v>173</v>
      </c>
      <c r="E83" s="4">
        <v>140</v>
      </c>
      <c r="H83" t="s">
        <v>450</v>
      </c>
      <c r="I83">
        <v>82</v>
      </c>
    </row>
    <row r="84" spans="1:9" x14ac:dyDescent="0.25">
      <c r="A84" s="6" t="s">
        <v>102</v>
      </c>
      <c r="B84">
        <v>0</v>
      </c>
      <c r="E84" s="4">
        <v>0</v>
      </c>
      <c r="I84">
        <v>83</v>
      </c>
    </row>
    <row r="85" spans="1:9" x14ac:dyDescent="0.25">
      <c r="A85" t="s">
        <v>103</v>
      </c>
      <c r="I85">
        <v>84</v>
      </c>
    </row>
    <row r="86" spans="1:9" x14ac:dyDescent="0.25">
      <c r="A86" s="3" t="s">
        <v>104</v>
      </c>
      <c r="B86">
        <f>50+71</f>
        <v>121</v>
      </c>
      <c r="C86">
        <f>50+71</f>
        <v>121</v>
      </c>
      <c r="E86" s="4">
        <v>100</v>
      </c>
      <c r="H86" t="s">
        <v>460</v>
      </c>
      <c r="I86">
        <v>85</v>
      </c>
    </row>
    <row r="87" spans="1:9" x14ac:dyDescent="0.25">
      <c r="A87" t="s">
        <v>105</v>
      </c>
      <c r="I87">
        <v>86</v>
      </c>
    </row>
    <row r="88" spans="1:9" x14ac:dyDescent="0.25">
      <c r="A88" t="s">
        <v>106</v>
      </c>
      <c r="B88" t="s">
        <v>107</v>
      </c>
      <c r="I88">
        <v>87</v>
      </c>
    </row>
    <row r="89" spans="1:9" x14ac:dyDescent="0.25">
      <c r="A89" t="s">
        <v>108</v>
      </c>
      <c r="B89" t="s">
        <v>107</v>
      </c>
      <c r="I89">
        <v>88</v>
      </c>
    </row>
    <row r="90" spans="1:9" x14ac:dyDescent="0.25">
      <c r="A90" t="s">
        <v>109</v>
      </c>
      <c r="B90" t="s">
        <v>107</v>
      </c>
      <c r="I90">
        <v>89</v>
      </c>
    </row>
    <row r="91" spans="1:9" x14ac:dyDescent="0.25">
      <c r="A91" t="s">
        <v>110</v>
      </c>
      <c r="B91" t="s">
        <v>107</v>
      </c>
      <c r="I91">
        <v>90</v>
      </c>
    </row>
    <row r="92" spans="1:9" x14ac:dyDescent="0.25">
      <c r="A92" t="s">
        <v>111</v>
      </c>
      <c r="B92" t="s">
        <v>107</v>
      </c>
      <c r="I92">
        <v>91</v>
      </c>
    </row>
    <row r="93" spans="1:9" x14ac:dyDescent="0.25">
      <c r="A93" s="6" t="s">
        <v>112</v>
      </c>
      <c r="B93">
        <f>50+25+35+71</f>
        <v>181</v>
      </c>
      <c r="E93" s="4">
        <v>150</v>
      </c>
      <c r="H93" t="s">
        <v>464</v>
      </c>
      <c r="I93">
        <v>92</v>
      </c>
    </row>
    <row r="94" spans="1:9" x14ac:dyDescent="0.25">
      <c r="A94" t="s">
        <v>113</v>
      </c>
      <c r="B94" t="s">
        <v>107</v>
      </c>
      <c r="I94">
        <v>93</v>
      </c>
    </row>
    <row r="95" spans="1:9" x14ac:dyDescent="0.25">
      <c r="A95" s="3" t="s">
        <v>114</v>
      </c>
      <c r="B95">
        <f>50+71+85+28</f>
        <v>234</v>
      </c>
      <c r="C95">
        <f>50+71+69+23</f>
        <v>213</v>
      </c>
      <c r="E95" s="4">
        <v>220</v>
      </c>
      <c r="H95" t="s">
        <v>465</v>
      </c>
      <c r="I95">
        <v>94</v>
      </c>
    </row>
    <row r="96" spans="1:9" x14ac:dyDescent="0.25">
      <c r="A96" t="s">
        <v>115</v>
      </c>
      <c r="B96" t="s">
        <v>107</v>
      </c>
      <c r="I96">
        <v>95</v>
      </c>
    </row>
    <row r="97" spans="1:9" x14ac:dyDescent="0.25">
      <c r="A97" t="s">
        <v>116</v>
      </c>
      <c r="B97" t="s">
        <v>107</v>
      </c>
      <c r="I97">
        <v>96</v>
      </c>
    </row>
    <row r="98" spans="1:9" x14ac:dyDescent="0.25">
      <c r="A98" t="s">
        <v>117</v>
      </c>
      <c r="B98" t="s">
        <v>107</v>
      </c>
      <c r="I98">
        <v>97</v>
      </c>
    </row>
    <row r="99" spans="1:9" x14ac:dyDescent="0.25">
      <c r="A99" t="s">
        <v>118</v>
      </c>
      <c r="B99" t="s">
        <v>107</v>
      </c>
      <c r="I99">
        <v>98</v>
      </c>
    </row>
    <row r="100" spans="1:9" x14ac:dyDescent="0.25">
      <c r="A100" t="s">
        <v>119</v>
      </c>
      <c r="B100" t="s">
        <v>107</v>
      </c>
      <c r="I100">
        <v>99</v>
      </c>
    </row>
    <row r="101" spans="1:9" x14ac:dyDescent="0.25">
      <c r="A101" t="s">
        <v>120</v>
      </c>
      <c r="B101" t="s">
        <v>107</v>
      </c>
      <c r="I101">
        <v>100</v>
      </c>
    </row>
    <row r="102" spans="1:9" x14ac:dyDescent="0.25">
      <c r="A102" t="s">
        <v>121</v>
      </c>
      <c r="B102" t="s">
        <v>107</v>
      </c>
      <c r="I102">
        <v>101</v>
      </c>
    </row>
    <row r="103" spans="1:9" x14ac:dyDescent="0.25">
      <c r="A103" t="s">
        <v>122</v>
      </c>
      <c r="B103" t="s">
        <v>107</v>
      </c>
      <c r="I103">
        <v>102</v>
      </c>
    </row>
    <row r="104" spans="1:9" x14ac:dyDescent="0.25">
      <c r="A104" t="s">
        <v>123</v>
      </c>
      <c r="B104" t="s">
        <v>107</v>
      </c>
      <c r="I104">
        <v>103</v>
      </c>
    </row>
    <row r="105" spans="1:9" x14ac:dyDescent="0.25">
      <c r="A105" t="s">
        <v>124</v>
      </c>
      <c r="B105" t="s">
        <v>107</v>
      </c>
      <c r="I105">
        <v>104</v>
      </c>
    </row>
    <row r="106" spans="1:9" x14ac:dyDescent="0.25">
      <c r="A106" t="s">
        <v>125</v>
      </c>
      <c r="B106" t="s">
        <v>107</v>
      </c>
      <c r="I106">
        <v>105</v>
      </c>
    </row>
    <row r="107" spans="1:9" x14ac:dyDescent="0.25">
      <c r="A107" t="s">
        <v>126</v>
      </c>
      <c r="B107" t="s">
        <v>107</v>
      </c>
      <c r="I107">
        <v>106</v>
      </c>
    </row>
    <row r="108" spans="1:9" x14ac:dyDescent="0.25">
      <c r="A108" t="s">
        <v>127</v>
      </c>
      <c r="B108" t="s">
        <v>107</v>
      </c>
      <c r="I108">
        <v>107</v>
      </c>
    </row>
    <row r="109" spans="1:9" x14ac:dyDescent="0.25">
      <c r="A109" t="s">
        <v>128</v>
      </c>
      <c r="B109" t="s">
        <v>107</v>
      </c>
      <c r="I109">
        <v>108</v>
      </c>
    </row>
    <row r="110" spans="1:9" x14ac:dyDescent="0.25">
      <c r="A110" t="s">
        <v>129</v>
      </c>
      <c r="B110" t="s">
        <v>107</v>
      </c>
      <c r="I110">
        <v>109</v>
      </c>
    </row>
    <row r="111" spans="1:9" x14ac:dyDescent="0.25">
      <c r="A111" t="s">
        <v>130</v>
      </c>
      <c r="B111" t="s">
        <v>107</v>
      </c>
      <c r="I111">
        <v>110</v>
      </c>
    </row>
    <row r="112" spans="1:9" x14ac:dyDescent="0.25">
      <c r="A112" t="s">
        <v>131</v>
      </c>
      <c r="B112" t="s">
        <v>107</v>
      </c>
      <c r="I112">
        <v>111</v>
      </c>
    </row>
    <row r="113" spans="1:9" x14ac:dyDescent="0.25">
      <c r="A113" t="s">
        <v>132</v>
      </c>
      <c r="B113" t="s">
        <v>107</v>
      </c>
      <c r="I113">
        <v>112</v>
      </c>
    </row>
    <row r="114" spans="1:9" x14ac:dyDescent="0.25">
      <c r="A114" t="s">
        <v>133</v>
      </c>
      <c r="B114" t="s">
        <v>107</v>
      </c>
      <c r="I114">
        <v>113</v>
      </c>
    </row>
    <row r="115" spans="1:9" x14ac:dyDescent="0.25">
      <c r="A115" t="s">
        <v>134</v>
      </c>
      <c r="B115" t="s">
        <v>107</v>
      </c>
      <c r="I115">
        <v>114</v>
      </c>
    </row>
    <row r="116" spans="1:9" x14ac:dyDescent="0.25">
      <c r="A116" t="s">
        <v>135</v>
      </c>
      <c r="B116" t="s">
        <v>107</v>
      </c>
      <c r="I116">
        <v>115</v>
      </c>
    </row>
    <row r="117" spans="1:9" x14ac:dyDescent="0.25">
      <c r="A117" t="s">
        <v>136</v>
      </c>
      <c r="B117" t="s">
        <v>107</v>
      </c>
      <c r="I117">
        <v>116</v>
      </c>
    </row>
    <row r="118" spans="1:9" x14ac:dyDescent="0.25">
      <c r="A118" t="s">
        <v>137</v>
      </c>
      <c r="B118" t="s">
        <v>107</v>
      </c>
      <c r="I118">
        <v>117</v>
      </c>
    </row>
    <row r="119" spans="1:9" x14ac:dyDescent="0.25">
      <c r="A119" t="s">
        <v>138</v>
      </c>
      <c r="B119" t="s">
        <v>107</v>
      </c>
      <c r="I119">
        <v>118</v>
      </c>
    </row>
    <row r="120" spans="1:9" x14ac:dyDescent="0.25">
      <c r="A120" t="s">
        <v>139</v>
      </c>
      <c r="B120" t="s">
        <v>107</v>
      </c>
      <c r="I120">
        <v>119</v>
      </c>
    </row>
    <row r="121" spans="1:9" x14ac:dyDescent="0.25">
      <c r="A121" t="s">
        <v>140</v>
      </c>
      <c r="B121" t="s">
        <v>107</v>
      </c>
      <c r="I121">
        <v>120</v>
      </c>
    </row>
    <row r="122" spans="1:9" x14ac:dyDescent="0.25">
      <c r="A122" t="s">
        <v>141</v>
      </c>
      <c r="B122" t="s">
        <v>107</v>
      </c>
      <c r="I122">
        <v>121</v>
      </c>
    </row>
    <row r="123" spans="1:9" x14ac:dyDescent="0.25">
      <c r="A123" t="s">
        <v>142</v>
      </c>
      <c r="B123" t="s">
        <v>107</v>
      </c>
      <c r="I123">
        <v>122</v>
      </c>
    </row>
    <row r="124" spans="1:9" x14ac:dyDescent="0.25">
      <c r="A124" t="s">
        <v>143</v>
      </c>
      <c r="B124" t="s">
        <v>107</v>
      </c>
      <c r="I124">
        <v>123</v>
      </c>
    </row>
    <row r="125" spans="1:9" x14ac:dyDescent="0.25">
      <c r="A125" t="s">
        <v>144</v>
      </c>
      <c r="B125" t="s">
        <v>107</v>
      </c>
      <c r="I125">
        <v>124</v>
      </c>
    </row>
    <row r="126" spans="1:9" x14ac:dyDescent="0.25">
      <c r="A126" t="s">
        <v>145</v>
      </c>
      <c r="B126" t="s">
        <v>107</v>
      </c>
      <c r="I126">
        <v>125</v>
      </c>
    </row>
    <row r="127" spans="1:9" x14ac:dyDescent="0.25">
      <c r="A127" t="s">
        <v>146</v>
      </c>
      <c r="B127" t="s">
        <v>107</v>
      </c>
      <c r="I127">
        <v>126</v>
      </c>
    </row>
    <row r="128" spans="1:9" x14ac:dyDescent="0.25">
      <c r="A128" t="s">
        <v>147</v>
      </c>
      <c r="B128" t="s">
        <v>107</v>
      </c>
      <c r="I128">
        <v>127</v>
      </c>
    </row>
    <row r="129" spans="1:9" x14ac:dyDescent="0.25">
      <c r="A129" t="s">
        <v>148</v>
      </c>
      <c r="B129" t="s">
        <v>107</v>
      </c>
      <c r="I129">
        <v>128</v>
      </c>
    </row>
    <row r="130" spans="1:9" x14ac:dyDescent="0.25">
      <c r="A130" t="s">
        <v>149</v>
      </c>
      <c r="B130" t="s">
        <v>107</v>
      </c>
      <c r="I130">
        <v>129</v>
      </c>
    </row>
    <row r="131" spans="1:9" x14ac:dyDescent="0.25">
      <c r="A131" t="s">
        <v>151</v>
      </c>
      <c r="B131" t="s">
        <v>107</v>
      </c>
      <c r="I131">
        <v>130</v>
      </c>
    </row>
    <row r="132" spans="1:9" x14ac:dyDescent="0.25">
      <c r="A132" t="s">
        <v>152</v>
      </c>
      <c r="B132" t="s">
        <v>107</v>
      </c>
      <c r="I132">
        <v>131</v>
      </c>
    </row>
    <row r="133" spans="1:9" x14ac:dyDescent="0.25">
      <c r="A133" t="s">
        <v>153</v>
      </c>
      <c r="B133" t="s">
        <v>107</v>
      </c>
      <c r="I133">
        <v>132</v>
      </c>
    </row>
    <row r="134" spans="1:9" x14ac:dyDescent="0.25">
      <c r="A134" s="3" t="s">
        <v>154</v>
      </c>
      <c r="B134">
        <f>30+85+65+32</f>
        <v>212</v>
      </c>
      <c r="H134" t="s">
        <v>466</v>
      </c>
      <c r="I134">
        <v>133</v>
      </c>
    </row>
    <row r="135" spans="1:9" x14ac:dyDescent="0.25">
      <c r="A135" s="7" t="s">
        <v>155</v>
      </c>
      <c r="I135">
        <v>134</v>
      </c>
    </row>
    <row r="136" spans="1:9" x14ac:dyDescent="0.25">
      <c r="A136" s="6" t="s">
        <v>156</v>
      </c>
      <c r="B136">
        <f>45+18</f>
        <v>63</v>
      </c>
      <c r="H136" t="s">
        <v>467</v>
      </c>
      <c r="I136">
        <v>135</v>
      </c>
    </row>
    <row r="137" spans="1:9" x14ac:dyDescent="0.25">
      <c r="A137" s="7" t="s">
        <v>157</v>
      </c>
      <c r="B137">
        <v>70</v>
      </c>
      <c r="H137" t="s">
        <v>445</v>
      </c>
      <c r="I137">
        <v>136</v>
      </c>
    </row>
    <row r="138" spans="1:9" x14ac:dyDescent="0.25">
      <c r="A138" s="5" t="s">
        <v>158</v>
      </c>
      <c r="B138">
        <f>30+28+60+42</f>
        <v>160</v>
      </c>
      <c r="H138" t="s">
        <v>468</v>
      </c>
      <c r="I138">
        <v>137</v>
      </c>
    </row>
    <row r="139" spans="1:9" x14ac:dyDescent="0.25">
      <c r="A139" t="s">
        <v>159</v>
      </c>
      <c r="I139">
        <v>138</v>
      </c>
    </row>
    <row r="140" spans="1:9" x14ac:dyDescent="0.25">
      <c r="A140" s="7" t="s">
        <v>160</v>
      </c>
      <c r="B140">
        <f>70+99</f>
        <v>169</v>
      </c>
      <c r="H140" t="s">
        <v>447</v>
      </c>
      <c r="I140">
        <v>139</v>
      </c>
    </row>
    <row r="141" spans="1:9" x14ac:dyDescent="0.25">
      <c r="A141" s="3" t="s">
        <v>161</v>
      </c>
      <c r="B141">
        <f>30+85+65</f>
        <v>180</v>
      </c>
      <c r="H141" t="s">
        <v>469</v>
      </c>
      <c r="I141">
        <v>140</v>
      </c>
    </row>
    <row r="142" spans="1:9" x14ac:dyDescent="0.25">
      <c r="A142" t="s">
        <v>162</v>
      </c>
      <c r="I142">
        <v>141</v>
      </c>
    </row>
    <row r="143" spans="1:9" x14ac:dyDescent="0.25">
      <c r="A143" s="3" t="s">
        <v>163</v>
      </c>
      <c r="B143">
        <f>30+85+65+42</f>
        <v>222</v>
      </c>
      <c r="H143" t="s">
        <v>470</v>
      </c>
      <c r="I143">
        <v>142</v>
      </c>
    </row>
    <row r="144" spans="1:9" x14ac:dyDescent="0.25">
      <c r="A144" s="6" t="s">
        <v>164</v>
      </c>
      <c r="B144">
        <v>45</v>
      </c>
      <c r="H144" t="s">
        <v>444</v>
      </c>
      <c r="I144">
        <v>143</v>
      </c>
    </row>
    <row r="145" spans="1:9" x14ac:dyDescent="0.25">
      <c r="A145" s="6" t="s">
        <v>165</v>
      </c>
      <c r="B145">
        <f>45+18</f>
        <v>63</v>
      </c>
      <c r="H145" t="s">
        <v>471</v>
      </c>
      <c r="I145">
        <v>144</v>
      </c>
    </row>
    <row r="146" spans="1:9" x14ac:dyDescent="0.25">
      <c r="A146" s="5" t="s">
        <v>166</v>
      </c>
      <c r="B146">
        <f>30+28+60+42</f>
        <v>160</v>
      </c>
      <c r="H146" t="s">
        <v>472</v>
      </c>
      <c r="I146">
        <v>145</v>
      </c>
    </row>
    <row r="147" spans="1:9" x14ac:dyDescent="0.25">
      <c r="A147" s="5" t="s">
        <v>167</v>
      </c>
      <c r="B147">
        <f>30+28+60+70</f>
        <v>188</v>
      </c>
      <c r="H147" t="s">
        <v>473</v>
      </c>
      <c r="I147">
        <v>146</v>
      </c>
    </row>
    <row r="148" spans="1:9" x14ac:dyDescent="0.25">
      <c r="A148" s="5" t="s">
        <v>168</v>
      </c>
      <c r="B148">
        <f>30+28+60</f>
        <v>118</v>
      </c>
      <c r="H148" t="s">
        <v>474</v>
      </c>
      <c r="I148">
        <v>147</v>
      </c>
    </row>
    <row r="149" spans="1:9" x14ac:dyDescent="0.25">
      <c r="A149" s="7" t="s">
        <v>169</v>
      </c>
      <c r="B149">
        <v>0</v>
      </c>
      <c r="I149">
        <v>148</v>
      </c>
    </row>
    <row r="150" spans="1:9" x14ac:dyDescent="0.25">
      <c r="A150" t="s">
        <v>170</v>
      </c>
      <c r="I150">
        <v>149</v>
      </c>
    </row>
    <row r="151" spans="1:9" x14ac:dyDescent="0.25">
      <c r="A151" t="s">
        <v>171</v>
      </c>
      <c r="I151">
        <v>150</v>
      </c>
    </row>
    <row r="152" spans="1:9" x14ac:dyDescent="0.25">
      <c r="A152" t="s">
        <v>172</v>
      </c>
      <c r="I152">
        <v>151</v>
      </c>
    </row>
    <row r="153" spans="1:9" x14ac:dyDescent="0.25">
      <c r="A153" t="s">
        <v>173</v>
      </c>
      <c r="I153">
        <v>152</v>
      </c>
    </row>
    <row r="154" spans="1:9" x14ac:dyDescent="0.25">
      <c r="A154" t="s">
        <v>174</v>
      </c>
      <c r="I154">
        <v>153</v>
      </c>
    </row>
    <row r="155" spans="1:9" x14ac:dyDescent="0.25">
      <c r="A155" t="s">
        <v>175</v>
      </c>
      <c r="I155">
        <v>154</v>
      </c>
    </row>
    <row r="156" spans="1:9" x14ac:dyDescent="0.25">
      <c r="A156" t="s">
        <v>176</v>
      </c>
      <c r="I156">
        <v>155</v>
      </c>
    </row>
    <row r="157" spans="1:9" x14ac:dyDescent="0.25">
      <c r="A157" t="s">
        <v>177</v>
      </c>
      <c r="I157">
        <v>156</v>
      </c>
    </row>
    <row r="158" spans="1:9" x14ac:dyDescent="0.25">
      <c r="A158" t="s">
        <v>178</v>
      </c>
      <c r="I158">
        <v>157</v>
      </c>
    </row>
    <row r="159" spans="1:9" x14ac:dyDescent="0.25">
      <c r="A159" s="6" t="s">
        <v>179</v>
      </c>
      <c r="B159">
        <v>0</v>
      </c>
      <c r="I159">
        <v>158</v>
      </c>
    </row>
    <row r="160" spans="1:9" x14ac:dyDescent="0.25">
      <c r="A160" s="7" t="s">
        <v>180</v>
      </c>
      <c r="I160">
        <v>159</v>
      </c>
    </row>
    <row r="161" spans="1:9" x14ac:dyDescent="0.25">
      <c r="A161" t="s">
        <v>181</v>
      </c>
      <c r="I161">
        <v>160</v>
      </c>
    </row>
    <row r="162" spans="1:9" x14ac:dyDescent="0.25">
      <c r="A162" t="s">
        <v>182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2018-10-07T21:59:42Z</dcterms:modified>
  <cp:category/>
  <cp:contentStatus/>
</cp:coreProperties>
</file>