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File_Share\BalanceInfo\"/>
    </mc:Choice>
  </mc:AlternateContent>
  <bookViews>
    <workbookView xWindow="0" yWindow="0" windowWidth="24000" windowHeight="10320" tabRatio="752"/>
  </bookViews>
  <sheets>
    <sheet name="About" sheetId="14" r:id="rId1"/>
    <sheet name="Costs" sheetId="6" r:id="rId2"/>
    <sheet name="Build Times" sheetId="2" r:id="rId3"/>
    <sheet name="Speeds" sheetId="5" r:id="rId4"/>
    <sheet name="Hull" sheetId="4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2" hidden="1">'Build Times'!$A$1:$H$162</definedName>
    <definedName name="_xlnm._FilterDatabase" localSheetId="5" hidden="1">'Class Compare'!$A$1:$D$1</definedName>
    <definedName name="_xlnm._FilterDatabase" localSheetId="1" hidden="1">Costs!$A$1:$H$162</definedName>
    <definedName name="_xlnm._FilterDatabase" localSheetId="4" hidden="1">Hull!$A$1:$I$162</definedName>
    <definedName name="_xlnm._FilterDatabase" localSheetId="7" hidden="1">Research!$A$1:$P$115</definedName>
    <definedName name="_xlnm._FilterDatabase" localSheetId="3" hidden="1">Speeds!$A$1:$I$162</definedName>
    <definedName name="_xlnm._FilterDatabase" localSheetId="8" hidden="1">'Tech Tree'!$A$1:$F$162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3" l="1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" i="1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2" i="2"/>
  <c r="B64" i="9"/>
  <c r="B69" i="9"/>
  <c r="B45" i="9"/>
  <c r="B95" i="9"/>
  <c r="B66" i="9"/>
  <c r="B60" i="9"/>
  <c r="B37" i="9"/>
  <c r="B63" i="9"/>
  <c r="B61" i="9"/>
  <c r="B71" i="9"/>
  <c r="B134" i="9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2" i="6"/>
  <c r="D25" i="13" l="1"/>
  <c r="H45" i="4" l="1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2" i="13"/>
  <c r="D3" i="13"/>
  <c r="D6" i="13"/>
  <c r="D4" i="13"/>
  <c r="D5" i="13"/>
  <c r="B36" i="11"/>
  <c r="B29" i="11"/>
  <c r="B22" i="11"/>
  <c r="B15" i="11"/>
  <c r="B8" i="11"/>
  <c r="H68" i="4"/>
  <c r="H70" i="4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69" i="4"/>
  <c r="H64" i="4"/>
  <c r="H39" i="4"/>
  <c r="H60" i="4"/>
  <c r="H86" i="4"/>
  <c r="H37" i="4"/>
  <c r="H66" i="4"/>
  <c r="H63" i="4"/>
  <c r="H67" i="4"/>
  <c r="H71" i="4"/>
  <c r="H74" i="4"/>
  <c r="H83" i="4"/>
  <c r="F160" i="5"/>
  <c r="F149" i="5"/>
  <c r="F140" i="5"/>
  <c r="F137" i="5"/>
  <c r="F135" i="5"/>
  <c r="F31" i="5"/>
  <c r="F24" i="5"/>
  <c r="F10" i="5"/>
  <c r="F8" i="5"/>
  <c r="F7" i="5"/>
  <c r="H70" i="5"/>
  <c r="H69" i="5"/>
  <c r="H64" i="5"/>
  <c r="H45" i="5"/>
  <c r="H39" i="5"/>
  <c r="H95" i="5"/>
  <c r="H86" i="5"/>
  <c r="H66" i="5"/>
  <c r="H60" i="5"/>
  <c r="H37" i="5"/>
  <c r="C38" i="5"/>
  <c r="H38" i="5"/>
  <c r="E38" i="5"/>
  <c r="H93" i="5"/>
  <c r="H84" i="5"/>
  <c r="H65" i="5"/>
  <c r="H44" i="5"/>
  <c r="H40" i="5"/>
  <c r="G95" i="2"/>
  <c r="C95" i="2"/>
  <c r="E60" i="2"/>
  <c r="G86" i="2"/>
  <c r="G66" i="2"/>
  <c r="G60" i="2"/>
  <c r="C86" i="2"/>
  <c r="C66" i="2"/>
  <c r="C60" i="2"/>
  <c r="C37" i="2"/>
  <c r="G37" i="2"/>
  <c r="E95" i="2"/>
  <c r="E86" i="2"/>
  <c r="E66" i="2"/>
  <c r="E37" i="2"/>
  <c r="E83" i="2"/>
  <c r="E74" i="2"/>
  <c r="E71" i="2"/>
  <c r="E68" i="2"/>
  <c r="E67" i="2"/>
  <c r="E63" i="2"/>
  <c r="E93" i="2"/>
  <c r="E84" i="2"/>
  <c r="E65" i="2"/>
  <c r="E44" i="2"/>
  <c r="E40" i="2"/>
  <c r="E38" i="2"/>
  <c r="G83" i="2"/>
  <c r="G74" i="2"/>
  <c r="G71" i="2"/>
  <c r="G68" i="2"/>
  <c r="G67" i="2"/>
  <c r="C83" i="2"/>
  <c r="C74" i="2"/>
  <c r="C71" i="2"/>
  <c r="C68" i="2"/>
  <c r="C67" i="2"/>
  <c r="C63" i="2"/>
  <c r="G63" i="2"/>
  <c r="E19" i="10"/>
  <c r="E20" i="10"/>
  <c r="E16" i="10"/>
  <c r="E17" i="10"/>
  <c r="E18" i="10"/>
  <c r="G17" i="10"/>
  <c r="G18" i="10"/>
  <c r="G19" i="10"/>
  <c r="G20" i="10"/>
  <c r="G16" i="10"/>
  <c r="C17" i="10"/>
  <c r="C18" i="10"/>
  <c r="C19" i="10"/>
  <c r="C20" i="10"/>
  <c r="C16" i="10"/>
  <c r="G64" i="2"/>
  <c r="B13" i="10"/>
  <c r="D13" i="10" s="1"/>
  <c r="B12" i="10"/>
  <c r="D12" i="10" s="1"/>
  <c r="E69" i="2"/>
  <c r="E64" i="2"/>
  <c r="E45" i="2"/>
  <c r="C69" i="2"/>
  <c r="C64" i="2"/>
  <c r="C45" i="2"/>
  <c r="C39" i="2"/>
  <c r="E39" i="2"/>
  <c r="G69" i="2"/>
  <c r="G45" i="2"/>
  <c r="G39" i="2"/>
  <c r="B3" i="10"/>
  <c r="B2" i="10"/>
  <c r="B10" i="10"/>
  <c r="G93" i="2"/>
  <c r="G84" i="2"/>
  <c r="G65" i="2"/>
  <c r="G44" i="2"/>
  <c r="G40" i="2"/>
  <c r="G38" i="2"/>
  <c r="C93" i="2"/>
  <c r="C84" i="2"/>
  <c r="C65" i="2"/>
  <c r="C44" i="2"/>
  <c r="C40" i="2"/>
  <c r="C38" i="2"/>
  <c r="G39" i="6"/>
  <c r="G69" i="6"/>
  <c r="G64" i="6"/>
  <c r="G45" i="6"/>
  <c r="G95" i="6"/>
  <c r="G86" i="6"/>
  <c r="G66" i="6"/>
  <c r="G60" i="6"/>
  <c r="G83" i="6"/>
  <c r="G74" i="6"/>
  <c r="G71" i="6"/>
  <c r="G68" i="6"/>
  <c r="G67" i="6"/>
  <c r="G63" i="6"/>
  <c r="G93" i="6"/>
  <c r="G84" i="6"/>
  <c r="G65" i="6"/>
  <c r="G44" i="6"/>
  <c r="G40" i="6"/>
  <c r="G38" i="6"/>
  <c r="H93" i="4"/>
  <c r="H84" i="4"/>
  <c r="H65" i="4"/>
  <c r="H44" i="4"/>
  <c r="H40" i="4"/>
  <c r="H38" i="4"/>
  <c r="D11" i="10"/>
  <c r="D10" i="10"/>
  <c r="D9" i="10"/>
  <c r="G37" i="6"/>
  <c r="E69" i="6"/>
  <c r="C69" i="6"/>
  <c r="E39" i="6"/>
  <c r="C39" i="6"/>
  <c r="E64" i="6"/>
  <c r="E45" i="6"/>
  <c r="C45" i="6"/>
  <c r="C64" i="6"/>
  <c r="D2" i="10"/>
  <c r="D3" i="10"/>
  <c r="D4" i="10"/>
  <c r="D5" i="10"/>
  <c r="D6" i="10"/>
  <c r="E70" i="5"/>
  <c r="E69" i="5"/>
  <c r="E64" i="5"/>
  <c r="E39" i="5"/>
  <c r="E45" i="5"/>
  <c r="C70" i="5"/>
  <c r="C69" i="5"/>
  <c r="C64" i="5"/>
  <c r="C45" i="5"/>
  <c r="C39" i="5"/>
  <c r="C95" i="5"/>
  <c r="C86" i="5"/>
  <c r="C66" i="5"/>
  <c r="C60" i="5"/>
  <c r="C37" i="5"/>
  <c r="E95" i="5"/>
  <c r="E86" i="5"/>
  <c r="E66" i="5"/>
  <c r="E60" i="5"/>
  <c r="E37" i="5"/>
  <c r="F143" i="5"/>
  <c r="F141" i="5"/>
  <c r="F134" i="5"/>
  <c r="F35" i="5"/>
  <c r="F19" i="5"/>
  <c r="F4" i="5"/>
  <c r="E93" i="5"/>
  <c r="E84" i="5"/>
  <c r="E65" i="5"/>
  <c r="E44" i="5"/>
  <c r="E40" i="5"/>
  <c r="E8" i="5"/>
  <c r="E7" i="5"/>
  <c r="E10" i="5"/>
  <c r="E24" i="5"/>
  <c r="E31" i="5"/>
  <c r="E135" i="5"/>
  <c r="E137" i="5"/>
  <c r="E140" i="5"/>
  <c r="E149" i="5"/>
  <c r="E160" i="5"/>
  <c r="F148" i="5"/>
  <c r="F147" i="5"/>
  <c r="F146" i="5"/>
  <c r="F138" i="5"/>
  <c r="F27" i="5"/>
  <c r="F2" i="5"/>
  <c r="C93" i="5"/>
  <c r="C84" i="5"/>
  <c r="C65" i="5"/>
  <c r="C44" i="5"/>
  <c r="C40" i="5"/>
  <c r="F159" i="5"/>
  <c r="F145" i="5"/>
  <c r="F144" i="5"/>
  <c r="F136" i="5"/>
  <c r="F18" i="5"/>
  <c r="F5" i="5"/>
  <c r="H83" i="5"/>
  <c r="H74" i="5"/>
  <c r="H71" i="5"/>
  <c r="H68" i="5"/>
  <c r="H67" i="5"/>
  <c r="H63" i="5"/>
  <c r="E83" i="5"/>
  <c r="E74" i="5"/>
  <c r="E71" i="5"/>
  <c r="E68" i="5"/>
  <c r="E67" i="5"/>
  <c r="E63" i="5"/>
  <c r="C83" i="5"/>
  <c r="C74" i="5"/>
  <c r="C71" i="5"/>
  <c r="C68" i="5"/>
  <c r="C67" i="5"/>
  <c r="C63" i="5"/>
  <c r="C69" i="9"/>
  <c r="C64" i="9"/>
  <c r="C45" i="9"/>
  <c r="B140" i="9"/>
  <c r="B10" i="9"/>
  <c r="C39" i="9"/>
  <c r="B39" i="9"/>
  <c r="B23" i="9"/>
  <c r="B9" i="9"/>
  <c r="C68" i="9"/>
  <c r="C71" i="9"/>
  <c r="B68" i="9"/>
  <c r="C63" i="9"/>
  <c r="C83" i="9"/>
  <c r="C67" i="9"/>
  <c r="C66" i="9"/>
  <c r="C60" i="9"/>
  <c r="C95" i="9"/>
  <c r="C37" i="9"/>
  <c r="C86" i="9"/>
  <c r="B86" i="9"/>
  <c r="B143" i="9"/>
  <c r="B141" i="9"/>
  <c r="B35" i="9"/>
  <c r="B21" i="9"/>
  <c r="B19" i="9"/>
  <c r="B4" i="9"/>
  <c r="B83" i="9"/>
  <c r="B67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E95" i="6"/>
  <c r="E86" i="6"/>
  <c r="E66" i="6"/>
  <c r="E60" i="6"/>
  <c r="E37" i="6"/>
  <c r="C95" i="6"/>
  <c r="C86" i="6"/>
  <c r="C66" i="6"/>
  <c r="C60" i="6"/>
  <c r="C37" i="6"/>
  <c r="E83" i="6"/>
  <c r="E74" i="6"/>
  <c r="E71" i="6"/>
  <c r="E68" i="6"/>
  <c r="E67" i="6"/>
  <c r="E63" i="6"/>
  <c r="C83" i="6"/>
  <c r="C74" i="6"/>
  <c r="C71" i="6"/>
  <c r="C68" i="6"/>
  <c r="C67" i="6"/>
  <c r="C63" i="6"/>
  <c r="E93" i="6"/>
  <c r="E84" i="6"/>
  <c r="E38" i="6"/>
  <c r="E40" i="6"/>
  <c r="E44" i="6"/>
  <c r="E65" i="6"/>
  <c r="C93" i="6"/>
  <c r="C84" i="6"/>
  <c r="C65" i="6"/>
  <c r="C44" i="6"/>
  <c r="C40" i="6"/>
  <c r="C38" i="6"/>
  <c r="E70" i="4"/>
  <c r="E69" i="4"/>
  <c r="E64" i="4"/>
  <c r="E45" i="4"/>
  <c r="E39" i="4"/>
  <c r="C70" i="4"/>
  <c r="C69" i="4"/>
  <c r="C64" i="4"/>
  <c r="C45" i="4"/>
  <c r="C39" i="4"/>
  <c r="E37" i="4"/>
  <c r="C37" i="4"/>
  <c r="E38" i="4"/>
  <c r="C38" i="4"/>
  <c r="E40" i="4"/>
  <c r="C40" i="4"/>
  <c r="E44" i="4"/>
  <c r="C44" i="4"/>
  <c r="E60" i="4"/>
  <c r="C60" i="4"/>
  <c r="E63" i="4"/>
  <c r="C63" i="4"/>
  <c r="E65" i="4"/>
  <c r="C65" i="4"/>
  <c r="E66" i="4"/>
  <c r="C66" i="4"/>
  <c r="E67" i="4"/>
  <c r="C67" i="4"/>
  <c r="E68" i="4"/>
  <c r="C68" i="4"/>
  <c r="E71" i="4"/>
  <c r="C71" i="4"/>
  <c r="E74" i="4"/>
  <c r="C74" i="4"/>
  <c r="E83" i="4"/>
  <c r="C83" i="4"/>
  <c r="E84" i="4"/>
  <c r="C84" i="4"/>
  <c r="E86" i="4"/>
  <c r="C86" i="4"/>
  <c r="E93" i="4"/>
  <c r="C93" i="4"/>
  <c r="E95" i="4"/>
  <c r="H95" i="4"/>
  <c r="C95" i="4"/>
  <c r="H4" i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</calcChain>
</file>

<file path=xl/sharedStrings.xml><?xml version="1.0" encoding="utf-8"?>
<sst xmlns="http://schemas.openxmlformats.org/spreadsheetml/2006/main" count="1293" uniqueCount="469">
  <si>
    <t>2.3 Players Patch Balance Design</t>
  </si>
  <si>
    <t>Stats</t>
  </si>
  <si>
    <t>Date</t>
  </si>
  <si>
    <t>Version</t>
  </si>
  <si>
    <t>"New" stats are from Homeworld Remastered as of:</t>
  </si>
  <si>
    <t>"b7" stats are from Homeworld Remastered as of:</t>
  </si>
  <si>
    <t>"hw1c" stats are from Homeworld 1 as of:</t>
  </si>
  <si>
    <t>1.05 Patch</t>
  </si>
  <si>
    <t>Instructions</t>
  </si>
  <si>
    <t>On each sheet, filter column A by color to compare classes.</t>
  </si>
  <si>
    <t>Ship</t>
  </si>
  <si>
    <t>Upgraded</t>
  </si>
  <si>
    <t>Ratio</t>
  </si>
  <si>
    <t>hw1c Speed</t>
  </si>
  <si>
    <t>Order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</si>
  <si>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</si>
  <si>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</si>
  <si>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</si>
  <si>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</si>
  <si>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</si>
  <si>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</si>
  <si>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</si>
  <si>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</si>
  <si>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</si>
  <si>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</si>
  <si>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</si>
  <si>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</si>
  <si>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</si>
  <si>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</si>
  <si>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</si>
  <si>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</si>
  <si>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</si>
  <si>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</si>
  <si>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</si>
  <si>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</si>
  <si>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</si>
  <si>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</si>
  <si>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</si>
  <si>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</si>
  <si>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</si>
  <si>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</si>
  <si>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</si>
  <si>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</si>
  <si>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</si>
  <si>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</si>
  <si>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</si>
  <si>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</si>
  <si>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</si>
  <si>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</si>
  <si>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</si>
  <si>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</si>
  <si>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</si>
  <si>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</si>
  <si>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</si>
  <si>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</si>
  <si>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</si>
  <si>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</si>
  <si>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</si>
  <si>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</si>
  <si>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</si>
  <si>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</si>
  <si>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</si>
  <si>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</si>
  <si>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</si>
  <si>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</si>
  <si>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</si>
  <si>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</si>
  <si>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</si>
  <si>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</si>
  <si>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</si>
  <si>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</si>
  <si>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</si>
  <si>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</si>
  <si>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</si>
  <si>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</si>
  <si>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</si>
  <si>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</si>
  <si>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</si>
  <si>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</si>
  <si>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</si>
  <si>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</si>
  <si>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</si>
  <si>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</si>
  <si>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</si>
  <si>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</si>
  <si>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</si>
  <si>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</si>
  <si>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</si>
  <si>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</si>
  <si>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</si>
  <si>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</si>
  <si>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</si>
  <si>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</si>
  <si>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</si>
  <si>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</si>
  <si>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</si>
  <si>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</si>
  <si>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</si>
  <si>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</si>
  <si>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</si>
  <si>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</si>
  <si>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</si>
  <si>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see kus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</si>
  <si>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</si>
  <si>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</si>
  <si>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</si>
  <si>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</si>
  <si>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</si>
  <si>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</si>
  <si>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</si>
  <si>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</si>
  <si>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</si>
  <si>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</si>
  <si>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</si>
  <si>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</si>
  <si>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</si>
  <si>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</si>
  <si>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</si>
  <si>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</si>
  <si>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</si>
  <si>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</si>
  <si>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</si>
  <si>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</si>
  <si>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</si>
  <si>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</si>
  <si>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</si>
  <si>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</si>
  <si>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</si>
  <si>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</si>
  <si>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</si>
  <si>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</si>
  <si>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</si>
  <si>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</si>
  <si>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</si>
  <si>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</si>
  <si>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</si>
  <si>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</si>
  <si>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</si>
  <si>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</si>
  <si>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</si>
  <si>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</si>
  <si>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</si>
  <si>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</si>
  <si>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</si>
  <si>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</si>
  <si>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</si>
  <si>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</si>
  <si>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</si>
  <si>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</si>
  <si>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</si>
  <si>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</si>
  <si>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</si>
  <si>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</si>
  <si>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</si>
  <si>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</si>
  <si>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</si>
  <si>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</si>
  <si>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</si>
  <si>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</si>
  <si>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</si>
  <si>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</si>
  <si>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</si>
  <si>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</si>
  <si>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</si>
  <si>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</si>
  <si>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</si>
  <si>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</si>
  <si>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</si>
  <si>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</si>
  <si>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</si>
  <si>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</si>
  <si>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</si>
  <si>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</si>
  <si>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</si>
  <si>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</si>
  <si>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</si>
  <si>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</si>
  <si>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comp to hw2</t>
  </si>
  <si>
    <t>hw1c was per hub, hwr is fixed health no matter how many hubs</t>
  </si>
  <si>
    <t>Tai version had more health in hw1c. One of the very few race differences in core stats.</t>
  </si>
  <si>
    <t>hw1c Cost</t>
  </si>
  <si>
    <t>hw1c BT</t>
  </si>
  <si>
    <t>Costs</t>
  </si>
  <si>
    <t>Core Fighters</t>
  </si>
  <si>
    <t>Core Corvettes</t>
  </si>
  <si>
    <t>Core Frigates</t>
  </si>
  <si>
    <t>Destroyers</t>
  </si>
  <si>
    <t>Cruisers</t>
  </si>
  <si>
    <t>Build Times</t>
  </si>
  <si>
    <t>Build Times Across Classes</t>
  </si>
  <si>
    <t>hw1c</t>
  </si>
  <si>
    <t>This is really a bad attempt to compare this… hw1 obviously needs to use ques for non-combat stuff too. Honestly just ignore this….</t>
  </si>
  <si>
    <t>Early</t>
  </si>
  <si>
    <t>MS</t>
  </si>
  <si>
    <t>SY</t>
  </si>
  <si>
    <t>CC1</t>
  </si>
  <si>
    <t>CC2</t>
  </si>
  <si>
    <t>CC3</t>
  </si>
  <si>
    <t>Total CCs</t>
  </si>
  <si>
    <t>Total Ques</t>
  </si>
  <si>
    <t>Hiig</t>
  </si>
  <si>
    <t>HW1</t>
  </si>
  <si>
    <t>Early-Mid</t>
  </si>
  <si>
    <t>Mid-Late</t>
  </si>
  <si>
    <t>Late</t>
  </si>
  <si>
    <t>Research</t>
  </si>
  <si>
    <t>Ship/Class</t>
  </si>
  <si>
    <t>Base Time</t>
  </si>
  <si>
    <t>New Order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</si>
  <si>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</si>
  <si>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</si>
  <si>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</si>
  <si>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</si>
  <si>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</si>
  <si>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</si>
  <si>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</si>
  <si>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</si>
  <si>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</si>
  <si>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</si>
  <si>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</si>
  <si>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</si>
  <si>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</si>
  <si>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</si>
  <si>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</si>
  <si>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</si>
  <si>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</si>
  <si>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</si>
  <si>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</si>
  <si>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</si>
  <si>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</si>
  <si>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</si>
  <si>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</si>
  <si>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</si>
  <si>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</si>
  <si>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</si>
  <si>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</si>
  <si>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</si>
  <si>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</si>
  <si>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</si>
  <si>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</si>
  <si>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</si>
  <si>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</si>
  <si>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</si>
  <si>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</si>
  <si>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</si>
  <si>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</si>
  <si>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</si>
  <si>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</si>
  <si>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</si>
  <si>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</si>
  <si>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</si>
  <si>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</si>
  <si>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</si>
  <si>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</si>
  <si>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</si>
  <si>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</si>
  <si>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</si>
  <si>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</si>
  <si>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</si>
  <si>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</si>
  <si>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</si>
  <si>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</si>
  <si>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</si>
  <si>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</si>
  <si>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</si>
  <si>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</si>
  <si>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</si>
  <si>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</si>
  <si>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</si>
  <si>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</si>
  <si>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</si>
  <si>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</si>
  <si>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</si>
  <si>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</si>
  <si>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</si>
  <si>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</si>
  <si>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</si>
  <si>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</si>
  <si>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</si>
  <si>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</si>
  <si>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</si>
  <si>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</si>
  <si>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</si>
  <si>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</si>
  <si>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</si>
  <si>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</si>
  <si>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</si>
  <si>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</si>
  <si>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</si>
  <si>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</si>
  <si>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</si>
  <si>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</si>
  <si>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kus_guidedmissiles</t>
  </si>
  <si>
    <t>kus_missiledestroyer</t>
  </si>
  <si>
    <t>kus_heavycorvetteupgrade</t>
  </si>
  <si>
    <t>kus_heavycorvette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</si>
  <si>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</si>
  <si>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</si>
  <si>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</si>
  <si>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</si>
  <si>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</si>
  <si>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</si>
  <si>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</si>
  <si>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</si>
  <si>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</si>
  <si>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</si>
  <si>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</si>
  <si>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</si>
  <si>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</si>
  <si>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</si>
  <si>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</si>
  <si>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</si>
  <si>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</si>
  <si>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</si>
  <si>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</si>
  <si>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</si>
  <si>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</si>
  <si>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</si>
  <si>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</si>
  <si>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tai_defensefield</t>
  </si>
  <si>
    <t>tai_fieldfrigate</t>
  </si>
  <si>
    <t>tai_defensefighter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</si>
  <si>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</si>
  <si>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</si>
  <si>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</si>
  <si>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</si>
  <si>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</si>
  <si>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</si>
  <si>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</si>
  <si>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</si>
  <si>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</si>
  <si>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</si>
  <si>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</si>
  <si>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</si>
  <si>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</si>
  <si>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</si>
  <si>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</si>
  <si>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</si>
  <si>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</si>
  <si>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</si>
  <si>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</si>
  <si>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</si>
  <si>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</si>
  <si>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</si>
  <si>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</si>
  <si>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</si>
  <si>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</si>
  <si>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</si>
  <si>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</si>
  <si>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</si>
  <si>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</si>
  <si>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</si>
  <si>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</si>
  <si>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</si>
  <si>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</si>
  <si>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</si>
  <si>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</si>
  <si>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</si>
  <si>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</si>
  <si>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</si>
  <si>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</si>
  <si>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</si>
  <si>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</si>
  <si>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</si>
  <si>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</si>
  <si>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</si>
  <si>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</si>
  <si>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</si>
  <si>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</si>
  <si>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</si>
  <si>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</si>
  <si>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</si>
  <si>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</si>
  <si>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</si>
  <si>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</si>
  <si>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</si>
  <si>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</si>
  <si>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</si>
  <si>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</si>
  <si>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</si>
  <si>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</si>
  <si>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</si>
  <si>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</si>
  <si>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</si>
  <si>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</si>
  <si>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</si>
  <si>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</si>
  <si>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</si>
  <si>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</si>
  <si>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</si>
  <si>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</si>
  <si>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</si>
  <si>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</si>
  <si>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</si>
  <si>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</si>
  <si>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</si>
  <si>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</si>
  <si>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</si>
  <si>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</si>
  <si>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</si>
  <si>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Time (1-&gt;2 res)</t>
  </si>
  <si>
    <t>Path (Times listed below are the time it takes to start building a ship, assuming game starts at 0sec and RU isn't a problem. This includes faster times when Hiig has to get a adv module.)</t>
  </si>
  <si>
    <t>Res Mod + C Mod</t>
  </si>
  <si>
    <t>Res Mod + Adv Mod (+65 sec for F Mod on 2nd ship)</t>
  </si>
  <si>
    <t>F Mod</t>
  </si>
  <si>
    <t>Cap Fac</t>
  </si>
  <si>
    <t>Res Mod + Adv Mod + Defense Field</t>
  </si>
  <si>
    <t>Cap Fac + DD Tech</t>
  </si>
  <si>
    <t>Res Mod + Adv Mod + Minelayer (+60 sec for C Mod on 2nd ship)</t>
  </si>
  <si>
    <t>Res Mod + F Mod</t>
  </si>
  <si>
    <t>Res Ship + C Drive + C Chassis</t>
  </si>
  <si>
    <t>Res Ship + F Drive + F Chassis</t>
  </si>
  <si>
    <t>Res Ship + C Drive + C Chassis + SC Drive</t>
  </si>
  <si>
    <t>Res Ship + F Drive + F Chassis + Cloaked F</t>
  </si>
  <si>
    <t>Res Ship + F Drive + Defender</t>
  </si>
  <si>
    <t>Res Ship + C Drive + C Chassis + SC Drive + Ions + SC Chassis</t>
  </si>
  <si>
    <t>Res Ship + C Drive + C Chassis + Drones</t>
  </si>
  <si>
    <t>Res Ship + C Drive + C Chassis + Heavy</t>
  </si>
  <si>
    <t>Res Ship + C Drive + C Chassis + SC Drive + Ions + SC Chassis + Heavy Guns</t>
  </si>
  <si>
    <t>Res Ship + C Drive + C Chassis + Ions</t>
  </si>
  <si>
    <t>Res Ship + C Drive</t>
  </si>
  <si>
    <t>Res Ship + C Drive + C Chassis + Mine</t>
  </si>
  <si>
    <t>Res Ship + C Drive + C Chassis + SC Drive + Missiles</t>
  </si>
  <si>
    <t>Res Ship + C Drive + C Chassis + Fast Track</t>
  </si>
  <si>
    <t>Res Ship + F Drive + F Chassis + Defense F</t>
  </si>
  <si>
    <t>Res Ship + C Drive + C Chassis + Field</t>
  </si>
  <si>
    <t>Res Mod + F Tech + F Mod + Assault</t>
  </si>
  <si>
    <t>F Mod + Plasma Bombs</t>
  </si>
  <si>
    <t>Res Mod + C Tech + C Mod + Command</t>
  </si>
  <si>
    <t>Res Mod + F Tech + F Mod</t>
  </si>
  <si>
    <t>Res Mod + F Tech + F Mod + Infiltration</t>
  </si>
  <si>
    <t>F Mod + Lance Tech</t>
  </si>
  <si>
    <t>Res Mod + C Tech + C Mod + Laser</t>
  </si>
  <si>
    <t>Res Mod + C Tech + C Mod + Minelayer</t>
  </si>
  <si>
    <t>Res Mod + C Tech + C Mod</t>
  </si>
  <si>
    <t>b7 HW2 Research Costs</t>
  </si>
  <si>
    <t>Interceptors/Assault Craft</t>
  </si>
  <si>
    <t>Hiig Min</t>
  </si>
  <si>
    <t>Hiig Max</t>
  </si>
  <si>
    <t>Vay Min</t>
  </si>
  <si>
    <t>Vay Max</t>
  </si>
  <si>
    <t>Average</t>
  </si>
  <si>
    <t>Pulsars/Missiles</t>
  </si>
  <si>
    <t>Ions/HMF</t>
  </si>
  <si>
    <t>kus_plasmabomblauncher</t>
  </si>
  <si>
    <t>The workbook contains the balance design for ship costs, build times, speeds, and hull. It also contains research costs and build times.</t>
  </si>
  <si>
    <t>2.3 Players Patch build 12</t>
  </si>
  <si>
    <t>Changed?</t>
  </si>
  <si>
    <t>2.1 Patch</t>
  </si>
  <si>
    <t>2.1 Cost</t>
  </si>
  <si>
    <t>2.3 Cost</t>
  </si>
  <si>
    <t>2.1 BT</t>
  </si>
  <si>
    <t>2.3 BT</t>
  </si>
  <si>
    <t>2.1 Speed</t>
  </si>
  <si>
    <t>2.3 Speed</t>
  </si>
  <si>
    <t>2.3 HW1</t>
  </si>
  <si>
    <t>2.3 HW2</t>
  </si>
  <si>
    <t>2.3 Base Time</t>
  </si>
  <si>
    <t>HW2 vs HW1 Ratio</t>
  </si>
  <si>
    <t>Singleplayer Only</t>
  </si>
  <si>
    <t>2.1 Time (1 res)</t>
  </si>
  <si>
    <t>2.3 Time (1 res)</t>
  </si>
  <si>
    <t>2.3 Hull</t>
  </si>
  <si>
    <t>2.1 Hull</t>
  </si>
  <si>
    <t>Upgraded Hull</t>
  </si>
  <si>
    <t>hw1c Hull</t>
  </si>
  <si>
    <t>Variables:</t>
  </si>
  <si>
    <t>hw1c Time 1x research ship (no base time)</t>
  </si>
  <si>
    <t>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</si>
</sst>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0" fontId="1" fillId="7" borderId="0" xfId="0" applyFont="1" applyFill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/>
    </xf>
    <xf numFmtId="2" fontId="0" fillId="0" borderId="0" xfId="0" applyNumberFormat="1"/>
    <xf numFmtId="2" fontId="1" fillId="7" borderId="0" xfId="0" applyNumberFormat="1" applyFont="1" applyFill="1"/>
    <xf numFmtId="2" fontId="1" fillId="3" borderId="0" xfId="0" applyNumberFormat="1" applyFont="1" applyFill="1"/>
    <xf numFmtId="2" fontId="1" fillId="3" borderId="0" xfId="0" applyNumberFormat="1" applyFont="1" applyFill="1" applyAlignment="1">
      <alignment horizontal="left"/>
    </xf>
    <xf numFmtId="2" fontId="0" fillId="0" borderId="0" xfId="0" applyNumberFormat="1" applyAlignment="1">
      <alignment horizontal="right"/>
    </xf>
    <xf numFmtId="0" fontId="1" fillId="6" borderId="0" xfId="0" applyFont="1" applyFill="1"/>
    <xf numFmtId="2" fontId="1" fillId="6" borderId="0" xfId="0" applyNumberFormat="1" applyFont="1" applyFill="1"/>
    <xf numFmtId="16" fontId="0" fillId="6" borderId="0" xfId="0" applyNumberFormat="1" applyFill="1"/>
    <xf numFmtId="1" fontId="1" fillId="3" borderId="0" xfId="0" applyNumberFormat="1" applyFont="1" applyFill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8" borderId="0" xfId="0" applyNumberFormat="1" applyFont="1" applyFill="1" applyAlignment="1">
      <alignment horizontal="left" vertical="top"/>
    </xf>
    <xf numFmtId="0" fontId="3" fillId="8" borderId="0" xfId="0" applyFont="1" applyFill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2" fontId="0" fillId="0" borderId="0" xfId="0" applyNumberForma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Font="1" applyFill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cols>
    <col min="1" max="1" width="88" customWidth="1"/>
    <col min="2" max="2" width="11.7109375" customWidth="1"/>
    <col min="3" max="3" width="30.7109375" customWidth="1"/>
  </cols>
  <sheetData>
    <row r="1" spans="1:3" ht="23.25" x14ac:dyDescent="0.35">
      <c r="A1" s="22" t="s">
        <v>0</v>
      </c>
    </row>
    <row r="2" spans="1:3" ht="30" x14ac:dyDescent="0.25">
      <c r="A2" s="23" t="s">
        <v>445</v>
      </c>
    </row>
    <row r="4" spans="1:3" x14ac:dyDescent="0.25">
      <c r="A4" s="24" t="s">
        <v>1</v>
      </c>
      <c r="B4" s="1" t="s">
        <v>2</v>
      </c>
      <c r="C4" s="1" t="s">
        <v>3</v>
      </c>
    </row>
    <row r="5" spans="1:3" x14ac:dyDescent="0.25">
      <c r="A5" s="23" t="s">
        <v>4</v>
      </c>
      <c r="B5" s="25">
        <v>43736</v>
      </c>
      <c r="C5" s="26" t="s">
        <v>446</v>
      </c>
    </row>
    <row r="6" spans="1:3" x14ac:dyDescent="0.25">
      <c r="A6" s="23" t="s">
        <v>5</v>
      </c>
      <c r="B6" s="25">
        <v>42531</v>
      </c>
      <c r="C6" s="26" t="s">
        <v>448</v>
      </c>
    </row>
    <row r="7" spans="1:3" x14ac:dyDescent="0.25">
      <c r="A7" s="23" t="s">
        <v>6</v>
      </c>
      <c r="B7" s="25">
        <v>36612</v>
      </c>
      <c r="C7" s="26" t="s">
        <v>7</v>
      </c>
    </row>
    <row r="9" spans="1:3" x14ac:dyDescent="0.25">
      <c r="A9" s="24" t="s">
        <v>8</v>
      </c>
    </row>
    <row r="10" spans="1:3" x14ac:dyDescent="0.25">
      <c r="A10" s="23" t="s">
        <v>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435</v>
      </c>
    </row>
    <row r="3" spans="1:2" x14ac:dyDescent="0.25">
      <c r="A3" s="1" t="s">
        <v>436</v>
      </c>
    </row>
    <row r="4" spans="1:2" x14ac:dyDescent="0.25">
      <c r="A4" t="s">
        <v>437</v>
      </c>
      <c r="B4">
        <v>3100</v>
      </c>
    </row>
    <row r="5" spans="1:2" x14ac:dyDescent="0.25">
      <c r="A5" t="s">
        <v>438</v>
      </c>
      <c r="B5">
        <v>4700</v>
      </c>
    </row>
    <row r="6" spans="1:2" x14ac:dyDescent="0.25">
      <c r="A6" t="s">
        <v>439</v>
      </c>
      <c r="B6">
        <v>2450</v>
      </c>
    </row>
    <row r="7" spans="1:2" x14ac:dyDescent="0.25">
      <c r="A7" t="s">
        <v>440</v>
      </c>
      <c r="B7">
        <v>5250</v>
      </c>
    </row>
    <row r="8" spans="1:2" x14ac:dyDescent="0.25">
      <c r="A8" t="s">
        <v>441</v>
      </c>
      <c r="B8">
        <f>AVERAGE(B4:B7)</f>
        <v>3875</v>
      </c>
    </row>
    <row r="10" spans="1:2" x14ac:dyDescent="0.25">
      <c r="A10" s="1" t="s">
        <v>442</v>
      </c>
    </row>
    <row r="11" spans="1:2" x14ac:dyDescent="0.25">
      <c r="A11" t="s">
        <v>437</v>
      </c>
      <c r="B11">
        <v>3100</v>
      </c>
    </row>
    <row r="12" spans="1:2" x14ac:dyDescent="0.25">
      <c r="A12" t="s">
        <v>438</v>
      </c>
      <c r="B12">
        <v>4700</v>
      </c>
    </row>
    <row r="13" spans="1:2" x14ac:dyDescent="0.25">
      <c r="A13" t="s">
        <v>439</v>
      </c>
      <c r="B13">
        <v>2450</v>
      </c>
    </row>
    <row r="14" spans="1:2" x14ac:dyDescent="0.25">
      <c r="A14" t="s">
        <v>440</v>
      </c>
      <c r="B14">
        <v>5250</v>
      </c>
    </row>
    <row r="15" spans="1:2" x14ac:dyDescent="0.25">
      <c r="A15" t="s">
        <v>441</v>
      </c>
      <c r="B15">
        <f>AVERAGE(B11:B14)</f>
        <v>3875</v>
      </c>
    </row>
    <row r="17" spans="1:2" x14ac:dyDescent="0.25">
      <c r="A17" s="1" t="s">
        <v>443</v>
      </c>
    </row>
    <row r="18" spans="1:2" x14ac:dyDescent="0.25">
      <c r="A18" t="s">
        <v>437</v>
      </c>
      <c r="B18">
        <v>4250</v>
      </c>
    </row>
    <row r="19" spans="1:2" x14ac:dyDescent="0.25">
      <c r="A19" t="s">
        <v>438</v>
      </c>
      <c r="B19">
        <v>5850</v>
      </c>
    </row>
    <row r="20" spans="1:2" x14ac:dyDescent="0.25">
      <c r="A20" t="s">
        <v>439</v>
      </c>
      <c r="B20">
        <v>3600</v>
      </c>
    </row>
    <row r="21" spans="1:2" x14ac:dyDescent="0.25">
      <c r="A21" t="s">
        <v>440</v>
      </c>
      <c r="B21">
        <v>6800</v>
      </c>
    </row>
    <row r="22" spans="1:2" x14ac:dyDescent="0.25">
      <c r="A22" t="s">
        <v>441</v>
      </c>
      <c r="B22">
        <f>AVERAGE(B18:B21)</f>
        <v>5125</v>
      </c>
    </row>
    <row r="24" spans="1:2" x14ac:dyDescent="0.25">
      <c r="A24" s="1" t="s">
        <v>186</v>
      </c>
    </row>
    <row r="25" spans="1:2" x14ac:dyDescent="0.25">
      <c r="A25" t="s">
        <v>437</v>
      </c>
      <c r="B25">
        <v>3300</v>
      </c>
    </row>
    <row r="26" spans="1:2" x14ac:dyDescent="0.25">
      <c r="A26" t="s">
        <v>438</v>
      </c>
      <c r="B26">
        <v>6400</v>
      </c>
    </row>
    <row r="27" spans="1:2" x14ac:dyDescent="0.25">
      <c r="A27" t="s">
        <v>439</v>
      </c>
      <c r="B27">
        <v>3250</v>
      </c>
    </row>
    <row r="28" spans="1:2" x14ac:dyDescent="0.25">
      <c r="A28" t="s">
        <v>440</v>
      </c>
      <c r="B28">
        <v>8250</v>
      </c>
    </row>
    <row r="29" spans="1:2" x14ac:dyDescent="0.25">
      <c r="A29" t="s">
        <v>441</v>
      </c>
      <c r="B29">
        <f>AVERAGE(B25:B28)</f>
        <v>5300</v>
      </c>
    </row>
    <row r="31" spans="1:2" x14ac:dyDescent="0.25">
      <c r="A31" s="1" t="s">
        <v>187</v>
      </c>
    </row>
    <row r="32" spans="1:2" x14ac:dyDescent="0.25">
      <c r="A32" t="s">
        <v>437</v>
      </c>
      <c r="B32">
        <v>8100</v>
      </c>
    </row>
    <row r="33" spans="1:2" x14ac:dyDescent="0.25">
      <c r="A33" t="s">
        <v>438</v>
      </c>
      <c r="B33">
        <v>11200</v>
      </c>
    </row>
    <row r="34" spans="1:2" x14ac:dyDescent="0.25">
      <c r="A34" t="s">
        <v>439</v>
      </c>
      <c r="B34">
        <v>9500</v>
      </c>
    </row>
    <row r="35" spans="1:2" x14ac:dyDescent="0.25">
      <c r="A35" t="s">
        <v>440</v>
      </c>
      <c r="B35">
        <v>12500</v>
      </c>
    </row>
    <row r="36" spans="1:2" x14ac:dyDescent="0.25">
      <c r="A36" t="s">
        <v>441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6" width="9.7109375" customWidth="1"/>
    <col min="7" max="7" width="9.7109375" style="13" customWidth="1"/>
    <col min="8" max="8" width="9.7109375" customWidth="1"/>
  </cols>
  <sheetData>
    <row r="1" spans="1:8" x14ac:dyDescent="0.25">
      <c r="A1" s="1" t="s">
        <v>10</v>
      </c>
      <c r="B1" s="18" t="s">
        <v>180</v>
      </c>
      <c r="C1" s="19" t="s">
        <v>12</v>
      </c>
      <c r="D1" s="8" t="s">
        <v>449</v>
      </c>
      <c r="E1" s="14" t="s">
        <v>12</v>
      </c>
      <c r="F1" s="7" t="s">
        <v>450</v>
      </c>
      <c r="G1" s="15" t="s">
        <v>12</v>
      </c>
      <c r="H1" s="1" t="s">
        <v>447</v>
      </c>
    </row>
    <row r="2" spans="1:8" x14ac:dyDescent="0.25">
      <c r="A2" s="4" t="s">
        <v>15</v>
      </c>
      <c r="B2" s="28"/>
      <c r="C2" s="31"/>
      <c r="D2" s="28">
        <v>625</v>
      </c>
      <c r="E2" s="31"/>
      <c r="F2" s="28">
        <v>625</v>
      </c>
      <c r="G2" s="31"/>
      <c r="H2" t="str">
        <f>IF(D2=F2,"","Changed")</f>
        <v/>
      </c>
    </row>
    <row r="3" spans="1:8" x14ac:dyDescent="0.25">
      <c r="A3" t="s">
        <v>16</v>
      </c>
      <c r="B3" s="28"/>
      <c r="C3" s="31"/>
      <c r="D3" s="28">
        <v>500</v>
      </c>
      <c r="E3" s="31"/>
      <c r="F3" s="28">
        <v>500</v>
      </c>
      <c r="G3" s="31"/>
      <c r="H3" t="str">
        <f t="shared" ref="H3:H66" si="0">IF(D3=F3,"","Changed")</f>
        <v/>
      </c>
    </row>
    <row r="4" spans="1:8" x14ac:dyDescent="0.25">
      <c r="A4" s="2" t="s">
        <v>17</v>
      </c>
      <c r="B4" s="28"/>
      <c r="C4" s="31"/>
      <c r="D4" s="28">
        <v>700</v>
      </c>
      <c r="E4" s="31"/>
      <c r="F4" s="28">
        <v>700</v>
      </c>
      <c r="G4" s="31"/>
      <c r="H4" t="str">
        <f t="shared" si="0"/>
        <v/>
      </c>
    </row>
    <row r="5" spans="1:8" x14ac:dyDescent="0.25">
      <c r="A5" s="5" t="s">
        <v>18</v>
      </c>
      <c r="B5" s="28"/>
      <c r="C5" s="31"/>
      <c r="D5" s="28">
        <v>550</v>
      </c>
      <c r="E5" s="31"/>
      <c r="F5" s="28">
        <v>550</v>
      </c>
      <c r="G5" s="31"/>
      <c r="H5" t="str">
        <f t="shared" si="0"/>
        <v/>
      </c>
    </row>
    <row r="6" spans="1:8" x14ac:dyDescent="0.25">
      <c r="A6" t="s">
        <v>19</v>
      </c>
      <c r="B6" s="28"/>
      <c r="C6" s="31"/>
      <c r="D6" s="28">
        <v>575</v>
      </c>
      <c r="E6" s="31"/>
      <c r="F6" s="28">
        <v>575</v>
      </c>
      <c r="G6" s="31"/>
      <c r="H6" t="str">
        <f t="shared" si="0"/>
        <v/>
      </c>
    </row>
    <row r="7" spans="1:8" x14ac:dyDescent="0.25">
      <c r="A7" s="6" t="s">
        <v>20</v>
      </c>
      <c r="B7" s="28"/>
      <c r="C7" s="31"/>
      <c r="D7" s="28">
        <v>4000</v>
      </c>
      <c r="E7" s="31"/>
      <c r="F7" s="28">
        <v>4000</v>
      </c>
      <c r="G7" s="31"/>
      <c r="H7" t="str">
        <f t="shared" si="0"/>
        <v/>
      </c>
    </row>
    <row r="8" spans="1:8" x14ac:dyDescent="0.25">
      <c r="A8" s="6" t="s">
        <v>21</v>
      </c>
      <c r="B8" s="28"/>
      <c r="C8" s="31"/>
      <c r="D8" s="28">
        <v>2800</v>
      </c>
      <c r="E8" s="31"/>
      <c r="F8" s="28">
        <v>2800</v>
      </c>
      <c r="G8" s="31"/>
      <c r="H8" t="str">
        <f t="shared" si="0"/>
        <v/>
      </c>
    </row>
    <row r="9" spans="1:8" x14ac:dyDescent="0.25">
      <c r="A9" s="2" t="s">
        <v>22</v>
      </c>
      <c r="B9" s="28"/>
      <c r="C9" s="31"/>
      <c r="D9" s="28">
        <v>1000</v>
      </c>
      <c r="E9" s="31"/>
      <c r="F9" s="28">
        <v>1000</v>
      </c>
      <c r="G9" s="31"/>
      <c r="H9" t="str">
        <f t="shared" si="0"/>
        <v/>
      </c>
    </row>
    <row r="10" spans="1:8" x14ac:dyDescent="0.25">
      <c r="A10" s="6" t="s">
        <v>23</v>
      </c>
      <c r="B10" s="28"/>
      <c r="C10" s="31"/>
      <c r="D10" s="28">
        <v>2000</v>
      </c>
      <c r="E10" s="31"/>
      <c r="F10" s="28">
        <v>2000</v>
      </c>
      <c r="G10" s="31"/>
      <c r="H10" t="str">
        <f t="shared" si="0"/>
        <v/>
      </c>
    </row>
    <row r="11" spans="1:8" x14ac:dyDescent="0.25">
      <c r="A11" t="s">
        <v>24</v>
      </c>
      <c r="B11" s="28"/>
      <c r="C11" s="31"/>
      <c r="D11" s="28">
        <v>1500</v>
      </c>
      <c r="E11" s="31"/>
      <c r="F11" s="28">
        <v>1500</v>
      </c>
      <c r="G11" s="31"/>
      <c r="H11" t="str">
        <f t="shared" si="0"/>
        <v/>
      </c>
    </row>
    <row r="12" spans="1:8" x14ac:dyDescent="0.25">
      <c r="A12" t="s">
        <v>25</v>
      </c>
      <c r="B12" s="28"/>
      <c r="C12" s="31"/>
      <c r="D12" s="28">
        <v>700</v>
      </c>
      <c r="E12" s="31"/>
      <c r="F12" s="28">
        <v>700</v>
      </c>
      <c r="G12" s="31"/>
      <c r="H12" t="str">
        <f t="shared" si="0"/>
        <v/>
      </c>
    </row>
    <row r="13" spans="1:8" x14ac:dyDescent="0.25">
      <c r="A13" t="s">
        <v>26</v>
      </c>
      <c r="B13" s="28"/>
      <c r="C13" s="31"/>
      <c r="D13" s="28">
        <v>700</v>
      </c>
      <c r="E13" s="31"/>
      <c r="F13" s="28">
        <v>700</v>
      </c>
      <c r="G13" s="31"/>
      <c r="H13" t="str">
        <f t="shared" si="0"/>
        <v/>
      </c>
    </row>
    <row r="14" spans="1:8" x14ac:dyDescent="0.25">
      <c r="A14" t="s">
        <v>27</v>
      </c>
      <c r="B14" s="28"/>
      <c r="C14" s="31"/>
      <c r="D14" s="28">
        <v>700</v>
      </c>
      <c r="E14" s="31"/>
      <c r="F14" s="28">
        <v>700</v>
      </c>
      <c r="G14" s="31"/>
      <c r="H14" t="str">
        <f t="shared" si="0"/>
        <v/>
      </c>
    </row>
    <row r="15" spans="1:8" x14ac:dyDescent="0.25">
      <c r="A15" t="s">
        <v>28</v>
      </c>
      <c r="B15" s="28"/>
      <c r="C15" s="31"/>
      <c r="D15" s="28">
        <v>600</v>
      </c>
      <c r="E15" s="31"/>
      <c r="F15" s="28">
        <v>600</v>
      </c>
      <c r="G15" s="31"/>
      <c r="H15" t="str">
        <f t="shared" si="0"/>
        <v/>
      </c>
    </row>
    <row r="16" spans="1:8" x14ac:dyDescent="0.25">
      <c r="A16" t="s">
        <v>29</v>
      </c>
      <c r="B16" s="28"/>
      <c r="C16" s="31"/>
      <c r="D16" s="28">
        <v>300</v>
      </c>
      <c r="E16" s="31"/>
      <c r="F16" s="28">
        <v>300</v>
      </c>
      <c r="G16" s="31"/>
      <c r="H16" t="str">
        <f t="shared" si="0"/>
        <v/>
      </c>
    </row>
    <row r="17" spans="1:8" x14ac:dyDescent="0.25">
      <c r="A17" t="s">
        <v>30</v>
      </c>
      <c r="B17" s="28"/>
      <c r="C17" s="31"/>
      <c r="D17" s="28"/>
      <c r="E17" s="31"/>
      <c r="F17" s="28"/>
      <c r="G17" s="31"/>
      <c r="H17" t="str">
        <f t="shared" si="0"/>
        <v/>
      </c>
    </row>
    <row r="18" spans="1:8" x14ac:dyDescent="0.25">
      <c r="A18" s="5" t="s">
        <v>31</v>
      </c>
      <c r="B18" s="28"/>
      <c r="C18" s="31"/>
      <c r="D18" s="28">
        <v>450</v>
      </c>
      <c r="E18" s="31"/>
      <c r="F18" s="28">
        <v>450</v>
      </c>
      <c r="G18" s="31"/>
      <c r="H18" t="str">
        <f t="shared" si="0"/>
        <v/>
      </c>
    </row>
    <row r="19" spans="1:8" x14ac:dyDescent="0.25">
      <c r="A19" s="2" t="s">
        <v>32</v>
      </c>
      <c r="B19" s="28"/>
      <c r="C19" s="31"/>
      <c r="D19" s="28">
        <v>700</v>
      </c>
      <c r="E19" s="31"/>
      <c r="F19" s="28">
        <v>700</v>
      </c>
      <c r="G19" s="31"/>
      <c r="H19" t="str">
        <f t="shared" si="0"/>
        <v/>
      </c>
    </row>
    <row r="20" spans="1:8" x14ac:dyDescent="0.25">
      <c r="A20" t="s">
        <v>33</v>
      </c>
      <c r="B20" s="28"/>
      <c r="C20" s="31"/>
      <c r="D20" s="28">
        <v>300</v>
      </c>
      <c r="E20" s="31"/>
      <c r="F20" s="28">
        <v>300</v>
      </c>
      <c r="G20" s="31"/>
      <c r="H20" t="str">
        <f t="shared" si="0"/>
        <v/>
      </c>
    </row>
    <row r="21" spans="1:8" x14ac:dyDescent="0.25">
      <c r="A21" s="2" t="s">
        <v>34</v>
      </c>
      <c r="B21" s="28"/>
      <c r="C21" s="31"/>
      <c r="D21" s="28">
        <v>700</v>
      </c>
      <c r="E21" s="31"/>
      <c r="F21" s="28">
        <v>700</v>
      </c>
      <c r="G21" s="31"/>
      <c r="H21" t="str">
        <f t="shared" si="0"/>
        <v/>
      </c>
    </row>
    <row r="22" spans="1:8" x14ac:dyDescent="0.25">
      <c r="A22" t="s">
        <v>35</v>
      </c>
      <c r="B22" s="28"/>
      <c r="C22" s="31"/>
      <c r="D22" s="28">
        <v>700</v>
      </c>
      <c r="E22" s="31"/>
      <c r="F22" s="28">
        <v>700</v>
      </c>
      <c r="G22" s="31"/>
      <c r="H22" t="str">
        <f t="shared" si="0"/>
        <v/>
      </c>
    </row>
    <row r="23" spans="1:8" x14ac:dyDescent="0.25">
      <c r="A23" s="4" t="s">
        <v>36</v>
      </c>
      <c r="B23" s="28"/>
      <c r="C23" s="31"/>
      <c r="D23" s="28">
        <v>800</v>
      </c>
      <c r="E23" s="31"/>
      <c r="F23" s="28">
        <v>400</v>
      </c>
      <c r="G23" s="31"/>
      <c r="H23" t="str">
        <f t="shared" si="0"/>
        <v>Changed</v>
      </c>
    </row>
    <row r="24" spans="1:8" x14ac:dyDescent="0.25">
      <c r="A24" s="6" t="s">
        <v>37</v>
      </c>
      <c r="B24" s="28"/>
      <c r="C24" s="31"/>
      <c r="D24" s="28">
        <v>8000</v>
      </c>
      <c r="E24" s="31"/>
      <c r="F24" s="28">
        <v>8000</v>
      </c>
      <c r="G24" s="31"/>
      <c r="H24" t="str">
        <f t="shared" si="0"/>
        <v/>
      </c>
    </row>
    <row r="25" spans="1:8" x14ac:dyDescent="0.25">
      <c r="A25" t="s">
        <v>38</v>
      </c>
      <c r="B25" s="28"/>
      <c r="C25" s="31"/>
      <c r="D25" s="28">
        <v>70</v>
      </c>
      <c r="E25" s="31"/>
      <c r="F25" s="28">
        <v>150</v>
      </c>
      <c r="G25" s="31"/>
      <c r="H25" t="str">
        <f t="shared" si="0"/>
        <v>Changed</v>
      </c>
    </row>
    <row r="26" spans="1:8" x14ac:dyDescent="0.25">
      <c r="A26" t="s">
        <v>39</v>
      </c>
      <c r="B26" s="28"/>
      <c r="C26" s="31"/>
      <c r="D26" s="28">
        <v>150</v>
      </c>
      <c r="E26" s="31"/>
      <c r="F26" s="28">
        <v>250</v>
      </c>
      <c r="G26" s="31"/>
      <c r="H26" t="str">
        <f t="shared" si="0"/>
        <v>Changed</v>
      </c>
    </row>
    <row r="27" spans="1:8" x14ac:dyDescent="0.25">
      <c r="A27" s="4" t="s">
        <v>40</v>
      </c>
      <c r="B27" s="28"/>
      <c r="C27" s="31"/>
      <c r="D27" s="28">
        <v>625</v>
      </c>
      <c r="E27" s="31"/>
      <c r="F27" s="28">
        <v>625</v>
      </c>
      <c r="G27" s="31"/>
      <c r="H27" t="str">
        <f t="shared" si="0"/>
        <v/>
      </c>
    </row>
    <row r="28" spans="1:8" x14ac:dyDescent="0.25">
      <c r="A28" t="s">
        <v>41</v>
      </c>
      <c r="B28" s="28"/>
      <c r="C28" s="31"/>
      <c r="D28" s="28">
        <v>400</v>
      </c>
      <c r="E28" s="31"/>
      <c r="F28" s="28">
        <v>400</v>
      </c>
      <c r="G28" s="31"/>
      <c r="H28" t="str">
        <f t="shared" si="0"/>
        <v/>
      </c>
    </row>
    <row r="29" spans="1:8" x14ac:dyDescent="0.25">
      <c r="A29" t="s">
        <v>42</v>
      </c>
      <c r="B29" s="28"/>
      <c r="C29" s="31"/>
      <c r="D29" s="28">
        <v>800</v>
      </c>
      <c r="E29" s="31"/>
      <c r="F29" s="28">
        <v>800</v>
      </c>
      <c r="G29" s="31"/>
      <c r="H29" t="str">
        <f t="shared" si="0"/>
        <v/>
      </c>
    </row>
    <row r="30" spans="1:8" x14ac:dyDescent="0.25">
      <c r="A30" s="5" t="s">
        <v>43</v>
      </c>
      <c r="B30" s="28"/>
      <c r="C30" s="31"/>
      <c r="D30" s="28">
        <v>300</v>
      </c>
      <c r="E30" s="31"/>
      <c r="F30" s="28">
        <v>300</v>
      </c>
      <c r="G30" s="31"/>
      <c r="H30" t="str">
        <f t="shared" si="0"/>
        <v/>
      </c>
    </row>
    <row r="31" spans="1:8" x14ac:dyDescent="0.25">
      <c r="A31" s="6" t="s">
        <v>44</v>
      </c>
      <c r="B31" s="28"/>
      <c r="C31" s="31"/>
      <c r="D31" s="28">
        <v>3500</v>
      </c>
      <c r="E31" s="31"/>
      <c r="F31" s="28">
        <v>3500</v>
      </c>
      <c r="G31" s="31"/>
      <c r="H31" t="str">
        <f t="shared" si="0"/>
        <v/>
      </c>
    </row>
    <row r="32" spans="1:8" x14ac:dyDescent="0.25">
      <c r="A32" t="s">
        <v>45</v>
      </c>
      <c r="B32" s="28"/>
      <c r="C32" s="31"/>
      <c r="D32" s="28">
        <v>3200</v>
      </c>
      <c r="E32" s="31"/>
      <c r="F32" s="28">
        <v>3200</v>
      </c>
      <c r="G32" s="31"/>
      <c r="H32" t="str">
        <f t="shared" si="0"/>
        <v/>
      </c>
    </row>
    <row r="33" spans="1:8" x14ac:dyDescent="0.25">
      <c r="A33" t="s">
        <v>46</v>
      </c>
      <c r="B33" s="28"/>
      <c r="C33" s="31"/>
      <c r="D33" s="28">
        <v>3200</v>
      </c>
      <c r="E33" s="31"/>
      <c r="F33" s="28">
        <v>3200</v>
      </c>
      <c r="G33" s="31"/>
      <c r="H33" t="str">
        <f t="shared" si="0"/>
        <v/>
      </c>
    </row>
    <row r="34" spans="1:8" x14ac:dyDescent="0.25">
      <c r="A34" t="s">
        <v>47</v>
      </c>
      <c r="B34" s="28"/>
      <c r="C34" s="31"/>
      <c r="D34" s="28">
        <v>150</v>
      </c>
      <c r="E34" s="31"/>
      <c r="F34" s="28">
        <v>150</v>
      </c>
      <c r="G34" s="31"/>
      <c r="H34" t="str">
        <f t="shared" si="0"/>
        <v/>
      </c>
    </row>
    <row r="35" spans="1:8" x14ac:dyDescent="0.25">
      <c r="A35" s="2" t="s">
        <v>48</v>
      </c>
      <c r="B35" s="28"/>
      <c r="C35" s="31"/>
      <c r="D35" s="28">
        <v>700</v>
      </c>
      <c r="E35" s="31"/>
      <c r="F35" s="28">
        <v>700</v>
      </c>
      <c r="G35" s="31"/>
      <c r="H35" t="str">
        <f t="shared" si="0"/>
        <v/>
      </c>
    </row>
    <row r="36" spans="1:8" x14ac:dyDescent="0.25">
      <c r="A36" t="s">
        <v>49</v>
      </c>
      <c r="B36" s="28"/>
      <c r="C36" s="31"/>
      <c r="D36" s="28">
        <v>270</v>
      </c>
      <c r="E36" s="31"/>
      <c r="F36" s="28">
        <v>270</v>
      </c>
      <c r="G36" s="31"/>
      <c r="H36" t="str">
        <f t="shared" si="0"/>
        <v/>
      </c>
    </row>
    <row r="37" spans="1:8" x14ac:dyDescent="0.25">
      <c r="A37" s="2" t="s">
        <v>50</v>
      </c>
      <c r="B37" s="28">
        <v>575</v>
      </c>
      <c r="C37" s="31">
        <f>B37/$B$66</f>
        <v>0.88461538461538458</v>
      </c>
      <c r="D37" s="28">
        <v>800</v>
      </c>
      <c r="E37" s="31">
        <f>D37/$D$66</f>
        <v>0.88888888888888884</v>
      </c>
      <c r="F37" s="28">
        <v>700</v>
      </c>
      <c r="G37" s="31">
        <f>F37/$F$66</f>
        <v>0.875</v>
      </c>
      <c r="H37" t="str">
        <f t="shared" si="0"/>
        <v>Changed</v>
      </c>
    </row>
    <row r="38" spans="1:8" x14ac:dyDescent="0.25">
      <c r="A38" s="5" t="s">
        <v>51</v>
      </c>
      <c r="B38" s="28">
        <v>85</v>
      </c>
      <c r="C38" s="31">
        <f>B38/$B$65</f>
        <v>1.5454545454545454</v>
      </c>
      <c r="D38" s="28">
        <v>120</v>
      </c>
      <c r="E38" s="31">
        <f>D38/$D$65</f>
        <v>1.2</v>
      </c>
      <c r="F38" s="28">
        <v>130</v>
      </c>
      <c r="G38" s="31">
        <f>F38/$F$65</f>
        <v>1.3</v>
      </c>
      <c r="H38" t="str">
        <f t="shared" si="0"/>
        <v>Changed</v>
      </c>
    </row>
    <row r="39" spans="1:8" x14ac:dyDescent="0.25">
      <c r="A39" s="6" t="s">
        <v>52</v>
      </c>
      <c r="B39" s="28">
        <v>2000</v>
      </c>
      <c r="C39" s="31">
        <f>B39/$B$45</f>
        <v>1.4814814814814814</v>
      </c>
      <c r="D39" s="28">
        <v>3000</v>
      </c>
      <c r="E39" s="31">
        <f>D39/$D$45</f>
        <v>1.6666666666666667</v>
      </c>
      <c r="F39" s="28">
        <v>3500</v>
      </c>
      <c r="G39" s="31">
        <f>F39/$F$45</f>
        <v>1.5555555555555556</v>
      </c>
      <c r="H39" t="str">
        <f t="shared" si="0"/>
        <v>Changed</v>
      </c>
    </row>
    <row r="40" spans="1:8" x14ac:dyDescent="0.25">
      <c r="A40" s="5" t="s">
        <v>53</v>
      </c>
      <c r="B40" s="28">
        <v>85</v>
      </c>
      <c r="C40" s="31">
        <f>B40/$B$65</f>
        <v>1.5454545454545454</v>
      </c>
      <c r="D40" s="28">
        <v>130</v>
      </c>
      <c r="E40" s="31">
        <f>D40/$D$65</f>
        <v>1.3</v>
      </c>
      <c r="F40" s="28">
        <v>130</v>
      </c>
      <c r="G40" s="31">
        <f>F40/$F$65</f>
        <v>1.3</v>
      </c>
      <c r="H40" t="str">
        <f t="shared" si="0"/>
        <v/>
      </c>
    </row>
    <row r="41" spans="1:8" x14ac:dyDescent="0.25">
      <c r="A41" t="s">
        <v>54</v>
      </c>
      <c r="B41" s="28">
        <v>500</v>
      </c>
      <c r="C41" s="31"/>
      <c r="D41" s="28">
        <v>800</v>
      </c>
      <c r="E41" s="31"/>
      <c r="F41" s="28">
        <v>600</v>
      </c>
      <c r="G41" s="31"/>
      <c r="H41" t="str">
        <f t="shared" si="0"/>
        <v>Changed</v>
      </c>
    </row>
    <row r="42" spans="1:8" x14ac:dyDescent="0.25">
      <c r="A42" t="s">
        <v>55</v>
      </c>
      <c r="B42" s="28"/>
      <c r="C42" s="31"/>
      <c r="D42" s="28"/>
      <c r="E42" s="31"/>
      <c r="F42" s="28"/>
      <c r="G42" s="31"/>
      <c r="H42" t="str">
        <f t="shared" si="0"/>
        <v/>
      </c>
    </row>
    <row r="43" spans="1:8" x14ac:dyDescent="0.25">
      <c r="A43" t="s">
        <v>56</v>
      </c>
      <c r="B43" s="28"/>
      <c r="C43" s="31"/>
      <c r="D43" s="28"/>
      <c r="E43" s="31"/>
      <c r="F43" s="28"/>
      <c r="G43" s="31"/>
      <c r="H43" t="str">
        <f t="shared" si="0"/>
        <v/>
      </c>
    </row>
    <row r="44" spans="1:8" x14ac:dyDescent="0.25">
      <c r="A44" s="5" t="s">
        <v>57</v>
      </c>
      <c r="B44" s="28">
        <v>65</v>
      </c>
      <c r="C44" s="31">
        <f>B44/$B$65</f>
        <v>1.1818181818181819</v>
      </c>
      <c r="D44" s="28">
        <v>120</v>
      </c>
      <c r="E44" s="31">
        <f>D44/$D$65</f>
        <v>1.2</v>
      </c>
      <c r="F44" s="28">
        <v>120</v>
      </c>
      <c r="G44" s="31">
        <f>F44/$F$65</f>
        <v>1.2</v>
      </c>
      <c r="H44" t="str">
        <f t="shared" si="0"/>
        <v/>
      </c>
    </row>
    <row r="45" spans="1:8" x14ac:dyDescent="0.25">
      <c r="A45" s="6" t="s">
        <v>58</v>
      </c>
      <c r="B45" s="28">
        <v>1350</v>
      </c>
      <c r="C45" s="31">
        <f>B45/$B$45</f>
        <v>1</v>
      </c>
      <c r="D45" s="28">
        <v>1800</v>
      </c>
      <c r="E45" s="31">
        <f>D45/$D$45</f>
        <v>1</v>
      </c>
      <c r="F45" s="28">
        <v>2250</v>
      </c>
      <c r="G45" s="31">
        <f>F45/$F$45</f>
        <v>1</v>
      </c>
      <c r="H45" t="str">
        <f t="shared" si="0"/>
        <v>Changed</v>
      </c>
    </row>
    <row r="46" spans="1:8" x14ac:dyDescent="0.25">
      <c r="A46" t="s">
        <v>59</v>
      </c>
      <c r="B46" s="28"/>
      <c r="C46" s="31"/>
      <c r="D46" s="28">
        <v>1</v>
      </c>
      <c r="E46" s="31"/>
      <c r="F46" s="28">
        <v>1</v>
      </c>
      <c r="G46" s="31"/>
      <c r="H46" t="str">
        <f t="shared" si="0"/>
        <v/>
      </c>
    </row>
    <row r="47" spans="1:8" x14ac:dyDescent="0.25">
      <c r="A47" t="s">
        <v>60</v>
      </c>
      <c r="B47" s="28"/>
      <c r="C47" s="31"/>
      <c r="D47" s="28">
        <v>1</v>
      </c>
      <c r="E47" s="31"/>
      <c r="F47" s="28">
        <v>1</v>
      </c>
      <c r="G47" s="31"/>
      <c r="H47" t="str">
        <f t="shared" si="0"/>
        <v/>
      </c>
    </row>
    <row r="48" spans="1:8" x14ac:dyDescent="0.25">
      <c r="A48" t="s">
        <v>61</v>
      </c>
      <c r="B48" s="28"/>
      <c r="C48" s="31"/>
      <c r="D48" s="28">
        <v>1</v>
      </c>
      <c r="E48" s="31"/>
      <c r="F48" s="28">
        <v>1</v>
      </c>
      <c r="G48" s="31"/>
      <c r="H48" t="str">
        <f t="shared" si="0"/>
        <v/>
      </c>
    </row>
    <row r="49" spans="1:8" x14ac:dyDescent="0.25">
      <c r="A49" t="s">
        <v>62</v>
      </c>
      <c r="B49" s="28"/>
      <c r="C49" s="31"/>
      <c r="D49" s="28">
        <v>1</v>
      </c>
      <c r="E49" s="31"/>
      <c r="F49" s="28">
        <v>1</v>
      </c>
      <c r="G49" s="31"/>
      <c r="H49" t="str">
        <f t="shared" si="0"/>
        <v/>
      </c>
    </row>
    <row r="50" spans="1:8" x14ac:dyDescent="0.25">
      <c r="A50" t="s">
        <v>63</v>
      </c>
      <c r="B50" s="28"/>
      <c r="C50" s="31"/>
      <c r="D50" s="28">
        <v>1</v>
      </c>
      <c r="E50" s="31"/>
      <c r="F50" s="28">
        <v>1</v>
      </c>
      <c r="G50" s="31"/>
      <c r="H50" t="str">
        <f t="shared" si="0"/>
        <v/>
      </c>
    </row>
    <row r="51" spans="1:8" x14ac:dyDescent="0.25">
      <c r="A51" t="s">
        <v>64</v>
      </c>
      <c r="B51" s="28"/>
      <c r="C51" s="31"/>
      <c r="D51" s="28">
        <v>1</v>
      </c>
      <c r="E51" s="31"/>
      <c r="F51" s="28">
        <v>1</v>
      </c>
      <c r="G51" s="31"/>
      <c r="H51" t="str">
        <f t="shared" si="0"/>
        <v/>
      </c>
    </row>
    <row r="52" spans="1:8" x14ac:dyDescent="0.25">
      <c r="A52" t="s">
        <v>65</v>
      </c>
      <c r="B52" s="28"/>
      <c r="C52" s="31"/>
      <c r="D52" s="28">
        <v>1</v>
      </c>
      <c r="E52" s="31"/>
      <c r="F52" s="28">
        <v>1</v>
      </c>
      <c r="G52" s="31"/>
      <c r="H52" t="str">
        <f t="shared" si="0"/>
        <v/>
      </c>
    </row>
    <row r="53" spans="1:8" x14ac:dyDescent="0.25">
      <c r="A53" t="s">
        <v>66</v>
      </c>
      <c r="B53" s="28"/>
      <c r="C53" s="31"/>
      <c r="D53" s="28">
        <v>1</v>
      </c>
      <c r="E53" s="31"/>
      <c r="F53" s="28">
        <v>1</v>
      </c>
      <c r="G53" s="31"/>
      <c r="H53" t="str">
        <f t="shared" si="0"/>
        <v/>
      </c>
    </row>
    <row r="54" spans="1:8" x14ac:dyDescent="0.25">
      <c r="A54" t="s">
        <v>67</v>
      </c>
      <c r="B54" s="28"/>
      <c r="C54" s="31"/>
      <c r="D54" s="28">
        <v>1</v>
      </c>
      <c r="E54" s="31"/>
      <c r="F54" s="28">
        <v>1</v>
      </c>
      <c r="G54" s="31"/>
      <c r="H54" t="str">
        <f t="shared" si="0"/>
        <v/>
      </c>
    </row>
    <row r="55" spans="1:8" x14ac:dyDescent="0.25">
      <c r="A55" t="s">
        <v>68</v>
      </c>
      <c r="B55" s="28"/>
      <c r="C55" s="31"/>
      <c r="D55" s="28">
        <v>1</v>
      </c>
      <c r="E55" s="31"/>
      <c r="F55" s="28">
        <v>1</v>
      </c>
      <c r="G55" s="31"/>
      <c r="H55" t="str">
        <f t="shared" si="0"/>
        <v/>
      </c>
    </row>
    <row r="56" spans="1:8" x14ac:dyDescent="0.25">
      <c r="A56" t="s">
        <v>69</v>
      </c>
      <c r="B56" s="28"/>
      <c r="C56" s="31"/>
      <c r="D56" s="28">
        <v>1</v>
      </c>
      <c r="E56" s="31"/>
      <c r="F56" s="28">
        <v>1</v>
      </c>
      <c r="G56" s="31"/>
      <c r="H56" t="str">
        <f t="shared" si="0"/>
        <v/>
      </c>
    </row>
    <row r="57" spans="1:8" x14ac:dyDescent="0.25">
      <c r="A57" t="s">
        <v>70</v>
      </c>
      <c r="B57" s="28"/>
      <c r="C57" s="31"/>
      <c r="D57" s="28">
        <v>1</v>
      </c>
      <c r="E57" s="31"/>
      <c r="F57" s="28">
        <v>1</v>
      </c>
      <c r="G57" s="31"/>
      <c r="H57" t="str">
        <f t="shared" si="0"/>
        <v/>
      </c>
    </row>
    <row r="58" spans="1:8" x14ac:dyDescent="0.25">
      <c r="A58" t="s">
        <v>71</v>
      </c>
      <c r="B58" s="28"/>
      <c r="C58" s="31"/>
      <c r="D58" s="28">
        <v>1</v>
      </c>
      <c r="E58" s="31"/>
      <c r="F58" s="28">
        <v>1</v>
      </c>
      <c r="G58" s="31"/>
      <c r="H58" t="str">
        <f t="shared" si="0"/>
        <v/>
      </c>
    </row>
    <row r="59" spans="1:8" x14ac:dyDescent="0.25">
      <c r="A59" t="s">
        <v>72</v>
      </c>
      <c r="B59" s="28"/>
      <c r="C59" s="31"/>
      <c r="D59" s="28">
        <v>1</v>
      </c>
      <c r="E59" s="31"/>
      <c r="F59" s="28">
        <v>1</v>
      </c>
      <c r="G59" s="31"/>
      <c r="H59" t="str">
        <f t="shared" si="0"/>
        <v/>
      </c>
    </row>
    <row r="60" spans="1:8" x14ac:dyDescent="0.25">
      <c r="A60" s="2" t="s">
        <v>73</v>
      </c>
      <c r="B60" s="28">
        <v>800</v>
      </c>
      <c r="C60" s="31">
        <f>B60/$B$66</f>
        <v>1.2307692307692308</v>
      </c>
      <c r="D60" s="28">
        <v>900</v>
      </c>
      <c r="E60" s="31">
        <f>D60/$D$66</f>
        <v>1</v>
      </c>
      <c r="F60" s="28">
        <v>900</v>
      </c>
      <c r="G60" s="31">
        <f>F60/$F$66</f>
        <v>1.125</v>
      </c>
      <c r="H60" t="str">
        <f t="shared" si="0"/>
        <v/>
      </c>
    </row>
    <row r="61" spans="1:8" x14ac:dyDescent="0.25">
      <c r="A61" t="s">
        <v>74</v>
      </c>
      <c r="B61" s="28">
        <v>800</v>
      </c>
      <c r="C61" s="31"/>
      <c r="D61" s="28">
        <v>800</v>
      </c>
      <c r="E61" s="31"/>
      <c r="F61" s="28">
        <v>1000</v>
      </c>
      <c r="G61" s="31"/>
      <c r="H61" t="str">
        <f t="shared" si="0"/>
        <v>Changed</v>
      </c>
    </row>
    <row r="62" spans="1:8" x14ac:dyDescent="0.25">
      <c r="A62" t="s">
        <v>75</v>
      </c>
      <c r="B62" s="28"/>
      <c r="C62" s="31"/>
      <c r="D62" s="28"/>
      <c r="E62" s="31"/>
      <c r="F62" s="28"/>
      <c r="G62" s="31"/>
      <c r="H62" t="str">
        <f t="shared" si="0"/>
        <v/>
      </c>
    </row>
    <row r="63" spans="1:8" x14ac:dyDescent="0.25">
      <c r="A63" s="4" t="s">
        <v>76</v>
      </c>
      <c r="B63" s="28">
        <v>240</v>
      </c>
      <c r="C63" s="31">
        <f>B63/$B$63</f>
        <v>1</v>
      </c>
      <c r="D63" s="28">
        <v>315</v>
      </c>
      <c r="E63" s="31">
        <f>D63/$D$63</f>
        <v>1</v>
      </c>
      <c r="F63" s="28">
        <v>230</v>
      </c>
      <c r="G63" s="31">
        <f>F63/$F$63</f>
        <v>1</v>
      </c>
      <c r="H63" t="str">
        <f t="shared" si="0"/>
        <v>Changed</v>
      </c>
    </row>
    <row r="64" spans="1:8" x14ac:dyDescent="0.25">
      <c r="A64" s="6" t="s">
        <v>77</v>
      </c>
      <c r="B64" s="28">
        <v>3700</v>
      </c>
      <c r="C64" s="31">
        <f>B64/$B$45</f>
        <v>2.7407407407407409</v>
      </c>
      <c r="D64" s="28">
        <v>4500</v>
      </c>
      <c r="E64" s="31">
        <f>D64/$D$45</f>
        <v>2.5</v>
      </c>
      <c r="F64" s="28">
        <v>4500</v>
      </c>
      <c r="G64" s="31">
        <f>F64/$F$45</f>
        <v>2</v>
      </c>
      <c r="H64" t="str">
        <f t="shared" si="0"/>
        <v/>
      </c>
    </row>
    <row r="65" spans="1:8" x14ac:dyDescent="0.25">
      <c r="A65" s="5" t="s">
        <v>78</v>
      </c>
      <c r="B65" s="28">
        <v>55</v>
      </c>
      <c r="C65" s="31">
        <f>B65/$B$65</f>
        <v>1</v>
      </c>
      <c r="D65" s="28">
        <v>100</v>
      </c>
      <c r="E65" s="31">
        <f>D65/$D$65</f>
        <v>1</v>
      </c>
      <c r="F65" s="28">
        <v>100</v>
      </c>
      <c r="G65" s="31">
        <f>F65/$F$65</f>
        <v>1</v>
      </c>
      <c r="H65" t="str">
        <f t="shared" si="0"/>
        <v/>
      </c>
    </row>
    <row r="66" spans="1:8" x14ac:dyDescent="0.25">
      <c r="A66" s="2" t="s">
        <v>79</v>
      </c>
      <c r="B66" s="28">
        <v>650</v>
      </c>
      <c r="C66" s="31">
        <f>B66/$B$66</f>
        <v>1</v>
      </c>
      <c r="D66" s="28">
        <v>900</v>
      </c>
      <c r="E66" s="31">
        <f>D66/$D$66</f>
        <v>1</v>
      </c>
      <c r="F66" s="28">
        <v>800</v>
      </c>
      <c r="G66" s="31">
        <f>F66/$F$66</f>
        <v>1</v>
      </c>
      <c r="H66" t="str">
        <f t="shared" si="0"/>
        <v>Changed</v>
      </c>
    </row>
    <row r="67" spans="1:8" x14ac:dyDescent="0.25">
      <c r="A67" s="4" t="s">
        <v>80</v>
      </c>
      <c r="B67" s="28">
        <v>135</v>
      </c>
      <c r="C67" s="31">
        <f>B67/$B$63</f>
        <v>0.5625</v>
      </c>
      <c r="D67" s="28">
        <v>225</v>
      </c>
      <c r="E67" s="31">
        <f t="shared" ref="E67:E68" si="1">D67/$D$63</f>
        <v>0.7142857142857143</v>
      </c>
      <c r="F67" s="28">
        <v>215</v>
      </c>
      <c r="G67" s="31">
        <f t="shared" ref="G67:G68" si="2">F67/$F$63</f>
        <v>0.93478260869565222</v>
      </c>
      <c r="H67" t="str">
        <f t="shared" ref="H67:H130" si="3">IF(D67=F67,"","Changed")</f>
        <v>Changed</v>
      </c>
    </row>
    <row r="68" spans="1:8" x14ac:dyDescent="0.25">
      <c r="A68" s="4" t="s">
        <v>81</v>
      </c>
      <c r="B68" s="28">
        <v>275</v>
      </c>
      <c r="C68" s="31">
        <f>B68/$B$63</f>
        <v>1.1458333333333333</v>
      </c>
      <c r="D68" s="28">
        <v>275</v>
      </c>
      <c r="E68" s="31">
        <f t="shared" si="1"/>
        <v>0.87301587301587302</v>
      </c>
      <c r="F68" s="28">
        <v>325</v>
      </c>
      <c r="G68" s="31">
        <f t="shared" si="2"/>
        <v>1.4130434782608696</v>
      </c>
      <c r="H68" t="str">
        <f t="shared" si="3"/>
        <v>Changed</v>
      </c>
    </row>
    <row r="69" spans="1:8" x14ac:dyDescent="0.25">
      <c r="A69" s="6" t="s">
        <v>82</v>
      </c>
      <c r="B69" s="28">
        <v>1500</v>
      </c>
      <c r="C69" s="31">
        <f>B69/$B$45</f>
        <v>1.1111111111111112</v>
      </c>
      <c r="D69" s="28">
        <v>2000</v>
      </c>
      <c r="E69" s="31">
        <f>D69/$D$45</f>
        <v>1.1111111111111112</v>
      </c>
      <c r="F69" s="28">
        <v>2500</v>
      </c>
      <c r="G69" s="31">
        <f>F69/$F$45</f>
        <v>1.1111111111111112</v>
      </c>
      <c r="H69" t="str">
        <f t="shared" si="3"/>
        <v>Changed</v>
      </c>
    </row>
    <row r="70" spans="1:8" x14ac:dyDescent="0.25">
      <c r="A70" s="6" t="s">
        <v>83</v>
      </c>
      <c r="B70" s="28">
        <v>8000</v>
      </c>
      <c r="C70" s="31"/>
      <c r="D70" s="28">
        <v>8000</v>
      </c>
      <c r="E70" s="31"/>
      <c r="F70" s="28">
        <v>8000</v>
      </c>
      <c r="G70" s="31"/>
      <c r="H70" t="str">
        <f t="shared" si="3"/>
        <v/>
      </c>
    </row>
    <row r="71" spans="1:8" x14ac:dyDescent="0.25">
      <c r="A71" s="4" t="s">
        <v>84</v>
      </c>
      <c r="B71" s="28">
        <v>225</v>
      </c>
      <c r="C71" s="31">
        <f>B71/$B$63</f>
        <v>0.9375</v>
      </c>
      <c r="D71" s="28">
        <v>300</v>
      </c>
      <c r="E71" s="31">
        <f>D71/$D$63</f>
        <v>0.95238095238095233</v>
      </c>
      <c r="F71" s="28">
        <v>225</v>
      </c>
      <c r="G71" s="31">
        <f>F71/$F$63</f>
        <v>0.97826086956521741</v>
      </c>
      <c r="H71" t="str">
        <f t="shared" si="3"/>
        <v>Changed</v>
      </c>
    </row>
    <row r="72" spans="1:8" x14ac:dyDescent="0.25">
      <c r="A72" t="s">
        <v>85</v>
      </c>
      <c r="B72" s="28">
        <v>30</v>
      </c>
      <c r="C72" s="31"/>
      <c r="D72" s="28">
        <v>70</v>
      </c>
      <c r="E72" s="31"/>
      <c r="F72" s="28">
        <v>150</v>
      </c>
      <c r="G72" s="31"/>
      <c r="H72" t="str">
        <f t="shared" si="3"/>
        <v>Changed</v>
      </c>
    </row>
    <row r="73" spans="1:8" x14ac:dyDescent="0.25">
      <c r="A73" t="s">
        <v>86</v>
      </c>
      <c r="B73" s="28">
        <v>50</v>
      </c>
      <c r="C73" s="31"/>
      <c r="D73" s="28">
        <v>150</v>
      </c>
      <c r="E73" s="31"/>
      <c r="F73" s="28">
        <v>250</v>
      </c>
      <c r="G73" s="31"/>
      <c r="H73" t="str">
        <f t="shared" si="3"/>
        <v>Changed</v>
      </c>
    </row>
    <row r="74" spans="1:8" x14ac:dyDescent="0.25">
      <c r="A74" s="4" t="s">
        <v>87</v>
      </c>
      <c r="B74" s="28">
        <v>150</v>
      </c>
      <c r="C74" s="31">
        <f>B74/$B$63</f>
        <v>0.625</v>
      </c>
      <c r="D74" s="28">
        <v>175</v>
      </c>
      <c r="E74" s="31">
        <f>D74/$D$63</f>
        <v>0.55555555555555558</v>
      </c>
      <c r="F74" s="28">
        <v>175</v>
      </c>
      <c r="G74" s="31">
        <f>F74/$F$63</f>
        <v>0.76086956521739135</v>
      </c>
      <c r="H74" t="str">
        <f t="shared" si="3"/>
        <v/>
      </c>
    </row>
    <row r="75" spans="1:8" x14ac:dyDescent="0.25">
      <c r="A75" t="s">
        <v>88</v>
      </c>
      <c r="B75" s="28">
        <v>700</v>
      </c>
      <c r="C75" s="31"/>
      <c r="D75" s="28">
        <v>600</v>
      </c>
      <c r="E75" s="31"/>
      <c r="F75" s="28">
        <v>600</v>
      </c>
      <c r="G75" s="31"/>
      <c r="H75" t="str">
        <f t="shared" si="3"/>
        <v/>
      </c>
    </row>
    <row r="76" spans="1:8" x14ac:dyDescent="0.25">
      <c r="A76" t="s">
        <v>89</v>
      </c>
      <c r="B76" s="28"/>
      <c r="C76" s="31"/>
      <c r="D76" s="28">
        <v>600</v>
      </c>
      <c r="E76" s="31"/>
      <c r="F76" s="28">
        <v>600</v>
      </c>
      <c r="G76" s="31"/>
      <c r="H76" t="str">
        <f t="shared" si="3"/>
        <v/>
      </c>
    </row>
    <row r="77" spans="1:8" x14ac:dyDescent="0.25">
      <c r="A77" t="s">
        <v>90</v>
      </c>
      <c r="B77" s="28"/>
      <c r="C77" s="31"/>
      <c r="D77" s="28">
        <v>600</v>
      </c>
      <c r="E77" s="31"/>
      <c r="F77" s="28">
        <v>600</v>
      </c>
      <c r="G77" s="31"/>
      <c r="H77" t="str">
        <f t="shared" si="3"/>
        <v/>
      </c>
    </row>
    <row r="78" spans="1:8" x14ac:dyDescent="0.25">
      <c r="A78" t="s">
        <v>91</v>
      </c>
      <c r="B78" s="28"/>
      <c r="C78" s="31"/>
      <c r="D78" s="28">
        <v>600</v>
      </c>
      <c r="E78" s="31"/>
      <c r="F78" s="28">
        <v>600</v>
      </c>
      <c r="G78" s="31"/>
      <c r="H78" t="str">
        <f t="shared" si="3"/>
        <v/>
      </c>
    </row>
    <row r="79" spans="1:8" x14ac:dyDescent="0.25">
      <c r="A79" t="s">
        <v>92</v>
      </c>
      <c r="B79" s="28"/>
      <c r="C79" s="31"/>
      <c r="D79" s="28">
        <v>600</v>
      </c>
      <c r="E79" s="31"/>
      <c r="F79" s="28">
        <v>600</v>
      </c>
      <c r="G79" s="31"/>
      <c r="H79" t="str">
        <f t="shared" si="3"/>
        <v/>
      </c>
    </row>
    <row r="80" spans="1:8" x14ac:dyDescent="0.25">
      <c r="A80" t="s">
        <v>93</v>
      </c>
      <c r="B80" s="28"/>
      <c r="C80" s="31"/>
      <c r="D80" s="28">
        <v>600</v>
      </c>
      <c r="E80" s="31"/>
      <c r="F80" s="28">
        <v>600</v>
      </c>
      <c r="G80" s="31"/>
      <c r="H80" t="str">
        <f t="shared" si="3"/>
        <v/>
      </c>
    </row>
    <row r="81" spans="1:8" x14ac:dyDescent="0.25">
      <c r="A81" t="s">
        <v>94</v>
      </c>
      <c r="B81" s="28">
        <v>650</v>
      </c>
      <c r="C81" s="31"/>
      <c r="D81" s="28">
        <v>600</v>
      </c>
      <c r="E81" s="31"/>
      <c r="F81" s="28">
        <v>500</v>
      </c>
      <c r="G81" s="31"/>
      <c r="H81" t="str">
        <f t="shared" si="3"/>
        <v>Changed</v>
      </c>
    </row>
    <row r="82" spans="1:8" x14ac:dyDescent="0.25">
      <c r="A82" t="s">
        <v>95</v>
      </c>
      <c r="B82" s="28">
        <v>680</v>
      </c>
      <c r="C82" s="31"/>
      <c r="D82" s="28">
        <v>900</v>
      </c>
      <c r="E82" s="31"/>
      <c r="F82" s="28">
        <v>900</v>
      </c>
      <c r="G82" s="31"/>
      <c r="H82" t="str">
        <f t="shared" si="3"/>
        <v/>
      </c>
    </row>
    <row r="83" spans="1:8" x14ac:dyDescent="0.25">
      <c r="A83" s="4" t="s">
        <v>96</v>
      </c>
      <c r="B83" s="28">
        <v>220</v>
      </c>
      <c r="C83" s="31">
        <f>B83/$B$63</f>
        <v>0.91666666666666663</v>
      </c>
      <c r="D83" s="28">
        <v>250</v>
      </c>
      <c r="E83" s="31">
        <f>D83/$D$63</f>
        <v>0.79365079365079361</v>
      </c>
      <c r="F83" s="28">
        <v>250</v>
      </c>
      <c r="G83" s="31">
        <f>F83/$F$63</f>
        <v>1.0869565217391304</v>
      </c>
      <c r="H83" t="str">
        <f t="shared" si="3"/>
        <v/>
      </c>
    </row>
    <row r="84" spans="1:8" x14ac:dyDescent="0.25">
      <c r="A84" s="5" t="s">
        <v>97</v>
      </c>
      <c r="B84" s="28">
        <v>35</v>
      </c>
      <c r="C84" s="31">
        <f>B84/$B$65</f>
        <v>0.63636363636363635</v>
      </c>
      <c r="D84" s="28">
        <v>70</v>
      </c>
      <c r="E84" s="31">
        <f>D84/$D$65</f>
        <v>0.7</v>
      </c>
      <c r="F84" s="28">
        <v>90</v>
      </c>
      <c r="G84" s="31">
        <f>F84/$F$65</f>
        <v>0.9</v>
      </c>
      <c r="H84" t="str">
        <f t="shared" si="3"/>
        <v>Changed</v>
      </c>
    </row>
    <row r="85" spans="1:8" x14ac:dyDescent="0.25">
      <c r="A85" t="s">
        <v>98</v>
      </c>
      <c r="B85" s="28">
        <v>800</v>
      </c>
      <c r="C85" s="31"/>
      <c r="D85" s="28">
        <v>700</v>
      </c>
      <c r="E85" s="31"/>
      <c r="F85" s="28">
        <v>500</v>
      </c>
      <c r="G85" s="31"/>
      <c r="H85" t="str">
        <f t="shared" si="3"/>
        <v>Changed</v>
      </c>
    </row>
    <row r="86" spans="1:8" x14ac:dyDescent="0.25">
      <c r="A86" s="2" t="s">
        <v>99</v>
      </c>
      <c r="B86" s="28">
        <v>425</v>
      </c>
      <c r="C86" s="31">
        <f>B86/$B$66</f>
        <v>0.65384615384615385</v>
      </c>
      <c r="D86" s="28">
        <v>800</v>
      </c>
      <c r="E86" s="31">
        <f>D86/$D$66</f>
        <v>0.88888888888888884</v>
      </c>
      <c r="F86" s="28">
        <v>600</v>
      </c>
      <c r="G86" s="31">
        <f>F86/$F$66</f>
        <v>0.75</v>
      </c>
      <c r="H86" t="str">
        <f t="shared" si="3"/>
        <v>Changed</v>
      </c>
    </row>
    <row r="87" spans="1:8" x14ac:dyDescent="0.25">
      <c r="A87" t="s">
        <v>100</v>
      </c>
      <c r="B87" s="28"/>
      <c r="C87" s="31"/>
      <c r="D87" s="28">
        <v>1</v>
      </c>
      <c r="E87" s="31"/>
      <c r="F87" s="28">
        <v>1</v>
      </c>
      <c r="G87" s="31"/>
      <c r="H87" t="str">
        <f t="shared" si="3"/>
        <v/>
      </c>
    </row>
    <row r="88" spans="1:8" x14ac:dyDescent="0.25">
      <c r="A88" t="s">
        <v>101</v>
      </c>
      <c r="B88" s="28"/>
      <c r="C88" s="31"/>
      <c r="D88" s="28">
        <v>800</v>
      </c>
      <c r="E88" s="31"/>
      <c r="F88" s="28">
        <v>700</v>
      </c>
      <c r="G88" s="31"/>
      <c r="H88" t="str">
        <f t="shared" si="3"/>
        <v>Changed</v>
      </c>
    </row>
    <row r="89" spans="1:8" x14ac:dyDescent="0.25">
      <c r="A89" t="s">
        <v>103</v>
      </c>
      <c r="B89" s="28"/>
      <c r="C89" s="31"/>
      <c r="D89" s="28">
        <v>120</v>
      </c>
      <c r="E89" s="31"/>
      <c r="F89" s="28">
        <v>130</v>
      </c>
      <c r="G89" s="31"/>
      <c r="H89" t="str">
        <f t="shared" si="3"/>
        <v>Changed</v>
      </c>
    </row>
    <row r="90" spans="1:8" x14ac:dyDescent="0.25">
      <c r="A90" t="s">
        <v>104</v>
      </c>
      <c r="B90" s="28"/>
      <c r="C90" s="31"/>
      <c r="D90" s="28">
        <v>3000</v>
      </c>
      <c r="E90" s="31"/>
      <c r="F90" s="28">
        <v>3500</v>
      </c>
      <c r="G90" s="31"/>
      <c r="H90" t="str">
        <f t="shared" si="3"/>
        <v>Changed</v>
      </c>
    </row>
    <row r="91" spans="1:8" x14ac:dyDescent="0.25">
      <c r="A91" t="s">
        <v>105</v>
      </c>
      <c r="B91" s="28"/>
      <c r="C91" s="31"/>
      <c r="D91" s="28">
        <v>800</v>
      </c>
      <c r="E91" s="31"/>
      <c r="F91" s="28">
        <v>600</v>
      </c>
      <c r="G91" s="31"/>
      <c r="H91" t="str">
        <f t="shared" si="3"/>
        <v>Changed</v>
      </c>
    </row>
    <row r="92" spans="1:8" x14ac:dyDescent="0.25">
      <c r="A92" t="s">
        <v>106</v>
      </c>
      <c r="B92" s="28"/>
      <c r="C92" s="31"/>
      <c r="D92" s="28">
        <v>120</v>
      </c>
      <c r="E92" s="31"/>
      <c r="F92" s="28">
        <v>120</v>
      </c>
      <c r="G92" s="31"/>
      <c r="H92" t="str">
        <f t="shared" si="3"/>
        <v/>
      </c>
    </row>
    <row r="93" spans="1:8" x14ac:dyDescent="0.25">
      <c r="A93" s="5" t="s">
        <v>107</v>
      </c>
      <c r="B93" s="28">
        <v>85</v>
      </c>
      <c r="C93" s="31">
        <f>B93/$B$65</f>
        <v>1.5454545454545454</v>
      </c>
      <c r="D93" s="28">
        <v>130</v>
      </c>
      <c r="E93" s="31">
        <f>D93/$D$65</f>
        <v>1.3</v>
      </c>
      <c r="F93" s="28">
        <v>130</v>
      </c>
      <c r="G93" s="31">
        <f>F93/$F$65</f>
        <v>1.3</v>
      </c>
      <c r="H93" t="str">
        <f t="shared" si="3"/>
        <v/>
      </c>
    </row>
    <row r="94" spans="1:8" x14ac:dyDescent="0.25">
      <c r="A94" t="s">
        <v>108</v>
      </c>
      <c r="B94" s="28"/>
      <c r="C94" s="31"/>
      <c r="D94" s="28">
        <v>1800</v>
      </c>
      <c r="E94" s="31"/>
      <c r="F94" s="28">
        <v>2250</v>
      </c>
      <c r="G94" s="31"/>
      <c r="H94" t="str">
        <f t="shared" si="3"/>
        <v>Changed</v>
      </c>
    </row>
    <row r="95" spans="1:8" x14ac:dyDescent="0.25">
      <c r="A95" s="2" t="s">
        <v>109</v>
      </c>
      <c r="B95" s="28">
        <v>800</v>
      </c>
      <c r="C95" s="31">
        <f>B95/$B$66</f>
        <v>1.2307692307692308</v>
      </c>
      <c r="D95" s="28">
        <v>900</v>
      </c>
      <c r="E95" s="31">
        <f>D95/$D$66</f>
        <v>1</v>
      </c>
      <c r="F95" s="28">
        <v>900</v>
      </c>
      <c r="G95" s="31">
        <f>F95/$F$66</f>
        <v>1.125</v>
      </c>
      <c r="H95" t="str">
        <f t="shared" si="3"/>
        <v/>
      </c>
    </row>
    <row r="96" spans="1:8" x14ac:dyDescent="0.25">
      <c r="A96" t="s">
        <v>110</v>
      </c>
      <c r="B96" s="28"/>
      <c r="C96" s="31"/>
      <c r="D96" s="28">
        <v>3000</v>
      </c>
      <c r="E96" s="31"/>
      <c r="F96" s="28">
        <v>3000</v>
      </c>
      <c r="G96" s="31"/>
      <c r="H96" t="str">
        <f t="shared" si="3"/>
        <v/>
      </c>
    </row>
    <row r="97" spans="1:8" x14ac:dyDescent="0.25">
      <c r="A97" t="s">
        <v>111</v>
      </c>
      <c r="B97" s="28"/>
      <c r="C97" s="31"/>
      <c r="D97" s="28">
        <v>1</v>
      </c>
      <c r="E97" s="31"/>
      <c r="F97" s="28">
        <v>1</v>
      </c>
      <c r="G97" s="31"/>
      <c r="H97" t="str">
        <f t="shared" si="3"/>
        <v/>
      </c>
    </row>
    <row r="98" spans="1:8" x14ac:dyDescent="0.25">
      <c r="A98" t="s">
        <v>112</v>
      </c>
      <c r="B98" s="28"/>
      <c r="C98" s="31"/>
      <c r="D98" s="28">
        <v>1</v>
      </c>
      <c r="E98" s="31"/>
      <c r="F98" s="28">
        <v>1</v>
      </c>
      <c r="G98" s="31"/>
      <c r="H98" t="str">
        <f t="shared" si="3"/>
        <v/>
      </c>
    </row>
    <row r="99" spans="1:8" x14ac:dyDescent="0.25">
      <c r="A99" t="s">
        <v>113</v>
      </c>
      <c r="B99" s="28"/>
      <c r="C99" s="31"/>
      <c r="D99" s="28">
        <v>1</v>
      </c>
      <c r="E99" s="31"/>
      <c r="F99" s="28">
        <v>1</v>
      </c>
      <c r="G99" s="31"/>
      <c r="H99" t="str">
        <f t="shared" si="3"/>
        <v/>
      </c>
    </row>
    <row r="100" spans="1:8" x14ac:dyDescent="0.25">
      <c r="A100" t="s">
        <v>114</v>
      </c>
      <c r="B100" s="28"/>
      <c r="C100" s="31"/>
      <c r="D100" s="28">
        <v>1</v>
      </c>
      <c r="E100" s="31"/>
      <c r="F100" s="28">
        <v>1</v>
      </c>
      <c r="G100" s="31"/>
      <c r="H100" t="str">
        <f t="shared" si="3"/>
        <v/>
      </c>
    </row>
    <row r="101" spans="1:8" x14ac:dyDescent="0.25">
      <c r="A101" t="s">
        <v>115</v>
      </c>
      <c r="B101" s="28"/>
      <c r="C101" s="31"/>
      <c r="D101" s="28">
        <v>1</v>
      </c>
      <c r="E101" s="31"/>
      <c r="F101" s="28">
        <v>1</v>
      </c>
      <c r="G101" s="31"/>
      <c r="H101" t="str">
        <f t="shared" si="3"/>
        <v/>
      </c>
    </row>
    <row r="102" spans="1:8" x14ac:dyDescent="0.25">
      <c r="A102" t="s">
        <v>116</v>
      </c>
      <c r="B102" s="28"/>
      <c r="C102" s="31"/>
      <c r="D102" s="28">
        <v>1</v>
      </c>
      <c r="E102" s="31"/>
      <c r="F102" s="28">
        <v>1</v>
      </c>
      <c r="G102" s="31"/>
      <c r="H102" t="str">
        <f t="shared" si="3"/>
        <v/>
      </c>
    </row>
    <row r="103" spans="1:8" x14ac:dyDescent="0.25">
      <c r="A103" t="s">
        <v>117</v>
      </c>
      <c r="B103" s="28"/>
      <c r="C103" s="31"/>
      <c r="D103" s="28">
        <v>1</v>
      </c>
      <c r="E103" s="31"/>
      <c r="F103" s="28">
        <v>1</v>
      </c>
      <c r="G103" s="31"/>
      <c r="H103" t="str">
        <f t="shared" si="3"/>
        <v/>
      </c>
    </row>
    <row r="104" spans="1:8" x14ac:dyDescent="0.25">
      <c r="A104" t="s">
        <v>118</v>
      </c>
      <c r="B104" s="28"/>
      <c r="C104" s="31"/>
      <c r="D104" s="28">
        <v>1</v>
      </c>
      <c r="E104" s="31"/>
      <c r="F104" s="28">
        <v>1</v>
      </c>
      <c r="G104" s="31"/>
      <c r="H104" t="str">
        <f t="shared" si="3"/>
        <v/>
      </c>
    </row>
    <row r="105" spans="1:8" x14ac:dyDescent="0.25">
      <c r="A105" t="s">
        <v>119</v>
      </c>
      <c r="B105" s="28"/>
      <c r="C105" s="31"/>
      <c r="D105" s="28">
        <v>1</v>
      </c>
      <c r="E105" s="31"/>
      <c r="F105" s="28">
        <v>1</v>
      </c>
      <c r="G105" s="31"/>
      <c r="H105" t="str">
        <f t="shared" si="3"/>
        <v/>
      </c>
    </row>
    <row r="106" spans="1:8" x14ac:dyDescent="0.25">
      <c r="A106" t="s">
        <v>120</v>
      </c>
      <c r="B106" s="28"/>
      <c r="C106" s="31"/>
      <c r="D106" s="28">
        <v>800</v>
      </c>
      <c r="E106" s="31"/>
      <c r="F106" s="28">
        <v>1000</v>
      </c>
      <c r="G106" s="31"/>
      <c r="H106" t="str">
        <f t="shared" si="3"/>
        <v>Changed</v>
      </c>
    </row>
    <row r="107" spans="1:8" x14ac:dyDescent="0.25">
      <c r="A107" t="s">
        <v>121</v>
      </c>
      <c r="B107" s="28"/>
      <c r="C107" s="31"/>
      <c r="D107" s="28"/>
      <c r="E107" s="31"/>
      <c r="F107" s="28"/>
      <c r="G107" s="31"/>
      <c r="H107" t="str">
        <f t="shared" si="3"/>
        <v/>
      </c>
    </row>
    <row r="108" spans="1:8" x14ac:dyDescent="0.25">
      <c r="A108" t="s">
        <v>122</v>
      </c>
      <c r="B108" s="28"/>
      <c r="C108" s="31"/>
      <c r="D108" s="28">
        <v>315</v>
      </c>
      <c r="E108" s="31"/>
      <c r="F108" s="28">
        <v>230</v>
      </c>
      <c r="G108" s="31"/>
      <c r="H108" t="str">
        <f t="shared" si="3"/>
        <v>Changed</v>
      </c>
    </row>
    <row r="109" spans="1:8" x14ac:dyDescent="0.25">
      <c r="A109" t="s">
        <v>123</v>
      </c>
      <c r="B109" s="28"/>
      <c r="C109" s="31"/>
      <c r="D109" s="28">
        <v>4500</v>
      </c>
      <c r="E109" s="31"/>
      <c r="F109" s="28">
        <v>4500</v>
      </c>
      <c r="G109" s="31"/>
      <c r="H109" t="str">
        <f t="shared" si="3"/>
        <v/>
      </c>
    </row>
    <row r="110" spans="1:8" x14ac:dyDescent="0.25">
      <c r="A110" t="s">
        <v>124</v>
      </c>
      <c r="B110" s="28"/>
      <c r="C110" s="31"/>
      <c r="D110" s="28">
        <v>100</v>
      </c>
      <c r="E110" s="31"/>
      <c r="F110" s="28">
        <v>100</v>
      </c>
      <c r="G110" s="31"/>
      <c r="H110" t="str">
        <f t="shared" si="3"/>
        <v/>
      </c>
    </row>
    <row r="111" spans="1:8" x14ac:dyDescent="0.25">
      <c r="A111" t="s">
        <v>125</v>
      </c>
      <c r="B111" s="28"/>
      <c r="C111" s="31"/>
      <c r="D111" s="28">
        <v>900</v>
      </c>
      <c r="E111" s="31"/>
      <c r="F111" s="28">
        <v>800</v>
      </c>
      <c r="G111" s="31"/>
      <c r="H111" t="str">
        <f t="shared" si="3"/>
        <v>Changed</v>
      </c>
    </row>
    <row r="112" spans="1:8" x14ac:dyDescent="0.25">
      <c r="A112" t="s">
        <v>126</v>
      </c>
      <c r="B112" s="28"/>
      <c r="C112" s="31"/>
      <c r="D112" s="28">
        <v>225</v>
      </c>
      <c r="E112" s="31"/>
      <c r="F112" s="28">
        <v>215</v>
      </c>
      <c r="G112" s="31"/>
      <c r="H112" t="str">
        <f t="shared" si="3"/>
        <v>Changed</v>
      </c>
    </row>
    <row r="113" spans="1:8" x14ac:dyDescent="0.25">
      <c r="A113" t="s">
        <v>127</v>
      </c>
      <c r="B113" s="28"/>
      <c r="C113" s="31"/>
      <c r="D113" s="28">
        <v>275</v>
      </c>
      <c r="E113" s="31"/>
      <c r="F113" s="28">
        <v>325</v>
      </c>
      <c r="G113" s="31"/>
      <c r="H113" t="str">
        <f t="shared" si="3"/>
        <v>Changed</v>
      </c>
    </row>
    <row r="114" spans="1:8" x14ac:dyDescent="0.25">
      <c r="A114" t="s">
        <v>128</v>
      </c>
      <c r="B114" s="28"/>
      <c r="C114" s="31"/>
      <c r="D114" s="28">
        <v>2000</v>
      </c>
      <c r="E114" s="31"/>
      <c r="F114" s="28">
        <v>2500</v>
      </c>
      <c r="G114" s="31"/>
      <c r="H114" t="str">
        <f t="shared" si="3"/>
        <v>Changed</v>
      </c>
    </row>
    <row r="115" spans="1:8" x14ac:dyDescent="0.25">
      <c r="A115" t="s">
        <v>129</v>
      </c>
      <c r="B115" s="28"/>
      <c r="C115" s="31"/>
      <c r="D115" s="28">
        <v>8000</v>
      </c>
      <c r="E115" s="31"/>
      <c r="F115" s="28">
        <v>8000</v>
      </c>
      <c r="G115" s="31"/>
      <c r="H115" t="str">
        <f t="shared" si="3"/>
        <v/>
      </c>
    </row>
    <row r="116" spans="1:8" x14ac:dyDescent="0.25">
      <c r="A116" t="s">
        <v>130</v>
      </c>
      <c r="B116" s="28"/>
      <c r="C116" s="31"/>
      <c r="D116" s="28">
        <v>300</v>
      </c>
      <c r="E116" s="31"/>
      <c r="F116" s="28">
        <v>225</v>
      </c>
      <c r="G116" s="31"/>
      <c r="H116" t="str">
        <f t="shared" si="3"/>
        <v>Changed</v>
      </c>
    </row>
    <row r="117" spans="1:8" x14ac:dyDescent="0.25">
      <c r="A117" t="s">
        <v>131</v>
      </c>
      <c r="B117" s="28"/>
      <c r="C117" s="31"/>
      <c r="D117" s="28">
        <v>70</v>
      </c>
      <c r="E117" s="31"/>
      <c r="F117" s="28">
        <v>150</v>
      </c>
      <c r="G117" s="31"/>
      <c r="H117" t="str">
        <f t="shared" si="3"/>
        <v>Changed</v>
      </c>
    </row>
    <row r="118" spans="1:8" x14ac:dyDescent="0.25">
      <c r="A118" t="s">
        <v>132</v>
      </c>
      <c r="B118" s="28"/>
      <c r="C118" s="31"/>
      <c r="D118" s="28">
        <v>150</v>
      </c>
      <c r="E118" s="31"/>
      <c r="F118" s="28">
        <v>250</v>
      </c>
      <c r="G118" s="31"/>
      <c r="H118" t="str">
        <f t="shared" si="3"/>
        <v>Changed</v>
      </c>
    </row>
    <row r="119" spans="1:8" x14ac:dyDescent="0.25">
      <c r="A119" t="s">
        <v>133</v>
      </c>
      <c r="B119" s="28"/>
      <c r="C119" s="31"/>
      <c r="D119" s="28">
        <v>175</v>
      </c>
      <c r="E119" s="31"/>
      <c r="F119" s="28">
        <v>175</v>
      </c>
      <c r="G119" s="31"/>
      <c r="H119" t="str">
        <f t="shared" si="3"/>
        <v/>
      </c>
    </row>
    <row r="120" spans="1:8" x14ac:dyDescent="0.25">
      <c r="A120" t="s">
        <v>134</v>
      </c>
      <c r="B120" s="28"/>
      <c r="C120" s="31"/>
      <c r="D120" s="28">
        <v>600</v>
      </c>
      <c r="E120" s="31"/>
      <c r="F120" s="28">
        <v>600</v>
      </c>
      <c r="G120" s="31"/>
      <c r="H120" t="str">
        <f t="shared" si="3"/>
        <v/>
      </c>
    </row>
    <row r="121" spans="1:8" x14ac:dyDescent="0.25">
      <c r="A121" t="s">
        <v>135</v>
      </c>
      <c r="B121" s="28"/>
      <c r="C121" s="31"/>
      <c r="D121" s="28">
        <v>600</v>
      </c>
      <c r="E121" s="31"/>
      <c r="F121" s="28">
        <v>600</v>
      </c>
      <c r="G121" s="31"/>
      <c r="H121" t="str">
        <f t="shared" si="3"/>
        <v/>
      </c>
    </row>
    <row r="122" spans="1:8" x14ac:dyDescent="0.25">
      <c r="A122" t="s">
        <v>136</v>
      </c>
      <c r="B122" s="28"/>
      <c r="C122" s="31"/>
      <c r="D122" s="28">
        <v>600</v>
      </c>
      <c r="E122" s="31"/>
      <c r="F122" s="28">
        <v>600</v>
      </c>
      <c r="G122" s="31"/>
      <c r="H122" t="str">
        <f t="shared" si="3"/>
        <v/>
      </c>
    </row>
    <row r="123" spans="1:8" x14ac:dyDescent="0.25">
      <c r="A123" t="s">
        <v>137</v>
      </c>
      <c r="B123" s="28"/>
      <c r="C123" s="31"/>
      <c r="D123" s="28">
        <v>600</v>
      </c>
      <c r="E123" s="31"/>
      <c r="F123" s="28">
        <v>600</v>
      </c>
      <c r="G123" s="31"/>
      <c r="H123" t="str">
        <f t="shared" si="3"/>
        <v/>
      </c>
    </row>
    <row r="124" spans="1:8" x14ac:dyDescent="0.25">
      <c r="A124" t="s">
        <v>138</v>
      </c>
      <c r="B124" s="28"/>
      <c r="C124" s="31"/>
      <c r="D124" s="28">
        <v>600</v>
      </c>
      <c r="E124" s="31"/>
      <c r="F124" s="28">
        <v>600</v>
      </c>
      <c r="G124" s="31"/>
      <c r="H124" t="str">
        <f t="shared" si="3"/>
        <v/>
      </c>
    </row>
    <row r="125" spans="1:8" x14ac:dyDescent="0.25">
      <c r="A125" t="s">
        <v>139</v>
      </c>
      <c r="B125" s="28"/>
      <c r="C125" s="31"/>
      <c r="D125" s="28">
        <v>600</v>
      </c>
      <c r="E125" s="31"/>
      <c r="F125" s="28">
        <v>600</v>
      </c>
      <c r="G125" s="31"/>
      <c r="H125" t="str">
        <f t="shared" si="3"/>
        <v/>
      </c>
    </row>
    <row r="126" spans="1:8" x14ac:dyDescent="0.25">
      <c r="A126" t="s">
        <v>140</v>
      </c>
      <c r="B126" s="28"/>
      <c r="C126" s="31"/>
      <c r="D126" s="28">
        <v>3000</v>
      </c>
      <c r="E126" s="31"/>
      <c r="F126" s="28">
        <v>3000</v>
      </c>
      <c r="G126" s="31"/>
      <c r="H126" t="str">
        <f t="shared" si="3"/>
        <v/>
      </c>
    </row>
    <row r="127" spans="1:8" x14ac:dyDescent="0.25">
      <c r="A127" t="s">
        <v>141</v>
      </c>
      <c r="B127" s="28"/>
      <c r="C127" s="31"/>
      <c r="D127" s="28">
        <v>600</v>
      </c>
      <c r="E127" s="31"/>
      <c r="F127" s="28">
        <v>500</v>
      </c>
      <c r="G127" s="31"/>
      <c r="H127" t="str">
        <f t="shared" si="3"/>
        <v>Changed</v>
      </c>
    </row>
    <row r="128" spans="1:8" x14ac:dyDescent="0.25">
      <c r="A128" t="s">
        <v>142</v>
      </c>
      <c r="B128" s="28"/>
      <c r="C128" s="31"/>
      <c r="D128" s="28">
        <v>900</v>
      </c>
      <c r="E128" s="31"/>
      <c r="F128" s="28">
        <v>900</v>
      </c>
      <c r="G128" s="31"/>
      <c r="H128" t="str">
        <f t="shared" si="3"/>
        <v/>
      </c>
    </row>
    <row r="129" spans="1:8" x14ac:dyDescent="0.25">
      <c r="A129" t="s">
        <v>143</v>
      </c>
      <c r="B129" s="28"/>
      <c r="C129" s="31"/>
      <c r="D129" s="28">
        <v>250</v>
      </c>
      <c r="E129" s="31"/>
      <c r="F129" s="28">
        <v>250</v>
      </c>
      <c r="G129" s="31"/>
      <c r="H129" t="str">
        <f t="shared" si="3"/>
        <v/>
      </c>
    </row>
    <row r="130" spans="1:8" x14ac:dyDescent="0.25">
      <c r="A130" t="s">
        <v>144</v>
      </c>
      <c r="B130" s="28"/>
      <c r="C130" s="31"/>
      <c r="D130" s="28">
        <v>70</v>
      </c>
      <c r="E130" s="31"/>
      <c r="F130" s="28">
        <v>90</v>
      </c>
      <c r="G130" s="31"/>
      <c r="H130" t="str">
        <f t="shared" si="3"/>
        <v>Changed</v>
      </c>
    </row>
    <row r="131" spans="1:8" x14ac:dyDescent="0.25">
      <c r="A131" t="s">
        <v>145</v>
      </c>
      <c r="B131" s="28"/>
      <c r="C131" s="31"/>
      <c r="D131" s="28">
        <v>700</v>
      </c>
      <c r="E131" s="31"/>
      <c r="F131" s="28">
        <v>500</v>
      </c>
      <c r="G131" s="31"/>
      <c r="H131" t="str">
        <f t="shared" ref="H131:H162" si="4">IF(D131=F131,"","Changed")</f>
        <v>Changed</v>
      </c>
    </row>
    <row r="132" spans="1:8" x14ac:dyDescent="0.25">
      <c r="A132" t="s">
        <v>146</v>
      </c>
      <c r="B132" s="28"/>
      <c r="C132" s="31"/>
      <c r="D132" s="28">
        <v>800</v>
      </c>
      <c r="E132" s="31"/>
      <c r="F132" s="28">
        <v>600</v>
      </c>
      <c r="G132" s="31"/>
      <c r="H132" t="str">
        <f t="shared" si="4"/>
        <v>Changed</v>
      </c>
    </row>
    <row r="133" spans="1:8" x14ac:dyDescent="0.25">
      <c r="A133" t="s">
        <v>147</v>
      </c>
      <c r="B133" s="28"/>
      <c r="C133" s="31"/>
      <c r="D133" s="28">
        <v>1</v>
      </c>
      <c r="E133" s="31"/>
      <c r="F133" s="28">
        <v>1</v>
      </c>
      <c r="G133" s="31"/>
      <c r="H133" t="str">
        <f t="shared" si="4"/>
        <v/>
      </c>
    </row>
    <row r="134" spans="1:8" x14ac:dyDescent="0.25">
      <c r="A134" s="2" t="s">
        <v>148</v>
      </c>
      <c r="B134" s="28"/>
      <c r="C134" s="31"/>
      <c r="D134" s="28">
        <v>650</v>
      </c>
      <c r="E134" s="31"/>
      <c r="F134" s="28">
        <v>650</v>
      </c>
      <c r="G134" s="31"/>
      <c r="H134" t="str">
        <f t="shared" si="4"/>
        <v/>
      </c>
    </row>
    <row r="135" spans="1:8" x14ac:dyDescent="0.25">
      <c r="A135" s="6" t="s">
        <v>149</v>
      </c>
      <c r="B135" s="28"/>
      <c r="C135" s="31"/>
      <c r="D135" s="28">
        <v>4000</v>
      </c>
      <c r="E135" s="31"/>
      <c r="F135" s="28">
        <v>4000</v>
      </c>
      <c r="G135" s="31"/>
      <c r="H135" t="str">
        <f t="shared" si="4"/>
        <v/>
      </c>
    </row>
    <row r="136" spans="1:8" x14ac:dyDescent="0.25">
      <c r="A136" s="5" t="s">
        <v>150</v>
      </c>
      <c r="B136" s="28"/>
      <c r="C136" s="31"/>
      <c r="D136" s="28">
        <v>550</v>
      </c>
      <c r="E136" s="31"/>
      <c r="F136" s="28">
        <v>550</v>
      </c>
      <c r="G136" s="31"/>
      <c r="H136" t="str">
        <f t="shared" si="4"/>
        <v/>
      </c>
    </row>
    <row r="137" spans="1:8" x14ac:dyDescent="0.25">
      <c r="A137" s="6" t="s">
        <v>151</v>
      </c>
      <c r="B137" s="28"/>
      <c r="C137" s="31"/>
      <c r="D137" s="28">
        <v>1900</v>
      </c>
      <c r="E137" s="31"/>
      <c r="F137" s="28">
        <v>2100</v>
      </c>
      <c r="G137" s="31"/>
      <c r="H137" t="str">
        <f t="shared" si="4"/>
        <v>Changed</v>
      </c>
    </row>
    <row r="138" spans="1:8" x14ac:dyDescent="0.25">
      <c r="A138" s="4" t="s">
        <v>152</v>
      </c>
      <c r="B138" s="28"/>
      <c r="C138" s="31"/>
      <c r="D138" s="28">
        <v>400</v>
      </c>
      <c r="E138" s="31"/>
      <c r="F138" s="28">
        <v>600</v>
      </c>
      <c r="G138" s="31"/>
      <c r="H138" t="str">
        <f t="shared" si="4"/>
        <v>Changed</v>
      </c>
    </row>
    <row r="139" spans="1:8" x14ac:dyDescent="0.25">
      <c r="A139" t="s">
        <v>153</v>
      </c>
      <c r="B139" s="28"/>
      <c r="C139" s="31"/>
      <c r="D139" s="28">
        <v>1</v>
      </c>
      <c r="E139" s="31"/>
      <c r="F139" s="28">
        <v>1</v>
      </c>
      <c r="G139" s="31"/>
      <c r="H139" t="str">
        <f t="shared" si="4"/>
        <v/>
      </c>
    </row>
    <row r="140" spans="1:8" x14ac:dyDescent="0.25">
      <c r="A140" s="6" t="s">
        <v>154</v>
      </c>
      <c r="B140" s="28"/>
      <c r="C140" s="31"/>
      <c r="D140" s="28">
        <v>2000</v>
      </c>
      <c r="E140" s="31"/>
      <c r="F140" s="28">
        <v>2000</v>
      </c>
      <c r="G140" s="31"/>
      <c r="H140" t="str">
        <f t="shared" si="4"/>
        <v/>
      </c>
    </row>
    <row r="141" spans="1:8" x14ac:dyDescent="0.25">
      <c r="A141" s="2" t="s">
        <v>155</v>
      </c>
      <c r="B141" s="28"/>
      <c r="C141" s="31"/>
      <c r="D141" s="28">
        <v>700</v>
      </c>
      <c r="E141" s="31"/>
      <c r="F141" s="28">
        <v>700</v>
      </c>
      <c r="G141" s="31"/>
      <c r="H141" t="str">
        <f t="shared" si="4"/>
        <v/>
      </c>
    </row>
    <row r="142" spans="1:8" x14ac:dyDescent="0.25">
      <c r="A142" t="s">
        <v>156</v>
      </c>
      <c r="B142" s="28"/>
      <c r="C142" s="31"/>
      <c r="D142" s="28">
        <v>375</v>
      </c>
      <c r="E142" s="31"/>
      <c r="F142" s="28">
        <v>375</v>
      </c>
      <c r="G142" s="31"/>
      <c r="H142" t="str">
        <f t="shared" si="4"/>
        <v/>
      </c>
    </row>
    <row r="143" spans="1:8" x14ac:dyDescent="0.25">
      <c r="A143" s="2" t="s">
        <v>157</v>
      </c>
      <c r="B143" s="28"/>
      <c r="C143" s="31"/>
      <c r="D143" s="28">
        <v>800</v>
      </c>
      <c r="E143" s="31"/>
      <c r="F143" s="28">
        <v>800</v>
      </c>
      <c r="G143" s="31"/>
      <c r="H143" t="str">
        <f t="shared" si="4"/>
        <v/>
      </c>
    </row>
    <row r="144" spans="1:8" x14ac:dyDescent="0.25">
      <c r="A144" s="5" t="s">
        <v>158</v>
      </c>
      <c r="B144" s="28"/>
      <c r="C144" s="31"/>
      <c r="D144" s="28">
        <v>450</v>
      </c>
      <c r="E144" s="31"/>
      <c r="F144" s="28">
        <v>450</v>
      </c>
      <c r="G144" s="31"/>
      <c r="H144" t="str">
        <f t="shared" si="4"/>
        <v/>
      </c>
    </row>
    <row r="145" spans="1:8" x14ac:dyDescent="0.25">
      <c r="A145" s="5" t="s">
        <v>159</v>
      </c>
      <c r="B145" s="28"/>
      <c r="C145" s="31"/>
      <c r="D145" s="28">
        <v>500</v>
      </c>
      <c r="E145" s="31"/>
      <c r="F145" s="28">
        <v>500</v>
      </c>
      <c r="G145" s="31"/>
      <c r="H145" t="str">
        <f t="shared" si="4"/>
        <v/>
      </c>
    </row>
    <row r="146" spans="1:8" x14ac:dyDescent="0.25">
      <c r="A146" s="4" t="s">
        <v>160</v>
      </c>
      <c r="B146" s="28"/>
      <c r="C146" s="31"/>
      <c r="D146" s="28">
        <v>650</v>
      </c>
      <c r="E146" s="31"/>
      <c r="F146" s="28">
        <v>650</v>
      </c>
      <c r="G146" s="31"/>
      <c r="H146" t="str">
        <f t="shared" si="4"/>
        <v/>
      </c>
    </row>
    <row r="147" spans="1:8" x14ac:dyDescent="0.25">
      <c r="A147" s="4" t="s">
        <v>161</v>
      </c>
      <c r="B147" s="28"/>
      <c r="C147" s="31"/>
      <c r="D147" s="28">
        <v>800</v>
      </c>
      <c r="E147" s="31"/>
      <c r="F147" s="28">
        <v>400</v>
      </c>
      <c r="G147" s="31"/>
      <c r="H147" t="str">
        <f t="shared" si="4"/>
        <v>Changed</v>
      </c>
    </row>
    <row r="148" spans="1:8" x14ac:dyDescent="0.25">
      <c r="A148" s="4" t="s">
        <v>162</v>
      </c>
      <c r="B148" s="28"/>
      <c r="C148" s="31"/>
      <c r="D148" s="28">
        <v>625</v>
      </c>
      <c r="E148" s="31"/>
      <c r="F148" s="28">
        <v>625</v>
      </c>
      <c r="G148" s="31"/>
      <c r="H148" t="str">
        <f t="shared" si="4"/>
        <v/>
      </c>
    </row>
    <row r="149" spans="1:8" x14ac:dyDescent="0.25">
      <c r="A149" s="6" t="s">
        <v>163</v>
      </c>
      <c r="B149" s="28"/>
      <c r="C149" s="31"/>
      <c r="D149" s="28">
        <v>8000</v>
      </c>
      <c r="E149" s="31"/>
      <c r="F149" s="28">
        <v>8000</v>
      </c>
      <c r="G149" s="31"/>
      <c r="H149" t="str">
        <f t="shared" si="4"/>
        <v/>
      </c>
    </row>
    <row r="150" spans="1:8" x14ac:dyDescent="0.25">
      <c r="A150" t="s">
        <v>164</v>
      </c>
      <c r="B150" s="28"/>
      <c r="C150" s="31"/>
      <c r="D150" s="28">
        <v>8000</v>
      </c>
      <c r="E150" s="31"/>
      <c r="F150" s="28">
        <v>8000</v>
      </c>
      <c r="G150" s="31"/>
      <c r="H150" t="str">
        <f t="shared" si="4"/>
        <v/>
      </c>
    </row>
    <row r="151" spans="1:8" x14ac:dyDescent="0.25">
      <c r="A151" t="s">
        <v>165</v>
      </c>
      <c r="B151" s="28"/>
      <c r="C151" s="31"/>
      <c r="D151" s="28">
        <v>1</v>
      </c>
      <c r="E151" s="31"/>
      <c r="F151" s="28">
        <v>1</v>
      </c>
      <c r="G151" s="31"/>
      <c r="H151" t="str">
        <f t="shared" si="4"/>
        <v/>
      </c>
    </row>
    <row r="152" spans="1:8" x14ac:dyDescent="0.25">
      <c r="A152" t="s">
        <v>166</v>
      </c>
      <c r="B152" s="28"/>
      <c r="C152" s="31"/>
      <c r="D152" s="28">
        <v>500</v>
      </c>
      <c r="E152" s="31"/>
      <c r="F152" s="28">
        <v>500</v>
      </c>
      <c r="G152" s="31"/>
      <c r="H152" t="str">
        <f t="shared" si="4"/>
        <v/>
      </c>
    </row>
    <row r="153" spans="1:8" x14ac:dyDescent="0.25">
      <c r="A153" t="s">
        <v>167</v>
      </c>
      <c r="B153" s="28"/>
      <c r="C153" s="31"/>
      <c r="D153" s="28">
        <v>1</v>
      </c>
      <c r="E153" s="31"/>
      <c r="F153" s="28">
        <v>1</v>
      </c>
      <c r="G153" s="31"/>
      <c r="H153" t="str">
        <f t="shared" si="4"/>
        <v/>
      </c>
    </row>
    <row r="154" spans="1:8" x14ac:dyDescent="0.25">
      <c r="A154" t="s">
        <v>168</v>
      </c>
      <c r="B154" s="28"/>
      <c r="C154" s="31"/>
      <c r="D154" s="28">
        <v>70</v>
      </c>
      <c r="E154" s="31"/>
      <c r="F154" s="28">
        <v>150</v>
      </c>
      <c r="G154" s="31"/>
      <c r="H154" t="str">
        <f t="shared" si="4"/>
        <v>Changed</v>
      </c>
    </row>
    <row r="155" spans="1:8" x14ac:dyDescent="0.25">
      <c r="A155" t="s">
        <v>169</v>
      </c>
      <c r="B155" s="28"/>
      <c r="C155" s="31"/>
      <c r="D155" s="28">
        <v>500</v>
      </c>
      <c r="E155" s="31"/>
      <c r="F155" s="28">
        <v>500</v>
      </c>
      <c r="G155" s="31"/>
      <c r="H155" t="str">
        <f t="shared" si="4"/>
        <v/>
      </c>
    </row>
    <row r="156" spans="1:8" x14ac:dyDescent="0.25">
      <c r="A156" t="s">
        <v>170</v>
      </c>
      <c r="B156" s="28"/>
      <c r="C156" s="31"/>
      <c r="D156" s="28">
        <v>150</v>
      </c>
      <c r="E156" s="31"/>
      <c r="F156" s="28">
        <v>250</v>
      </c>
      <c r="G156" s="31"/>
      <c r="H156" t="str">
        <f t="shared" si="4"/>
        <v>Changed</v>
      </c>
    </row>
    <row r="157" spans="1:8" x14ac:dyDescent="0.25">
      <c r="A157" t="s">
        <v>171</v>
      </c>
      <c r="B157" s="28"/>
      <c r="C157" s="31"/>
      <c r="D157" s="28">
        <v>400</v>
      </c>
      <c r="E157" s="31"/>
      <c r="F157" s="28">
        <v>400</v>
      </c>
      <c r="G157" s="31"/>
      <c r="H157" t="str">
        <f t="shared" si="4"/>
        <v/>
      </c>
    </row>
    <row r="158" spans="1:8" x14ac:dyDescent="0.25">
      <c r="A158" t="s">
        <v>172</v>
      </c>
      <c r="B158" s="28"/>
      <c r="C158" s="31"/>
      <c r="D158" s="28">
        <v>800</v>
      </c>
      <c r="E158" s="31"/>
      <c r="F158" s="28">
        <v>800</v>
      </c>
      <c r="G158" s="31"/>
      <c r="H158" t="str">
        <f t="shared" si="4"/>
        <v/>
      </c>
    </row>
    <row r="159" spans="1:8" x14ac:dyDescent="0.25">
      <c r="A159" s="5" t="s">
        <v>173</v>
      </c>
      <c r="B159" s="28"/>
      <c r="C159" s="31"/>
      <c r="D159" s="28">
        <v>300</v>
      </c>
      <c r="E159" s="31"/>
      <c r="F159" s="28">
        <v>300</v>
      </c>
      <c r="G159" s="31"/>
      <c r="H159" t="str">
        <f t="shared" si="4"/>
        <v/>
      </c>
    </row>
    <row r="160" spans="1:8" x14ac:dyDescent="0.25">
      <c r="A160" s="6" t="s">
        <v>174</v>
      </c>
      <c r="B160" s="28"/>
      <c r="C160" s="31"/>
      <c r="D160" s="28">
        <v>4000</v>
      </c>
      <c r="E160" s="31"/>
      <c r="F160" s="28">
        <v>4000</v>
      </c>
      <c r="G160" s="31"/>
      <c r="H160" t="str">
        <f t="shared" si="4"/>
        <v/>
      </c>
    </row>
    <row r="161" spans="1:8" x14ac:dyDescent="0.25">
      <c r="A161" t="s">
        <v>175</v>
      </c>
      <c r="B161" s="28"/>
      <c r="C161" s="31"/>
      <c r="D161" s="28">
        <v>300</v>
      </c>
      <c r="E161" s="31"/>
      <c r="F161" s="28">
        <v>300</v>
      </c>
      <c r="G161" s="31"/>
      <c r="H161" t="str">
        <f t="shared" si="4"/>
        <v/>
      </c>
    </row>
    <row r="162" spans="1:8" x14ac:dyDescent="0.25">
      <c r="A162" t="s">
        <v>176</v>
      </c>
      <c r="B162" s="28"/>
      <c r="C162" s="31"/>
      <c r="D162" s="28">
        <v>300</v>
      </c>
      <c r="E162" s="31"/>
      <c r="F162" s="28">
        <v>300</v>
      </c>
      <c r="G162" s="31"/>
      <c r="H162" t="str">
        <f t="shared" si="4"/>
        <v/>
      </c>
    </row>
  </sheetData>
  <autoFilter ref="A1:H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6" width="9.7109375" customWidth="1"/>
    <col min="7" max="7" width="9.7109375" style="13" customWidth="1"/>
    <col min="8" max="8" width="9.7109375" customWidth="1"/>
  </cols>
  <sheetData>
    <row r="1" spans="1:8" x14ac:dyDescent="0.25">
      <c r="A1" s="1" t="s">
        <v>10</v>
      </c>
      <c r="B1" s="18" t="s">
        <v>181</v>
      </c>
      <c r="C1" s="19" t="s">
        <v>12</v>
      </c>
      <c r="D1" s="8" t="s">
        <v>451</v>
      </c>
      <c r="E1" s="14" t="s">
        <v>12</v>
      </c>
      <c r="F1" s="7" t="s">
        <v>452</v>
      </c>
      <c r="G1" s="15" t="s">
        <v>12</v>
      </c>
      <c r="H1" s="1" t="s">
        <v>447</v>
      </c>
    </row>
    <row r="2" spans="1:8" ht="15" customHeight="1" x14ac:dyDescent="0.25">
      <c r="A2" s="4" t="s">
        <v>15</v>
      </c>
      <c r="B2" s="28"/>
      <c r="C2" s="31"/>
      <c r="D2" s="28">
        <v>45</v>
      </c>
      <c r="E2" s="31"/>
      <c r="F2" s="28">
        <v>45</v>
      </c>
      <c r="G2" s="31"/>
      <c r="H2" s="28" t="str">
        <f>IF(D2=F2,"","Changed")</f>
        <v/>
      </c>
    </row>
    <row r="3" spans="1:8" x14ac:dyDescent="0.25">
      <c r="A3" t="s">
        <v>16</v>
      </c>
      <c r="B3" s="28"/>
      <c r="C3" s="31"/>
      <c r="D3" s="28">
        <v>45</v>
      </c>
      <c r="E3" s="31"/>
      <c r="F3" s="28">
        <v>45</v>
      </c>
      <c r="G3" s="31"/>
      <c r="H3" s="28" t="str">
        <f t="shared" ref="H3:H66" si="0">IF(D3=F3,"","Changed")</f>
        <v/>
      </c>
    </row>
    <row r="4" spans="1:8" ht="15" customHeight="1" x14ac:dyDescent="0.25">
      <c r="A4" s="2" t="s">
        <v>17</v>
      </c>
      <c r="B4" s="28"/>
      <c r="C4" s="31"/>
      <c r="D4" s="28">
        <v>50</v>
      </c>
      <c r="E4" s="31"/>
      <c r="F4" s="28">
        <v>50</v>
      </c>
      <c r="G4" s="31"/>
      <c r="H4" s="28" t="str">
        <f t="shared" si="0"/>
        <v/>
      </c>
    </row>
    <row r="5" spans="1:8" ht="15" customHeight="1" x14ac:dyDescent="0.25">
      <c r="A5" s="5" t="s">
        <v>18</v>
      </c>
      <c r="B5" s="28"/>
      <c r="C5" s="31"/>
      <c r="D5" s="28">
        <v>40</v>
      </c>
      <c r="E5" s="31"/>
      <c r="F5" s="28">
        <v>40</v>
      </c>
      <c r="G5" s="31"/>
      <c r="H5" s="28" t="str">
        <f t="shared" si="0"/>
        <v/>
      </c>
    </row>
    <row r="6" spans="1:8" x14ac:dyDescent="0.25">
      <c r="A6" t="s">
        <v>19</v>
      </c>
      <c r="B6" s="28"/>
      <c r="C6" s="31"/>
      <c r="D6" s="28">
        <v>40</v>
      </c>
      <c r="E6" s="31"/>
      <c r="F6" s="28">
        <v>40</v>
      </c>
      <c r="G6" s="31"/>
      <c r="H6" s="28" t="str">
        <f t="shared" si="0"/>
        <v/>
      </c>
    </row>
    <row r="7" spans="1:8" x14ac:dyDescent="0.25">
      <c r="A7" s="6" t="s">
        <v>20</v>
      </c>
      <c r="B7" s="28"/>
      <c r="C7" s="31"/>
      <c r="D7" s="28">
        <v>280</v>
      </c>
      <c r="E7" s="31"/>
      <c r="F7" s="28">
        <v>280</v>
      </c>
      <c r="G7" s="31"/>
      <c r="H7" s="28" t="str">
        <f t="shared" si="0"/>
        <v/>
      </c>
    </row>
    <row r="8" spans="1:8" x14ac:dyDescent="0.25">
      <c r="A8" s="6" t="s">
        <v>21</v>
      </c>
      <c r="B8" s="28"/>
      <c r="C8" s="31"/>
      <c r="D8" s="28">
        <v>65</v>
      </c>
      <c r="E8" s="31"/>
      <c r="F8" s="28">
        <v>65</v>
      </c>
      <c r="G8" s="31"/>
      <c r="H8" s="28" t="str">
        <f t="shared" si="0"/>
        <v/>
      </c>
    </row>
    <row r="9" spans="1:8" ht="15" customHeight="1" x14ac:dyDescent="0.25">
      <c r="A9" s="2" t="s">
        <v>22</v>
      </c>
      <c r="B9" s="28"/>
      <c r="C9" s="31"/>
      <c r="D9" s="28">
        <v>60</v>
      </c>
      <c r="E9" s="31"/>
      <c r="F9" s="28">
        <v>60</v>
      </c>
      <c r="G9" s="31"/>
      <c r="H9" s="28" t="str">
        <f t="shared" si="0"/>
        <v/>
      </c>
    </row>
    <row r="10" spans="1:8" x14ac:dyDescent="0.25">
      <c r="A10" s="6" t="s">
        <v>23</v>
      </c>
      <c r="B10" s="28"/>
      <c r="C10" s="31"/>
      <c r="D10" s="28">
        <v>165</v>
      </c>
      <c r="E10" s="31"/>
      <c r="F10" s="28">
        <v>165</v>
      </c>
      <c r="G10" s="31"/>
      <c r="H10" s="28" t="str">
        <f t="shared" si="0"/>
        <v/>
      </c>
    </row>
    <row r="11" spans="1:8" x14ac:dyDescent="0.25">
      <c r="A11" t="s">
        <v>24</v>
      </c>
      <c r="B11" s="28"/>
      <c r="C11" s="31"/>
      <c r="D11" s="28">
        <v>1</v>
      </c>
      <c r="E11" s="31"/>
      <c r="F11" s="28">
        <v>1</v>
      </c>
      <c r="G11" s="31"/>
      <c r="H11" s="28" t="str">
        <f t="shared" si="0"/>
        <v/>
      </c>
    </row>
    <row r="12" spans="1:8" x14ac:dyDescent="0.25">
      <c r="A12" t="s">
        <v>25</v>
      </c>
      <c r="B12" s="28"/>
      <c r="C12" s="31"/>
      <c r="D12" s="28">
        <v>55</v>
      </c>
      <c r="E12" s="31"/>
      <c r="F12" s="28">
        <v>55</v>
      </c>
      <c r="G12" s="31"/>
      <c r="H12" s="28" t="str">
        <f t="shared" si="0"/>
        <v/>
      </c>
    </row>
    <row r="13" spans="1:8" x14ac:dyDescent="0.25">
      <c r="A13" t="s">
        <v>26</v>
      </c>
      <c r="B13" s="28"/>
      <c r="C13" s="31"/>
      <c r="D13" s="28">
        <v>55</v>
      </c>
      <c r="E13" s="31"/>
      <c r="F13" s="28">
        <v>55</v>
      </c>
      <c r="G13" s="31"/>
      <c r="H13" s="28" t="str">
        <f t="shared" si="0"/>
        <v/>
      </c>
    </row>
    <row r="14" spans="1:8" x14ac:dyDescent="0.25">
      <c r="A14" t="s">
        <v>27</v>
      </c>
      <c r="B14" s="28"/>
      <c r="C14" s="31"/>
      <c r="D14" s="28">
        <v>55</v>
      </c>
      <c r="E14" s="31"/>
      <c r="F14" s="28">
        <v>55</v>
      </c>
      <c r="G14" s="31"/>
      <c r="H14" s="28" t="str">
        <f t="shared" si="0"/>
        <v/>
      </c>
    </row>
    <row r="15" spans="1:8" x14ac:dyDescent="0.25">
      <c r="A15" t="s">
        <v>28</v>
      </c>
      <c r="B15" s="28"/>
      <c r="C15" s="31"/>
      <c r="D15" s="28">
        <v>20</v>
      </c>
      <c r="E15" s="31"/>
      <c r="F15" s="28">
        <v>30</v>
      </c>
      <c r="G15" s="31"/>
      <c r="H15" s="28" t="str">
        <f t="shared" si="0"/>
        <v>Changed</v>
      </c>
    </row>
    <row r="16" spans="1:8" x14ac:dyDescent="0.25">
      <c r="A16" t="s">
        <v>29</v>
      </c>
      <c r="B16" s="28"/>
      <c r="C16" s="31"/>
      <c r="D16" s="28">
        <v>20</v>
      </c>
      <c r="E16" s="31"/>
      <c r="F16" s="28">
        <v>20</v>
      </c>
      <c r="G16" s="31"/>
      <c r="H16" s="28" t="str">
        <f t="shared" si="0"/>
        <v/>
      </c>
    </row>
    <row r="17" spans="1:8" x14ac:dyDescent="0.25">
      <c r="A17" t="s">
        <v>30</v>
      </c>
      <c r="B17" s="28"/>
      <c r="C17" s="31"/>
      <c r="D17" s="28"/>
      <c r="E17" s="31"/>
      <c r="F17" s="28"/>
      <c r="G17" s="31"/>
      <c r="H17" s="28" t="str">
        <f t="shared" si="0"/>
        <v/>
      </c>
    </row>
    <row r="18" spans="1:8" ht="15" customHeight="1" x14ac:dyDescent="0.25">
      <c r="A18" s="5" t="s">
        <v>31</v>
      </c>
      <c r="B18" s="28"/>
      <c r="C18" s="31"/>
      <c r="D18" s="28">
        <v>35</v>
      </c>
      <c r="E18" s="31"/>
      <c r="F18" s="28">
        <v>35</v>
      </c>
      <c r="G18" s="31"/>
      <c r="H18" s="28" t="str">
        <f t="shared" si="0"/>
        <v/>
      </c>
    </row>
    <row r="19" spans="1:8" ht="15" customHeight="1" x14ac:dyDescent="0.25">
      <c r="A19" s="2" t="s">
        <v>32</v>
      </c>
      <c r="B19" s="28"/>
      <c r="C19" s="31"/>
      <c r="D19" s="28">
        <v>45</v>
      </c>
      <c r="E19" s="31"/>
      <c r="F19" s="28">
        <v>45</v>
      </c>
      <c r="G19" s="31"/>
      <c r="H19" s="28" t="str">
        <f t="shared" si="0"/>
        <v/>
      </c>
    </row>
    <row r="20" spans="1:8" x14ac:dyDescent="0.25">
      <c r="A20" t="s">
        <v>33</v>
      </c>
      <c r="B20" s="28"/>
      <c r="C20" s="31"/>
      <c r="D20" s="28">
        <v>20</v>
      </c>
      <c r="E20" s="31"/>
      <c r="F20" s="28">
        <v>20</v>
      </c>
      <c r="G20" s="31"/>
      <c r="H20" s="28" t="str">
        <f t="shared" si="0"/>
        <v/>
      </c>
    </row>
    <row r="21" spans="1:8" ht="15" customHeight="1" x14ac:dyDescent="0.25">
      <c r="A21" s="2" t="s">
        <v>34</v>
      </c>
      <c r="B21" s="28"/>
      <c r="C21" s="31"/>
      <c r="D21" s="28">
        <v>50</v>
      </c>
      <c r="E21" s="31"/>
      <c r="F21" s="28">
        <v>50</v>
      </c>
      <c r="G21" s="31"/>
      <c r="H21" s="28" t="str">
        <f t="shared" si="0"/>
        <v/>
      </c>
    </row>
    <row r="22" spans="1:8" x14ac:dyDescent="0.25">
      <c r="A22" t="s">
        <v>35</v>
      </c>
      <c r="B22" s="28"/>
      <c r="C22" s="31"/>
      <c r="D22" s="28">
        <v>55</v>
      </c>
      <c r="E22" s="31"/>
      <c r="F22" s="28">
        <v>55</v>
      </c>
      <c r="G22" s="31"/>
      <c r="H22" s="28" t="str">
        <f t="shared" si="0"/>
        <v/>
      </c>
    </row>
    <row r="23" spans="1:8" ht="15" customHeight="1" x14ac:dyDescent="0.25">
      <c r="A23" s="4" t="s">
        <v>36</v>
      </c>
      <c r="B23" s="28"/>
      <c r="C23" s="31"/>
      <c r="D23" s="28">
        <v>45</v>
      </c>
      <c r="E23" s="31"/>
      <c r="F23" s="28">
        <v>45</v>
      </c>
      <c r="G23" s="31"/>
      <c r="H23" s="28" t="str">
        <f t="shared" si="0"/>
        <v/>
      </c>
    </row>
    <row r="24" spans="1:8" x14ac:dyDescent="0.25">
      <c r="A24" s="6" t="s">
        <v>37</v>
      </c>
      <c r="B24" s="28"/>
      <c r="C24" s="31"/>
      <c r="D24" s="28">
        <v>1</v>
      </c>
      <c r="E24" s="31"/>
      <c r="F24" s="28">
        <v>1</v>
      </c>
      <c r="G24" s="31"/>
      <c r="H24" s="28" t="str">
        <f t="shared" si="0"/>
        <v/>
      </c>
    </row>
    <row r="25" spans="1:8" x14ac:dyDescent="0.25">
      <c r="A25" t="s">
        <v>38</v>
      </c>
      <c r="B25" s="28"/>
      <c r="C25" s="31"/>
      <c r="D25" s="28">
        <v>10</v>
      </c>
      <c r="E25" s="31"/>
      <c r="F25" s="28">
        <v>15</v>
      </c>
      <c r="G25" s="31"/>
      <c r="H25" s="28" t="str">
        <f t="shared" si="0"/>
        <v>Changed</v>
      </c>
    </row>
    <row r="26" spans="1:8" x14ac:dyDescent="0.25">
      <c r="A26" t="s">
        <v>39</v>
      </c>
      <c r="B26" s="28"/>
      <c r="C26" s="31"/>
      <c r="D26" s="28">
        <v>15</v>
      </c>
      <c r="E26" s="31"/>
      <c r="F26" s="28">
        <v>20</v>
      </c>
      <c r="G26" s="31"/>
      <c r="H26" s="28" t="str">
        <f t="shared" si="0"/>
        <v>Changed</v>
      </c>
    </row>
    <row r="27" spans="1:8" ht="15" customHeight="1" x14ac:dyDescent="0.25">
      <c r="A27" s="4" t="s">
        <v>40</v>
      </c>
      <c r="B27" s="28"/>
      <c r="C27" s="31"/>
      <c r="D27" s="28">
        <v>45</v>
      </c>
      <c r="E27" s="31"/>
      <c r="F27" s="28">
        <v>45</v>
      </c>
      <c r="G27" s="31"/>
      <c r="H27" s="28" t="str">
        <f t="shared" si="0"/>
        <v/>
      </c>
    </row>
    <row r="28" spans="1:8" x14ac:dyDescent="0.25">
      <c r="A28" t="s">
        <v>41</v>
      </c>
      <c r="B28" s="28"/>
      <c r="C28" s="31"/>
      <c r="D28" s="28">
        <v>30</v>
      </c>
      <c r="E28" s="31"/>
      <c r="F28" s="28">
        <v>30</v>
      </c>
      <c r="G28" s="31"/>
      <c r="H28" s="28" t="str">
        <f t="shared" si="0"/>
        <v/>
      </c>
    </row>
    <row r="29" spans="1:8" x14ac:dyDescent="0.25">
      <c r="A29" t="s">
        <v>42</v>
      </c>
      <c r="B29" s="28"/>
      <c r="C29" s="31"/>
      <c r="D29" s="28">
        <v>45</v>
      </c>
      <c r="E29" s="31"/>
      <c r="F29" s="28">
        <v>45</v>
      </c>
      <c r="G29" s="31"/>
      <c r="H29" s="28" t="str">
        <f t="shared" si="0"/>
        <v/>
      </c>
    </row>
    <row r="30" spans="1:8" ht="15" customHeight="1" x14ac:dyDescent="0.25">
      <c r="A30" s="5" t="s">
        <v>43</v>
      </c>
      <c r="B30" s="28"/>
      <c r="C30" s="31"/>
      <c r="D30" s="28">
        <v>20</v>
      </c>
      <c r="E30" s="31"/>
      <c r="F30" s="28">
        <v>20</v>
      </c>
      <c r="G30" s="31"/>
      <c r="H30" s="28" t="str">
        <f t="shared" si="0"/>
        <v/>
      </c>
    </row>
    <row r="31" spans="1:8" x14ac:dyDescent="0.25">
      <c r="A31" s="6" t="s">
        <v>44</v>
      </c>
      <c r="B31" s="28"/>
      <c r="C31" s="31"/>
      <c r="D31" s="28">
        <v>85</v>
      </c>
      <c r="E31" s="31"/>
      <c r="F31" s="28">
        <v>75</v>
      </c>
      <c r="G31" s="31"/>
      <c r="H31" s="28" t="str">
        <f t="shared" si="0"/>
        <v>Changed</v>
      </c>
    </row>
    <row r="32" spans="1:8" x14ac:dyDescent="0.25">
      <c r="A32" t="s">
        <v>45</v>
      </c>
      <c r="B32" s="28"/>
      <c r="C32" s="31"/>
      <c r="D32" s="28">
        <v>70</v>
      </c>
      <c r="E32" s="31"/>
      <c r="F32" s="28">
        <v>70</v>
      </c>
      <c r="G32" s="31"/>
      <c r="H32" s="28" t="str">
        <f t="shared" si="0"/>
        <v/>
      </c>
    </row>
    <row r="33" spans="1:8" x14ac:dyDescent="0.25">
      <c r="A33" t="s">
        <v>46</v>
      </c>
      <c r="B33" s="28"/>
      <c r="C33" s="31"/>
      <c r="D33" s="28">
        <v>70</v>
      </c>
      <c r="E33" s="31"/>
      <c r="F33" s="28">
        <v>70</v>
      </c>
      <c r="G33" s="31"/>
      <c r="H33" s="28" t="str">
        <f t="shared" si="0"/>
        <v/>
      </c>
    </row>
    <row r="34" spans="1:8" x14ac:dyDescent="0.25">
      <c r="A34" t="s">
        <v>47</v>
      </c>
      <c r="B34" s="28"/>
      <c r="C34" s="31"/>
      <c r="D34" s="28">
        <v>15</v>
      </c>
      <c r="E34" s="31"/>
      <c r="F34" s="28">
        <v>15</v>
      </c>
      <c r="G34" s="31"/>
      <c r="H34" s="28" t="str">
        <f t="shared" si="0"/>
        <v/>
      </c>
    </row>
    <row r="35" spans="1:8" ht="15" customHeight="1" x14ac:dyDescent="0.25">
      <c r="A35" s="2" t="s">
        <v>48</v>
      </c>
      <c r="B35" s="28"/>
      <c r="C35" s="31"/>
      <c r="D35" s="28">
        <v>55</v>
      </c>
      <c r="E35" s="31"/>
      <c r="F35" s="28">
        <v>55</v>
      </c>
      <c r="G35" s="31"/>
      <c r="H35" s="28" t="str">
        <f t="shared" si="0"/>
        <v/>
      </c>
    </row>
    <row r="36" spans="1:8" x14ac:dyDescent="0.25">
      <c r="A36" t="s">
        <v>49</v>
      </c>
      <c r="B36" s="28"/>
      <c r="C36" s="31"/>
      <c r="D36" s="28">
        <v>18</v>
      </c>
      <c r="E36" s="31"/>
      <c r="F36" s="28">
        <v>18</v>
      </c>
      <c r="G36" s="31"/>
      <c r="H36" s="28" t="str">
        <f t="shared" si="0"/>
        <v/>
      </c>
    </row>
    <row r="37" spans="1:8" ht="15" customHeight="1" x14ac:dyDescent="0.25">
      <c r="A37" s="2" t="s">
        <v>50</v>
      </c>
      <c r="B37" s="28">
        <v>60</v>
      </c>
      <c r="C37" s="31">
        <f>B37/$B$66</f>
        <v>1</v>
      </c>
      <c r="D37" s="28">
        <v>68</v>
      </c>
      <c r="E37" s="31">
        <f>D37/$D$66</f>
        <v>0.93150684931506844</v>
      </c>
      <c r="F37" s="28">
        <v>60</v>
      </c>
      <c r="G37" s="31">
        <f>F37/$F$66</f>
        <v>1</v>
      </c>
      <c r="H37" s="28" t="str">
        <f t="shared" si="0"/>
        <v>Changed</v>
      </c>
    </row>
    <row r="38" spans="1:8" ht="15" customHeight="1" x14ac:dyDescent="0.25">
      <c r="A38" s="5" t="s">
        <v>51</v>
      </c>
      <c r="B38" s="28">
        <v>20</v>
      </c>
      <c r="C38" s="31">
        <f>B38/$B$65</f>
        <v>1.1111111111111112</v>
      </c>
      <c r="D38" s="28">
        <v>10</v>
      </c>
      <c r="E38" s="31">
        <f>D38/$D$65</f>
        <v>1.4285714285714286</v>
      </c>
      <c r="F38" s="28">
        <v>10</v>
      </c>
      <c r="G38" s="31">
        <f>F38/$F$65</f>
        <v>1.1111111111111112</v>
      </c>
      <c r="H38" s="28" t="str">
        <f t="shared" si="0"/>
        <v/>
      </c>
    </row>
    <row r="39" spans="1:8" x14ac:dyDescent="0.25">
      <c r="A39" s="6" t="s">
        <v>52</v>
      </c>
      <c r="B39" s="28">
        <v>280</v>
      </c>
      <c r="C39" s="31">
        <f>B39/$B$45</f>
        <v>1.8666666666666667</v>
      </c>
      <c r="D39" s="28">
        <v>210</v>
      </c>
      <c r="E39" s="31">
        <f>D39/$D$45</f>
        <v>1.3125</v>
      </c>
      <c r="F39" s="28">
        <v>130</v>
      </c>
      <c r="G39" s="31">
        <f>F39/$F$45</f>
        <v>0.89655172413793105</v>
      </c>
      <c r="H39" s="28" t="str">
        <f t="shared" si="0"/>
        <v>Changed</v>
      </c>
    </row>
    <row r="40" spans="1:8" ht="15" customHeight="1" x14ac:dyDescent="0.25">
      <c r="A40" s="5" t="s">
        <v>53</v>
      </c>
      <c r="B40" s="28">
        <v>45</v>
      </c>
      <c r="C40" s="31">
        <f>B40/$B$65</f>
        <v>2.5</v>
      </c>
      <c r="D40" s="28">
        <v>15</v>
      </c>
      <c r="E40" s="31">
        <f>D40/$D$65</f>
        <v>2.1428571428571428</v>
      </c>
      <c r="F40" s="28">
        <v>12</v>
      </c>
      <c r="G40" s="31">
        <f>F40/$F$65</f>
        <v>1.3333333333333333</v>
      </c>
      <c r="H40" s="28" t="str">
        <f t="shared" si="0"/>
        <v>Changed</v>
      </c>
    </row>
    <row r="41" spans="1:8" x14ac:dyDescent="0.25">
      <c r="A41" t="s">
        <v>54</v>
      </c>
      <c r="B41" s="28">
        <v>60</v>
      </c>
      <c r="C41" s="31"/>
      <c r="D41" s="28">
        <v>60</v>
      </c>
      <c r="E41" s="31"/>
      <c r="F41" s="28">
        <v>60</v>
      </c>
      <c r="G41" s="31"/>
      <c r="H41" s="28" t="str">
        <f t="shared" si="0"/>
        <v/>
      </c>
    </row>
    <row r="42" spans="1:8" x14ac:dyDescent="0.25">
      <c r="A42" t="s">
        <v>55</v>
      </c>
      <c r="B42" s="28"/>
      <c r="C42" s="31"/>
      <c r="D42" s="28"/>
      <c r="E42" s="31"/>
      <c r="F42" s="28"/>
      <c r="G42" s="31"/>
      <c r="H42" s="28" t="str">
        <f t="shared" si="0"/>
        <v/>
      </c>
    </row>
    <row r="43" spans="1:8" x14ac:dyDescent="0.25">
      <c r="A43" t="s">
        <v>56</v>
      </c>
      <c r="B43" s="28"/>
      <c r="C43" s="31"/>
      <c r="D43" s="28"/>
      <c r="E43" s="31"/>
      <c r="F43" s="28"/>
      <c r="G43" s="31"/>
      <c r="H43" s="28" t="str">
        <f t="shared" si="0"/>
        <v/>
      </c>
    </row>
    <row r="44" spans="1:8" ht="15" customHeight="1" x14ac:dyDescent="0.25">
      <c r="A44" s="5" t="s">
        <v>57</v>
      </c>
      <c r="B44" s="28">
        <v>9</v>
      </c>
      <c r="C44" s="31">
        <f>B44/$B$65</f>
        <v>0.5</v>
      </c>
      <c r="D44" s="28">
        <v>9</v>
      </c>
      <c r="E44" s="31">
        <f>D44/$D$65</f>
        <v>1.2857142857142858</v>
      </c>
      <c r="F44" s="28">
        <v>7</v>
      </c>
      <c r="G44" s="31">
        <f>F44/$F$65</f>
        <v>0.77777777777777779</v>
      </c>
      <c r="H44" s="28" t="str">
        <f t="shared" si="0"/>
        <v>Changed</v>
      </c>
    </row>
    <row r="45" spans="1:8" x14ac:dyDescent="0.25">
      <c r="A45" s="6" t="s">
        <v>58</v>
      </c>
      <c r="B45" s="28">
        <v>150</v>
      </c>
      <c r="C45" s="31">
        <f>B45/$B$45</f>
        <v>1</v>
      </c>
      <c r="D45" s="28">
        <v>160</v>
      </c>
      <c r="E45" s="31">
        <f>D45/$D$45</f>
        <v>1</v>
      </c>
      <c r="F45" s="28">
        <v>145</v>
      </c>
      <c r="G45" s="31">
        <f>F45/$F$45</f>
        <v>1</v>
      </c>
      <c r="H45" s="28" t="str">
        <f t="shared" si="0"/>
        <v>Changed</v>
      </c>
    </row>
    <row r="46" spans="1:8" x14ac:dyDescent="0.25">
      <c r="A46" t="s">
        <v>59</v>
      </c>
      <c r="B46" s="28"/>
      <c r="C46" s="31"/>
      <c r="D46" s="28">
        <v>1</v>
      </c>
      <c r="E46" s="31"/>
      <c r="F46" s="28">
        <v>1</v>
      </c>
      <c r="G46" s="31"/>
      <c r="H46" s="28" t="str">
        <f t="shared" si="0"/>
        <v/>
      </c>
    </row>
    <row r="47" spans="1:8" x14ac:dyDescent="0.25">
      <c r="A47" t="s">
        <v>60</v>
      </c>
      <c r="B47" s="28"/>
      <c r="C47" s="31"/>
      <c r="D47" s="28">
        <v>1</v>
      </c>
      <c r="E47" s="31"/>
      <c r="F47" s="28">
        <v>1</v>
      </c>
      <c r="G47" s="31"/>
      <c r="H47" s="28" t="str">
        <f t="shared" si="0"/>
        <v/>
      </c>
    </row>
    <row r="48" spans="1:8" x14ac:dyDescent="0.25">
      <c r="A48" t="s">
        <v>61</v>
      </c>
      <c r="B48" s="28"/>
      <c r="C48" s="31"/>
      <c r="D48" s="28">
        <v>1</v>
      </c>
      <c r="E48" s="31"/>
      <c r="F48" s="28">
        <v>1</v>
      </c>
      <c r="G48" s="31"/>
      <c r="H48" s="28" t="str">
        <f t="shared" si="0"/>
        <v/>
      </c>
    </row>
    <row r="49" spans="1:8" x14ac:dyDescent="0.25">
      <c r="A49" t="s">
        <v>62</v>
      </c>
      <c r="B49" s="28"/>
      <c r="C49" s="31"/>
      <c r="D49" s="28">
        <v>1</v>
      </c>
      <c r="E49" s="31"/>
      <c r="F49" s="28">
        <v>1</v>
      </c>
      <c r="G49" s="31"/>
      <c r="H49" s="28" t="str">
        <f t="shared" si="0"/>
        <v/>
      </c>
    </row>
    <row r="50" spans="1:8" x14ac:dyDescent="0.25">
      <c r="A50" t="s">
        <v>63</v>
      </c>
      <c r="B50" s="28"/>
      <c r="C50" s="31"/>
      <c r="D50" s="28">
        <v>1</v>
      </c>
      <c r="E50" s="31"/>
      <c r="F50" s="28">
        <v>1</v>
      </c>
      <c r="G50" s="31"/>
      <c r="H50" s="28" t="str">
        <f t="shared" si="0"/>
        <v/>
      </c>
    </row>
    <row r="51" spans="1:8" x14ac:dyDescent="0.25">
      <c r="A51" t="s">
        <v>64</v>
      </c>
      <c r="B51" s="28"/>
      <c r="C51" s="31"/>
      <c r="D51" s="28">
        <v>1</v>
      </c>
      <c r="E51" s="31"/>
      <c r="F51" s="28">
        <v>1</v>
      </c>
      <c r="G51" s="31"/>
      <c r="H51" s="28" t="str">
        <f t="shared" si="0"/>
        <v/>
      </c>
    </row>
    <row r="52" spans="1:8" x14ac:dyDescent="0.25">
      <c r="A52" t="s">
        <v>65</v>
      </c>
      <c r="B52" s="28"/>
      <c r="C52" s="31"/>
      <c r="D52" s="28">
        <v>1</v>
      </c>
      <c r="E52" s="31"/>
      <c r="F52" s="28">
        <v>1</v>
      </c>
      <c r="G52" s="31"/>
      <c r="H52" s="28" t="str">
        <f t="shared" si="0"/>
        <v/>
      </c>
    </row>
    <row r="53" spans="1:8" x14ac:dyDescent="0.25">
      <c r="A53" t="s">
        <v>66</v>
      </c>
      <c r="B53" s="28"/>
      <c r="C53" s="31"/>
      <c r="D53" s="28">
        <v>1</v>
      </c>
      <c r="E53" s="31"/>
      <c r="F53" s="28">
        <v>1</v>
      </c>
      <c r="G53" s="31"/>
      <c r="H53" s="28" t="str">
        <f t="shared" si="0"/>
        <v/>
      </c>
    </row>
    <row r="54" spans="1:8" x14ac:dyDescent="0.25">
      <c r="A54" t="s">
        <v>67</v>
      </c>
      <c r="B54" s="28"/>
      <c r="C54" s="31"/>
      <c r="D54" s="28">
        <v>1</v>
      </c>
      <c r="E54" s="31"/>
      <c r="F54" s="28">
        <v>1</v>
      </c>
      <c r="G54" s="31"/>
      <c r="H54" s="28" t="str">
        <f t="shared" si="0"/>
        <v/>
      </c>
    </row>
    <row r="55" spans="1:8" x14ac:dyDescent="0.25">
      <c r="A55" t="s">
        <v>68</v>
      </c>
      <c r="B55" s="28"/>
      <c r="C55" s="31"/>
      <c r="D55" s="28">
        <v>1</v>
      </c>
      <c r="E55" s="31"/>
      <c r="F55" s="28">
        <v>1</v>
      </c>
      <c r="G55" s="31"/>
      <c r="H55" s="28" t="str">
        <f t="shared" si="0"/>
        <v/>
      </c>
    </row>
    <row r="56" spans="1:8" x14ac:dyDescent="0.25">
      <c r="A56" t="s">
        <v>69</v>
      </c>
      <c r="B56" s="28"/>
      <c r="C56" s="31"/>
      <c r="D56" s="28">
        <v>1</v>
      </c>
      <c r="E56" s="31"/>
      <c r="F56" s="28">
        <v>1</v>
      </c>
      <c r="G56" s="31"/>
      <c r="H56" s="28" t="str">
        <f t="shared" si="0"/>
        <v/>
      </c>
    </row>
    <row r="57" spans="1:8" x14ac:dyDescent="0.25">
      <c r="A57" t="s">
        <v>70</v>
      </c>
      <c r="B57" s="28"/>
      <c r="C57" s="31"/>
      <c r="D57" s="28">
        <v>1</v>
      </c>
      <c r="E57" s="31"/>
      <c r="F57" s="28">
        <v>1</v>
      </c>
      <c r="G57" s="31"/>
      <c r="H57" s="28" t="str">
        <f t="shared" si="0"/>
        <v/>
      </c>
    </row>
    <row r="58" spans="1:8" x14ac:dyDescent="0.25">
      <c r="A58" t="s">
        <v>71</v>
      </c>
      <c r="B58" s="28"/>
      <c r="C58" s="31"/>
      <c r="D58" s="28">
        <v>1</v>
      </c>
      <c r="E58" s="31"/>
      <c r="F58" s="28">
        <v>1</v>
      </c>
      <c r="G58" s="31"/>
      <c r="H58" s="28" t="str">
        <f t="shared" si="0"/>
        <v/>
      </c>
    </row>
    <row r="59" spans="1:8" x14ac:dyDescent="0.25">
      <c r="A59" t="s">
        <v>72</v>
      </c>
      <c r="B59" s="28"/>
      <c r="C59" s="31"/>
      <c r="D59" s="28">
        <v>1</v>
      </c>
      <c r="E59" s="31"/>
      <c r="F59" s="28">
        <v>1</v>
      </c>
      <c r="G59" s="31"/>
      <c r="H59" s="28" t="str">
        <f t="shared" si="0"/>
        <v/>
      </c>
    </row>
    <row r="60" spans="1:8" ht="15" customHeight="1" x14ac:dyDescent="0.25">
      <c r="A60" s="2" t="s">
        <v>73</v>
      </c>
      <c r="B60" s="28">
        <v>75</v>
      </c>
      <c r="C60" s="31">
        <f>B60/$B$66</f>
        <v>1.25</v>
      </c>
      <c r="D60" s="28">
        <v>77</v>
      </c>
      <c r="E60" s="31">
        <f>D60/$D$66</f>
        <v>1.0547945205479452</v>
      </c>
      <c r="F60" s="28">
        <v>70</v>
      </c>
      <c r="G60" s="31">
        <f>F60/$F$66</f>
        <v>1.1666666666666667</v>
      </c>
      <c r="H60" s="28" t="str">
        <f t="shared" si="0"/>
        <v>Changed</v>
      </c>
    </row>
    <row r="61" spans="1:8" x14ac:dyDescent="0.25">
      <c r="A61" t="s">
        <v>74</v>
      </c>
      <c r="B61" s="28">
        <v>60</v>
      </c>
      <c r="C61" s="31"/>
      <c r="D61" s="28">
        <v>60</v>
      </c>
      <c r="E61" s="31"/>
      <c r="F61" s="28">
        <v>60</v>
      </c>
      <c r="G61" s="31"/>
      <c r="H61" s="28" t="str">
        <f t="shared" si="0"/>
        <v/>
      </c>
    </row>
    <row r="62" spans="1:8" x14ac:dyDescent="0.25">
      <c r="A62" t="s">
        <v>75</v>
      </c>
      <c r="B62" s="28"/>
      <c r="C62" s="31"/>
      <c r="D62" s="28"/>
      <c r="E62" s="31"/>
      <c r="F62" s="28"/>
      <c r="G62" s="31"/>
      <c r="H62" s="28" t="str">
        <f t="shared" si="0"/>
        <v/>
      </c>
    </row>
    <row r="63" spans="1:8" ht="15" customHeight="1" x14ac:dyDescent="0.25">
      <c r="A63" s="4" t="s">
        <v>76</v>
      </c>
      <c r="B63" s="28">
        <v>25</v>
      </c>
      <c r="C63" s="31">
        <f>B63/$B$63</f>
        <v>1</v>
      </c>
      <c r="D63" s="28">
        <v>22</v>
      </c>
      <c r="E63" s="31">
        <f>D63/$D$63</f>
        <v>1</v>
      </c>
      <c r="F63" s="28">
        <v>19</v>
      </c>
      <c r="G63" s="31">
        <f>F63/$F$63</f>
        <v>1</v>
      </c>
      <c r="H63" s="28" t="str">
        <f t="shared" si="0"/>
        <v>Changed</v>
      </c>
    </row>
    <row r="64" spans="1:8" x14ac:dyDescent="0.25">
      <c r="A64" s="6" t="s">
        <v>77</v>
      </c>
      <c r="B64" s="28">
        <v>420</v>
      </c>
      <c r="C64" s="31">
        <f>B64/$B$45</f>
        <v>2.8</v>
      </c>
      <c r="D64" s="28">
        <v>250</v>
      </c>
      <c r="E64" s="31">
        <f>D64/$D$45</f>
        <v>1.5625</v>
      </c>
      <c r="F64" s="28">
        <v>250</v>
      </c>
      <c r="G64" s="31">
        <f>F64/$F$45</f>
        <v>1.7241379310344827</v>
      </c>
      <c r="H64" s="28" t="str">
        <f t="shared" si="0"/>
        <v/>
      </c>
    </row>
    <row r="65" spans="1:8" ht="15" customHeight="1" x14ac:dyDescent="0.25">
      <c r="A65" s="5" t="s">
        <v>78</v>
      </c>
      <c r="B65" s="28">
        <v>18</v>
      </c>
      <c r="C65" s="31">
        <f>B65/$B$65</f>
        <v>1</v>
      </c>
      <c r="D65" s="28">
        <v>7</v>
      </c>
      <c r="E65" s="31">
        <f>D65/$D$65</f>
        <v>1</v>
      </c>
      <c r="F65" s="28">
        <v>9</v>
      </c>
      <c r="G65" s="31">
        <f>F65/$F$65</f>
        <v>1</v>
      </c>
      <c r="H65" s="28" t="str">
        <f t="shared" si="0"/>
        <v>Changed</v>
      </c>
    </row>
    <row r="66" spans="1:8" ht="15" customHeight="1" x14ac:dyDescent="0.25">
      <c r="A66" s="2" t="s">
        <v>79</v>
      </c>
      <c r="B66" s="28">
        <v>60</v>
      </c>
      <c r="C66" s="31">
        <f>B66/$B$66</f>
        <v>1</v>
      </c>
      <c r="D66" s="28">
        <v>73</v>
      </c>
      <c r="E66" s="31">
        <f>D66/$D$66</f>
        <v>1</v>
      </c>
      <c r="F66" s="28">
        <v>60</v>
      </c>
      <c r="G66" s="31">
        <f>F66/$F$66</f>
        <v>1</v>
      </c>
      <c r="H66" s="28" t="str">
        <f t="shared" si="0"/>
        <v>Changed</v>
      </c>
    </row>
    <row r="67" spans="1:8" ht="15" customHeight="1" x14ac:dyDescent="0.25">
      <c r="A67" s="4" t="s">
        <v>80</v>
      </c>
      <c r="B67" s="28">
        <v>22</v>
      </c>
      <c r="C67" s="31">
        <f>B67/$B$63</f>
        <v>0.88</v>
      </c>
      <c r="D67" s="28">
        <v>18</v>
      </c>
      <c r="E67" s="31">
        <f t="shared" ref="E67:E68" si="1">D67/$D$63</f>
        <v>0.81818181818181823</v>
      </c>
      <c r="F67" s="28">
        <v>17</v>
      </c>
      <c r="G67" s="31">
        <f t="shared" ref="G67:G68" si="2">F67/$F$63</f>
        <v>0.89473684210526316</v>
      </c>
      <c r="H67" s="28" t="str">
        <f t="shared" ref="H67:H130" si="3">IF(D67=F67,"","Changed")</f>
        <v>Changed</v>
      </c>
    </row>
    <row r="68" spans="1:8" ht="15" customHeight="1" x14ac:dyDescent="0.25">
      <c r="A68" s="4" t="s">
        <v>81</v>
      </c>
      <c r="B68" s="28">
        <v>40</v>
      </c>
      <c r="C68" s="31">
        <f>B68/$B$63</f>
        <v>1.6</v>
      </c>
      <c r="D68" s="28">
        <v>25</v>
      </c>
      <c r="E68" s="31">
        <f t="shared" si="1"/>
        <v>1.1363636363636365</v>
      </c>
      <c r="F68" s="28">
        <v>35</v>
      </c>
      <c r="G68" s="31">
        <f t="shared" si="2"/>
        <v>1.8421052631578947</v>
      </c>
      <c r="H68" s="28" t="str">
        <f t="shared" si="3"/>
        <v>Changed</v>
      </c>
    </row>
    <row r="69" spans="1:8" x14ac:dyDescent="0.25">
      <c r="A69" s="6" t="s">
        <v>82</v>
      </c>
      <c r="B69" s="28">
        <v>175</v>
      </c>
      <c r="C69" s="31">
        <f>B69/$B$45</f>
        <v>1.1666666666666667</v>
      </c>
      <c r="D69" s="28">
        <v>160</v>
      </c>
      <c r="E69" s="31">
        <f t="shared" ref="E69" si="4">D69/$D$45</f>
        <v>1</v>
      </c>
      <c r="F69" s="28">
        <v>160</v>
      </c>
      <c r="G69" s="31">
        <f t="shared" ref="G69" si="5">F69/$F$45</f>
        <v>1.103448275862069</v>
      </c>
      <c r="H69" s="28" t="str">
        <f t="shared" si="3"/>
        <v/>
      </c>
    </row>
    <row r="70" spans="1:8" x14ac:dyDescent="0.25">
      <c r="A70" s="6" t="s">
        <v>83</v>
      </c>
      <c r="B70" s="28">
        <v>300</v>
      </c>
      <c r="C70" s="31"/>
      <c r="D70" s="28">
        <v>300</v>
      </c>
      <c r="E70" s="31"/>
      <c r="F70" s="28">
        <v>300</v>
      </c>
      <c r="G70" s="31"/>
      <c r="H70" s="28" t="str">
        <f t="shared" si="3"/>
        <v/>
      </c>
    </row>
    <row r="71" spans="1:8" ht="15" customHeight="1" x14ac:dyDescent="0.25">
      <c r="A71" s="4" t="s">
        <v>84</v>
      </c>
      <c r="B71" s="28">
        <v>28</v>
      </c>
      <c r="C71" s="31">
        <f>B71/$B$63</f>
        <v>1.1200000000000001</v>
      </c>
      <c r="D71" s="28">
        <v>22</v>
      </c>
      <c r="E71" s="31">
        <f>D71/$D$63</f>
        <v>1</v>
      </c>
      <c r="F71" s="28">
        <v>21</v>
      </c>
      <c r="G71" s="31">
        <f>F71/$F$63</f>
        <v>1.1052631578947369</v>
      </c>
      <c r="H71" s="28" t="str">
        <f t="shared" si="3"/>
        <v>Changed</v>
      </c>
    </row>
    <row r="72" spans="1:8" x14ac:dyDescent="0.25">
      <c r="A72" t="s">
        <v>85</v>
      </c>
      <c r="B72" s="28">
        <v>6</v>
      </c>
      <c r="C72" s="31"/>
      <c r="D72" s="28">
        <v>15</v>
      </c>
      <c r="E72" s="31"/>
      <c r="F72" s="28">
        <v>15</v>
      </c>
      <c r="G72" s="31"/>
      <c r="H72" s="28" t="str">
        <f t="shared" si="3"/>
        <v/>
      </c>
    </row>
    <row r="73" spans="1:8" x14ac:dyDescent="0.25">
      <c r="A73" t="s">
        <v>86</v>
      </c>
      <c r="B73" s="28">
        <v>6</v>
      </c>
      <c r="C73" s="31"/>
      <c r="D73" s="28">
        <v>6</v>
      </c>
      <c r="E73" s="31"/>
      <c r="F73" s="28">
        <v>20</v>
      </c>
      <c r="G73" s="31"/>
      <c r="H73" s="28" t="str">
        <f t="shared" si="3"/>
        <v>Changed</v>
      </c>
    </row>
    <row r="74" spans="1:8" ht="15" customHeight="1" x14ac:dyDescent="0.25">
      <c r="A74" s="4" t="s">
        <v>87</v>
      </c>
      <c r="B74" s="28">
        <v>20</v>
      </c>
      <c r="C74" s="31">
        <f>B74/$B$63</f>
        <v>0.8</v>
      </c>
      <c r="D74" s="28">
        <v>20</v>
      </c>
      <c r="E74" s="31">
        <f>D74/$D$63</f>
        <v>0.90909090909090906</v>
      </c>
      <c r="F74" s="28">
        <v>16</v>
      </c>
      <c r="G74" s="31">
        <f>F74/$F$63</f>
        <v>0.84210526315789469</v>
      </c>
      <c r="H74" s="28" t="str">
        <f t="shared" si="3"/>
        <v>Changed</v>
      </c>
    </row>
    <row r="75" spans="1:8" x14ac:dyDescent="0.25">
      <c r="A75" t="s">
        <v>88</v>
      </c>
      <c r="B75" s="28">
        <v>60</v>
      </c>
      <c r="C75" s="31"/>
      <c r="D75" s="28">
        <v>50</v>
      </c>
      <c r="E75" s="31"/>
      <c r="F75" s="28">
        <v>45</v>
      </c>
      <c r="G75" s="31"/>
      <c r="H75" s="28" t="str">
        <f t="shared" si="3"/>
        <v>Changed</v>
      </c>
    </row>
    <row r="76" spans="1:8" x14ac:dyDescent="0.25">
      <c r="A76" t="s">
        <v>89</v>
      </c>
      <c r="B76" s="28"/>
      <c r="C76" s="31"/>
      <c r="D76" s="28">
        <v>45</v>
      </c>
      <c r="E76" s="31"/>
      <c r="F76" s="28">
        <v>45</v>
      </c>
      <c r="G76" s="31"/>
      <c r="H76" s="28" t="str">
        <f t="shared" si="3"/>
        <v/>
      </c>
    </row>
    <row r="77" spans="1:8" x14ac:dyDescent="0.25">
      <c r="A77" t="s">
        <v>90</v>
      </c>
      <c r="B77" s="28"/>
      <c r="C77" s="31"/>
      <c r="D77" s="28">
        <v>45</v>
      </c>
      <c r="E77" s="31"/>
      <c r="F77" s="28">
        <v>45</v>
      </c>
      <c r="G77" s="31"/>
      <c r="H77" s="28" t="str">
        <f t="shared" si="3"/>
        <v/>
      </c>
    </row>
    <row r="78" spans="1:8" x14ac:dyDescent="0.25">
      <c r="A78" t="s">
        <v>91</v>
      </c>
      <c r="B78" s="28"/>
      <c r="C78" s="31"/>
      <c r="D78" s="28">
        <v>45</v>
      </c>
      <c r="E78" s="31"/>
      <c r="F78" s="28">
        <v>45</v>
      </c>
      <c r="G78" s="31"/>
      <c r="H78" s="28" t="str">
        <f t="shared" si="3"/>
        <v/>
      </c>
    </row>
    <row r="79" spans="1:8" x14ac:dyDescent="0.25">
      <c r="A79" t="s">
        <v>92</v>
      </c>
      <c r="B79" s="28"/>
      <c r="C79" s="31"/>
      <c r="D79" s="28">
        <v>45</v>
      </c>
      <c r="E79" s="31"/>
      <c r="F79" s="28">
        <v>45</v>
      </c>
      <c r="G79" s="31"/>
      <c r="H79" s="28" t="str">
        <f t="shared" si="3"/>
        <v/>
      </c>
    </row>
    <row r="80" spans="1:8" x14ac:dyDescent="0.25">
      <c r="A80" t="s">
        <v>93</v>
      </c>
      <c r="B80" s="28"/>
      <c r="C80" s="31"/>
      <c r="D80" s="28">
        <v>45</v>
      </c>
      <c r="E80" s="31"/>
      <c r="F80" s="28">
        <v>45</v>
      </c>
      <c r="G80" s="31"/>
      <c r="H80" s="28" t="str">
        <f t="shared" si="3"/>
        <v/>
      </c>
    </row>
    <row r="81" spans="1:8" x14ac:dyDescent="0.25">
      <c r="A81" t="s">
        <v>94</v>
      </c>
      <c r="B81" s="28">
        <v>60</v>
      </c>
      <c r="C81" s="31"/>
      <c r="D81" s="28">
        <v>50</v>
      </c>
      <c r="E81" s="31"/>
      <c r="F81" s="28">
        <v>40</v>
      </c>
      <c r="G81" s="31"/>
      <c r="H81" s="28" t="str">
        <f t="shared" si="3"/>
        <v>Changed</v>
      </c>
    </row>
    <row r="82" spans="1:8" x14ac:dyDescent="0.25">
      <c r="A82" t="s">
        <v>95</v>
      </c>
      <c r="B82" s="28">
        <v>65</v>
      </c>
      <c r="C82" s="31"/>
      <c r="D82" s="28">
        <v>60</v>
      </c>
      <c r="E82" s="31"/>
      <c r="F82" s="28">
        <v>60</v>
      </c>
      <c r="G82" s="31"/>
      <c r="H82" s="28" t="str">
        <f t="shared" si="3"/>
        <v/>
      </c>
    </row>
    <row r="83" spans="1:8" ht="15" customHeight="1" x14ac:dyDescent="0.25">
      <c r="A83" s="4" t="s">
        <v>96</v>
      </c>
      <c r="B83" s="28">
        <v>30</v>
      </c>
      <c r="C83" s="31">
        <f>B83/$B$63</f>
        <v>1.2</v>
      </c>
      <c r="D83" s="28">
        <v>30</v>
      </c>
      <c r="E83" s="31">
        <f>D83/$D$63</f>
        <v>1.3636363636363635</v>
      </c>
      <c r="F83" s="28">
        <v>25</v>
      </c>
      <c r="G83" s="31">
        <f>F83/$F$63</f>
        <v>1.3157894736842106</v>
      </c>
      <c r="H83" s="28" t="str">
        <f t="shared" si="3"/>
        <v>Changed</v>
      </c>
    </row>
    <row r="84" spans="1:8" ht="15" customHeight="1" x14ac:dyDescent="0.25">
      <c r="A84" s="5" t="s">
        <v>97</v>
      </c>
      <c r="B84" s="28">
        <v>12</v>
      </c>
      <c r="C84" s="31">
        <f>B84/$B$65</f>
        <v>0.66666666666666663</v>
      </c>
      <c r="D84" s="28">
        <v>10</v>
      </c>
      <c r="E84" s="31">
        <f>D84/$D$65</f>
        <v>1.4285714285714286</v>
      </c>
      <c r="F84" s="28">
        <v>8</v>
      </c>
      <c r="G84" s="31">
        <f>F84/$F$65</f>
        <v>0.88888888888888884</v>
      </c>
      <c r="H84" s="28" t="str">
        <f t="shared" si="3"/>
        <v>Changed</v>
      </c>
    </row>
    <row r="85" spans="1:8" x14ac:dyDescent="0.25">
      <c r="A85" t="s">
        <v>98</v>
      </c>
      <c r="B85" s="28">
        <v>80</v>
      </c>
      <c r="C85" s="31"/>
      <c r="D85" s="28">
        <v>70</v>
      </c>
      <c r="E85" s="31"/>
      <c r="F85" s="28">
        <v>50</v>
      </c>
      <c r="G85" s="31"/>
      <c r="H85" s="28" t="str">
        <f t="shared" si="3"/>
        <v>Changed</v>
      </c>
    </row>
    <row r="86" spans="1:8" ht="15" customHeight="1" x14ac:dyDescent="0.25">
      <c r="A86" s="2" t="s">
        <v>99</v>
      </c>
      <c r="B86" s="28">
        <v>65</v>
      </c>
      <c r="C86" s="31">
        <f>B86/$B$66</f>
        <v>1.0833333333333333</v>
      </c>
      <c r="D86" s="28">
        <v>85</v>
      </c>
      <c r="E86" s="31">
        <f>D86/$D$66</f>
        <v>1.1643835616438356</v>
      </c>
      <c r="F86" s="28">
        <v>65</v>
      </c>
      <c r="G86" s="31">
        <f>F86/$F$66</f>
        <v>1.0833333333333333</v>
      </c>
      <c r="H86" s="28" t="str">
        <f t="shared" si="3"/>
        <v>Changed</v>
      </c>
    </row>
    <row r="87" spans="1:8" x14ac:dyDescent="0.25">
      <c r="A87" t="s">
        <v>100</v>
      </c>
      <c r="B87" s="28"/>
      <c r="C87" s="31"/>
      <c r="D87" s="28">
        <v>1</v>
      </c>
      <c r="E87" s="31"/>
      <c r="F87" s="28">
        <v>1</v>
      </c>
      <c r="G87" s="31"/>
      <c r="H87" s="28" t="str">
        <f t="shared" si="3"/>
        <v/>
      </c>
    </row>
    <row r="88" spans="1:8" x14ac:dyDescent="0.25">
      <c r="A88" t="s">
        <v>101</v>
      </c>
      <c r="B88" s="28"/>
      <c r="C88" s="31"/>
      <c r="D88" s="28">
        <v>68</v>
      </c>
      <c r="E88" s="31"/>
      <c r="F88" s="28">
        <v>60</v>
      </c>
      <c r="G88" s="31"/>
      <c r="H88" s="28" t="str">
        <f t="shared" si="3"/>
        <v>Changed</v>
      </c>
    </row>
    <row r="89" spans="1:8" x14ac:dyDescent="0.25">
      <c r="A89" t="s">
        <v>103</v>
      </c>
      <c r="B89" s="28"/>
      <c r="C89" s="31"/>
      <c r="D89" s="28">
        <v>10</v>
      </c>
      <c r="E89" s="31"/>
      <c r="F89" s="28">
        <v>10</v>
      </c>
      <c r="G89" s="31"/>
      <c r="H89" s="28" t="str">
        <f t="shared" si="3"/>
        <v/>
      </c>
    </row>
    <row r="90" spans="1:8" x14ac:dyDescent="0.25">
      <c r="A90" t="s">
        <v>104</v>
      </c>
      <c r="B90" s="28"/>
      <c r="C90" s="31"/>
      <c r="D90" s="28">
        <v>210</v>
      </c>
      <c r="E90" s="31"/>
      <c r="F90" s="28">
        <v>130</v>
      </c>
      <c r="G90" s="31"/>
      <c r="H90" s="28" t="str">
        <f t="shared" si="3"/>
        <v>Changed</v>
      </c>
    </row>
    <row r="91" spans="1:8" x14ac:dyDescent="0.25">
      <c r="A91" t="s">
        <v>105</v>
      </c>
      <c r="B91" s="28"/>
      <c r="C91" s="31"/>
      <c r="D91" s="28">
        <v>60</v>
      </c>
      <c r="E91" s="31"/>
      <c r="F91" s="28">
        <v>60</v>
      </c>
      <c r="G91" s="31"/>
      <c r="H91" s="28" t="str">
        <f t="shared" si="3"/>
        <v/>
      </c>
    </row>
    <row r="92" spans="1:8" x14ac:dyDescent="0.25">
      <c r="A92" t="s">
        <v>106</v>
      </c>
      <c r="B92" s="28"/>
      <c r="C92" s="31"/>
      <c r="D92" s="28">
        <v>9</v>
      </c>
      <c r="E92" s="31"/>
      <c r="F92" s="28">
        <v>7</v>
      </c>
      <c r="G92" s="31"/>
      <c r="H92" s="28" t="str">
        <f t="shared" si="3"/>
        <v>Changed</v>
      </c>
    </row>
    <row r="93" spans="1:8" ht="15" customHeight="1" x14ac:dyDescent="0.25">
      <c r="A93" s="5" t="s">
        <v>107</v>
      </c>
      <c r="B93" s="28">
        <v>20</v>
      </c>
      <c r="C93" s="31">
        <f>B93/$B$65</f>
        <v>1.1111111111111112</v>
      </c>
      <c r="D93" s="28">
        <v>18</v>
      </c>
      <c r="E93" s="31">
        <f>D93/$D$65</f>
        <v>2.5714285714285716</v>
      </c>
      <c r="F93" s="28">
        <v>12</v>
      </c>
      <c r="G93" s="31">
        <f>F93/$F$65</f>
        <v>1.3333333333333333</v>
      </c>
      <c r="H93" s="28" t="str">
        <f t="shared" si="3"/>
        <v>Changed</v>
      </c>
    </row>
    <row r="94" spans="1:8" x14ac:dyDescent="0.25">
      <c r="A94" t="s">
        <v>108</v>
      </c>
      <c r="B94" s="28"/>
      <c r="C94" s="31"/>
      <c r="D94" s="28">
        <v>160</v>
      </c>
      <c r="E94" s="31"/>
      <c r="F94" s="28">
        <v>145</v>
      </c>
      <c r="G94" s="31"/>
      <c r="H94" s="28" t="str">
        <f t="shared" si="3"/>
        <v>Changed</v>
      </c>
    </row>
    <row r="95" spans="1:8" ht="15" customHeight="1" x14ac:dyDescent="0.25">
      <c r="A95" s="2" t="s">
        <v>109</v>
      </c>
      <c r="B95" s="28">
        <v>75</v>
      </c>
      <c r="C95" s="31">
        <f>B95/$B$66</f>
        <v>1.25</v>
      </c>
      <c r="D95" s="28">
        <v>77</v>
      </c>
      <c r="E95" s="31">
        <f>D95/$D$66</f>
        <v>1.0547945205479452</v>
      </c>
      <c r="F95" s="28">
        <v>70</v>
      </c>
      <c r="G95" s="31">
        <f>F95/$F$66</f>
        <v>1.1666666666666667</v>
      </c>
      <c r="H95" s="28" t="str">
        <f t="shared" si="3"/>
        <v>Changed</v>
      </c>
    </row>
    <row r="96" spans="1:8" x14ac:dyDescent="0.25">
      <c r="A96" t="s">
        <v>110</v>
      </c>
      <c r="B96" s="28"/>
      <c r="C96" s="31"/>
      <c r="D96" s="28">
        <v>600</v>
      </c>
      <c r="E96" s="31"/>
      <c r="F96" s="28">
        <v>600</v>
      </c>
      <c r="G96" s="31"/>
      <c r="H96" s="28" t="str">
        <f t="shared" si="3"/>
        <v/>
      </c>
    </row>
    <row r="97" spans="1:8" x14ac:dyDescent="0.25">
      <c r="A97" t="s">
        <v>111</v>
      </c>
      <c r="B97" s="28"/>
      <c r="C97" s="31"/>
      <c r="D97" s="28">
        <v>1</v>
      </c>
      <c r="E97" s="31"/>
      <c r="F97" s="28">
        <v>1</v>
      </c>
      <c r="G97" s="31"/>
      <c r="H97" s="28" t="str">
        <f t="shared" si="3"/>
        <v/>
      </c>
    </row>
    <row r="98" spans="1:8" x14ac:dyDescent="0.25">
      <c r="A98" t="s">
        <v>112</v>
      </c>
      <c r="B98" s="28"/>
      <c r="C98" s="31"/>
      <c r="D98" s="28">
        <v>1</v>
      </c>
      <c r="E98" s="31"/>
      <c r="F98" s="28">
        <v>1</v>
      </c>
      <c r="G98" s="31"/>
      <c r="H98" s="28" t="str">
        <f t="shared" si="3"/>
        <v/>
      </c>
    </row>
    <row r="99" spans="1:8" x14ac:dyDescent="0.25">
      <c r="A99" t="s">
        <v>113</v>
      </c>
      <c r="B99" s="28"/>
      <c r="C99" s="31"/>
      <c r="D99" s="28">
        <v>1</v>
      </c>
      <c r="E99" s="31"/>
      <c r="F99" s="28">
        <v>1</v>
      </c>
      <c r="G99" s="31"/>
      <c r="H99" s="28" t="str">
        <f t="shared" si="3"/>
        <v/>
      </c>
    </row>
    <row r="100" spans="1:8" x14ac:dyDescent="0.25">
      <c r="A100" t="s">
        <v>114</v>
      </c>
      <c r="B100" s="28"/>
      <c r="C100" s="31"/>
      <c r="D100" s="28">
        <v>1</v>
      </c>
      <c r="E100" s="31"/>
      <c r="F100" s="28">
        <v>1</v>
      </c>
      <c r="G100" s="31"/>
      <c r="H100" s="28" t="str">
        <f t="shared" si="3"/>
        <v/>
      </c>
    </row>
    <row r="101" spans="1:8" x14ac:dyDescent="0.25">
      <c r="A101" t="s">
        <v>115</v>
      </c>
      <c r="B101" s="28"/>
      <c r="C101" s="31"/>
      <c r="D101" s="28">
        <v>1</v>
      </c>
      <c r="E101" s="31"/>
      <c r="F101" s="28">
        <v>1</v>
      </c>
      <c r="G101" s="31"/>
      <c r="H101" s="28" t="str">
        <f t="shared" si="3"/>
        <v/>
      </c>
    </row>
    <row r="102" spans="1:8" x14ac:dyDescent="0.25">
      <c r="A102" t="s">
        <v>116</v>
      </c>
      <c r="B102" s="28"/>
      <c r="C102" s="31"/>
      <c r="D102" s="28">
        <v>1</v>
      </c>
      <c r="E102" s="31"/>
      <c r="F102" s="28">
        <v>1</v>
      </c>
      <c r="G102" s="31"/>
      <c r="H102" s="28" t="str">
        <f t="shared" si="3"/>
        <v/>
      </c>
    </row>
    <row r="103" spans="1:8" x14ac:dyDescent="0.25">
      <c r="A103" t="s">
        <v>117</v>
      </c>
      <c r="B103" s="28"/>
      <c r="C103" s="31"/>
      <c r="D103" s="28">
        <v>1</v>
      </c>
      <c r="E103" s="31"/>
      <c r="F103" s="28">
        <v>1</v>
      </c>
      <c r="G103" s="31"/>
      <c r="H103" s="28" t="str">
        <f t="shared" si="3"/>
        <v/>
      </c>
    </row>
    <row r="104" spans="1:8" x14ac:dyDescent="0.25">
      <c r="A104" t="s">
        <v>118</v>
      </c>
      <c r="B104" s="28"/>
      <c r="C104" s="31"/>
      <c r="D104" s="28">
        <v>1</v>
      </c>
      <c r="E104" s="31"/>
      <c r="F104" s="28">
        <v>1</v>
      </c>
      <c r="G104" s="31"/>
      <c r="H104" s="28" t="str">
        <f t="shared" si="3"/>
        <v/>
      </c>
    </row>
    <row r="105" spans="1:8" x14ac:dyDescent="0.25">
      <c r="A105" t="s">
        <v>119</v>
      </c>
      <c r="B105" s="28"/>
      <c r="C105" s="31"/>
      <c r="D105" s="28">
        <v>1</v>
      </c>
      <c r="E105" s="31"/>
      <c r="F105" s="28">
        <v>1</v>
      </c>
      <c r="G105" s="31"/>
      <c r="H105" s="28" t="str">
        <f t="shared" si="3"/>
        <v/>
      </c>
    </row>
    <row r="106" spans="1:8" x14ac:dyDescent="0.25">
      <c r="A106" t="s">
        <v>120</v>
      </c>
      <c r="B106" s="28"/>
      <c r="C106" s="31"/>
      <c r="D106" s="28">
        <v>60</v>
      </c>
      <c r="E106" s="31"/>
      <c r="F106" s="28">
        <v>60</v>
      </c>
      <c r="G106" s="31"/>
      <c r="H106" s="28" t="str">
        <f t="shared" si="3"/>
        <v/>
      </c>
    </row>
    <row r="107" spans="1:8" x14ac:dyDescent="0.25">
      <c r="A107" t="s">
        <v>121</v>
      </c>
      <c r="B107" s="28"/>
      <c r="C107" s="31"/>
      <c r="D107" s="28"/>
      <c r="E107" s="31"/>
      <c r="F107" s="28"/>
      <c r="G107" s="31"/>
      <c r="H107" s="28" t="str">
        <f t="shared" si="3"/>
        <v/>
      </c>
    </row>
    <row r="108" spans="1:8" x14ac:dyDescent="0.25">
      <c r="A108" t="s">
        <v>122</v>
      </c>
      <c r="B108" s="28"/>
      <c r="C108" s="31"/>
      <c r="D108" s="28">
        <v>22</v>
      </c>
      <c r="E108" s="31"/>
      <c r="F108" s="28">
        <v>19</v>
      </c>
      <c r="G108" s="31"/>
      <c r="H108" s="28" t="str">
        <f t="shared" si="3"/>
        <v>Changed</v>
      </c>
    </row>
    <row r="109" spans="1:8" x14ac:dyDescent="0.25">
      <c r="A109" t="s">
        <v>123</v>
      </c>
      <c r="B109" s="28"/>
      <c r="C109" s="31"/>
      <c r="D109" s="28">
        <v>250</v>
      </c>
      <c r="E109" s="31"/>
      <c r="F109" s="28">
        <v>250</v>
      </c>
      <c r="G109" s="31"/>
      <c r="H109" s="28" t="str">
        <f t="shared" si="3"/>
        <v/>
      </c>
    </row>
    <row r="110" spans="1:8" x14ac:dyDescent="0.25">
      <c r="A110" t="s">
        <v>124</v>
      </c>
      <c r="B110" s="28"/>
      <c r="C110" s="31"/>
      <c r="D110" s="28">
        <v>7</v>
      </c>
      <c r="E110" s="31"/>
      <c r="F110" s="28">
        <v>9</v>
      </c>
      <c r="G110" s="31"/>
      <c r="H110" s="28" t="str">
        <f t="shared" si="3"/>
        <v>Changed</v>
      </c>
    </row>
    <row r="111" spans="1:8" x14ac:dyDescent="0.25">
      <c r="A111" t="s">
        <v>125</v>
      </c>
      <c r="B111" s="28"/>
      <c r="C111" s="31"/>
      <c r="D111" s="28">
        <v>73</v>
      </c>
      <c r="E111" s="31"/>
      <c r="F111" s="28">
        <v>60</v>
      </c>
      <c r="G111" s="31"/>
      <c r="H111" s="28" t="str">
        <f t="shared" si="3"/>
        <v>Changed</v>
      </c>
    </row>
    <row r="112" spans="1:8" x14ac:dyDescent="0.25">
      <c r="A112" t="s">
        <v>126</v>
      </c>
      <c r="B112" s="28"/>
      <c r="C112" s="31"/>
      <c r="D112" s="28">
        <v>18</v>
      </c>
      <c r="E112" s="31"/>
      <c r="F112" s="28">
        <v>17</v>
      </c>
      <c r="G112" s="31"/>
      <c r="H112" s="28" t="str">
        <f t="shared" si="3"/>
        <v>Changed</v>
      </c>
    </row>
    <row r="113" spans="1:8" x14ac:dyDescent="0.25">
      <c r="A113" t="s">
        <v>127</v>
      </c>
      <c r="B113" s="28"/>
      <c r="C113" s="31"/>
      <c r="D113" s="28">
        <v>25</v>
      </c>
      <c r="E113" s="31"/>
      <c r="F113" s="28">
        <v>35</v>
      </c>
      <c r="G113" s="31"/>
      <c r="H113" s="28" t="str">
        <f t="shared" si="3"/>
        <v>Changed</v>
      </c>
    </row>
    <row r="114" spans="1:8" x14ac:dyDescent="0.25">
      <c r="A114" t="s">
        <v>128</v>
      </c>
      <c r="B114" s="28"/>
      <c r="C114" s="31"/>
      <c r="D114" s="28">
        <v>160</v>
      </c>
      <c r="E114" s="31"/>
      <c r="F114" s="28">
        <v>160</v>
      </c>
      <c r="G114" s="31"/>
      <c r="H114" s="28" t="str">
        <f t="shared" si="3"/>
        <v/>
      </c>
    </row>
    <row r="115" spans="1:8" x14ac:dyDescent="0.25">
      <c r="A115" t="s">
        <v>129</v>
      </c>
      <c r="B115" s="28"/>
      <c r="C115" s="31"/>
      <c r="D115" s="28">
        <v>300</v>
      </c>
      <c r="E115" s="31"/>
      <c r="F115" s="28">
        <v>300</v>
      </c>
      <c r="G115" s="31"/>
      <c r="H115" s="28" t="str">
        <f t="shared" si="3"/>
        <v/>
      </c>
    </row>
    <row r="116" spans="1:8" x14ac:dyDescent="0.25">
      <c r="A116" t="s">
        <v>130</v>
      </c>
      <c r="B116" s="28"/>
      <c r="C116" s="31"/>
      <c r="D116" s="28">
        <v>22</v>
      </c>
      <c r="E116" s="31"/>
      <c r="F116" s="28">
        <v>21</v>
      </c>
      <c r="G116" s="31"/>
      <c r="H116" s="28" t="str">
        <f t="shared" si="3"/>
        <v>Changed</v>
      </c>
    </row>
    <row r="117" spans="1:8" x14ac:dyDescent="0.25">
      <c r="A117" t="s">
        <v>131</v>
      </c>
      <c r="B117" s="28"/>
      <c r="C117" s="31"/>
      <c r="D117" s="28">
        <v>15</v>
      </c>
      <c r="E117" s="31"/>
      <c r="F117" s="28">
        <v>15</v>
      </c>
      <c r="G117" s="31"/>
      <c r="H117" s="28" t="str">
        <f t="shared" si="3"/>
        <v/>
      </c>
    </row>
    <row r="118" spans="1:8" x14ac:dyDescent="0.25">
      <c r="A118" t="s">
        <v>132</v>
      </c>
      <c r="B118" s="28"/>
      <c r="C118" s="31"/>
      <c r="D118" s="28">
        <v>6</v>
      </c>
      <c r="E118" s="31"/>
      <c r="F118" s="28">
        <v>20</v>
      </c>
      <c r="G118" s="31"/>
      <c r="H118" s="28" t="str">
        <f t="shared" si="3"/>
        <v>Changed</v>
      </c>
    </row>
    <row r="119" spans="1:8" x14ac:dyDescent="0.25">
      <c r="A119" t="s">
        <v>133</v>
      </c>
      <c r="B119" s="28"/>
      <c r="C119" s="31"/>
      <c r="D119" s="28">
        <v>20</v>
      </c>
      <c r="E119" s="31"/>
      <c r="F119" s="28">
        <v>16</v>
      </c>
      <c r="G119" s="31"/>
      <c r="H119" s="28" t="str">
        <f t="shared" si="3"/>
        <v>Changed</v>
      </c>
    </row>
    <row r="120" spans="1:8" x14ac:dyDescent="0.25">
      <c r="A120" t="s">
        <v>134</v>
      </c>
      <c r="B120" s="28"/>
      <c r="C120" s="31"/>
      <c r="D120" s="28">
        <v>50</v>
      </c>
      <c r="E120" s="31"/>
      <c r="F120" s="28">
        <v>45</v>
      </c>
      <c r="G120" s="31"/>
      <c r="H120" s="28" t="str">
        <f t="shared" si="3"/>
        <v>Changed</v>
      </c>
    </row>
    <row r="121" spans="1:8" x14ac:dyDescent="0.25">
      <c r="A121" t="s">
        <v>135</v>
      </c>
      <c r="B121" s="28"/>
      <c r="C121" s="31"/>
      <c r="D121" s="28">
        <v>45</v>
      </c>
      <c r="E121" s="31"/>
      <c r="F121" s="28">
        <v>45</v>
      </c>
      <c r="G121" s="31"/>
      <c r="H121" s="28" t="str">
        <f t="shared" si="3"/>
        <v/>
      </c>
    </row>
    <row r="122" spans="1:8" x14ac:dyDescent="0.25">
      <c r="A122" t="s">
        <v>136</v>
      </c>
      <c r="B122" s="28"/>
      <c r="C122" s="31"/>
      <c r="D122" s="28">
        <v>45</v>
      </c>
      <c r="E122" s="31"/>
      <c r="F122" s="28">
        <v>45</v>
      </c>
      <c r="G122" s="31"/>
      <c r="H122" s="28" t="str">
        <f t="shared" si="3"/>
        <v/>
      </c>
    </row>
    <row r="123" spans="1:8" x14ac:dyDescent="0.25">
      <c r="A123" t="s">
        <v>137</v>
      </c>
      <c r="B123" s="28"/>
      <c r="C123" s="31"/>
      <c r="D123" s="28">
        <v>45</v>
      </c>
      <c r="E123" s="31"/>
      <c r="F123" s="28">
        <v>45</v>
      </c>
      <c r="G123" s="31"/>
      <c r="H123" s="28" t="str">
        <f t="shared" si="3"/>
        <v/>
      </c>
    </row>
    <row r="124" spans="1:8" x14ac:dyDescent="0.25">
      <c r="A124" t="s">
        <v>138</v>
      </c>
      <c r="B124" s="28"/>
      <c r="C124" s="31"/>
      <c r="D124" s="28">
        <v>45</v>
      </c>
      <c r="E124" s="31"/>
      <c r="F124" s="28">
        <v>45</v>
      </c>
      <c r="G124" s="31"/>
      <c r="H124" s="28" t="str">
        <f t="shared" si="3"/>
        <v/>
      </c>
    </row>
    <row r="125" spans="1:8" x14ac:dyDescent="0.25">
      <c r="A125" t="s">
        <v>139</v>
      </c>
      <c r="B125" s="28"/>
      <c r="C125" s="31"/>
      <c r="D125" s="28">
        <v>45</v>
      </c>
      <c r="E125" s="31"/>
      <c r="F125" s="28">
        <v>45</v>
      </c>
      <c r="G125" s="31"/>
      <c r="H125" s="28" t="str">
        <f t="shared" si="3"/>
        <v/>
      </c>
    </row>
    <row r="126" spans="1:8" x14ac:dyDescent="0.25">
      <c r="A126" t="s">
        <v>140</v>
      </c>
      <c r="B126" s="28"/>
      <c r="C126" s="31"/>
      <c r="D126" s="28">
        <v>600</v>
      </c>
      <c r="E126" s="31"/>
      <c r="F126" s="28">
        <v>600</v>
      </c>
      <c r="G126" s="31"/>
      <c r="H126" s="28" t="str">
        <f t="shared" si="3"/>
        <v/>
      </c>
    </row>
    <row r="127" spans="1:8" x14ac:dyDescent="0.25">
      <c r="A127" t="s">
        <v>141</v>
      </c>
      <c r="B127" s="28"/>
      <c r="C127" s="31"/>
      <c r="D127" s="28">
        <v>50</v>
      </c>
      <c r="E127" s="31"/>
      <c r="F127" s="28">
        <v>40</v>
      </c>
      <c r="G127" s="31"/>
      <c r="H127" s="28" t="str">
        <f t="shared" si="3"/>
        <v>Changed</v>
      </c>
    </row>
    <row r="128" spans="1:8" x14ac:dyDescent="0.25">
      <c r="A128" t="s">
        <v>142</v>
      </c>
      <c r="B128" s="28"/>
      <c r="C128" s="31"/>
      <c r="D128" s="28">
        <v>60</v>
      </c>
      <c r="E128" s="31"/>
      <c r="F128" s="28">
        <v>60</v>
      </c>
      <c r="G128" s="31"/>
      <c r="H128" s="28" t="str">
        <f t="shared" si="3"/>
        <v/>
      </c>
    </row>
    <row r="129" spans="1:8" x14ac:dyDescent="0.25">
      <c r="A129" t="s">
        <v>143</v>
      </c>
      <c r="B129" s="28"/>
      <c r="C129" s="31"/>
      <c r="D129" s="28">
        <v>30</v>
      </c>
      <c r="E129" s="31"/>
      <c r="F129" s="28">
        <v>25</v>
      </c>
      <c r="G129" s="31"/>
      <c r="H129" s="28" t="str">
        <f t="shared" si="3"/>
        <v>Changed</v>
      </c>
    </row>
    <row r="130" spans="1:8" x14ac:dyDescent="0.25">
      <c r="A130" t="s">
        <v>144</v>
      </c>
      <c r="B130" s="28"/>
      <c r="C130" s="31"/>
      <c r="D130" s="28">
        <v>10</v>
      </c>
      <c r="E130" s="31"/>
      <c r="F130" s="28">
        <v>8</v>
      </c>
      <c r="G130" s="31"/>
      <c r="H130" s="28" t="str">
        <f t="shared" si="3"/>
        <v>Changed</v>
      </c>
    </row>
    <row r="131" spans="1:8" x14ac:dyDescent="0.25">
      <c r="A131" t="s">
        <v>145</v>
      </c>
      <c r="B131" s="28"/>
      <c r="C131" s="31"/>
      <c r="D131" s="28">
        <v>70</v>
      </c>
      <c r="E131" s="31"/>
      <c r="F131" s="28">
        <v>50</v>
      </c>
      <c r="G131" s="31"/>
      <c r="H131" s="28" t="str">
        <f t="shared" ref="H131:H162" si="6">IF(D131=F131,"","Changed")</f>
        <v>Changed</v>
      </c>
    </row>
    <row r="132" spans="1:8" x14ac:dyDescent="0.25">
      <c r="A132" t="s">
        <v>146</v>
      </c>
      <c r="B132" s="28"/>
      <c r="C132" s="31"/>
      <c r="D132" s="28">
        <v>85</v>
      </c>
      <c r="E132" s="31"/>
      <c r="F132" s="28">
        <v>65</v>
      </c>
      <c r="G132" s="31"/>
      <c r="H132" s="28" t="str">
        <f t="shared" si="6"/>
        <v>Changed</v>
      </c>
    </row>
    <row r="133" spans="1:8" x14ac:dyDescent="0.25">
      <c r="A133" t="s">
        <v>147</v>
      </c>
      <c r="B133" s="28"/>
      <c r="C133" s="31"/>
      <c r="D133" s="28">
        <v>1</v>
      </c>
      <c r="E133" s="31"/>
      <c r="F133" s="28">
        <v>1</v>
      </c>
      <c r="G133" s="31"/>
      <c r="H133" s="28" t="str">
        <f t="shared" si="6"/>
        <v/>
      </c>
    </row>
    <row r="134" spans="1:8" ht="15" customHeight="1" x14ac:dyDescent="0.25">
      <c r="A134" s="2" t="s">
        <v>148</v>
      </c>
      <c r="B134" s="28"/>
      <c r="C134" s="31"/>
      <c r="D134" s="28">
        <v>45</v>
      </c>
      <c r="E134" s="31"/>
      <c r="F134" s="28">
        <v>45</v>
      </c>
      <c r="G134" s="31"/>
      <c r="H134" s="28" t="str">
        <f t="shared" si="6"/>
        <v/>
      </c>
    </row>
    <row r="135" spans="1:8" x14ac:dyDescent="0.25">
      <c r="A135" s="6" t="s">
        <v>149</v>
      </c>
      <c r="B135" s="28"/>
      <c r="C135" s="31"/>
      <c r="D135" s="28">
        <v>280</v>
      </c>
      <c r="E135" s="31"/>
      <c r="F135" s="28">
        <v>280</v>
      </c>
      <c r="G135" s="31"/>
      <c r="H135" s="28" t="str">
        <f t="shared" si="6"/>
        <v/>
      </c>
    </row>
    <row r="136" spans="1:8" ht="15" customHeight="1" x14ac:dyDescent="0.25">
      <c r="A136" s="5" t="s">
        <v>150</v>
      </c>
      <c r="B136" s="28"/>
      <c r="C136" s="31"/>
      <c r="D136" s="28">
        <v>40</v>
      </c>
      <c r="E136" s="31"/>
      <c r="F136" s="28">
        <v>40</v>
      </c>
      <c r="G136" s="31"/>
      <c r="H136" s="28" t="str">
        <f t="shared" si="6"/>
        <v/>
      </c>
    </row>
    <row r="137" spans="1:8" x14ac:dyDescent="0.25">
      <c r="A137" s="6" t="s">
        <v>151</v>
      </c>
      <c r="B137" s="28"/>
      <c r="C137" s="31"/>
      <c r="D137" s="28">
        <v>40</v>
      </c>
      <c r="E137" s="31"/>
      <c r="F137" s="28">
        <v>40</v>
      </c>
      <c r="G137" s="31"/>
      <c r="H137" s="28" t="str">
        <f t="shared" si="6"/>
        <v/>
      </c>
    </row>
    <row r="138" spans="1:8" ht="15" customHeight="1" x14ac:dyDescent="0.25">
      <c r="A138" s="4" t="s">
        <v>152</v>
      </c>
      <c r="B138" s="28"/>
      <c r="C138" s="31"/>
      <c r="D138" s="28">
        <v>30</v>
      </c>
      <c r="E138" s="31"/>
      <c r="F138" s="28">
        <v>45</v>
      </c>
      <c r="G138" s="31"/>
      <c r="H138" s="28" t="str">
        <f t="shared" si="6"/>
        <v>Changed</v>
      </c>
    </row>
    <row r="139" spans="1:8" x14ac:dyDescent="0.25">
      <c r="A139" t="s">
        <v>153</v>
      </c>
      <c r="B139" s="28"/>
      <c r="C139" s="31"/>
      <c r="D139" s="28">
        <v>1</v>
      </c>
      <c r="E139" s="31"/>
      <c r="F139" s="28">
        <v>1</v>
      </c>
      <c r="G139" s="31"/>
      <c r="H139" s="28" t="str">
        <f t="shared" si="6"/>
        <v/>
      </c>
    </row>
    <row r="140" spans="1:8" x14ac:dyDescent="0.25">
      <c r="A140" s="6" t="s">
        <v>154</v>
      </c>
      <c r="B140" s="28"/>
      <c r="C140" s="31"/>
      <c r="D140" s="28">
        <v>165</v>
      </c>
      <c r="E140" s="31"/>
      <c r="F140" s="28">
        <v>165</v>
      </c>
      <c r="G140" s="31"/>
      <c r="H140" s="28" t="str">
        <f t="shared" si="6"/>
        <v/>
      </c>
    </row>
    <row r="141" spans="1:8" ht="15" customHeight="1" x14ac:dyDescent="0.25">
      <c r="A141" s="2" t="s">
        <v>155</v>
      </c>
      <c r="B141" s="28"/>
      <c r="C141" s="31"/>
      <c r="D141" s="28">
        <v>45</v>
      </c>
      <c r="E141" s="31"/>
      <c r="F141" s="28">
        <v>45</v>
      </c>
      <c r="G141" s="31"/>
      <c r="H141" s="28" t="str">
        <f t="shared" si="6"/>
        <v/>
      </c>
    </row>
    <row r="142" spans="1:8" x14ac:dyDescent="0.25">
      <c r="A142" t="s">
        <v>156</v>
      </c>
      <c r="B142" s="28"/>
      <c r="C142" s="31"/>
      <c r="D142" s="28">
        <v>45</v>
      </c>
      <c r="E142" s="31"/>
      <c r="F142" s="28">
        <v>25</v>
      </c>
      <c r="G142" s="31"/>
      <c r="H142" s="28" t="str">
        <f t="shared" si="6"/>
        <v>Changed</v>
      </c>
    </row>
    <row r="143" spans="1:8" ht="15" customHeight="1" x14ac:dyDescent="0.25">
      <c r="A143" s="2" t="s">
        <v>157</v>
      </c>
      <c r="B143" s="28"/>
      <c r="C143" s="31"/>
      <c r="D143" s="28">
        <v>50</v>
      </c>
      <c r="E143" s="31"/>
      <c r="F143" s="28">
        <v>50</v>
      </c>
      <c r="G143" s="31"/>
      <c r="H143" s="28" t="str">
        <f t="shared" si="6"/>
        <v/>
      </c>
    </row>
    <row r="144" spans="1:8" ht="15" customHeight="1" x14ac:dyDescent="0.25">
      <c r="A144" s="5" t="s">
        <v>158</v>
      </c>
      <c r="B144" s="28"/>
      <c r="C144" s="31"/>
      <c r="D144" s="28">
        <v>35</v>
      </c>
      <c r="E144" s="31"/>
      <c r="F144" s="28">
        <v>35</v>
      </c>
      <c r="G144" s="31"/>
      <c r="H144" s="28" t="str">
        <f t="shared" si="6"/>
        <v/>
      </c>
    </row>
    <row r="145" spans="1:8" ht="15" customHeight="1" x14ac:dyDescent="0.25">
      <c r="A145" s="5" t="s">
        <v>159</v>
      </c>
      <c r="B145" s="28"/>
      <c r="C145" s="31"/>
      <c r="D145" s="28">
        <v>35</v>
      </c>
      <c r="E145" s="31"/>
      <c r="F145" s="28">
        <v>35</v>
      </c>
      <c r="G145" s="31"/>
      <c r="H145" s="28" t="str">
        <f t="shared" si="6"/>
        <v/>
      </c>
    </row>
    <row r="146" spans="1:8" ht="15" customHeight="1" x14ac:dyDescent="0.25">
      <c r="A146" s="4" t="s">
        <v>160</v>
      </c>
      <c r="B146" s="28"/>
      <c r="C146" s="31"/>
      <c r="D146" s="28">
        <v>45</v>
      </c>
      <c r="E146" s="31"/>
      <c r="F146" s="28">
        <v>45</v>
      </c>
      <c r="G146" s="31"/>
      <c r="H146" s="28" t="str">
        <f t="shared" si="6"/>
        <v/>
      </c>
    </row>
    <row r="147" spans="1:8" ht="15" customHeight="1" x14ac:dyDescent="0.25">
      <c r="A147" s="4" t="s">
        <v>161</v>
      </c>
      <c r="B147" s="28"/>
      <c r="C147" s="31"/>
      <c r="D147" s="28">
        <v>45</v>
      </c>
      <c r="E147" s="31"/>
      <c r="F147" s="28">
        <v>45</v>
      </c>
      <c r="G147" s="31"/>
      <c r="H147" s="28" t="str">
        <f t="shared" si="6"/>
        <v/>
      </c>
    </row>
    <row r="148" spans="1:8" ht="15" customHeight="1" x14ac:dyDescent="0.25">
      <c r="A148" s="4" t="s">
        <v>162</v>
      </c>
      <c r="B148" s="28"/>
      <c r="C148" s="31"/>
      <c r="D148" s="28">
        <v>45</v>
      </c>
      <c r="E148" s="31"/>
      <c r="F148" s="28">
        <v>45</v>
      </c>
      <c r="G148" s="31"/>
      <c r="H148" s="28" t="str">
        <f t="shared" si="6"/>
        <v/>
      </c>
    </row>
    <row r="149" spans="1:8" x14ac:dyDescent="0.25">
      <c r="A149" s="6" t="s">
        <v>163</v>
      </c>
      <c r="B149" s="28"/>
      <c r="C149" s="31"/>
      <c r="D149" s="28">
        <v>1</v>
      </c>
      <c r="E149" s="31"/>
      <c r="F149" s="28">
        <v>1</v>
      </c>
      <c r="G149" s="31"/>
      <c r="H149" s="28" t="str">
        <f t="shared" si="6"/>
        <v/>
      </c>
    </row>
    <row r="150" spans="1:8" x14ac:dyDescent="0.25">
      <c r="A150" t="s">
        <v>164</v>
      </c>
      <c r="B150" s="28"/>
      <c r="C150" s="31"/>
      <c r="D150" s="28">
        <v>1</v>
      </c>
      <c r="E150" s="31"/>
      <c r="F150" s="28">
        <v>1</v>
      </c>
      <c r="G150" s="31"/>
      <c r="H150" s="28" t="str">
        <f t="shared" si="6"/>
        <v/>
      </c>
    </row>
    <row r="151" spans="1:8" x14ac:dyDescent="0.25">
      <c r="A151" t="s">
        <v>165</v>
      </c>
      <c r="B151" s="28"/>
      <c r="C151" s="31"/>
      <c r="D151" s="28">
        <v>1</v>
      </c>
      <c r="E151" s="31"/>
      <c r="F151" s="28">
        <v>1</v>
      </c>
      <c r="G151" s="31"/>
      <c r="H151" s="28" t="str">
        <f t="shared" si="6"/>
        <v/>
      </c>
    </row>
    <row r="152" spans="1:8" x14ac:dyDescent="0.25">
      <c r="A152" t="s">
        <v>166</v>
      </c>
      <c r="B152" s="28"/>
      <c r="C152" s="31"/>
      <c r="D152" s="28">
        <v>25</v>
      </c>
      <c r="E152" s="31"/>
      <c r="F152" s="28">
        <v>25</v>
      </c>
      <c r="G152" s="31"/>
      <c r="H152" s="28" t="str">
        <f t="shared" si="6"/>
        <v/>
      </c>
    </row>
    <row r="153" spans="1:8" x14ac:dyDescent="0.25">
      <c r="A153" t="s">
        <v>167</v>
      </c>
      <c r="B153" s="28"/>
      <c r="C153" s="31"/>
      <c r="D153" s="28">
        <v>1</v>
      </c>
      <c r="E153" s="31"/>
      <c r="F153" s="28">
        <v>1</v>
      </c>
      <c r="G153" s="31"/>
      <c r="H153" s="28" t="str">
        <f t="shared" si="6"/>
        <v/>
      </c>
    </row>
    <row r="154" spans="1:8" x14ac:dyDescent="0.25">
      <c r="A154" t="s">
        <v>168</v>
      </c>
      <c r="B154" s="28"/>
      <c r="C154" s="31"/>
      <c r="D154" s="28">
        <v>10</v>
      </c>
      <c r="E154" s="31"/>
      <c r="F154" s="28">
        <v>15</v>
      </c>
      <c r="G154" s="31"/>
      <c r="H154" s="28" t="str">
        <f t="shared" si="6"/>
        <v>Changed</v>
      </c>
    </row>
    <row r="155" spans="1:8" x14ac:dyDescent="0.25">
      <c r="A155" t="s">
        <v>169</v>
      </c>
      <c r="B155" s="28"/>
      <c r="C155" s="31"/>
      <c r="D155" s="28">
        <v>20</v>
      </c>
      <c r="E155" s="31"/>
      <c r="F155" s="28">
        <v>25</v>
      </c>
      <c r="G155" s="31"/>
      <c r="H155" s="28" t="str">
        <f t="shared" si="6"/>
        <v>Changed</v>
      </c>
    </row>
    <row r="156" spans="1:8" x14ac:dyDescent="0.25">
      <c r="A156" t="s">
        <v>170</v>
      </c>
      <c r="B156" s="28"/>
      <c r="C156" s="31"/>
      <c r="D156" s="28">
        <v>15</v>
      </c>
      <c r="E156" s="31"/>
      <c r="F156" s="28">
        <v>20</v>
      </c>
      <c r="G156" s="31"/>
      <c r="H156" s="28" t="str">
        <f t="shared" si="6"/>
        <v>Changed</v>
      </c>
    </row>
    <row r="157" spans="1:8" x14ac:dyDescent="0.25">
      <c r="A157" t="s">
        <v>171</v>
      </c>
      <c r="B157" s="28"/>
      <c r="C157" s="31"/>
      <c r="D157" s="28">
        <v>30</v>
      </c>
      <c r="E157" s="31"/>
      <c r="F157" s="28">
        <v>30</v>
      </c>
      <c r="G157" s="31"/>
      <c r="H157" s="28" t="str">
        <f t="shared" si="6"/>
        <v/>
      </c>
    </row>
    <row r="158" spans="1:8" x14ac:dyDescent="0.25">
      <c r="A158" t="s">
        <v>172</v>
      </c>
      <c r="B158" s="28"/>
      <c r="C158" s="31"/>
      <c r="D158" s="28">
        <v>40</v>
      </c>
      <c r="E158" s="31"/>
      <c r="F158" s="28">
        <v>40</v>
      </c>
      <c r="G158" s="31"/>
      <c r="H158" s="28" t="str">
        <f t="shared" si="6"/>
        <v/>
      </c>
    </row>
    <row r="159" spans="1:8" ht="15" customHeight="1" x14ac:dyDescent="0.25">
      <c r="A159" s="5" t="s">
        <v>173</v>
      </c>
      <c r="B159" s="28"/>
      <c r="C159" s="31"/>
      <c r="D159" s="28">
        <v>20</v>
      </c>
      <c r="E159" s="31"/>
      <c r="F159" s="28">
        <v>20</v>
      </c>
      <c r="G159" s="31"/>
      <c r="H159" s="28" t="str">
        <f t="shared" si="6"/>
        <v/>
      </c>
    </row>
    <row r="160" spans="1:8" x14ac:dyDescent="0.25">
      <c r="A160" s="6" t="s">
        <v>174</v>
      </c>
      <c r="B160" s="28"/>
      <c r="C160" s="31"/>
      <c r="D160" s="28">
        <v>85</v>
      </c>
      <c r="E160" s="31"/>
      <c r="F160" s="28">
        <v>85</v>
      </c>
      <c r="G160" s="31"/>
      <c r="H160" s="28" t="str">
        <f t="shared" si="6"/>
        <v/>
      </c>
    </row>
    <row r="161" spans="1:8" x14ac:dyDescent="0.25">
      <c r="A161" t="s">
        <v>175</v>
      </c>
      <c r="B161" s="28"/>
      <c r="C161" s="31"/>
      <c r="D161" s="28">
        <v>20</v>
      </c>
      <c r="E161" s="31"/>
      <c r="F161" s="28">
        <v>20</v>
      </c>
      <c r="G161" s="31"/>
      <c r="H161" s="28" t="str">
        <f t="shared" si="6"/>
        <v/>
      </c>
    </row>
    <row r="162" spans="1:8" x14ac:dyDescent="0.25">
      <c r="A162" t="s">
        <v>176</v>
      </c>
      <c r="B162" s="28"/>
      <c r="C162" s="31"/>
      <c r="D162" s="28">
        <v>20</v>
      </c>
      <c r="E162" s="31"/>
      <c r="F162" s="28">
        <v>20</v>
      </c>
      <c r="G162" s="31"/>
      <c r="H162" s="28" t="str">
        <f t="shared" si="6"/>
        <v/>
      </c>
    </row>
    <row r="163" spans="1:8" x14ac:dyDescent="0.25">
      <c r="B163" s="28"/>
      <c r="C163" s="31"/>
      <c r="D163" s="28"/>
      <c r="E163" s="31"/>
      <c r="F163" s="28"/>
      <c r="G163" s="31"/>
      <c r="H163" s="28"/>
    </row>
    <row r="164" spans="1:8" x14ac:dyDescent="0.25">
      <c r="B164" s="28"/>
      <c r="C164" s="31"/>
      <c r="D164" s="28"/>
      <c r="E164" s="31"/>
      <c r="F164" s="28"/>
      <c r="G164" s="31"/>
      <c r="H164" s="28"/>
    </row>
    <row r="165" spans="1:8" x14ac:dyDescent="0.25">
      <c r="B165" s="28"/>
      <c r="C165" s="31"/>
      <c r="D165" s="28"/>
      <c r="E165" s="31"/>
      <c r="F165" s="28"/>
      <c r="G165" s="31"/>
      <c r="H165" s="28"/>
    </row>
    <row r="166" spans="1:8" x14ac:dyDescent="0.25">
      <c r="B166" s="28"/>
      <c r="C166" s="31"/>
      <c r="D166" s="28"/>
      <c r="E166" s="31"/>
      <c r="F166" s="28"/>
      <c r="G166" s="31"/>
      <c r="H166" s="28"/>
    </row>
    <row r="167" spans="1:8" x14ac:dyDescent="0.25">
      <c r="B167" s="28"/>
      <c r="C167" s="31"/>
      <c r="D167" s="28"/>
      <c r="E167" s="31"/>
      <c r="F167" s="28"/>
      <c r="G167" s="31"/>
      <c r="H167" s="28"/>
    </row>
    <row r="168" spans="1:8" x14ac:dyDescent="0.25">
      <c r="B168" s="28"/>
      <c r="C168" s="31"/>
      <c r="D168" s="28"/>
      <c r="E168" s="31"/>
      <c r="F168" s="28"/>
      <c r="G168" s="31"/>
      <c r="H168" s="28"/>
    </row>
    <row r="169" spans="1:8" x14ac:dyDescent="0.25">
      <c r="B169" s="28"/>
      <c r="C169" s="31"/>
      <c r="D169" s="28"/>
      <c r="E169" s="31"/>
      <c r="F169" s="28"/>
      <c r="G169" s="31"/>
      <c r="H169" s="28"/>
    </row>
    <row r="170" spans="1:8" x14ac:dyDescent="0.25">
      <c r="B170" s="28"/>
      <c r="C170" s="31"/>
      <c r="D170" s="28"/>
      <c r="E170" s="31"/>
      <c r="F170" s="28"/>
      <c r="G170" s="31"/>
      <c r="H170" s="28"/>
    </row>
    <row r="171" spans="1:8" x14ac:dyDescent="0.25">
      <c r="B171" s="28"/>
      <c r="C171" s="31"/>
      <c r="D171" s="28"/>
      <c r="E171" s="31"/>
      <c r="F171" s="28"/>
      <c r="G171" s="31"/>
      <c r="H171" s="28"/>
    </row>
    <row r="172" spans="1:8" x14ac:dyDescent="0.25">
      <c r="B172" s="28"/>
      <c r="C172" s="31"/>
      <c r="D172" s="28"/>
      <c r="E172" s="31"/>
      <c r="F172" s="28"/>
      <c r="G172" s="31"/>
      <c r="H172" s="28"/>
    </row>
    <row r="173" spans="1:8" x14ac:dyDescent="0.25">
      <c r="B173" s="28"/>
      <c r="C173" s="31"/>
      <c r="D173" s="28"/>
      <c r="E173" s="31"/>
      <c r="F173" s="28"/>
      <c r="G173" s="31"/>
      <c r="H173" s="28"/>
    </row>
    <row r="174" spans="1:8" x14ac:dyDescent="0.25">
      <c r="B174" s="28"/>
      <c r="C174" s="31"/>
      <c r="D174" s="28"/>
      <c r="E174" s="31"/>
      <c r="F174" s="28"/>
      <c r="G174" s="31"/>
      <c r="H174" s="28"/>
    </row>
    <row r="175" spans="1:8" x14ac:dyDescent="0.25">
      <c r="B175" s="28"/>
      <c r="C175" s="31"/>
      <c r="D175" s="28"/>
      <c r="E175" s="31"/>
      <c r="F175" s="28"/>
      <c r="G175" s="31"/>
      <c r="H175" s="28"/>
    </row>
    <row r="176" spans="1:8" x14ac:dyDescent="0.25">
      <c r="B176" s="28"/>
      <c r="C176" s="31"/>
      <c r="D176" s="28"/>
      <c r="E176" s="31"/>
      <c r="F176" s="28"/>
      <c r="G176" s="31"/>
      <c r="H176" s="28"/>
    </row>
    <row r="177" spans="2:8" x14ac:dyDescent="0.25">
      <c r="B177" s="28"/>
      <c r="C177" s="31"/>
      <c r="D177" s="28"/>
      <c r="E177" s="31"/>
      <c r="F177" s="28"/>
      <c r="G177" s="31"/>
      <c r="H177" s="28"/>
    </row>
    <row r="178" spans="2:8" x14ac:dyDescent="0.25">
      <c r="B178" s="28"/>
      <c r="C178" s="31"/>
      <c r="D178" s="28"/>
      <c r="E178" s="31"/>
      <c r="F178" s="28"/>
      <c r="G178" s="31"/>
      <c r="H178" s="28"/>
    </row>
    <row r="179" spans="2:8" x14ac:dyDescent="0.25">
      <c r="B179" s="28"/>
      <c r="C179" s="31"/>
      <c r="D179" s="28"/>
      <c r="E179" s="31"/>
      <c r="F179" s="28"/>
      <c r="G179" s="31"/>
      <c r="H179" s="28"/>
    </row>
    <row r="180" spans="2:8" x14ac:dyDescent="0.25">
      <c r="B180" s="28"/>
      <c r="C180" s="31"/>
      <c r="D180" s="28"/>
      <c r="E180" s="31"/>
      <c r="F180" s="28"/>
      <c r="G180" s="31"/>
      <c r="H180" s="28"/>
    </row>
    <row r="181" spans="2:8" x14ac:dyDescent="0.25">
      <c r="B181" s="28"/>
      <c r="C181" s="31"/>
      <c r="D181" s="28"/>
      <c r="E181" s="31"/>
      <c r="F181" s="28"/>
      <c r="G181" s="31"/>
      <c r="H181" s="28"/>
    </row>
    <row r="182" spans="2:8" x14ac:dyDescent="0.25">
      <c r="B182" s="28"/>
      <c r="C182" s="31"/>
      <c r="D182" s="28"/>
      <c r="E182" s="31"/>
      <c r="F182" s="28"/>
      <c r="G182" s="31"/>
      <c r="H182" s="28"/>
    </row>
    <row r="183" spans="2:8" x14ac:dyDescent="0.25">
      <c r="B183" s="28"/>
      <c r="C183" s="31"/>
      <c r="D183" s="28"/>
      <c r="E183" s="31"/>
      <c r="F183" s="28"/>
      <c r="G183" s="31"/>
      <c r="H183" s="28"/>
    </row>
    <row r="184" spans="2:8" x14ac:dyDescent="0.25">
      <c r="B184" s="28"/>
      <c r="C184" s="31"/>
      <c r="D184" s="28"/>
      <c r="E184" s="31"/>
      <c r="F184" s="28"/>
      <c r="G184" s="31"/>
      <c r="H184" s="28"/>
    </row>
    <row r="185" spans="2:8" x14ac:dyDescent="0.25">
      <c r="B185" s="28"/>
      <c r="C185" s="31"/>
      <c r="D185" s="28"/>
      <c r="E185" s="31"/>
      <c r="F185" s="28"/>
      <c r="G185" s="31"/>
      <c r="H185" s="28"/>
    </row>
    <row r="186" spans="2:8" x14ac:dyDescent="0.25">
      <c r="B186" s="28"/>
      <c r="C186" s="31"/>
      <c r="D186" s="28"/>
      <c r="E186" s="31"/>
      <c r="F186" s="28"/>
      <c r="G186" s="31"/>
      <c r="H186" s="28"/>
    </row>
    <row r="187" spans="2:8" x14ac:dyDescent="0.25">
      <c r="B187" s="28"/>
      <c r="C187" s="31"/>
      <c r="D187" s="28"/>
      <c r="E187" s="31"/>
      <c r="F187" s="28"/>
      <c r="G187" s="31"/>
      <c r="H187" s="28"/>
    </row>
    <row r="188" spans="2:8" x14ac:dyDescent="0.25">
      <c r="B188" s="28"/>
      <c r="C188" s="31"/>
      <c r="D188" s="28"/>
      <c r="E188" s="31"/>
      <c r="F188" s="28"/>
      <c r="G188" s="31"/>
      <c r="H188" s="28"/>
    </row>
    <row r="189" spans="2:8" x14ac:dyDescent="0.25">
      <c r="B189" s="28"/>
      <c r="C189" s="31"/>
      <c r="D189" s="28"/>
      <c r="E189" s="31"/>
      <c r="F189" s="28"/>
      <c r="G189" s="31"/>
      <c r="H189" s="28"/>
    </row>
    <row r="190" spans="2:8" x14ac:dyDescent="0.25">
      <c r="B190" s="28"/>
      <c r="C190" s="31"/>
      <c r="D190" s="28"/>
      <c r="E190" s="31"/>
      <c r="F190" s="28"/>
      <c r="G190" s="31"/>
      <c r="H190" s="28"/>
    </row>
  </sheetData>
  <autoFilter ref="A1:H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6" width="9.7109375" customWidth="1"/>
    <col min="7" max="7" width="9.7109375" style="11" customWidth="1"/>
    <col min="8" max="8" width="9.7109375" style="17" customWidth="1"/>
    <col min="9" max="9" width="9.7109375" customWidth="1"/>
  </cols>
  <sheetData>
    <row r="1" spans="1:9" x14ac:dyDescent="0.25">
      <c r="A1" s="1" t="s">
        <v>10</v>
      </c>
      <c r="B1" s="19" t="s">
        <v>13</v>
      </c>
      <c r="C1" s="19" t="s">
        <v>12</v>
      </c>
      <c r="D1" s="8" t="s">
        <v>453</v>
      </c>
      <c r="E1" s="14" t="s">
        <v>12</v>
      </c>
      <c r="F1" s="8" t="s">
        <v>11</v>
      </c>
      <c r="G1" s="12" t="s">
        <v>454</v>
      </c>
      <c r="H1" s="16" t="s">
        <v>12</v>
      </c>
      <c r="I1" s="1" t="s">
        <v>447</v>
      </c>
    </row>
    <row r="2" spans="1:9" x14ac:dyDescent="0.25">
      <c r="A2" s="4" t="s">
        <v>15</v>
      </c>
      <c r="B2" s="28"/>
      <c r="C2" s="31"/>
      <c r="D2" s="28">
        <v>232</v>
      </c>
      <c r="E2" s="31"/>
      <c r="F2" s="28">
        <f>D2*1.25</f>
        <v>290</v>
      </c>
      <c r="G2" s="28">
        <v>232</v>
      </c>
      <c r="H2" s="31"/>
      <c r="I2" s="28" t="str">
        <f>IF(D2=G2,"","Changed")</f>
        <v/>
      </c>
    </row>
    <row r="3" spans="1:9" x14ac:dyDescent="0.25">
      <c r="A3" t="s">
        <v>16</v>
      </c>
      <c r="B3" s="28"/>
      <c r="C3" s="31"/>
      <c r="D3" s="28">
        <v>232</v>
      </c>
      <c r="E3" s="31"/>
      <c r="F3" s="28"/>
      <c r="G3" s="28">
        <v>232</v>
      </c>
      <c r="H3" s="31"/>
      <c r="I3" s="28" t="str">
        <f>IF(D3=G3,"","Changed")</f>
        <v/>
      </c>
    </row>
    <row r="4" spans="1:9" x14ac:dyDescent="0.25">
      <c r="A4" s="2" t="s">
        <v>17</v>
      </c>
      <c r="B4" s="28"/>
      <c r="C4" s="31"/>
      <c r="D4" s="28">
        <v>178</v>
      </c>
      <c r="E4" s="31"/>
      <c r="F4" s="28">
        <f>D4*1.25</f>
        <v>222.5</v>
      </c>
      <c r="G4" s="32">
        <v>178</v>
      </c>
      <c r="H4" s="33"/>
      <c r="I4" s="28" t="str">
        <f>IF(D4=G4,"","Changed")</f>
        <v/>
      </c>
    </row>
    <row r="5" spans="1:9" x14ac:dyDescent="0.25">
      <c r="A5" s="5" t="s">
        <v>18</v>
      </c>
      <c r="B5" s="28"/>
      <c r="C5" s="31"/>
      <c r="D5" s="28">
        <v>279</v>
      </c>
      <c r="E5" s="31"/>
      <c r="F5" s="28">
        <f>D5*1.4</f>
        <v>390.59999999999997</v>
      </c>
      <c r="G5" s="28">
        <v>300</v>
      </c>
      <c r="H5" s="31"/>
      <c r="I5" s="28" t="str">
        <f>IF(D5=G5,"","Changed")</f>
        <v>Changed</v>
      </c>
    </row>
    <row r="6" spans="1:9" x14ac:dyDescent="0.25">
      <c r="A6" t="s">
        <v>19</v>
      </c>
      <c r="B6" s="28"/>
      <c r="C6" s="31"/>
      <c r="D6" s="28">
        <v>450</v>
      </c>
      <c r="E6" s="31"/>
      <c r="F6" s="28"/>
      <c r="G6" s="28">
        <v>450</v>
      </c>
      <c r="H6" s="31"/>
      <c r="I6" s="28" t="str">
        <f>IF(D6=G6,"","Changed")</f>
        <v/>
      </c>
    </row>
    <row r="7" spans="1:9" x14ac:dyDescent="0.25">
      <c r="A7" s="6" t="s">
        <v>20</v>
      </c>
      <c r="B7" s="28"/>
      <c r="C7" s="31"/>
      <c r="D7" s="28">
        <v>79</v>
      </c>
      <c r="E7" s="31">
        <f>D7*1.25</f>
        <v>98.75</v>
      </c>
      <c r="F7" s="28">
        <f>D7*1.25</f>
        <v>98.75</v>
      </c>
      <c r="G7" s="28">
        <v>79</v>
      </c>
      <c r="H7" s="31"/>
      <c r="I7" s="28" t="str">
        <f>IF(D7=G7,"","Changed")</f>
        <v/>
      </c>
    </row>
    <row r="8" spans="1:9" x14ac:dyDescent="0.25">
      <c r="A8" s="6" t="s">
        <v>21</v>
      </c>
      <c r="B8" s="28"/>
      <c r="C8" s="31"/>
      <c r="D8" s="28">
        <v>81</v>
      </c>
      <c r="E8" s="31">
        <f>D8*1.25</f>
        <v>101.25</v>
      </c>
      <c r="F8" s="28">
        <f>D8*1.25</f>
        <v>101.25</v>
      </c>
      <c r="G8" s="28">
        <v>81</v>
      </c>
      <c r="H8" s="31"/>
      <c r="I8" s="28" t="str">
        <f>IF(D8=G8,"","Changed")</f>
        <v/>
      </c>
    </row>
    <row r="9" spans="1:9" x14ac:dyDescent="0.25">
      <c r="A9" s="2" t="s">
        <v>22</v>
      </c>
      <c r="B9" s="28"/>
      <c r="C9" s="31"/>
      <c r="D9" s="28">
        <v>177</v>
      </c>
      <c r="E9" s="31"/>
      <c r="F9" s="28"/>
      <c r="G9" s="32">
        <v>220</v>
      </c>
      <c r="H9" s="33"/>
      <c r="I9" s="28" t="str">
        <f>IF(D9=G9,"","Changed")</f>
        <v>Changed</v>
      </c>
    </row>
    <row r="10" spans="1:9" x14ac:dyDescent="0.25">
      <c r="A10" s="6" t="s">
        <v>23</v>
      </c>
      <c r="B10" s="28"/>
      <c r="C10" s="31"/>
      <c r="D10" s="28">
        <v>120</v>
      </c>
      <c r="E10" s="31">
        <f>D10*1.25</f>
        <v>150</v>
      </c>
      <c r="F10" s="28">
        <f>D10*1.25</f>
        <v>150</v>
      </c>
      <c r="G10" s="28">
        <v>120</v>
      </c>
      <c r="H10" s="31"/>
      <c r="I10" s="28" t="str">
        <f>IF(D10=G10,"","Changed")</f>
        <v/>
      </c>
    </row>
    <row r="11" spans="1:9" x14ac:dyDescent="0.25">
      <c r="A11" t="s">
        <v>24</v>
      </c>
      <c r="B11" s="28"/>
      <c r="C11" s="31"/>
      <c r="D11" s="28">
        <v>69</v>
      </c>
      <c r="E11" s="31"/>
      <c r="F11" s="28"/>
      <c r="G11" s="28">
        <v>69</v>
      </c>
      <c r="H11" s="31"/>
      <c r="I11" s="28" t="str">
        <f>IF(D11=G11,"","Changed")</f>
        <v/>
      </c>
    </row>
    <row r="12" spans="1:9" x14ac:dyDescent="0.25">
      <c r="A12" t="s">
        <v>25</v>
      </c>
      <c r="B12" s="28"/>
      <c r="C12" s="31"/>
      <c r="D12" s="28">
        <v>161</v>
      </c>
      <c r="E12" s="31"/>
      <c r="F12" s="28"/>
      <c r="G12" s="28">
        <v>161</v>
      </c>
      <c r="H12" s="31"/>
      <c r="I12" s="28" t="str">
        <f>IF(D12=G12,"","Changed")</f>
        <v/>
      </c>
    </row>
    <row r="13" spans="1:9" x14ac:dyDescent="0.25">
      <c r="A13" t="s">
        <v>26</v>
      </c>
      <c r="B13" s="28"/>
      <c r="C13" s="31"/>
      <c r="D13" s="28">
        <v>161</v>
      </c>
      <c r="E13" s="31"/>
      <c r="F13" s="28"/>
      <c r="G13" s="28">
        <v>161</v>
      </c>
      <c r="H13" s="31"/>
      <c r="I13" s="28" t="str">
        <f>IF(D13=G13,"","Changed")</f>
        <v/>
      </c>
    </row>
    <row r="14" spans="1:9" x14ac:dyDescent="0.25">
      <c r="A14" t="s">
        <v>27</v>
      </c>
      <c r="B14" s="28"/>
      <c r="C14" s="31"/>
      <c r="D14" s="28">
        <v>230</v>
      </c>
      <c r="E14" s="31"/>
      <c r="F14" s="28"/>
      <c r="G14" s="28">
        <v>230</v>
      </c>
      <c r="H14" s="31"/>
      <c r="I14" s="28" t="str">
        <f>IF(D14=G14,"","Changed")</f>
        <v/>
      </c>
    </row>
    <row r="15" spans="1:9" x14ac:dyDescent="0.25">
      <c r="A15" t="s">
        <v>28</v>
      </c>
      <c r="B15" s="28"/>
      <c r="C15" s="31"/>
      <c r="D15" s="28">
        <v>600</v>
      </c>
      <c r="E15" s="31"/>
      <c r="F15" s="28"/>
      <c r="G15" s="28">
        <v>600</v>
      </c>
      <c r="H15" s="31"/>
      <c r="I15" s="28" t="str">
        <f>IF(D15=G15,"","Changed")</f>
        <v/>
      </c>
    </row>
    <row r="16" spans="1:9" x14ac:dyDescent="0.25">
      <c r="A16" t="s">
        <v>29</v>
      </c>
      <c r="B16" s="28"/>
      <c r="C16" s="31"/>
      <c r="D16" s="28">
        <v>100</v>
      </c>
      <c r="E16" s="31"/>
      <c r="F16" s="28"/>
      <c r="G16" s="28">
        <v>125</v>
      </c>
      <c r="H16" s="31"/>
      <c r="I16" s="28" t="str">
        <f>IF(D16=G16,"","Changed")</f>
        <v>Changed</v>
      </c>
    </row>
    <row r="17" spans="1:9" x14ac:dyDescent="0.25">
      <c r="A17" t="s">
        <v>30</v>
      </c>
      <c r="B17" s="28"/>
      <c r="C17" s="31"/>
      <c r="D17" s="28">
        <v>250</v>
      </c>
      <c r="E17" s="31"/>
      <c r="F17" s="28"/>
      <c r="G17" s="28">
        <v>250</v>
      </c>
      <c r="H17" s="31"/>
      <c r="I17" s="28" t="str">
        <f>IF(D17=G17,"","Changed")</f>
        <v/>
      </c>
    </row>
    <row r="18" spans="1:9" x14ac:dyDescent="0.25">
      <c r="A18" s="5" t="s">
        <v>31</v>
      </c>
      <c r="B18" s="28"/>
      <c r="C18" s="31"/>
      <c r="D18" s="28">
        <v>348</v>
      </c>
      <c r="E18" s="31"/>
      <c r="F18" s="28">
        <f>D18*1.4</f>
        <v>487.2</v>
      </c>
      <c r="G18" s="28">
        <v>348</v>
      </c>
      <c r="H18" s="31"/>
      <c r="I18" s="28" t="str">
        <f>IF(D18=G18,"","Changed")</f>
        <v/>
      </c>
    </row>
    <row r="19" spans="1:9" x14ac:dyDescent="0.25">
      <c r="A19" s="2" t="s">
        <v>32</v>
      </c>
      <c r="B19" s="28"/>
      <c r="C19" s="31"/>
      <c r="D19" s="28">
        <v>165</v>
      </c>
      <c r="E19" s="31"/>
      <c r="F19" s="28">
        <f>D19*1.25</f>
        <v>206.25</v>
      </c>
      <c r="G19" s="32">
        <v>165</v>
      </c>
      <c r="H19" s="33"/>
      <c r="I19" s="28" t="str">
        <f>IF(D19=G19,"","Changed")</f>
        <v/>
      </c>
    </row>
    <row r="20" spans="1:9" x14ac:dyDescent="0.25">
      <c r="A20" t="s">
        <v>33</v>
      </c>
      <c r="B20" s="28"/>
      <c r="C20" s="31"/>
      <c r="D20" s="28">
        <v>100</v>
      </c>
      <c r="E20" s="31"/>
      <c r="F20" s="28"/>
      <c r="G20" s="28">
        <v>125</v>
      </c>
      <c r="H20" s="31"/>
      <c r="I20" s="28" t="str">
        <f>IF(D20=G20,"","Changed")</f>
        <v>Changed</v>
      </c>
    </row>
    <row r="21" spans="1:9" x14ac:dyDescent="0.25">
      <c r="A21" s="2" t="s">
        <v>34</v>
      </c>
      <c r="B21" s="28"/>
      <c r="C21" s="31"/>
      <c r="D21" s="28">
        <v>230</v>
      </c>
      <c r="E21" s="31"/>
      <c r="F21" s="28"/>
      <c r="G21" s="32">
        <v>230</v>
      </c>
      <c r="H21" s="33"/>
      <c r="I21" s="28" t="str">
        <f>IF(D21=G21,"","Changed")</f>
        <v/>
      </c>
    </row>
    <row r="22" spans="1:9" x14ac:dyDescent="0.25">
      <c r="A22" t="s">
        <v>35</v>
      </c>
      <c r="B22" s="28"/>
      <c r="C22" s="31"/>
      <c r="D22" s="28">
        <v>230</v>
      </c>
      <c r="E22" s="31"/>
      <c r="F22" s="28"/>
      <c r="G22" s="28">
        <v>230</v>
      </c>
      <c r="H22" s="31"/>
      <c r="I22" s="28" t="str">
        <f>IF(D22=G22,"","Changed")</f>
        <v/>
      </c>
    </row>
    <row r="23" spans="1:9" x14ac:dyDescent="0.25">
      <c r="A23" s="4" t="s">
        <v>36</v>
      </c>
      <c r="B23" s="28"/>
      <c r="C23" s="31"/>
      <c r="D23" s="28">
        <v>233</v>
      </c>
      <c r="E23" s="31"/>
      <c r="F23" s="28"/>
      <c r="G23" s="28">
        <v>233</v>
      </c>
      <c r="H23" s="31"/>
      <c r="I23" s="28" t="str">
        <f>IF(D23=G23,"","Changed")</f>
        <v/>
      </c>
    </row>
    <row r="24" spans="1:9" x14ac:dyDescent="0.25">
      <c r="A24" s="6" t="s">
        <v>37</v>
      </c>
      <c r="B24" s="28"/>
      <c r="C24" s="31"/>
      <c r="D24" s="28">
        <v>40</v>
      </c>
      <c r="E24" s="31">
        <f>D24*1.25</f>
        <v>50</v>
      </c>
      <c r="F24" s="28">
        <f>D24*1.25</f>
        <v>50</v>
      </c>
      <c r="G24" s="28">
        <v>40</v>
      </c>
      <c r="H24" s="31"/>
      <c r="I24" s="28" t="str">
        <f>IF(D24=G24,"","Changed")</f>
        <v/>
      </c>
    </row>
    <row r="25" spans="1:9" x14ac:dyDescent="0.25">
      <c r="A25" t="s">
        <v>38</v>
      </c>
      <c r="B25" s="28"/>
      <c r="C25" s="31"/>
      <c r="D25" s="28">
        <v>600</v>
      </c>
      <c r="E25" s="31"/>
      <c r="F25" s="28"/>
      <c r="G25" s="28">
        <v>600</v>
      </c>
      <c r="H25" s="31"/>
      <c r="I25" s="28" t="str">
        <f>IF(D25=G25,"","Changed")</f>
        <v/>
      </c>
    </row>
    <row r="26" spans="1:9" x14ac:dyDescent="0.25">
      <c r="A26" t="s">
        <v>39</v>
      </c>
      <c r="B26" s="28"/>
      <c r="C26" s="31"/>
      <c r="D26" s="28">
        <v>600</v>
      </c>
      <c r="E26" s="31"/>
      <c r="F26" s="28"/>
      <c r="G26" s="28">
        <v>600</v>
      </c>
      <c r="H26" s="31"/>
      <c r="I26" s="28" t="str">
        <f>IF(D26=G26,"","Changed")</f>
        <v/>
      </c>
    </row>
    <row r="27" spans="1:9" x14ac:dyDescent="0.25">
      <c r="A27" s="4" t="s">
        <v>40</v>
      </c>
      <c r="B27" s="28"/>
      <c r="C27" s="31"/>
      <c r="D27" s="28">
        <v>232</v>
      </c>
      <c r="E27" s="31"/>
      <c r="F27" s="28">
        <f>D27*1.25</f>
        <v>290</v>
      </c>
      <c r="G27" s="28">
        <v>232</v>
      </c>
      <c r="H27" s="31"/>
      <c r="I27" s="28" t="str">
        <f>IF(D27=G27,"","Changed")</f>
        <v/>
      </c>
    </row>
    <row r="28" spans="1:9" x14ac:dyDescent="0.25">
      <c r="A28" t="s">
        <v>41</v>
      </c>
      <c r="B28" s="28"/>
      <c r="C28" s="31"/>
      <c r="D28" s="28">
        <v>276</v>
      </c>
      <c r="E28" s="31"/>
      <c r="F28" s="28"/>
      <c r="G28" s="28">
        <v>276</v>
      </c>
      <c r="H28" s="31"/>
      <c r="I28" s="28" t="str">
        <f>IF(D28=G28,"","Changed")</f>
        <v/>
      </c>
    </row>
    <row r="29" spans="1:9" x14ac:dyDescent="0.25">
      <c r="A29" t="s">
        <v>42</v>
      </c>
      <c r="B29" s="28"/>
      <c r="C29" s="31"/>
      <c r="D29" s="28">
        <v>225</v>
      </c>
      <c r="E29" s="31"/>
      <c r="F29" s="28"/>
      <c r="G29" s="28">
        <v>225</v>
      </c>
      <c r="H29" s="31"/>
      <c r="I29" s="28" t="str">
        <f>IF(D29=G29,"","Changed")</f>
        <v/>
      </c>
    </row>
    <row r="30" spans="1:9" x14ac:dyDescent="0.25">
      <c r="A30" s="5" t="s">
        <v>43</v>
      </c>
      <c r="B30" s="28"/>
      <c r="C30" s="31"/>
      <c r="D30" s="28">
        <v>512</v>
      </c>
      <c r="E30" s="31"/>
      <c r="F30" s="28"/>
      <c r="G30" s="28">
        <v>480</v>
      </c>
      <c r="H30" s="31"/>
      <c r="I30" s="28" t="str">
        <f>IF(D30=G30,"","Changed")</f>
        <v>Changed</v>
      </c>
    </row>
    <row r="31" spans="1:9" x14ac:dyDescent="0.25">
      <c r="A31" s="6" t="s">
        <v>44</v>
      </c>
      <c r="B31" s="28"/>
      <c r="C31" s="31"/>
      <c r="D31" s="28">
        <v>20</v>
      </c>
      <c r="E31" s="31">
        <f>D31*1.25</f>
        <v>25</v>
      </c>
      <c r="F31" s="28">
        <f>D31*1.25</f>
        <v>25</v>
      </c>
      <c r="G31" s="28">
        <v>20</v>
      </c>
      <c r="H31" s="31"/>
      <c r="I31" s="28" t="str">
        <f>IF(D31=G31,"","Changed")</f>
        <v/>
      </c>
    </row>
    <row r="32" spans="1:9" x14ac:dyDescent="0.25">
      <c r="A32" t="s">
        <v>45</v>
      </c>
      <c r="B32" s="28"/>
      <c r="C32" s="31"/>
      <c r="D32" s="28">
        <v>15</v>
      </c>
      <c r="E32" s="31"/>
      <c r="F32" s="28"/>
      <c r="G32" s="28">
        <v>20</v>
      </c>
      <c r="H32" s="31"/>
      <c r="I32" s="28" t="str">
        <f>IF(D32=G32,"","Changed")</f>
        <v>Changed</v>
      </c>
    </row>
    <row r="33" spans="1:9" x14ac:dyDescent="0.25">
      <c r="A33" t="s">
        <v>46</v>
      </c>
      <c r="B33" s="28"/>
      <c r="C33" s="31"/>
      <c r="D33" s="28">
        <v>15</v>
      </c>
      <c r="E33" s="31"/>
      <c r="F33" s="28"/>
      <c r="G33" s="28">
        <v>20</v>
      </c>
      <c r="H33" s="31"/>
      <c r="I33" s="28" t="str">
        <f>IF(D33=G33,"","Changed")</f>
        <v>Changed</v>
      </c>
    </row>
    <row r="34" spans="1:9" x14ac:dyDescent="0.25">
      <c r="A34" t="s">
        <v>47</v>
      </c>
      <c r="B34" s="28"/>
      <c r="C34" s="31"/>
      <c r="D34" s="28">
        <v>600</v>
      </c>
      <c r="E34" s="31"/>
      <c r="F34" s="28"/>
      <c r="G34" s="28">
        <v>600</v>
      </c>
      <c r="H34" s="31"/>
      <c r="I34" s="28" t="str">
        <f>IF(D34=G34,"","Changed")</f>
        <v/>
      </c>
    </row>
    <row r="35" spans="1:9" x14ac:dyDescent="0.25">
      <c r="A35" s="2" t="s">
        <v>48</v>
      </c>
      <c r="B35" s="28"/>
      <c r="C35" s="31"/>
      <c r="D35" s="28">
        <v>176</v>
      </c>
      <c r="E35" s="31"/>
      <c r="F35" s="28">
        <f>D35*1.25</f>
        <v>220</v>
      </c>
      <c r="G35" s="32">
        <v>176</v>
      </c>
      <c r="H35" s="33"/>
      <c r="I35" s="28" t="str">
        <f>IF(D35=G35,"","Changed")</f>
        <v/>
      </c>
    </row>
    <row r="36" spans="1:9" x14ac:dyDescent="0.25">
      <c r="A36" t="s">
        <v>49</v>
      </c>
      <c r="B36" s="28"/>
      <c r="C36" s="31"/>
      <c r="D36" s="28">
        <v>190</v>
      </c>
      <c r="E36" s="31"/>
      <c r="F36" s="28"/>
      <c r="G36" s="28">
        <v>190</v>
      </c>
      <c r="H36" s="31"/>
      <c r="I36" s="28" t="str">
        <f>IF(D36=G36,"","Changed")</f>
        <v/>
      </c>
    </row>
    <row r="37" spans="1:9" x14ac:dyDescent="0.25">
      <c r="A37" s="2" t="s">
        <v>50</v>
      </c>
      <c r="B37" s="28">
        <v>325</v>
      </c>
      <c r="C37" s="31">
        <f>B37/$B$37</f>
        <v>1</v>
      </c>
      <c r="D37" s="28">
        <v>206</v>
      </c>
      <c r="E37" s="31">
        <f>D37/$D$37</f>
        <v>1</v>
      </c>
      <c r="F37" s="28"/>
      <c r="G37" s="32">
        <v>206</v>
      </c>
      <c r="H37" s="31">
        <f>G37/$G$37</f>
        <v>1</v>
      </c>
      <c r="I37" s="28" t="str">
        <f>IF(D37=G37,"","Changed")</f>
        <v/>
      </c>
    </row>
    <row r="38" spans="1:9" x14ac:dyDescent="0.25">
      <c r="A38" s="5" t="s">
        <v>51</v>
      </c>
      <c r="B38" s="28">
        <v>750</v>
      </c>
      <c r="C38" s="31">
        <f>B38/$B$65</f>
        <v>0.8571428571428571</v>
      </c>
      <c r="D38" s="28">
        <v>390</v>
      </c>
      <c r="E38" s="31">
        <f>D38/$D$65</f>
        <v>0.80082135523613962</v>
      </c>
      <c r="F38" s="28"/>
      <c r="G38" s="28">
        <v>420</v>
      </c>
      <c r="H38" s="31">
        <f>G38/$G$65</f>
        <v>0.86242299794661192</v>
      </c>
      <c r="I38" s="28" t="str">
        <f>IF(D38=G38,"","Changed")</f>
        <v>Changed</v>
      </c>
    </row>
    <row r="39" spans="1:9" x14ac:dyDescent="0.25">
      <c r="A39" s="6" t="s">
        <v>52</v>
      </c>
      <c r="B39" s="28">
        <v>300</v>
      </c>
      <c r="C39" s="31">
        <f>B39/$B$45</f>
        <v>0.95238095238095233</v>
      </c>
      <c r="D39" s="28">
        <v>105</v>
      </c>
      <c r="E39" s="31">
        <f>D39/$D$45</f>
        <v>0.67741935483870963</v>
      </c>
      <c r="F39" s="28"/>
      <c r="G39" s="28">
        <v>105</v>
      </c>
      <c r="H39" s="31">
        <f>G39/$G$45</f>
        <v>0.67741935483870963</v>
      </c>
      <c r="I39" s="28" t="str">
        <f>IF(D39=G39,"","Changed")</f>
        <v/>
      </c>
    </row>
    <row r="40" spans="1:9" x14ac:dyDescent="0.25">
      <c r="A40" s="5" t="s">
        <v>53</v>
      </c>
      <c r="B40" s="28">
        <v>775</v>
      </c>
      <c r="C40" s="31">
        <f>B40/$B$65</f>
        <v>0.88571428571428568</v>
      </c>
      <c r="D40" s="28">
        <v>430</v>
      </c>
      <c r="E40" s="31">
        <f>D40/$D$65</f>
        <v>0.88295687885010266</v>
      </c>
      <c r="F40" s="28"/>
      <c r="G40" s="28">
        <v>430</v>
      </c>
      <c r="H40" s="31">
        <f>G40/$G$65</f>
        <v>0.88295687885010266</v>
      </c>
      <c r="I40" s="28" t="str">
        <f>IF(D40=G40,"","Changed")</f>
        <v/>
      </c>
    </row>
    <row r="41" spans="1:9" x14ac:dyDescent="0.25">
      <c r="A41" t="s">
        <v>54</v>
      </c>
      <c r="B41" s="28">
        <v>325</v>
      </c>
      <c r="C41" s="31"/>
      <c r="D41" s="28">
        <v>114</v>
      </c>
      <c r="E41" s="31"/>
      <c r="F41" s="28"/>
      <c r="G41" s="28">
        <v>206</v>
      </c>
      <c r="H41" s="31"/>
      <c r="I41" s="28" t="str">
        <f>IF(D41=G41,"","Changed")</f>
        <v>Changed</v>
      </c>
    </row>
    <row r="42" spans="1:9" x14ac:dyDescent="0.25">
      <c r="A42" t="s">
        <v>55</v>
      </c>
      <c r="B42" s="28"/>
      <c r="C42" s="31"/>
      <c r="D42" s="28">
        <v>210</v>
      </c>
      <c r="E42" s="31"/>
      <c r="F42" s="28"/>
      <c r="G42" s="28">
        <v>210</v>
      </c>
      <c r="H42" s="31"/>
      <c r="I42" s="28" t="str">
        <f>IF(D42=G42,"","Changed")</f>
        <v/>
      </c>
    </row>
    <row r="43" spans="1:9" x14ac:dyDescent="0.25">
      <c r="A43" t="s">
        <v>56</v>
      </c>
      <c r="B43" s="28"/>
      <c r="C43" s="31"/>
      <c r="D43" s="28">
        <v>210</v>
      </c>
      <c r="E43" s="31"/>
      <c r="F43" s="28"/>
      <c r="G43" s="28">
        <v>210</v>
      </c>
      <c r="H43" s="31"/>
      <c r="I43" s="28" t="str">
        <f>IF(D43=G43,"","Changed")</f>
        <v/>
      </c>
    </row>
    <row r="44" spans="1:9" x14ac:dyDescent="0.25">
      <c r="A44" s="5" t="s">
        <v>57</v>
      </c>
      <c r="B44" s="28">
        <v>385</v>
      </c>
      <c r="C44" s="31">
        <f>B44/$B$65</f>
        <v>0.44</v>
      </c>
      <c r="D44" s="28">
        <v>140</v>
      </c>
      <c r="E44" s="31">
        <f>D44/$D$65</f>
        <v>0.28747433264887062</v>
      </c>
      <c r="F44" s="28"/>
      <c r="G44" s="28">
        <v>214</v>
      </c>
      <c r="H44" s="31">
        <f>G44/$G$65</f>
        <v>0.43942505133470228</v>
      </c>
      <c r="I44" s="28" t="str">
        <f>IF(D44=G44,"","Changed")</f>
        <v>Changed</v>
      </c>
    </row>
    <row r="45" spans="1:9" x14ac:dyDescent="0.25">
      <c r="A45" s="6" t="s">
        <v>58</v>
      </c>
      <c r="B45" s="28">
        <v>315</v>
      </c>
      <c r="C45" s="31">
        <f>B45/$B$45</f>
        <v>1</v>
      </c>
      <c r="D45" s="28">
        <v>155</v>
      </c>
      <c r="E45" s="31">
        <f>D45/$D$45</f>
        <v>1</v>
      </c>
      <c r="F45" s="28"/>
      <c r="G45" s="28">
        <v>155</v>
      </c>
      <c r="H45" s="31">
        <f>G45/$G$45</f>
        <v>1</v>
      </c>
      <c r="I45" s="28" t="str">
        <f>IF(D45=G45,"","Changed")</f>
        <v/>
      </c>
    </row>
    <row r="46" spans="1:9" x14ac:dyDescent="0.25">
      <c r="A46" t="s">
        <v>59</v>
      </c>
      <c r="B46" s="28"/>
      <c r="C46" s="31"/>
      <c r="D46" s="28">
        <v>210</v>
      </c>
      <c r="E46" s="31"/>
      <c r="F46" s="28"/>
      <c r="G46" s="28">
        <v>250</v>
      </c>
      <c r="H46" s="31"/>
      <c r="I46" s="28" t="str">
        <f>IF(D46=G46,"","Changed")</f>
        <v>Changed</v>
      </c>
    </row>
    <row r="47" spans="1:9" x14ac:dyDescent="0.25">
      <c r="A47" t="s">
        <v>60</v>
      </c>
      <c r="B47" s="28"/>
      <c r="C47" s="31"/>
      <c r="D47" s="28">
        <v>210</v>
      </c>
      <c r="E47" s="31"/>
      <c r="F47" s="28"/>
      <c r="G47" s="28">
        <v>250</v>
      </c>
      <c r="H47" s="31"/>
      <c r="I47" s="28" t="str">
        <f>IF(D47=G47,"","Changed")</f>
        <v>Changed</v>
      </c>
    </row>
    <row r="48" spans="1:9" x14ac:dyDescent="0.25">
      <c r="A48" t="s">
        <v>61</v>
      </c>
      <c r="B48" s="28"/>
      <c r="C48" s="31"/>
      <c r="D48" s="28">
        <v>210</v>
      </c>
      <c r="E48" s="31"/>
      <c r="F48" s="28"/>
      <c r="G48" s="28">
        <v>250</v>
      </c>
      <c r="H48" s="31"/>
      <c r="I48" s="28" t="str">
        <f>IF(D48=G48,"","Changed")</f>
        <v>Changed</v>
      </c>
    </row>
    <row r="49" spans="1:9" x14ac:dyDescent="0.25">
      <c r="A49" t="s">
        <v>62</v>
      </c>
      <c r="B49" s="28"/>
      <c r="C49" s="31"/>
      <c r="D49" s="28">
        <v>210</v>
      </c>
      <c r="E49" s="31"/>
      <c r="F49" s="28"/>
      <c r="G49" s="28">
        <v>250</v>
      </c>
      <c r="H49" s="31"/>
      <c r="I49" s="28" t="str">
        <f>IF(D49=G49,"","Changed")</f>
        <v>Changed</v>
      </c>
    </row>
    <row r="50" spans="1:9" x14ac:dyDescent="0.25">
      <c r="A50" t="s">
        <v>63</v>
      </c>
      <c r="B50" s="28"/>
      <c r="C50" s="31"/>
      <c r="D50" s="28">
        <v>210</v>
      </c>
      <c r="E50" s="31"/>
      <c r="F50" s="28"/>
      <c r="G50" s="28">
        <v>250</v>
      </c>
      <c r="H50" s="31"/>
      <c r="I50" s="28" t="str">
        <f>IF(D50=G50,"","Changed")</f>
        <v>Changed</v>
      </c>
    </row>
    <row r="51" spans="1:9" x14ac:dyDescent="0.25">
      <c r="A51" t="s">
        <v>64</v>
      </c>
      <c r="B51" s="28"/>
      <c r="C51" s="31"/>
      <c r="D51" s="28">
        <v>210</v>
      </c>
      <c r="E51" s="31"/>
      <c r="F51" s="28"/>
      <c r="G51" s="28">
        <v>250</v>
      </c>
      <c r="H51" s="31"/>
      <c r="I51" s="28" t="str">
        <f>IF(D51=G51,"","Changed")</f>
        <v>Changed</v>
      </c>
    </row>
    <row r="52" spans="1:9" x14ac:dyDescent="0.25">
      <c r="A52" t="s">
        <v>65</v>
      </c>
      <c r="B52" s="28"/>
      <c r="C52" s="31"/>
      <c r="D52" s="28">
        <v>210</v>
      </c>
      <c r="E52" s="31"/>
      <c r="F52" s="28"/>
      <c r="G52" s="28">
        <v>250</v>
      </c>
      <c r="H52" s="31"/>
      <c r="I52" s="28" t="str">
        <f>IF(D52=G52,"","Changed")</f>
        <v>Changed</v>
      </c>
    </row>
    <row r="53" spans="1:9" x14ac:dyDescent="0.25">
      <c r="A53" t="s">
        <v>66</v>
      </c>
      <c r="B53" s="28"/>
      <c r="C53" s="31"/>
      <c r="D53" s="28">
        <v>210</v>
      </c>
      <c r="E53" s="31"/>
      <c r="F53" s="28"/>
      <c r="G53" s="28">
        <v>250</v>
      </c>
      <c r="H53" s="31"/>
      <c r="I53" s="28" t="str">
        <f>IF(D53=G53,"","Changed")</f>
        <v>Changed</v>
      </c>
    </row>
    <row r="54" spans="1:9" x14ac:dyDescent="0.25">
      <c r="A54" t="s">
        <v>67</v>
      </c>
      <c r="B54" s="28"/>
      <c r="C54" s="31"/>
      <c r="D54" s="28">
        <v>210</v>
      </c>
      <c r="E54" s="31"/>
      <c r="F54" s="28"/>
      <c r="G54" s="28">
        <v>250</v>
      </c>
      <c r="H54" s="31"/>
      <c r="I54" s="28" t="str">
        <f>IF(D54=G54,"","Changed")</f>
        <v>Changed</v>
      </c>
    </row>
    <row r="55" spans="1:9" x14ac:dyDescent="0.25">
      <c r="A55" t="s">
        <v>68</v>
      </c>
      <c r="B55" s="28"/>
      <c r="C55" s="31"/>
      <c r="D55" s="28">
        <v>210</v>
      </c>
      <c r="E55" s="31"/>
      <c r="F55" s="28"/>
      <c r="G55" s="28">
        <v>250</v>
      </c>
      <c r="H55" s="31"/>
      <c r="I55" s="28" t="str">
        <f>IF(D55=G55,"","Changed")</f>
        <v>Changed</v>
      </c>
    </row>
    <row r="56" spans="1:9" x14ac:dyDescent="0.25">
      <c r="A56" t="s">
        <v>69</v>
      </c>
      <c r="B56" s="28"/>
      <c r="C56" s="31"/>
      <c r="D56" s="28">
        <v>210</v>
      </c>
      <c r="E56" s="31"/>
      <c r="F56" s="28"/>
      <c r="G56" s="28">
        <v>250</v>
      </c>
      <c r="H56" s="31"/>
      <c r="I56" s="28" t="str">
        <f>IF(D56=G56,"","Changed")</f>
        <v>Changed</v>
      </c>
    </row>
    <row r="57" spans="1:9" x14ac:dyDescent="0.25">
      <c r="A57" t="s">
        <v>70</v>
      </c>
      <c r="B57" s="28"/>
      <c r="C57" s="31"/>
      <c r="D57" s="28">
        <v>210</v>
      </c>
      <c r="E57" s="31"/>
      <c r="F57" s="28"/>
      <c r="G57" s="28">
        <v>250</v>
      </c>
      <c r="H57" s="31"/>
      <c r="I57" s="28" t="str">
        <f>IF(D57=G57,"","Changed")</f>
        <v>Changed</v>
      </c>
    </row>
    <row r="58" spans="1:9" x14ac:dyDescent="0.25">
      <c r="A58" t="s">
        <v>71</v>
      </c>
      <c r="B58" s="28"/>
      <c r="C58" s="31"/>
      <c r="D58" s="28">
        <v>210</v>
      </c>
      <c r="E58" s="31"/>
      <c r="F58" s="28"/>
      <c r="G58" s="28">
        <v>250</v>
      </c>
      <c r="H58" s="31"/>
      <c r="I58" s="28" t="str">
        <f>IF(D58=G58,"","Changed")</f>
        <v>Changed</v>
      </c>
    </row>
    <row r="59" spans="1:9" x14ac:dyDescent="0.25">
      <c r="A59" t="s">
        <v>72</v>
      </c>
      <c r="B59" s="28"/>
      <c r="C59" s="31"/>
      <c r="D59" s="28">
        <v>210</v>
      </c>
      <c r="E59" s="31"/>
      <c r="F59" s="28"/>
      <c r="G59" s="28">
        <v>250</v>
      </c>
      <c r="H59" s="31"/>
      <c r="I59" s="28" t="str">
        <f>IF(D59=G59,"","Changed")</f>
        <v>Changed</v>
      </c>
    </row>
    <row r="60" spans="1:9" x14ac:dyDescent="0.25">
      <c r="A60" s="2" t="s">
        <v>73</v>
      </c>
      <c r="B60" s="28">
        <v>325</v>
      </c>
      <c r="C60" s="31">
        <f>B60/$B$37</f>
        <v>1</v>
      </c>
      <c r="D60" s="28">
        <v>166</v>
      </c>
      <c r="E60" s="31">
        <f>D60/$D$37</f>
        <v>0.80582524271844658</v>
      </c>
      <c r="F60" s="28"/>
      <c r="G60" s="32">
        <v>206</v>
      </c>
      <c r="H60" s="31">
        <f>G60/$G$37</f>
        <v>1</v>
      </c>
      <c r="I60" s="28" t="str">
        <f>IF(D60=G60,"","Changed")</f>
        <v>Changed</v>
      </c>
    </row>
    <row r="61" spans="1:9" x14ac:dyDescent="0.25">
      <c r="A61" t="s">
        <v>74</v>
      </c>
      <c r="B61" s="28">
        <v>325</v>
      </c>
      <c r="C61" s="31"/>
      <c r="D61" s="28">
        <v>114</v>
      </c>
      <c r="E61" s="31"/>
      <c r="F61" s="28"/>
      <c r="G61" s="28">
        <v>114</v>
      </c>
      <c r="H61" s="31"/>
      <c r="I61" s="28" t="str">
        <f>IF(D61=G61,"","Changed")</f>
        <v/>
      </c>
    </row>
    <row r="62" spans="1:9" x14ac:dyDescent="0.25">
      <c r="A62" t="s">
        <v>75</v>
      </c>
      <c r="B62" s="28"/>
      <c r="C62" s="31"/>
      <c r="D62" s="28">
        <v>350</v>
      </c>
      <c r="E62" s="31"/>
      <c r="F62" s="28"/>
      <c r="G62" s="28">
        <v>350</v>
      </c>
      <c r="H62" s="31"/>
      <c r="I62" s="28" t="str">
        <f>IF(D62=G62,"","Changed")</f>
        <v/>
      </c>
    </row>
    <row r="63" spans="1:9" x14ac:dyDescent="0.25">
      <c r="A63" s="4" t="s">
        <v>76</v>
      </c>
      <c r="B63" s="28">
        <v>520</v>
      </c>
      <c r="C63" s="31">
        <f>B63/$B$63</f>
        <v>1</v>
      </c>
      <c r="D63" s="28">
        <v>245</v>
      </c>
      <c r="E63" s="31">
        <f>D63/$D$63</f>
        <v>1</v>
      </c>
      <c r="F63" s="28"/>
      <c r="G63" s="28">
        <v>290</v>
      </c>
      <c r="H63" s="31">
        <f>G63/$G$63</f>
        <v>1</v>
      </c>
      <c r="I63" s="28" t="str">
        <f>IF(D63=G63,"","Changed")</f>
        <v>Changed</v>
      </c>
    </row>
    <row r="64" spans="1:9" x14ac:dyDescent="0.25">
      <c r="A64" s="6" t="s">
        <v>77</v>
      </c>
      <c r="B64" s="28">
        <v>250</v>
      </c>
      <c r="C64" s="31">
        <f>B64/$B$45</f>
        <v>0.79365079365079361</v>
      </c>
      <c r="D64" s="28">
        <v>115</v>
      </c>
      <c r="E64" s="31">
        <f>D64/$D$45</f>
        <v>0.74193548387096775</v>
      </c>
      <c r="F64" s="28"/>
      <c r="G64" s="28">
        <v>115</v>
      </c>
      <c r="H64" s="31">
        <f>G64/$G$45</f>
        <v>0.74193548387096775</v>
      </c>
      <c r="I64" s="28" t="str">
        <f>IF(D64=G64,"","Changed")</f>
        <v/>
      </c>
    </row>
    <row r="65" spans="1:9" x14ac:dyDescent="0.25">
      <c r="A65" s="5" t="s">
        <v>78</v>
      </c>
      <c r="B65" s="28">
        <v>875</v>
      </c>
      <c r="C65" s="31">
        <f>B65/$B$65</f>
        <v>1</v>
      </c>
      <c r="D65" s="28">
        <v>487</v>
      </c>
      <c r="E65" s="31">
        <f>D65/$D$65</f>
        <v>1</v>
      </c>
      <c r="F65" s="28"/>
      <c r="G65" s="28">
        <v>487</v>
      </c>
      <c r="H65" s="31">
        <f>G65/$G$65</f>
        <v>1</v>
      </c>
      <c r="I65" s="28" t="str">
        <f>IF(D65=G65,"","Changed")</f>
        <v/>
      </c>
    </row>
    <row r="66" spans="1:9" x14ac:dyDescent="0.25">
      <c r="A66" s="2" t="s">
        <v>79</v>
      </c>
      <c r="B66" s="28">
        <v>300</v>
      </c>
      <c r="C66" s="31">
        <f>B66/$B$37</f>
        <v>0.92307692307692313</v>
      </c>
      <c r="D66" s="28">
        <v>165</v>
      </c>
      <c r="E66" s="31">
        <f>D66/$D$37</f>
        <v>0.80097087378640774</v>
      </c>
      <c r="F66" s="28"/>
      <c r="G66" s="32">
        <v>165</v>
      </c>
      <c r="H66" s="31">
        <f>G66/$G$37</f>
        <v>0.80097087378640774</v>
      </c>
      <c r="I66" s="28" t="str">
        <f>IF(D66=G66,"","Changed")</f>
        <v/>
      </c>
    </row>
    <row r="67" spans="1:9" x14ac:dyDescent="0.25">
      <c r="A67" s="4" t="s">
        <v>80</v>
      </c>
      <c r="B67" s="28">
        <v>575</v>
      </c>
      <c r="C67" s="31">
        <f>B67/$B$63</f>
        <v>1.1057692307692308</v>
      </c>
      <c r="D67" s="28">
        <v>285</v>
      </c>
      <c r="E67" s="31">
        <f>D67/$D$63</f>
        <v>1.1632653061224489</v>
      </c>
      <c r="F67" s="28"/>
      <c r="G67" s="28">
        <v>305</v>
      </c>
      <c r="H67" s="31">
        <f t="shared" ref="H67:H68" si="0">G67/$G$63</f>
        <v>1.0517241379310345</v>
      </c>
      <c r="I67" s="28" t="str">
        <f>IF(D67=G67,"","Changed")</f>
        <v>Changed</v>
      </c>
    </row>
    <row r="68" spans="1:9" x14ac:dyDescent="0.25">
      <c r="A68" s="4" t="s">
        <v>81</v>
      </c>
      <c r="B68" s="28">
        <v>425</v>
      </c>
      <c r="C68" s="31">
        <f>B68/$B$63</f>
        <v>0.81730769230769229</v>
      </c>
      <c r="D68" s="28">
        <v>246</v>
      </c>
      <c r="E68" s="31">
        <f>D68/$D$63</f>
        <v>1.0040816326530613</v>
      </c>
      <c r="F68" s="28"/>
      <c r="G68" s="28">
        <v>255</v>
      </c>
      <c r="H68" s="31">
        <f t="shared" si="0"/>
        <v>0.87931034482758619</v>
      </c>
      <c r="I68" s="28" t="str">
        <f>IF(D68=G68,"","Changed")</f>
        <v>Changed</v>
      </c>
    </row>
    <row r="69" spans="1:9" x14ac:dyDescent="0.25">
      <c r="A69" s="6" t="s">
        <v>82</v>
      </c>
      <c r="B69" s="28">
        <v>295</v>
      </c>
      <c r="C69" s="31">
        <f>B69/$B$45</f>
        <v>0.93650793650793651</v>
      </c>
      <c r="D69" s="28">
        <v>130</v>
      </c>
      <c r="E69" s="31">
        <f>D69/$D$45</f>
        <v>0.83870967741935487</v>
      </c>
      <c r="F69" s="28"/>
      <c r="G69" s="28">
        <v>145</v>
      </c>
      <c r="H69" s="31">
        <f t="shared" ref="H69:H70" si="1">G69/$G$45</f>
        <v>0.93548387096774188</v>
      </c>
      <c r="I69" s="28" t="str">
        <f>IF(D69=G69,"","Changed")</f>
        <v>Changed</v>
      </c>
    </row>
    <row r="70" spans="1:9" x14ac:dyDescent="0.25">
      <c r="A70" s="6" t="s">
        <v>83</v>
      </c>
      <c r="B70" s="28">
        <v>50</v>
      </c>
      <c r="C70" s="31">
        <f>B70/$B$45</f>
        <v>0.15873015873015872</v>
      </c>
      <c r="D70" s="28">
        <v>48</v>
      </c>
      <c r="E70" s="31">
        <f>D70/$D$45</f>
        <v>0.30967741935483872</v>
      </c>
      <c r="F70" s="28"/>
      <c r="G70" s="28">
        <v>48</v>
      </c>
      <c r="H70" s="31">
        <f t="shared" si="1"/>
        <v>0.30967741935483872</v>
      </c>
      <c r="I70" s="28" t="str">
        <f>IF(D70=G70,"","Changed")</f>
        <v/>
      </c>
    </row>
    <row r="71" spans="1:9" x14ac:dyDescent="0.25">
      <c r="A71" s="4" t="s">
        <v>84</v>
      </c>
      <c r="B71" s="28">
        <v>695</v>
      </c>
      <c r="C71" s="31">
        <f>B71/$B$63</f>
        <v>1.3365384615384615</v>
      </c>
      <c r="D71" s="28">
        <v>275</v>
      </c>
      <c r="E71" s="31">
        <f>D71/$D$63</f>
        <v>1.1224489795918366</v>
      </c>
      <c r="F71" s="28"/>
      <c r="G71" s="28">
        <v>320</v>
      </c>
      <c r="H71" s="31">
        <f>G71/$G$63</f>
        <v>1.103448275862069</v>
      </c>
      <c r="I71" s="28" t="str">
        <f>IF(D71=G71,"","Changed")</f>
        <v>Changed</v>
      </c>
    </row>
    <row r="72" spans="1:9" x14ac:dyDescent="0.25">
      <c r="A72" t="s">
        <v>85</v>
      </c>
      <c r="B72" s="28">
        <v>4000</v>
      </c>
      <c r="C72" s="31"/>
      <c r="D72" s="28">
        <v>600</v>
      </c>
      <c r="E72" s="31"/>
      <c r="F72" s="28"/>
      <c r="G72" s="28">
        <v>600</v>
      </c>
      <c r="H72" s="31"/>
      <c r="I72" s="28" t="str">
        <f>IF(D72=G72,"","Changed")</f>
        <v/>
      </c>
    </row>
    <row r="73" spans="1:9" x14ac:dyDescent="0.25">
      <c r="A73" t="s">
        <v>86</v>
      </c>
      <c r="B73" s="28">
        <v>1000</v>
      </c>
      <c r="C73" s="31"/>
      <c r="D73" s="28">
        <v>350</v>
      </c>
      <c r="E73" s="31"/>
      <c r="F73" s="28"/>
      <c r="G73" s="28">
        <v>450</v>
      </c>
      <c r="H73" s="31"/>
      <c r="I73" s="28" t="str">
        <f>IF(D73=G73,"","Changed")</f>
        <v>Changed</v>
      </c>
    </row>
    <row r="74" spans="1:9" x14ac:dyDescent="0.25">
      <c r="A74" s="4" t="s">
        <v>87</v>
      </c>
      <c r="B74" s="28">
        <v>500</v>
      </c>
      <c r="C74" s="31">
        <f>B74/$B$63</f>
        <v>0.96153846153846156</v>
      </c>
      <c r="D74" s="28">
        <v>255</v>
      </c>
      <c r="E74" s="31">
        <f>D74/$D$63</f>
        <v>1.0408163265306123</v>
      </c>
      <c r="F74" s="28"/>
      <c r="G74" s="28">
        <v>320</v>
      </c>
      <c r="H74" s="31">
        <f>G74/$G$63</f>
        <v>1.103448275862069</v>
      </c>
      <c r="I74" s="28" t="str">
        <f>IF(D74=G74,"","Changed")</f>
        <v>Changed</v>
      </c>
    </row>
    <row r="75" spans="1:9" x14ac:dyDescent="0.25">
      <c r="A75" t="s">
        <v>88</v>
      </c>
      <c r="B75" s="28">
        <v>280</v>
      </c>
      <c r="C75" s="31"/>
      <c r="D75" s="28">
        <v>100</v>
      </c>
      <c r="E75" s="31"/>
      <c r="F75" s="28"/>
      <c r="G75" s="28">
        <v>175</v>
      </c>
      <c r="H75" s="31"/>
      <c r="I75" s="28" t="str">
        <f>IF(D75=G75,"","Changed")</f>
        <v>Changed</v>
      </c>
    </row>
    <row r="76" spans="1:9" x14ac:dyDescent="0.25">
      <c r="A76" t="s">
        <v>89</v>
      </c>
      <c r="B76" s="28"/>
      <c r="C76" s="31"/>
      <c r="D76" s="28">
        <v>100</v>
      </c>
      <c r="E76" s="31"/>
      <c r="F76" s="28"/>
      <c r="G76" s="28">
        <v>175</v>
      </c>
      <c r="H76" s="31"/>
      <c r="I76" s="28" t="str">
        <f>IF(D76=G76,"","Changed")</f>
        <v>Changed</v>
      </c>
    </row>
    <row r="77" spans="1:9" x14ac:dyDescent="0.25">
      <c r="A77" t="s">
        <v>90</v>
      </c>
      <c r="B77" s="28"/>
      <c r="C77" s="31"/>
      <c r="D77" s="28">
        <v>100</v>
      </c>
      <c r="E77" s="31"/>
      <c r="F77" s="28"/>
      <c r="G77" s="28">
        <v>175</v>
      </c>
      <c r="H77" s="31"/>
      <c r="I77" s="28" t="str">
        <f>IF(D77=G77,"","Changed")</f>
        <v>Changed</v>
      </c>
    </row>
    <row r="78" spans="1:9" x14ac:dyDescent="0.25">
      <c r="A78" t="s">
        <v>91</v>
      </c>
      <c r="B78" s="28"/>
      <c r="C78" s="31"/>
      <c r="D78" s="28">
        <v>100</v>
      </c>
      <c r="E78" s="31"/>
      <c r="F78" s="28"/>
      <c r="G78" s="28">
        <v>175</v>
      </c>
      <c r="H78" s="31"/>
      <c r="I78" s="28" t="str">
        <f>IF(D78=G78,"","Changed")</f>
        <v>Changed</v>
      </c>
    </row>
    <row r="79" spans="1:9" x14ac:dyDescent="0.25">
      <c r="A79" t="s">
        <v>92</v>
      </c>
      <c r="B79" s="28"/>
      <c r="C79" s="31"/>
      <c r="D79" s="28">
        <v>100</v>
      </c>
      <c r="E79" s="31"/>
      <c r="F79" s="28"/>
      <c r="G79" s="28">
        <v>175</v>
      </c>
      <c r="H79" s="31"/>
      <c r="I79" s="28" t="str">
        <f>IF(D79=G79,"","Changed")</f>
        <v>Changed</v>
      </c>
    </row>
    <row r="80" spans="1:9" x14ac:dyDescent="0.25">
      <c r="A80" t="s">
        <v>93</v>
      </c>
      <c r="B80" s="28"/>
      <c r="C80" s="31"/>
      <c r="D80" s="28">
        <v>100</v>
      </c>
      <c r="E80" s="31"/>
      <c r="F80" s="28"/>
      <c r="G80" s="28">
        <v>175</v>
      </c>
      <c r="H80" s="31"/>
      <c r="I80" s="28" t="str">
        <f>IF(D80=G80,"","Changed")</f>
        <v>Changed</v>
      </c>
    </row>
    <row r="81" spans="1:9" x14ac:dyDescent="0.25">
      <c r="A81" t="s">
        <v>94</v>
      </c>
      <c r="B81" s="28">
        <v>325</v>
      </c>
      <c r="C81" s="31"/>
      <c r="D81" s="28">
        <v>110</v>
      </c>
      <c r="E81" s="31"/>
      <c r="F81" s="28"/>
      <c r="G81" s="28">
        <v>206</v>
      </c>
      <c r="H81" s="31"/>
      <c r="I81" s="28" t="str">
        <f>IF(D81=G81,"","Changed")</f>
        <v>Changed</v>
      </c>
    </row>
    <row r="82" spans="1:9" x14ac:dyDescent="0.25">
      <c r="A82" t="s">
        <v>95</v>
      </c>
      <c r="B82" s="28">
        <v>300</v>
      </c>
      <c r="C82" s="31"/>
      <c r="D82" s="28">
        <v>100</v>
      </c>
      <c r="E82" s="31"/>
      <c r="F82" s="28"/>
      <c r="G82" s="28">
        <v>190</v>
      </c>
      <c r="H82" s="31"/>
      <c r="I82" s="28" t="str">
        <f>IF(D82=G82,"","Changed")</f>
        <v>Changed</v>
      </c>
    </row>
    <row r="83" spans="1:9" x14ac:dyDescent="0.25">
      <c r="A83" s="4" t="s">
        <v>96</v>
      </c>
      <c r="B83" s="28">
        <v>425</v>
      </c>
      <c r="C83" s="31">
        <f>B83/$B$63</f>
        <v>0.81730769230769229</v>
      </c>
      <c r="D83" s="28">
        <v>255</v>
      </c>
      <c r="E83" s="31">
        <f>D83/$D$63</f>
        <v>1.0408163265306123</v>
      </c>
      <c r="F83" s="28"/>
      <c r="G83" s="28">
        <v>255</v>
      </c>
      <c r="H83" s="31">
        <f>G83/$G$63</f>
        <v>0.87931034482758619</v>
      </c>
      <c r="I83" s="28" t="str">
        <f>IF(D83=G83,"","Changed")</f>
        <v/>
      </c>
    </row>
    <row r="84" spans="1:9" x14ac:dyDescent="0.25">
      <c r="A84" s="5" t="s">
        <v>97</v>
      </c>
      <c r="B84" s="28">
        <v>1000</v>
      </c>
      <c r="C84" s="31">
        <f>B84/$B$65</f>
        <v>1.1428571428571428</v>
      </c>
      <c r="D84" s="28">
        <v>490</v>
      </c>
      <c r="E84" s="31">
        <f>D84/$D$65</f>
        <v>1.0061601642710472</v>
      </c>
      <c r="F84" s="28"/>
      <c r="G84" s="28">
        <v>460</v>
      </c>
      <c r="H84" s="31">
        <f>G84/$G$65</f>
        <v>0.94455852156057496</v>
      </c>
      <c r="I84" s="28" t="str">
        <f>IF(D84=G84,"","Changed")</f>
        <v>Changed</v>
      </c>
    </row>
    <row r="85" spans="1:9" x14ac:dyDescent="0.25">
      <c r="A85" t="s">
        <v>98</v>
      </c>
      <c r="B85" s="28">
        <v>280</v>
      </c>
      <c r="C85" s="31"/>
      <c r="D85" s="28">
        <v>90</v>
      </c>
      <c r="E85" s="31"/>
      <c r="F85" s="28"/>
      <c r="G85" s="28">
        <v>175</v>
      </c>
      <c r="H85" s="31"/>
      <c r="I85" s="28" t="str">
        <f>IF(D85=G85,"","Changed")</f>
        <v>Changed</v>
      </c>
    </row>
    <row r="86" spans="1:9" x14ac:dyDescent="0.25">
      <c r="A86" s="2" t="s">
        <v>99</v>
      </c>
      <c r="B86" s="28">
        <v>450</v>
      </c>
      <c r="C86" s="31">
        <f>B86/$B$37</f>
        <v>1.3846153846153846</v>
      </c>
      <c r="D86" s="28">
        <v>287</v>
      </c>
      <c r="E86" s="31">
        <f>D86/$D$37</f>
        <v>1.3932038834951457</v>
      </c>
      <c r="F86" s="28"/>
      <c r="G86" s="32">
        <v>287</v>
      </c>
      <c r="H86" s="31">
        <f>G86/$G$37</f>
        <v>1.3932038834951457</v>
      </c>
      <c r="I86" s="28" t="str">
        <f>IF(D86=G86,"","Changed")</f>
        <v/>
      </c>
    </row>
    <row r="87" spans="1:9" x14ac:dyDescent="0.25">
      <c r="A87" t="s">
        <v>100</v>
      </c>
      <c r="B87" s="28"/>
      <c r="C87" s="31"/>
      <c r="D87" s="28">
        <v>228</v>
      </c>
      <c r="E87" s="31"/>
      <c r="F87" s="28"/>
      <c r="G87" s="28">
        <v>228</v>
      </c>
      <c r="H87" s="31"/>
      <c r="I87" s="28" t="str">
        <f>IF(D87=G87,"","Changed")</f>
        <v/>
      </c>
    </row>
    <row r="88" spans="1:9" x14ac:dyDescent="0.25">
      <c r="A88" t="s">
        <v>101</v>
      </c>
      <c r="B88" s="28"/>
      <c r="C88" s="31"/>
      <c r="D88" s="28">
        <v>206</v>
      </c>
      <c r="E88" s="31"/>
      <c r="F88" s="28"/>
      <c r="G88" s="28">
        <v>206</v>
      </c>
      <c r="H88" s="31"/>
      <c r="I88" s="28" t="str">
        <f>IF(D88=G88,"","Changed")</f>
        <v/>
      </c>
    </row>
    <row r="89" spans="1:9" x14ac:dyDescent="0.25">
      <c r="A89" t="s">
        <v>103</v>
      </c>
      <c r="B89" s="28"/>
      <c r="C89" s="31"/>
      <c r="D89" s="28">
        <v>390</v>
      </c>
      <c r="E89" s="31"/>
      <c r="F89" s="28"/>
      <c r="G89" s="28">
        <v>420</v>
      </c>
      <c r="H89" s="31"/>
      <c r="I89" s="28" t="str">
        <f>IF(D89=G89,"","Changed")</f>
        <v>Changed</v>
      </c>
    </row>
    <row r="90" spans="1:9" x14ac:dyDescent="0.25">
      <c r="A90" t="s">
        <v>104</v>
      </c>
      <c r="B90" s="28"/>
      <c r="C90" s="31"/>
      <c r="D90" s="28">
        <v>105</v>
      </c>
      <c r="E90" s="31"/>
      <c r="F90" s="28"/>
      <c r="G90" s="28">
        <v>105</v>
      </c>
      <c r="H90" s="31"/>
      <c r="I90" s="28" t="str">
        <f>IF(D90=G90,"","Changed")</f>
        <v/>
      </c>
    </row>
    <row r="91" spans="1:9" x14ac:dyDescent="0.25">
      <c r="A91" t="s">
        <v>105</v>
      </c>
      <c r="B91" s="28"/>
      <c r="C91" s="31"/>
      <c r="D91" s="28">
        <v>114</v>
      </c>
      <c r="E91" s="31"/>
      <c r="F91" s="28"/>
      <c r="G91" s="28">
        <v>206</v>
      </c>
      <c r="H91" s="31"/>
      <c r="I91" s="28" t="str">
        <f>IF(D91=G91,"","Changed")</f>
        <v>Changed</v>
      </c>
    </row>
    <row r="92" spans="1:9" x14ac:dyDescent="0.25">
      <c r="A92" t="s">
        <v>106</v>
      </c>
      <c r="B92" s="28"/>
      <c r="C92" s="31"/>
      <c r="D92" s="28">
        <v>140</v>
      </c>
      <c r="E92" s="31"/>
      <c r="F92" s="28"/>
      <c r="G92" s="28">
        <v>214</v>
      </c>
      <c r="H92" s="31"/>
      <c r="I92" s="28" t="str">
        <f>IF(D92=G92,"","Changed")</f>
        <v>Changed</v>
      </c>
    </row>
    <row r="93" spans="1:9" x14ac:dyDescent="0.25">
      <c r="A93" s="5" t="s">
        <v>107</v>
      </c>
      <c r="B93" s="28">
        <v>875</v>
      </c>
      <c r="C93" s="31">
        <f>B93/$B$65</f>
        <v>1</v>
      </c>
      <c r="D93" s="28">
        <v>487</v>
      </c>
      <c r="E93" s="31">
        <f>D93/$D$65</f>
        <v>1</v>
      </c>
      <c r="F93" s="28"/>
      <c r="G93" s="28">
        <v>487</v>
      </c>
      <c r="H93" s="31">
        <f>G93/$G$65</f>
        <v>1</v>
      </c>
      <c r="I93" s="28" t="str">
        <f>IF(D93=G93,"","Changed")</f>
        <v/>
      </c>
    </row>
    <row r="94" spans="1:9" x14ac:dyDescent="0.25">
      <c r="A94" t="s">
        <v>108</v>
      </c>
      <c r="B94" s="28"/>
      <c r="C94" s="31"/>
      <c r="D94" s="28">
        <v>155</v>
      </c>
      <c r="E94" s="31"/>
      <c r="F94" s="28"/>
      <c r="G94" s="28">
        <v>155</v>
      </c>
      <c r="H94" s="31"/>
      <c r="I94" s="28" t="str">
        <f>IF(D94=G94,"","Changed")</f>
        <v/>
      </c>
    </row>
    <row r="95" spans="1:9" x14ac:dyDescent="0.25">
      <c r="A95" s="2" t="s">
        <v>109</v>
      </c>
      <c r="B95" s="28">
        <v>325</v>
      </c>
      <c r="C95" s="31">
        <f>B95/$B$37</f>
        <v>1</v>
      </c>
      <c r="D95" s="28">
        <v>166</v>
      </c>
      <c r="E95" s="31">
        <f>D95/$D$37</f>
        <v>0.80582524271844658</v>
      </c>
      <c r="F95" s="28"/>
      <c r="G95" s="32">
        <v>206</v>
      </c>
      <c r="H95" s="31">
        <f>G95/$G$37</f>
        <v>1</v>
      </c>
      <c r="I95" s="28" t="str">
        <f>IF(D95=G95,"","Changed")</f>
        <v>Changed</v>
      </c>
    </row>
    <row r="96" spans="1:9" x14ac:dyDescent="0.25">
      <c r="A96" t="s">
        <v>110</v>
      </c>
      <c r="B96" s="28"/>
      <c r="C96" s="31"/>
      <c r="D96" s="28">
        <v>0</v>
      </c>
      <c r="E96" s="31"/>
      <c r="F96" s="28"/>
      <c r="G96" s="28">
        <v>0</v>
      </c>
      <c r="H96" s="31"/>
      <c r="I96" s="28" t="str">
        <f>IF(D96=G96,"","Changed")</f>
        <v/>
      </c>
    </row>
    <row r="97" spans="1:9" x14ac:dyDescent="0.25">
      <c r="A97" t="s">
        <v>111</v>
      </c>
      <c r="B97" s="28"/>
      <c r="C97" s="31"/>
      <c r="D97" s="28">
        <v>0</v>
      </c>
      <c r="E97" s="31"/>
      <c r="F97" s="28"/>
      <c r="G97" s="28">
        <v>0</v>
      </c>
      <c r="H97" s="31"/>
      <c r="I97" s="28" t="str">
        <f>IF(D97=G97,"","Changed")</f>
        <v/>
      </c>
    </row>
    <row r="98" spans="1:9" x14ac:dyDescent="0.25">
      <c r="A98" t="s">
        <v>112</v>
      </c>
      <c r="B98" s="28"/>
      <c r="C98" s="31"/>
      <c r="D98" s="28">
        <v>0</v>
      </c>
      <c r="E98" s="31"/>
      <c r="F98" s="28"/>
      <c r="G98" s="28">
        <v>0</v>
      </c>
      <c r="H98" s="31"/>
      <c r="I98" s="28" t="str">
        <f>IF(D98=G98,"","Changed")</f>
        <v/>
      </c>
    </row>
    <row r="99" spans="1:9" x14ac:dyDescent="0.25">
      <c r="A99" t="s">
        <v>113</v>
      </c>
      <c r="B99" s="28"/>
      <c r="C99" s="31"/>
      <c r="D99" s="28">
        <v>0</v>
      </c>
      <c r="E99" s="31"/>
      <c r="F99" s="28"/>
      <c r="G99" s="28">
        <v>0</v>
      </c>
      <c r="H99" s="31"/>
      <c r="I99" s="28" t="str">
        <f>IF(D99=G99,"","Changed")</f>
        <v/>
      </c>
    </row>
    <row r="100" spans="1:9" x14ac:dyDescent="0.25">
      <c r="A100" t="s">
        <v>114</v>
      </c>
      <c r="B100" s="28"/>
      <c r="C100" s="31"/>
      <c r="D100" s="28">
        <v>0</v>
      </c>
      <c r="E100" s="31"/>
      <c r="F100" s="28"/>
      <c r="G100" s="28">
        <v>0</v>
      </c>
      <c r="H100" s="31"/>
      <c r="I100" s="28" t="str">
        <f>IF(D100=G100,"","Changed")</f>
        <v/>
      </c>
    </row>
    <row r="101" spans="1:9" x14ac:dyDescent="0.25">
      <c r="A101" t="s">
        <v>115</v>
      </c>
      <c r="B101" s="28"/>
      <c r="C101" s="31"/>
      <c r="D101" s="28">
        <v>0</v>
      </c>
      <c r="E101" s="31"/>
      <c r="F101" s="28"/>
      <c r="G101" s="28">
        <v>0</v>
      </c>
      <c r="H101" s="31"/>
      <c r="I101" s="28" t="str">
        <f>IF(D101=G101,"","Changed")</f>
        <v/>
      </c>
    </row>
    <row r="102" spans="1:9" x14ac:dyDescent="0.25">
      <c r="A102" t="s">
        <v>116</v>
      </c>
      <c r="B102" s="28"/>
      <c r="C102" s="31"/>
      <c r="D102" s="28">
        <v>0</v>
      </c>
      <c r="E102" s="31"/>
      <c r="F102" s="28"/>
      <c r="G102" s="28">
        <v>0</v>
      </c>
      <c r="H102" s="31"/>
      <c r="I102" s="28" t="str">
        <f>IF(D102=G102,"","Changed")</f>
        <v/>
      </c>
    </row>
    <row r="103" spans="1:9" x14ac:dyDescent="0.25">
      <c r="A103" t="s">
        <v>117</v>
      </c>
      <c r="B103" s="28"/>
      <c r="C103" s="31"/>
      <c r="D103" s="28">
        <v>0</v>
      </c>
      <c r="E103" s="31"/>
      <c r="F103" s="28"/>
      <c r="G103" s="28">
        <v>0</v>
      </c>
      <c r="H103" s="31"/>
      <c r="I103" s="28" t="str">
        <f>IF(D103=G103,"","Changed")</f>
        <v/>
      </c>
    </row>
    <row r="104" spans="1:9" x14ac:dyDescent="0.25">
      <c r="A104" t="s">
        <v>118</v>
      </c>
      <c r="B104" s="28"/>
      <c r="C104" s="31"/>
      <c r="D104" s="28">
        <v>0</v>
      </c>
      <c r="E104" s="31"/>
      <c r="F104" s="28"/>
      <c r="G104" s="28">
        <v>0</v>
      </c>
      <c r="H104" s="31"/>
      <c r="I104" s="28" t="str">
        <f>IF(D104=G104,"","Changed")</f>
        <v/>
      </c>
    </row>
    <row r="105" spans="1:9" x14ac:dyDescent="0.25">
      <c r="A105" t="s">
        <v>119</v>
      </c>
      <c r="B105" s="28"/>
      <c r="C105" s="31"/>
      <c r="D105" s="28">
        <v>0</v>
      </c>
      <c r="E105" s="31"/>
      <c r="F105" s="28"/>
      <c r="G105" s="28">
        <v>0</v>
      </c>
      <c r="H105" s="31"/>
      <c r="I105" s="28" t="str">
        <f>IF(D105=G105,"","Changed")</f>
        <v/>
      </c>
    </row>
    <row r="106" spans="1:9" x14ac:dyDescent="0.25">
      <c r="A106" t="s">
        <v>120</v>
      </c>
      <c r="B106" s="28"/>
      <c r="C106" s="31"/>
      <c r="D106" s="28">
        <v>114</v>
      </c>
      <c r="E106" s="31"/>
      <c r="F106" s="28"/>
      <c r="G106" s="28">
        <v>114</v>
      </c>
      <c r="H106" s="31"/>
      <c r="I106" s="28" t="str">
        <f>IF(D106=G106,"","Changed")</f>
        <v/>
      </c>
    </row>
    <row r="107" spans="1:9" x14ac:dyDescent="0.25">
      <c r="A107" t="s">
        <v>121</v>
      </c>
      <c r="B107" s="28"/>
      <c r="C107" s="31"/>
      <c r="D107" s="28">
        <v>350</v>
      </c>
      <c r="E107" s="31"/>
      <c r="F107" s="28"/>
      <c r="G107" s="28">
        <v>350</v>
      </c>
      <c r="H107" s="31"/>
      <c r="I107" s="28" t="str">
        <f>IF(D107=G107,"","Changed")</f>
        <v/>
      </c>
    </row>
    <row r="108" spans="1:9" x14ac:dyDescent="0.25">
      <c r="A108" t="s">
        <v>122</v>
      </c>
      <c r="B108" s="28"/>
      <c r="C108" s="31"/>
      <c r="D108" s="28">
        <v>245</v>
      </c>
      <c r="E108" s="31"/>
      <c r="F108" s="28"/>
      <c r="G108" s="28">
        <v>290</v>
      </c>
      <c r="H108" s="31"/>
      <c r="I108" s="28" t="str">
        <f>IF(D108=G108,"","Changed")</f>
        <v>Changed</v>
      </c>
    </row>
    <row r="109" spans="1:9" x14ac:dyDescent="0.25">
      <c r="A109" t="s">
        <v>123</v>
      </c>
      <c r="B109" s="28"/>
      <c r="C109" s="31"/>
      <c r="D109" s="28">
        <v>115</v>
      </c>
      <c r="E109" s="31"/>
      <c r="F109" s="28"/>
      <c r="G109" s="28">
        <v>115</v>
      </c>
      <c r="H109" s="31"/>
      <c r="I109" s="28" t="str">
        <f>IF(D109=G109,"","Changed")</f>
        <v/>
      </c>
    </row>
    <row r="110" spans="1:9" x14ac:dyDescent="0.25">
      <c r="A110" t="s">
        <v>124</v>
      </c>
      <c r="B110" s="28"/>
      <c r="C110" s="31"/>
      <c r="D110" s="28">
        <v>487</v>
      </c>
      <c r="E110" s="31"/>
      <c r="F110" s="28"/>
      <c r="G110" s="28">
        <v>487</v>
      </c>
      <c r="H110" s="31"/>
      <c r="I110" s="28" t="str">
        <f>IF(D110=G110,"","Changed")</f>
        <v/>
      </c>
    </row>
    <row r="111" spans="1:9" x14ac:dyDescent="0.25">
      <c r="A111" t="s">
        <v>125</v>
      </c>
      <c r="B111" s="28"/>
      <c r="C111" s="31"/>
      <c r="D111" s="28">
        <v>165</v>
      </c>
      <c r="E111" s="31"/>
      <c r="F111" s="28"/>
      <c r="G111" s="28">
        <v>165</v>
      </c>
      <c r="H111" s="31"/>
      <c r="I111" s="28" t="str">
        <f>IF(D111=G111,"","Changed")</f>
        <v/>
      </c>
    </row>
    <row r="112" spans="1:9" x14ac:dyDescent="0.25">
      <c r="A112" t="s">
        <v>126</v>
      </c>
      <c r="B112" s="28"/>
      <c r="C112" s="31"/>
      <c r="D112" s="28">
        <v>285</v>
      </c>
      <c r="E112" s="31"/>
      <c r="F112" s="28"/>
      <c r="G112" s="28">
        <v>305</v>
      </c>
      <c r="H112" s="31"/>
      <c r="I112" s="28" t="str">
        <f>IF(D112=G112,"","Changed")</f>
        <v>Changed</v>
      </c>
    </row>
    <row r="113" spans="1:9" x14ac:dyDescent="0.25">
      <c r="A113" t="s">
        <v>127</v>
      </c>
      <c r="B113" s="28"/>
      <c r="C113" s="31"/>
      <c r="D113" s="28">
        <v>246</v>
      </c>
      <c r="E113" s="31"/>
      <c r="F113" s="28"/>
      <c r="G113" s="28">
        <v>255</v>
      </c>
      <c r="H113" s="31"/>
      <c r="I113" s="28" t="str">
        <f>IF(D113=G113,"","Changed")</f>
        <v>Changed</v>
      </c>
    </row>
    <row r="114" spans="1:9" x14ac:dyDescent="0.25">
      <c r="A114" t="s">
        <v>128</v>
      </c>
      <c r="B114" s="28"/>
      <c r="C114" s="31"/>
      <c r="D114" s="28">
        <v>130</v>
      </c>
      <c r="E114" s="31"/>
      <c r="F114" s="28"/>
      <c r="G114" s="28">
        <v>145</v>
      </c>
      <c r="H114" s="31"/>
      <c r="I114" s="28" t="str">
        <f>IF(D114=G114,"","Changed")</f>
        <v>Changed</v>
      </c>
    </row>
    <row r="115" spans="1:9" x14ac:dyDescent="0.25">
      <c r="A115" t="s">
        <v>129</v>
      </c>
      <c r="B115" s="28"/>
      <c r="C115" s="31"/>
      <c r="D115" s="28">
        <v>48</v>
      </c>
      <c r="E115" s="31"/>
      <c r="F115" s="28"/>
      <c r="G115" s="28">
        <v>48</v>
      </c>
      <c r="H115" s="31"/>
      <c r="I115" s="28" t="str">
        <f>IF(D115=G115,"","Changed")</f>
        <v/>
      </c>
    </row>
    <row r="116" spans="1:9" x14ac:dyDescent="0.25">
      <c r="A116" t="s">
        <v>130</v>
      </c>
      <c r="B116" s="28"/>
      <c r="C116" s="31"/>
      <c r="D116" s="28">
        <v>275</v>
      </c>
      <c r="E116" s="31"/>
      <c r="F116" s="28"/>
      <c r="G116" s="28">
        <v>320</v>
      </c>
      <c r="H116" s="31"/>
      <c r="I116" s="28" t="str">
        <f>IF(D116=G116,"","Changed")</f>
        <v>Changed</v>
      </c>
    </row>
    <row r="117" spans="1:9" x14ac:dyDescent="0.25">
      <c r="A117" t="s">
        <v>131</v>
      </c>
      <c r="B117" s="28"/>
      <c r="C117" s="31"/>
      <c r="D117" s="28">
        <v>600</v>
      </c>
      <c r="E117" s="31"/>
      <c r="F117" s="28"/>
      <c r="G117" s="28">
        <v>600</v>
      </c>
      <c r="H117" s="31"/>
      <c r="I117" s="28" t="str">
        <f>IF(D117=G117,"","Changed")</f>
        <v/>
      </c>
    </row>
    <row r="118" spans="1:9" x14ac:dyDescent="0.25">
      <c r="A118" t="s">
        <v>132</v>
      </c>
      <c r="B118" s="28"/>
      <c r="C118" s="31"/>
      <c r="D118" s="28">
        <v>350</v>
      </c>
      <c r="E118" s="31"/>
      <c r="F118" s="28"/>
      <c r="G118" s="28">
        <v>450</v>
      </c>
      <c r="H118" s="31"/>
      <c r="I118" s="28" t="str">
        <f>IF(D118=G118,"","Changed")</f>
        <v>Changed</v>
      </c>
    </row>
    <row r="119" spans="1:9" x14ac:dyDescent="0.25">
      <c r="A119" t="s">
        <v>133</v>
      </c>
      <c r="B119" s="28"/>
      <c r="C119" s="31"/>
      <c r="D119" s="28">
        <v>255</v>
      </c>
      <c r="E119" s="31"/>
      <c r="F119" s="28"/>
      <c r="G119" s="28">
        <v>320</v>
      </c>
      <c r="H119" s="31"/>
      <c r="I119" s="28" t="str">
        <f>IF(D119=G119,"","Changed")</f>
        <v>Changed</v>
      </c>
    </row>
    <row r="120" spans="1:9" x14ac:dyDescent="0.25">
      <c r="A120" t="s">
        <v>134</v>
      </c>
      <c r="B120" s="28"/>
      <c r="C120" s="31"/>
      <c r="D120" s="28">
        <v>100</v>
      </c>
      <c r="E120" s="31"/>
      <c r="F120" s="28"/>
      <c r="G120" s="28">
        <v>175</v>
      </c>
      <c r="H120" s="31"/>
      <c r="I120" s="28" t="str">
        <f>IF(D120=G120,"","Changed")</f>
        <v>Changed</v>
      </c>
    </row>
    <row r="121" spans="1:9" x14ac:dyDescent="0.25">
      <c r="A121" t="s">
        <v>135</v>
      </c>
      <c r="B121" s="28"/>
      <c r="C121" s="31"/>
      <c r="D121" s="28">
        <v>100</v>
      </c>
      <c r="E121" s="31"/>
      <c r="F121" s="28"/>
      <c r="G121" s="28">
        <v>175</v>
      </c>
      <c r="H121" s="31"/>
      <c r="I121" s="28" t="str">
        <f>IF(D121=G121,"","Changed")</f>
        <v>Changed</v>
      </c>
    </row>
    <row r="122" spans="1:9" x14ac:dyDescent="0.25">
      <c r="A122" t="s">
        <v>136</v>
      </c>
      <c r="B122" s="28"/>
      <c r="C122" s="31"/>
      <c r="D122" s="28">
        <v>100</v>
      </c>
      <c r="E122" s="31"/>
      <c r="F122" s="28"/>
      <c r="G122" s="28">
        <v>175</v>
      </c>
      <c r="H122" s="31"/>
      <c r="I122" s="28" t="str">
        <f>IF(D122=G122,"","Changed")</f>
        <v>Changed</v>
      </c>
    </row>
    <row r="123" spans="1:9" x14ac:dyDescent="0.25">
      <c r="A123" t="s">
        <v>137</v>
      </c>
      <c r="B123" s="28"/>
      <c r="C123" s="31"/>
      <c r="D123" s="28">
        <v>100</v>
      </c>
      <c r="E123" s="31"/>
      <c r="F123" s="28"/>
      <c r="G123" s="28">
        <v>175</v>
      </c>
      <c r="H123" s="31"/>
      <c r="I123" s="28" t="str">
        <f>IF(D123=G123,"","Changed")</f>
        <v>Changed</v>
      </c>
    </row>
    <row r="124" spans="1:9" x14ac:dyDescent="0.25">
      <c r="A124" t="s">
        <v>138</v>
      </c>
      <c r="B124" s="28"/>
      <c r="C124" s="31"/>
      <c r="D124" s="28">
        <v>100</v>
      </c>
      <c r="E124" s="31"/>
      <c r="F124" s="28"/>
      <c r="G124" s="28">
        <v>175</v>
      </c>
      <c r="H124" s="31"/>
      <c r="I124" s="28" t="str">
        <f>IF(D124=G124,"","Changed")</f>
        <v>Changed</v>
      </c>
    </row>
    <row r="125" spans="1:9" x14ac:dyDescent="0.25">
      <c r="A125" t="s">
        <v>139</v>
      </c>
      <c r="B125" s="28"/>
      <c r="C125" s="31"/>
      <c r="D125" s="28">
        <v>100</v>
      </c>
      <c r="E125" s="31"/>
      <c r="F125" s="28"/>
      <c r="G125" s="28">
        <v>175</v>
      </c>
      <c r="H125" s="31"/>
      <c r="I125" s="28" t="str">
        <f>IF(D125=G125,"","Changed")</f>
        <v>Changed</v>
      </c>
    </row>
    <row r="126" spans="1:9" x14ac:dyDescent="0.25">
      <c r="A126" t="s">
        <v>140</v>
      </c>
      <c r="B126" s="28"/>
      <c r="C126" s="31"/>
      <c r="D126" s="28">
        <v>0</v>
      </c>
      <c r="E126" s="31"/>
      <c r="F126" s="28"/>
      <c r="G126" s="28">
        <v>0</v>
      </c>
      <c r="H126" s="31"/>
      <c r="I126" s="28" t="str">
        <f>IF(D126=G126,"","Changed")</f>
        <v/>
      </c>
    </row>
    <row r="127" spans="1:9" x14ac:dyDescent="0.25">
      <c r="A127" t="s">
        <v>141</v>
      </c>
      <c r="B127" s="28"/>
      <c r="C127" s="31"/>
      <c r="D127" s="28">
        <v>110</v>
      </c>
      <c r="E127" s="31"/>
      <c r="F127" s="28"/>
      <c r="G127" s="28">
        <v>206</v>
      </c>
      <c r="H127" s="31"/>
      <c r="I127" s="28" t="str">
        <f>IF(D127=G127,"","Changed")</f>
        <v>Changed</v>
      </c>
    </row>
    <row r="128" spans="1:9" x14ac:dyDescent="0.25">
      <c r="A128" t="s">
        <v>142</v>
      </c>
      <c r="B128" s="28"/>
      <c r="C128" s="31"/>
      <c r="D128" s="28">
        <v>100</v>
      </c>
      <c r="E128" s="31"/>
      <c r="F128" s="28"/>
      <c r="G128" s="28">
        <v>190</v>
      </c>
      <c r="H128" s="31"/>
      <c r="I128" s="28" t="str">
        <f>IF(D128=G128,"","Changed")</f>
        <v>Changed</v>
      </c>
    </row>
    <row r="129" spans="1:9" x14ac:dyDescent="0.25">
      <c r="A129" t="s">
        <v>143</v>
      </c>
      <c r="B129" s="28"/>
      <c r="C129" s="31"/>
      <c r="D129" s="28">
        <v>255</v>
      </c>
      <c r="E129" s="31"/>
      <c r="F129" s="28"/>
      <c r="G129" s="28">
        <v>255</v>
      </c>
      <c r="H129" s="31"/>
      <c r="I129" s="28" t="str">
        <f>IF(D129=G129,"","Changed")</f>
        <v/>
      </c>
    </row>
    <row r="130" spans="1:9" x14ac:dyDescent="0.25">
      <c r="A130" t="s">
        <v>144</v>
      </c>
      <c r="B130" s="28"/>
      <c r="C130" s="31"/>
      <c r="D130" s="28">
        <v>490</v>
      </c>
      <c r="E130" s="31"/>
      <c r="F130" s="28"/>
      <c r="G130" s="28">
        <v>460</v>
      </c>
      <c r="H130" s="31"/>
      <c r="I130" s="28" t="str">
        <f>IF(D130=G130,"","Changed")</f>
        <v>Changed</v>
      </c>
    </row>
    <row r="131" spans="1:9" x14ac:dyDescent="0.25">
      <c r="A131" t="s">
        <v>145</v>
      </c>
      <c r="B131" s="28"/>
      <c r="C131" s="31"/>
      <c r="D131" s="28">
        <v>90</v>
      </c>
      <c r="E131" s="31"/>
      <c r="F131" s="28"/>
      <c r="G131" s="28">
        <v>175</v>
      </c>
      <c r="H131" s="31"/>
      <c r="I131" s="28" t="str">
        <f>IF(D131=G131,"","Changed")</f>
        <v>Changed</v>
      </c>
    </row>
    <row r="132" spans="1:9" x14ac:dyDescent="0.25">
      <c r="A132" t="s">
        <v>146</v>
      </c>
      <c r="B132" s="28"/>
      <c r="C132" s="31"/>
      <c r="D132" s="28">
        <v>287</v>
      </c>
      <c r="E132" s="31"/>
      <c r="F132" s="28"/>
      <c r="G132" s="28">
        <v>287</v>
      </c>
      <c r="H132" s="31"/>
      <c r="I132" s="28" t="str">
        <f>IF(D132=G132,"","Changed")</f>
        <v/>
      </c>
    </row>
    <row r="133" spans="1:9" x14ac:dyDescent="0.25">
      <c r="A133" t="s">
        <v>147</v>
      </c>
      <c r="B133" s="28"/>
      <c r="C133" s="31"/>
      <c r="D133" s="28">
        <v>228</v>
      </c>
      <c r="E133" s="31"/>
      <c r="F133" s="28"/>
      <c r="G133" s="28">
        <v>228</v>
      </c>
      <c r="H133" s="31"/>
      <c r="I133" s="28" t="str">
        <f>IF(D133=G133,"","Changed")</f>
        <v/>
      </c>
    </row>
    <row r="134" spans="1:9" x14ac:dyDescent="0.25">
      <c r="A134" s="2" t="s">
        <v>148</v>
      </c>
      <c r="B134" s="28"/>
      <c r="C134" s="31"/>
      <c r="D134" s="28">
        <v>176</v>
      </c>
      <c r="E134" s="31"/>
      <c r="F134" s="28">
        <f>D134*1.25</f>
        <v>220</v>
      </c>
      <c r="G134" s="32">
        <v>176</v>
      </c>
      <c r="H134" s="33"/>
      <c r="I134" s="28" t="str">
        <f>IF(D134=G134,"","Changed")</f>
        <v/>
      </c>
    </row>
    <row r="135" spans="1:9" x14ac:dyDescent="0.25">
      <c r="A135" s="6" t="s">
        <v>149</v>
      </c>
      <c r="B135" s="28"/>
      <c r="C135" s="31"/>
      <c r="D135" s="28">
        <v>79</v>
      </c>
      <c r="E135" s="31">
        <f>D135*1.25</f>
        <v>98.75</v>
      </c>
      <c r="F135" s="28">
        <f>D135*1.25</f>
        <v>98.75</v>
      </c>
      <c r="G135" s="28">
        <v>79</v>
      </c>
      <c r="H135" s="31"/>
      <c r="I135" s="28" t="str">
        <f>IF(D135=G135,"","Changed")</f>
        <v/>
      </c>
    </row>
    <row r="136" spans="1:9" x14ac:dyDescent="0.25">
      <c r="A136" s="5" t="s">
        <v>150</v>
      </c>
      <c r="B136" s="28"/>
      <c r="C136" s="31"/>
      <c r="D136" s="28">
        <v>279</v>
      </c>
      <c r="E136" s="31"/>
      <c r="F136" s="28">
        <f>D136*1.4</f>
        <v>390.59999999999997</v>
      </c>
      <c r="G136" s="28">
        <v>300</v>
      </c>
      <c r="H136" s="31"/>
      <c r="I136" s="28" t="str">
        <f>IF(D136=G136,"","Changed")</f>
        <v>Changed</v>
      </c>
    </row>
    <row r="137" spans="1:9" x14ac:dyDescent="0.25">
      <c r="A137" s="6" t="s">
        <v>151</v>
      </c>
      <c r="B137" s="28"/>
      <c r="C137" s="31"/>
      <c r="D137" s="28">
        <v>81</v>
      </c>
      <c r="E137" s="31">
        <f>D137*1.25</f>
        <v>101.25</v>
      </c>
      <c r="F137" s="28">
        <f>D137*1.25</f>
        <v>101.25</v>
      </c>
      <c r="G137" s="28">
        <v>81</v>
      </c>
      <c r="H137" s="31"/>
      <c r="I137" s="28" t="str">
        <f>IF(D137=G137,"","Changed")</f>
        <v/>
      </c>
    </row>
    <row r="138" spans="1:9" x14ac:dyDescent="0.25">
      <c r="A138" s="4" t="s">
        <v>152</v>
      </c>
      <c r="B138" s="28"/>
      <c r="C138" s="31"/>
      <c r="D138" s="28">
        <v>230</v>
      </c>
      <c r="E138" s="31"/>
      <c r="F138" s="28">
        <f>D138*1.3</f>
        <v>299</v>
      </c>
      <c r="G138" s="28">
        <v>230</v>
      </c>
      <c r="H138" s="31"/>
      <c r="I138" s="28" t="str">
        <f>IF(D138=G138,"","Changed")</f>
        <v/>
      </c>
    </row>
    <row r="139" spans="1:9" x14ac:dyDescent="0.25">
      <c r="A139" t="s">
        <v>153</v>
      </c>
      <c r="B139" s="28"/>
      <c r="C139" s="31"/>
      <c r="D139" s="28">
        <v>0</v>
      </c>
      <c r="E139" s="31"/>
      <c r="F139" s="28"/>
      <c r="G139" s="28">
        <v>0</v>
      </c>
      <c r="H139" s="31"/>
      <c r="I139" s="28" t="str">
        <f>IF(D139=G139,"","Changed")</f>
        <v/>
      </c>
    </row>
    <row r="140" spans="1:9" x14ac:dyDescent="0.25">
      <c r="A140" s="6" t="s">
        <v>154</v>
      </c>
      <c r="B140" s="28"/>
      <c r="C140" s="31"/>
      <c r="D140" s="28">
        <v>120</v>
      </c>
      <c r="E140" s="31">
        <f>D140*1.25</f>
        <v>150</v>
      </c>
      <c r="F140" s="28">
        <f>D140*1.25</f>
        <v>150</v>
      </c>
      <c r="G140" s="28">
        <v>120</v>
      </c>
      <c r="H140" s="31"/>
      <c r="I140" s="28" t="str">
        <f>IF(D140=G140,"","Changed")</f>
        <v/>
      </c>
    </row>
    <row r="141" spans="1:9" x14ac:dyDescent="0.25">
      <c r="A141" s="2" t="s">
        <v>155</v>
      </c>
      <c r="B141" s="28"/>
      <c r="C141" s="31"/>
      <c r="D141" s="28">
        <v>165</v>
      </c>
      <c r="E141" s="31"/>
      <c r="F141" s="28">
        <f>D141*1.25</f>
        <v>206.25</v>
      </c>
      <c r="G141" s="32">
        <v>165</v>
      </c>
      <c r="H141" s="33"/>
      <c r="I141" s="28" t="str">
        <f>IF(D141=G141,"","Changed")</f>
        <v/>
      </c>
    </row>
    <row r="142" spans="1:9" x14ac:dyDescent="0.25">
      <c r="A142" t="s">
        <v>156</v>
      </c>
      <c r="B142" s="28"/>
      <c r="C142" s="31"/>
      <c r="D142" s="28">
        <v>650</v>
      </c>
      <c r="E142" s="31"/>
      <c r="F142" s="28"/>
      <c r="G142" s="28">
        <v>600</v>
      </c>
      <c r="H142" s="31"/>
      <c r="I142" s="28" t="str">
        <f>IF(D142=G142,"","Changed")</f>
        <v>Changed</v>
      </c>
    </row>
    <row r="143" spans="1:9" x14ac:dyDescent="0.25">
      <c r="A143" s="2" t="s">
        <v>157</v>
      </c>
      <c r="B143" s="28"/>
      <c r="C143" s="31"/>
      <c r="D143" s="28">
        <v>230</v>
      </c>
      <c r="E143" s="31"/>
      <c r="F143" s="28">
        <f>D143*1.25</f>
        <v>287.5</v>
      </c>
      <c r="G143" s="32">
        <v>230</v>
      </c>
      <c r="H143" s="33"/>
      <c r="I143" s="28" t="str">
        <f>IF(D143=G143,"","Changed")</f>
        <v/>
      </c>
    </row>
    <row r="144" spans="1:9" x14ac:dyDescent="0.25">
      <c r="A144" s="5" t="s">
        <v>158</v>
      </c>
      <c r="B144" s="28"/>
      <c r="C144" s="31"/>
      <c r="D144" s="28">
        <v>348</v>
      </c>
      <c r="E144" s="31"/>
      <c r="F144" s="28">
        <f>D144*1.4</f>
        <v>487.2</v>
      </c>
      <c r="G144" s="28">
        <v>348</v>
      </c>
      <c r="H144" s="31"/>
      <c r="I144" s="28" t="str">
        <f>IF(D144=G144,"","Changed")</f>
        <v/>
      </c>
    </row>
    <row r="145" spans="1:9" x14ac:dyDescent="0.25">
      <c r="A145" s="5" t="s">
        <v>159</v>
      </c>
      <c r="B145" s="28"/>
      <c r="C145" s="31"/>
      <c r="D145" s="28">
        <v>279</v>
      </c>
      <c r="E145" s="31"/>
      <c r="F145" s="28">
        <f>D145*1.4</f>
        <v>390.59999999999997</v>
      </c>
      <c r="G145" s="28">
        <v>300</v>
      </c>
      <c r="H145" s="31"/>
      <c r="I145" s="28" t="str">
        <f>IF(D145=G145,"","Changed")</f>
        <v>Changed</v>
      </c>
    </row>
    <row r="146" spans="1:9" x14ac:dyDescent="0.25">
      <c r="A146" s="4" t="s">
        <v>160</v>
      </c>
      <c r="B146" s="28"/>
      <c r="C146" s="31"/>
      <c r="D146" s="28">
        <v>231</v>
      </c>
      <c r="E146" s="31"/>
      <c r="F146" s="28">
        <f>D146*1.3</f>
        <v>300.3</v>
      </c>
      <c r="G146" s="28">
        <v>231</v>
      </c>
      <c r="H146" s="31"/>
      <c r="I146" s="28" t="str">
        <f>IF(D146=G146,"","Changed")</f>
        <v/>
      </c>
    </row>
    <row r="147" spans="1:9" x14ac:dyDescent="0.25">
      <c r="A147" s="4" t="s">
        <v>161</v>
      </c>
      <c r="B147" s="28"/>
      <c r="C147" s="31"/>
      <c r="D147" s="28">
        <v>233</v>
      </c>
      <c r="E147" s="31"/>
      <c r="F147" s="28">
        <f>D147*1.3</f>
        <v>302.90000000000003</v>
      </c>
      <c r="G147" s="28">
        <v>233</v>
      </c>
      <c r="H147" s="31"/>
      <c r="I147" s="28" t="str">
        <f>IF(D147=G147,"","Changed")</f>
        <v/>
      </c>
    </row>
    <row r="148" spans="1:9" x14ac:dyDescent="0.25">
      <c r="A148" s="4" t="s">
        <v>162</v>
      </c>
      <c r="B148" s="28"/>
      <c r="C148" s="31"/>
      <c r="D148" s="28">
        <v>231</v>
      </c>
      <c r="E148" s="31"/>
      <c r="F148" s="28">
        <f>D148*1.3</f>
        <v>300.3</v>
      </c>
      <c r="G148" s="28">
        <v>231</v>
      </c>
      <c r="H148" s="31"/>
      <c r="I148" s="28" t="str">
        <f>IF(D148=G148,"","Changed")</f>
        <v/>
      </c>
    </row>
    <row r="149" spans="1:9" x14ac:dyDescent="0.25">
      <c r="A149" s="6" t="s">
        <v>163</v>
      </c>
      <c r="B149" s="28"/>
      <c r="C149" s="31"/>
      <c r="D149" s="28">
        <v>40</v>
      </c>
      <c r="E149" s="31">
        <f>D149*1.25</f>
        <v>50</v>
      </c>
      <c r="F149" s="28">
        <f>D149*1.25</f>
        <v>50</v>
      </c>
      <c r="G149" s="28">
        <v>40</v>
      </c>
      <c r="H149" s="31"/>
      <c r="I149" s="28" t="str">
        <f>IF(D149=G149,"","Changed")</f>
        <v/>
      </c>
    </row>
    <row r="150" spans="1:9" x14ac:dyDescent="0.25">
      <c r="A150" t="s">
        <v>164</v>
      </c>
      <c r="B150" s="28"/>
      <c r="C150" s="31"/>
      <c r="D150" s="28">
        <v>40</v>
      </c>
      <c r="E150" s="31"/>
      <c r="F150" s="28"/>
      <c r="G150" s="28">
        <v>40</v>
      </c>
      <c r="H150" s="31"/>
      <c r="I150" s="28" t="str">
        <f>IF(D150=G150,"","Changed")</f>
        <v/>
      </c>
    </row>
    <row r="151" spans="1:9" x14ac:dyDescent="0.25">
      <c r="A151" t="s">
        <v>165</v>
      </c>
      <c r="B151" s="28"/>
      <c r="C151" s="31"/>
      <c r="D151" s="28">
        <v>50</v>
      </c>
      <c r="E151" s="31"/>
      <c r="F151" s="28"/>
      <c r="G151" s="28">
        <v>50</v>
      </c>
      <c r="H151" s="31"/>
      <c r="I151" s="28" t="str">
        <f>IF(D151=G151,"","Changed")</f>
        <v/>
      </c>
    </row>
    <row r="152" spans="1:9" x14ac:dyDescent="0.25">
      <c r="A152" t="s">
        <v>166</v>
      </c>
      <c r="B152" s="28"/>
      <c r="C152" s="31"/>
      <c r="D152" s="28">
        <v>250</v>
      </c>
      <c r="E152" s="31"/>
      <c r="F152" s="28"/>
      <c r="G152" s="28">
        <v>250</v>
      </c>
      <c r="H152" s="31"/>
      <c r="I152" s="28" t="str">
        <f>IF(D152=G152,"","Changed")</f>
        <v/>
      </c>
    </row>
    <row r="153" spans="1:9" x14ac:dyDescent="0.25">
      <c r="A153" t="s">
        <v>167</v>
      </c>
      <c r="B153" s="28"/>
      <c r="C153" s="31"/>
      <c r="D153" s="28">
        <v>50</v>
      </c>
      <c r="E153" s="31"/>
      <c r="F153" s="28"/>
      <c r="G153" s="28">
        <v>50</v>
      </c>
      <c r="H153" s="31"/>
      <c r="I153" s="28" t="str">
        <f>IF(D153=G153,"","Changed")</f>
        <v/>
      </c>
    </row>
    <row r="154" spans="1:9" x14ac:dyDescent="0.25">
      <c r="A154" t="s">
        <v>168</v>
      </c>
      <c r="B154" s="28"/>
      <c r="C154" s="31"/>
      <c r="D154" s="28">
        <v>600</v>
      </c>
      <c r="E154" s="31"/>
      <c r="F154" s="28"/>
      <c r="G154" s="28">
        <v>600</v>
      </c>
      <c r="H154" s="31"/>
      <c r="I154" s="28" t="str">
        <f>IF(D154=G154,"","Changed")</f>
        <v/>
      </c>
    </row>
    <row r="155" spans="1:9" x14ac:dyDescent="0.25">
      <c r="A155" t="s">
        <v>169</v>
      </c>
      <c r="B155" s="28"/>
      <c r="C155" s="31"/>
      <c r="D155" s="28">
        <v>600</v>
      </c>
      <c r="E155" s="31"/>
      <c r="F155" s="28"/>
      <c r="G155" s="28">
        <v>600</v>
      </c>
      <c r="H155" s="31"/>
      <c r="I155" s="28" t="str">
        <f>IF(D155=G155,"","Changed")</f>
        <v/>
      </c>
    </row>
    <row r="156" spans="1:9" x14ac:dyDescent="0.25">
      <c r="A156" t="s">
        <v>170</v>
      </c>
      <c r="B156" s="28"/>
      <c r="C156" s="31"/>
      <c r="D156" s="28">
        <v>600</v>
      </c>
      <c r="E156" s="31"/>
      <c r="F156" s="28"/>
      <c r="G156" s="28">
        <v>600</v>
      </c>
      <c r="H156" s="31"/>
      <c r="I156" s="28" t="str">
        <f>IF(D156=G156,"","Changed")</f>
        <v/>
      </c>
    </row>
    <row r="157" spans="1:9" x14ac:dyDescent="0.25">
      <c r="A157" t="s">
        <v>171</v>
      </c>
      <c r="B157" s="28"/>
      <c r="C157" s="31"/>
      <c r="D157" s="28">
        <v>280</v>
      </c>
      <c r="E157" s="31"/>
      <c r="F157" s="28"/>
      <c r="G157" s="28">
        <v>276</v>
      </c>
      <c r="H157" s="31"/>
      <c r="I157" s="28" t="str">
        <f>IF(D157=G157,"","Changed")</f>
        <v>Changed</v>
      </c>
    </row>
    <row r="158" spans="1:9" x14ac:dyDescent="0.25">
      <c r="A158" t="s">
        <v>172</v>
      </c>
      <c r="B158" s="28"/>
      <c r="C158" s="31"/>
      <c r="D158" s="28">
        <v>225</v>
      </c>
      <c r="E158" s="31"/>
      <c r="F158" s="28"/>
      <c r="G158" s="28">
        <v>225</v>
      </c>
      <c r="H158" s="31"/>
      <c r="I158" s="28" t="str">
        <f>IF(D158=G158,"","Changed")</f>
        <v/>
      </c>
    </row>
    <row r="159" spans="1:9" x14ac:dyDescent="0.25">
      <c r="A159" s="5" t="s">
        <v>173</v>
      </c>
      <c r="B159" s="28"/>
      <c r="C159" s="31"/>
      <c r="D159" s="28">
        <v>420</v>
      </c>
      <c r="E159" s="31"/>
      <c r="F159" s="28">
        <f>D159*1.4</f>
        <v>588</v>
      </c>
      <c r="G159" s="28">
        <v>350</v>
      </c>
      <c r="H159" s="31"/>
      <c r="I159" s="28" t="str">
        <f>IF(D159=G159,"","Changed")</f>
        <v>Changed</v>
      </c>
    </row>
    <row r="160" spans="1:9" x14ac:dyDescent="0.25">
      <c r="A160" s="6" t="s">
        <v>174</v>
      </c>
      <c r="B160" s="28"/>
      <c r="C160" s="31"/>
      <c r="D160" s="28">
        <v>20</v>
      </c>
      <c r="E160" s="31">
        <f>D160*1.25</f>
        <v>25</v>
      </c>
      <c r="F160" s="28">
        <f>D160*1.25</f>
        <v>25</v>
      </c>
      <c r="G160" s="28">
        <v>20</v>
      </c>
      <c r="H160" s="31"/>
      <c r="I160" s="28" t="str">
        <f>IF(D160=G160,"","Changed")</f>
        <v/>
      </c>
    </row>
    <row r="161" spans="1:9" x14ac:dyDescent="0.25">
      <c r="A161" t="s">
        <v>175</v>
      </c>
      <c r="B161" s="28"/>
      <c r="C161" s="31"/>
      <c r="D161" s="28">
        <v>100</v>
      </c>
      <c r="E161" s="31"/>
      <c r="F161" s="28"/>
      <c r="G161" s="28">
        <v>125</v>
      </c>
      <c r="H161" s="31"/>
      <c r="I161" s="28" t="str">
        <f>IF(D161=G161,"","Changed")</f>
        <v>Changed</v>
      </c>
    </row>
    <row r="162" spans="1:9" x14ac:dyDescent="0.25">
      <c r="A162" t="s">
        <v>176</v>
      </c>
      <c r="B162" s="28"/>
      <c r="C162" s="31"/>
      <c r="D162" s="28">
        <v>100</v>
      </c>
      <c r="E162" s="31"/>
      <c r="F162" s="28"/>
      <c r="G162" s="28">
        <v>125</v>
      </c>
      <c r="H162" s="31"/>
      <c r="I162" s="28" t="str">
        <f>IF(D162=G162,"","Changed")</f>
        <v>Changed</v>
      </c>
    </row>
    <row r="163" spans="1:9" x14ac:dyDescent="0.25">
      <c r="B163" s="28"/>
      <c r="C163" s="31"/>
      <c r="D163" s="28"/>
      <c r="E163" s="31"/>
      <c r="F163" s="28"/>
      <c r="G163" s="28"/>
      <c r="H163" s="31"/>
      <c r="I163" s="28"/>
    </row>
    <row r="164" spans="1:9" x14ac:dyDescent="0.25">
      <c r="B164" s="28"/>
      <c r="C164" s="31"/>
      <c r="D164" s="28"/>
      <c r="E164" s="31"/>
      <c r="F164" s="28"/>
      <c r="G164" s="28"/>
      <c r="H164" s="31"/>
      <c r="I164" s="28"/>
    </row>
    <row r="165" spans="1:9" x14ac:dyDescent="0.25">
      <c r="B165" s="28"/>
      <c r="C165" s="31"/>
      <c r="D165" s="28"/>
      <c r="E165" s="31"/>
      <c r="F165" s="28"/>
      <c r="G165" s="28"/>
      <c r="H165" s="31"/>
      <c r="I165" s="28"/>
    </row>
    <row r="166" spans="1:9" x14ac:dyDescent="0.25">
      <c r="B166" s="28"/>
      <c r="C166" s="31"/>
      <c r="D166" s="28"/>
      <c r="E166" s="31"/>
      <c r="F166" s="28"/>
      <c r="G166" s="28"/>
      <c r="H166" s="31"/>
      <c r="I166" s="28"/>
    </row>
    <row r="167" spans="1:9" x14ac:dyDescent="0.25">
      <c r="B167" s="28"/>
      <c r="C167" s="31"/>
      <c r="D167" s="28"/>
      <c r="E167" s="31"/>
      <c r="F167" s="28"/>
      <c r="G167" s="28"/>
      <c r="H167" s="31"/>
      <c r="I167" s="28"/>
    </row>
    <row r="168" spans="1:9" x14ac:dyDescent="0.25">
      <c r="B168" s="28"/>
      <c r="C168" s="31"/>
      <c r="D168" s="28"/>
      <c r="E168" s="31"/>
      <c r="F168" s="28"/>
      <c r="G168" s="28"/>
      <c r="H168" s="31"/>
      <c r="I168" s="28"/>
    </row>
    <row r="169" spans="1:9" x14ac:dyDescent="0.25">
      <c r="B169" s="28"/>
      <c r="C169" s="31"/>
      <c r="D169" s="28"/>
      <c r="E169" s="31"/>
      <c r="F169" s="28"/>
      <c r="G169" s="28"/>
      <c r="H169" s="31"/>
      <c r="I169" s="28"/>
    </row>
    <row r="170" spans="1:9" x14ac:dyDescent="0.25">
      <c r="B170" s="28"/>
      <c r="C170" s="31"/>
      <c r="D170" s="28"/>
      <c r="E170" s="31"/>
      <c r="F170" s="28"/>
      <c r="G170" s="28"/>
      <c r="H170" s="31"/>
      <c r="I170" s="28"/>
    </row>
    <row r="171" spans="1:9" x14ac:dyDescent="0.25">
      <c r="B171" s="28"/>
      <c r="C171" s="31"/>
      <c r="D171" s="28"/>
      <c r="E171" s="31"/>
      <c r="F171" s="28"/>
      <c r="G171" s="28"/>
      <c r="H171" s="31"/>
      <c r="I171" s="28"/>
    </row>
    <row r="172" spans="1:9" x14ac:dyDescent="0.25">
      <c r="B172" s="28"/>
      <c r="C172" s="31"/>
      <c r="D172" s="28"/>
      <c r="E172" s="31"/>
      <c r="F172" s="28"/>
      <c r="G172" s="28"/>
      <c r="H172" s="31"/>
      <c r="I172" s="28"/>
    </row>
    <row r="173" spans="1:9" x14ac:dyDescent="0.25">
      <c r="B173" s="28"/>
      <c r="C173" s="31"/>
      <c r="D173" s="28"/>
      <c r="E173" s="31"/>
      <c r="F173" s="28"/>
      <c r="G173" s="28"/>
      <c r="H173" s="31"/>
      <c r="I173" s="28"/>
    </row>
    <row r="174" spans="1:9" x14ac:dyDescent="0.25">
      <c r="B174" s="28"/>
      <c r="C174" s="31"/>
      <c r="D174" s="28"/>
      <c r="E174" s="31"/>
      <c r="F174" s="28"/>
      <c r="G174" s="28"/>
      <c r="H174" s="31"/>
      <c r="I174" s="28"/>
    </row>
    <row r="175" spans="1:9" x14ac:dyDescent="0.25">
      <c r="B175" s="28"/>
      <c r="C175" s="31"/>
      <c r="D175" s="28"/>
      <c r="E175" s="31"/>
      <c r="F175" s="28"/>
      <c r="G175" s="28"/>
      <c r="H175" s="31"/>
      <c r="I175" s="28"/>
    </row>
    <row r="176" spans="1:9" x14ac:dyDescent="0.25">
      <c r="B176" s="28"/>
      <c r="C176" s="31"/>
      <c r="D176" s="28"/>
      <c r="E176" s="31"/>
      <c r="F176" s="28"/>
      <c r="G176" s="28"/>
      <c r="H176" s="31"/>
      <c r="I176" s="28"/>
    </row>
    <row r="177" spans="2:9" x14ac:dyDescent="0.25">
      <c r="B177" s="28"/>
      <c r="C177" s="31"/>
      <c r="D177" s="28"/>
      <c r="E177" s="31"/>
      <c r="F177" s="28"/>
      <c r="G177" s="28"/>
      <c r="H177" s="31"/>
      <c r="I177" s="28"/>
    </row>
    <row r="178" spans="2:9" x14ac:dyDescent="0.25">
      <c r="B178" s="28"/>
      <c r="C178" s="31"/>
      <c r="D178" s="28"/>
      <c r="E178" s="31"/>
      <c r="F178" s="28"/>
      <c r="G178" s="28"/>
      <c r="H178" s="31"/>
      <c r="I178" s="28"/>
    </row>
    <row r="179" spans="2:9" x14ac:dyDescent="0.25">
      <c r="B179" s="28"/>
      <c r="C179" s="31"/>
      <c r="D179" s="28"/>
      <c r="E179" s="31"/>
      <c r="F179" s="28"/>
      <c r="G179" s="28"/>
      <c r="H179" s="31"/>
      <c r="I179" s="28"/>
    </row>
    <row r="180" spans="2:9" x14ac:dyDescent="0.25">
      <c r="B180" s="28"/>
      <c r="C180" s="31"/>
      <c r="D180" s="28"/>
      <c r="E180" s="31"/>
      <c r="F180" s="28"/>
      <c r="G180" s="28"/>
      <c r="H180" s="31"/>
      <c r="I180" s="28"/>
    </row>
    <row r="181" spans="2:9" x14ac:dyDescent="0.25">
      <c r="B181" s="28"/>
      <c r="C181" s="31"/>
      <c r="D181" s="28"/>
      <c r="E181" s="31"/>
      <c r="F181" s="28"/>
      <c r="G181" s="28"/>
      <c r="H181" s="31"/>
      <c r="I181" s="28"/>
    </row>
    <row r="182" spans="2:9" x14ac:dyDescent="0.25">
      <c r="B182" s="28"/>
      <c r="C182" s="31"/>
      <c r="D182" s="28"/>
      <c r="E182" s="31"/>
      <c r="F182" s="28"/>
      <c r="G182" s="28"/>
      <c r="H182" s="31"/>
      <c r="I182" s="28"/>
    </row>
    <row r="183" spans="2:9" x14ac:dyDescent="0.25">
      <c r="B183" s="28"/>
      <c r="C183" s="31"/>
      <c r="D183" s="28"/>
      <c r="E183" s="31"/>
      <c r="F183" s="28"/>
      <c r="G183" s="28"/>
      <c r="H183" s="31"/>
      <c r="I183" s="28"/>
    </row>
    <row r="184" spans="2:9" x14ac:dyDescent="0.25">
      <c r="B184" s="28"/>
      <c r="C184" s="31"/>
      <c r="D184" s="28"/>
      <c r="E184" s="31"/>
      <c r="F184" s="28"/>
      <c r="G184" s="28"/>
      <c r="H184" s="31"/>
      <c r="I184" s="28"/>
    </row>
    <row r="185" spans="2:9" x14ac:dyDescent="0.25">
      <c r="B185" s="28"/>
      <c r="C185" s="31"/>
      <c r="D185" s="28"/>
      <c r="E185" s="31"/>
      <c r="F185" s="28"/>
      <c r="G185" s="28"/>
      <c r="H185" s="31"/>
      <c r="I185" s="28"/>
    </row>
    <row r="186" spans="2:9" x14ac:dyDescent="0.25">
      <c r="B186" s="28"/>
      <c r="C186" s="31"/>
      <c r="D186" s="28"/>
      <c r="E186" s="31"/>
      <c r="F186" s="28"/>
      <c r="G186" s="28"/>
      <c r="H186" s="31"/>
      <c r="I186" s="28"/>
    </row>
    <row r="187" spans="2:9" x14ac:dyDescent="0.25">
      <c r="B187" s="28"/>
      <c r="C187" s="31"/>
      <c r="D187" s="28"/>
      <c r="E187" s="31"/>
      <c r="F187" s="28"/>
      <c r="G187" s="28"/>
      <c r="H187" s="31"/>
      <c r="I187" s="28"/>
    </row>
    <row r="188" spans="2:9" x14ac:dyDescent="0.25">
      <c r="B188" s="28"/>
      <c r="C188" s="31"/>
      <c r="D188" s="28"/>
      <c r="E188" s="31"/>
      <c r="F188" s="28"/>
      <c r="G188" s="28"/>
      <c r="H188" s="31"/>
      <c r="I188" s="28"/>
    </row>
    <row r="189" spans="2:9" x14ac:dyDescent="0.25">
      <c r="B189" s="28"/>
      <c r="C189" s="31"/>
      <c r="D189" s="28"/>
      <c r="E189" s="31"/>
      <c r="F189" s="28"/>
      <c r="G189" s="28"/>
      <c r="H189" s="31"/>
      <c r="I189" s="28"/>
    </row>
    <row r="190" spans="2:9" x14ac:dyDescent="0.25">
      <c r="B190" s="28"/>
      <c r="C190" s="31"/>
      <c r="D190" s="28"/>
      <c r="E190" s="31"/>
      <c r="F190" s="28"/>
      <c r="G190" s="28"/>
      <c r="H190" s="31"/>
      <c r="I190" s="28"/>
    </row>
    <row r="191" spans="2:9" x14ac:dyDescent="0.25">
      <c r="B191" s="28"/>
      <c r="C191" s="31"/>
      <c r="D191" s="28"/>
      <c r="E191" s="31"/>
      <c r="F191" s="28"/>
      <c r="G191" s="28"/>
      <c r="H191" s="31"/>
      <c r="I191" s="28"/>
    </row>
    <row r="192" spans="2:9" x14ac:dyDescent="0.25">
      <c r="B192" s="28"/>
      <c r="C192" s="31"/>
      <c r="D192" s="28"/>
      <c r="E192" s="31"/>
      <c r="F192" s="28"/>
      <c r="G192" s="28"/>
      <c r="H192" s="31"/>
      <c r="I192" s="28"/>
    </row>
    <row r="193" spans="2:9" x14ac:dyDescent="0.25">
      <c r="B193" s="28"/>
      <c r="C193" s="31"/>
      <c r="D193" s="28"/>
      <c r="E193" s="31"/>
      <c r="F193" s="28"/>
      <c r="G193" s="28"/>
      <c r="H193" s="31"/>
      <c r="I193" s="28"/>
    </row>
    <row r="194" spans="2:9" x14ac:dyDescent="0.25">
      <c r="B194" s="28"/>
      <c r="C194" s="31"/>
      <c r="D194" s="28"/>
      <c r="E194" s="31"/>
      <c r="F194" s="28"/>
      <c r="G194" s="28"/>
      <c r="H194" s="31"/>
      <c r="I194" s="28"/>
    </row>
    <row r="195" spans="2:9" x14ac:dyDescent="0.25">
      <c r="B195" s="28"/>
      <c r="C195" s="31"/>
      <c r="D195" s="28"/>
      <c r="E195" s="31"/>
      <c r="F195" s="28"/>
      <c r="G195" s="28"/>
      <c r="H195" s="31"/>
      <c r="I195" s="28"/>
    </row>
    <row r="196" spans="2:9" x14ac:dyDescent="0.25">
      <c r="B196" s="28"/>
      <c r="C196" s="31"/>
      <c r="D196" s="28"/>
      <c r="E196" s="31"/>
      <c r="F196" s="28"/>
      <c r="G196" s="28"/>
      <c r="H196" s="31"/>
      <c r="I196" s="28"/>
    </row>
    <row r="197" spans="2:9" x14ac:dyDescent="0.25">
      <c r="B197" s="28"/>
      <c r="C197" s="31"/>
      <c r="D197" s="28"/>
      <c r="E197" s="31"/>
      <c r="F197" s="28"/>
      <c r="G197" s="28"/>
      <c r="H197" s="31"/>
      <c r="I197" s="28"/>
    </row>
    <row r="198" spans="2:9" x14ac:dyDescent="0.25">
      <c r="B198" s="28"/>
      <c r="C198" s="31"/>
      <c r="D198" s="28"/>
      <c r="E198" s="31"/>
      <c r="F198" s="28"/>
      <c r="G198" s="28"/>
      <c r="H198" s="31"/>
      <c r="I198" s="28"/>
    </row>
    <row r="199" spans="2:9" x14ac:dyDescent="0.25">
      <c r="B199" s="28"/>
      <c r="C199" s="31"/>
      <c r="D199" s="28"/>
      <c r="E199" s="31"/>
      <c r="F199" s="28"/>
      <c r="G199" s="28"/>
      <c r="H199" s="31"/>
      <c r="I199" s="28"/>
    </row>
    <row r="200" spans="2:9" x14ac:dyDescent="0.25">
      <c r="B200" s="28"/>
      <c r="C200" s="31"/>
      <c r="D200" s="28"/>
      <c r="E200" s="31"/>
      <c r="F200" s="28"/>
      <c r="G200" s="28"/>
      <c r="H200" s="31"/>
      <c r="I200" s="28"/>
    </row>
    <row r="201" spans="2:9" x14ac:dyDescent="0.25">
      <c r="B201" s="28"/>
      <c r="C201" s="31"/>
      <c r="D201" s="28"/>
      <c r="E201" s="31"/>
      <c r="F201" s="28"/>
      <c r="G201" s="28"/>
      <c r="H201" s="31"/>
      <c r="I201" s="28"/>
    </row>
    <row r="202" spans="2:9" x14ac:dyDescent="0.25">
      <c r="B202" s="28"/>
      <c r="C202" s="31"/>
      <c r="D202" s="28"/>
      <c r="E202" s="31"/>
      <c r="F202" s="28"/>
      <c r="G202" s="28"/>
      <c r="H202" s="31"/>
      <c r="I202" s="28"/>
    </row>
    <row r="203" spans="2:9" x14ac:dyDescent="0.25">
      <c r="G203"/>
      <c r="H203" s="13"/>
    </row>
    <row r="204" spans="2:9" x14ac:dyDescent="0.25">
      <c r="G204"/>
      <c r="H204" s="13"/>
    </row>
    <row r="205" spans="2:9" x14ac:dyDescent="0.25">
      <c r="G205"/>
      <c r="H205" s="13"/>
    </row>
    <row r="206" spans="2:9" x14ac:dyDescent="0.25">
      <c r="G206"/>
      <c r="H206" s="13"/>
    </row>
    <row r="207" spans="2:9" x14ac:dyDescent="0.25">
      <c r="G207"/>
      <c r="H207" s="13"/>
    </row>
    <row r="208" spans="2:9" x14ac:dyDescent="0.25">
      <c r="G208"/>
      <c r="H208" s="13"/>
    </row>
    <row r="209" spans="7:8" x14ac:dyDescent="0.25">
      <c r="G209"/>
      <c r="H209" s="13"/>
    </row>
    <row r="210" spans="7:8" x14ac:dyDescent="0.25">
      <c r="G210"/>
      <c r="H210" s="13"/>
    </row>
    <row r="211" spans="7:8" x14ac:dyDescent="0.25">
      <c r="G211"/>
      <c r="H211" s="13"/>
    </row>
    <row r="212" spans="7:8" x14ac:dyDescent="0.25">
      <c r="G212"/>
      <c r="H212" s="13"/>
    </row>
    <row r="213" spans="7:8" x14ac:dyDescent="0.25">
      <c r="G213"/>
      <c r="H213" s="13"/>
    </row>
    <row r="214" spans="7:8" x14ac:dyDescent="0.25">
      <c r="G214"/>
      <c r="H214" s="13"/>
    </row>
    <row r="215" spans="7:8" x14ac:dyDescent="0.25">
      <c r="G215"/>
      <c r="H215" s="13"/>
    </row>
    <row r="216" spans="7:8" x14ac:dyDescent="0.25">
      <c r="G216"/>
      <c r="H216" s="13"/>
    </row>
    <row r="217" spans="7:8" x14ac:dyDescent="0.25">
      <c r="G217"/>
      <c r="H217" s="13"/>
    </row>
    <row r="218" spans="7:8" x14ac:dyDescent="0.25">
      <c r="G218"/>
      <c r="H218" s="13"/>
    </row>
    <row r="219" spans="7:8" x14ac:dyDescent="0.25">
      <c r="G219"/>
      <c r="H219" s="13"/>
    </row>
    <row r="220" spans="7:8" x14ac:dyDescent="0.25">
      <c r="G220"/>
      <c r="H220" s="13"/>
    </row>
    <row r="221" spans="7:8" x14ac:dyDescent="0.25">
      <c r="G221"/>
      <c r="H221" s="13"/>
    </row>
    <row r="222" spans="7:8" x14ac:dyDescent="0.25">
      <c r="G222"/>
      <c r="H222" s="13"/>
    </row>
    <row r="223" spans="7:8" x14ac:dyDescent="0.25">
      <c r="G223"/>
      <c r="H223" s="13"/>
    </row>
    <row r="224" spans="7:8" x14ac:dyDescent="0.25">
      <c r="G224"/>
      <c r="H224" s="13"/>
    </row>
    <row r="225" spans="7:8" x14ac:dyDescent="0.25">
      <c r="G225"/>
      <c r="H225" s="13"/>
    </row>
    <row r="226" spans="7:8" x14ac:dyDescent="0.25">
      <c r="G226"/>
      <c r="H226" s="13"/>
    </row>
    <row r="227" spans="7:8" x14ac:dyDescent="0.25">
      <c r="G227"/>
      <c r="H227" s="13"/>
    </row>
    <row r="228" spans="7:8" x14ac:dyDescent="0.25">
      <c r="G228"/>
      <c r="H228" s="13"/>
    </row>
    <row r="229" spans="7:8" x14ac:dyDescent="0.25">
      <c r="G229"/>
      <c r="H229" s="13"/>
    </row>
    <row r="230" spans="7:8" x14ac:dyDescent="0.25">
      <c r="G230"/>
      <c r="H230" s="13"/>
    </row>
    <row r="231" spans="7:8" x14ac:dyDescent="0.25">
      <c r="G231"/>
      <c r="H231" s="13"/>
    </row>
    <row r="232" spans="7:8" x14ac:dyDescent="0.25">
      <c r="G232"/>
      <c r="H232" s="13"/>
    </row>
    <row r="233" spans="7:8" x14ac:dyDescent="0.25">
      <c r="G233"/>
      <c r="H233" s="13"/>
    </row>
    <row r="234" spans="7:8" x14ac:dyDescent="0.25">
      <c r="G234"/>
      <c r="H234" s="13"/>
    </row>
    <row r="235" spans="7:8" x14ac:dyDescent="0.25">
      <c r="G235"/>
      <c r="H235" s="13"/>
    </row>
    <row r="236" spans="7:8" x14ac:dyDescent="0.25">
      <c r="G236"/>
      <c r="H236" s="13"/>
    </row>
    <row r="237" spans="7:8" x14ac:dyDescent="0.25">
      <c r="G237"/>
      <c r="H237" s="13"/>
    </row>
    <row r="238" spans="7:8" x14ac:dyDescent="0.25">
      <c r="G238"/>
      <c r="H238" s="13"/>
    </row>
    <row r="239" spans="7:8" x14ac:dyDescent="0.25">
      <c r="G239"/>
      <c r="H239" s="13"/>
    </row>
    <row r="240" spans="7:8" x14ac:dyDescent="0.25">
      <c r="G240"/>
      <c r="H240" s="13"/>
    </row>
    <row r="241" spans="7:8" x14ac:dyDescent="0.25">
      <c r="G241"/>
      <c r="H241" s="13"/>
    </row>
    <row r="242" spans="7:8" x14ac:dyDescent="0.25">
      <c r="G242"/>
      <c r="H242" s="13"/>
    </row>
    <row r="243" spans="7:8" x14ac:dyDescent="0.25">
      <c r="G243"/>
      <c r="H243" s="13"/>
    </row>
    <row r="244" spans="7:8" x14ac:dyDescent="0.25">
      <c r="G244"/>
      <c r="H244" s="13"/>
    </row>
    <row r="245" spans="7:8" x14ac:dyDescent="0.25">
      <c r="G245"/>
      <c r="H245" s="13"/>
    </row>
    <row r="246" spans="7:8" x14ac:dyDescent="0.25">
      <c r="G246"/>
      <c r="H246" s="13"/>
    </row>
    <row r="247" spans="7:8" x14ac:dyDescent="0.25">
      <c r="G247"/>
      <c r="H247" s="13"/>
    </row>
    <row r="248" spans="7:8" x14ac:dyDescent="0.25">
      <c r="G248"/>
      <c r="H248" s="13"/>
    </row>
    <row r="249" spans="7:8" x14ac:dyDescent="0.25">
      <c r="G249"/>
      <c r="H249" s="13"/>
    </row>
    <row r="250" spans="7:8" x14ac:dyDescent="0.25">
      <c r="G250"/>
      <c r="H250" s="13"/>
    </row>
    <row r="251" spans="7:8" x14ac:dyDescent="0.25">
      <c r="G251"/>
      <c r="H251" s="13"/>
    </row>
    <row r="252" spans="7:8" x14ac:dyDescent="0.25">
      <c r="G252"/>
      <c r="H252" s="13"/>
    </row>
    <row r="253" spans="7:8" x14ac:dyDescent="0.25">
      <c r="G253"/>
      <c r="H253" s="13"/>
    </row>
    <row r="254" spans="7:8" x14ac:dyDescent="0.25">
      <c r="G254"/>
      <c r="H254" s="13"/>
    </row>
    <row r="255" spans="7:8" x14ac:dyDescent="0.25">
      <c r="G255"/>
      <c r="H255" s="13"/>
    </row>
    <row r="256" spans="7:8" x14ac:dyDescent="0.25">
      <c r="G256"/>
      <c r="H256" s="13"/>
    </row>
    <row r="257" spans="7:8" x14ac:dyDescent="0.25">
      <c r="G257"/>
      <c r="H257" s="13"/>
    </row>
    <row r="258" spans="7:8" x14ac:dyDescent="0.25">
      <c r="G258"/>
      <c r="H258" s="13"/>
    </row>
    <row r="259" spans="7:8" x14ac:dyDescent="0.25">
      <c r="G259"/>
      <c r="H259" s="13"/>
    </row>
    <row r="260" spans="7:8" x14ac:dyDescent="0.25">
      <c r="G260"/>
      <c r="H260" s="13"/>
    </row>
    <row r="261" spans="7:8" x14ac:dyDescent="0.25">
      <c r="G261"/>
      <c r="H261" s="13"/>
    </row>
    <row r="262" spans="7:8" x14ac:dyDescent="0.25">
      <c r="G262"/>
      <c r="H262" s="13"/>
    </row>
    <row r="263" spans="7:8" x14ac:dyDescent="0.25">
      <c r="G263"/>
      <c r="H263" s="13"/>
    </row>
    <row r="264" spans="7:8" x14ac:dyDescent="0.25">
      <c r="G264"/>
      <c r="H264" s="13"/>
    </row>
    <row r="265" spans="7:8" x14ac:dyDescent="0.25">
      <c r="G265"/>
      <c r="H265" s="13"/>
    </row>
    <row r="266" spans="7:8" x14ac:dyDescent="0.25">
      <c r="G266"/>
      <c r="H266" s="13"/>
    </row>
    <row r="267" spans="7:8" x14ac:dyDescent="0.25">
      <c r="G267"/>
      <c r="H267" s="13"/>
    </row>
    <row r="268" spans="7:8" x14ac:dyDescent="0.25">
      <c r="G268"/>
      <c r="H268" s="13"/>
    </row>
    <row r="269" spans="7:8" x14ac:dyDescent="0.25">
      <c r="G269"/>
      <c r="H269" s="13"/>
    </row>
    <row r="270" spans="7:8" x14ac:dyDescent="0.25">
      <c r="G270"/>
      <c r="H270" s="13"/>
    </row>
    <row r="271" spans="7:8" x14ac:dyDescent="0.25">
      <c r="G271"/>
      <c r="H271" s="13"/>
    </row>
    <row r="272" spans="7:8" x14ac:dyDescent="0.25">
      <c r="G272"/>
      <c r="H272" s="13"/>
    </row>
    <row r="273" spans="7:8" x14ac:dyDescent="0.25">
      <c r="G273"/>
      <c r="H273" s="13"/>
    </row>
    <row r="274" spans="7:8" x14ac:dyDescent="0.25">
      <c r="G274"/>
      <c r="H274" s="13"/>
    </row>
    <row r="275" spans="7:8" x14ac:dyDescent="0.25">
      <c r="G275"/>
      <c r="H275" s="13"/>
    </row>
    <row r="276" spans="7:8" x14ac:dyDescent="0.25">
      <c r="G276"/>
      <c r="H276" s="13"/>
    </row>
    <row r="277" spans="7:8" x14ac:dyDescent="0.25">
      <c r="G277"/>
      <c r="H277" s="13"/>
    </row>
    <row r="278" spans="7:8" x14ac:dyDescent="0.25">
      <c r="G278"/>
      <c r="H278" s="13"/>
    </row>
    <row r="279" spans="7:8" x14ac:dyDescent="0.25">
      <c r="G279"/>
      <c r="H279" s="13"/>
    </row>
    <row r="280" spans="7:8" x14ac:dyDescent="0.25">
      <c r="G280"/>
      <c r="H280" s="13"/>
    </row>
    <row r="281" spans="7:8" x14ac:dyDescent="0.25">
      <c r="G281"/>
      <c r="H281" s="13"/>
    </row>
    <row r="282" spans="7:8" x14ac:dyDescent="0.25">
      <c r="G282"/>
      <c r="H282" s="13"/>
    </row>
    <row r="283" spans="7:8" x14ac:dyDescent="0.25">
      <c r="G283"/>
      <c r="H283" s="13"/>
    </row>
    <row r="284" spans="7:8" x14ac:dyDescent="0.25">
      <c r="G284"/>
      <c r="H284" s="13"/>
    </row>
    <row r="285" spans="7:8" x14ac:dyDescent="0.25">
      <c r="G285"/>
      <c r="H285" s="13"/>
    </row>
    <row r="286" spans="7:8" x14ac:dyDescent="0.25">
      <c r="G286"/>
      <c r="H286" s="13"/>
    </row>
    <row r="287" spans="7:8" x14ac:dyDescent="0.25">
      <c r="G287"/>
      <c r="H287" s="13"/>
    </row>
    <row r="288" spans="7:8" x14ac:dyDescent="0.25">
      <c r="G288"/>
      <c r="H288" s="13"/>
    </row>
    <row r="289" spans="7:8" x14ac:dyDescent="0.25">
      <c r="G289"/>
      <c r="H289" s="13"/>
    </row>
    <row r="290" spans="7:8" x14ac:dyDescent="0.25">
      <c r="G290"/>
      <c r="H290" s="13"/>
    </row>
    <row r="291" spans="7:8" x14ac:dyDescent="0.25">
      <c r="G291"/>
      <c r="H291" s="13"/>
    </row>
    <row r="292" spans="7:8" x14ac:dyDescent="0.25">
      <c r="G292"/>
      <c r="H292" s="13"/>
    </row>
    <row r="293" spans="7:8" x14ac:dyDescent="0.25">
      <c r="G293"/>
      <c r="H293" s="13"/>
    </row>
    <row r="294" spans="7:8" x14ac:dyDescent="0.25">
      <c r="G294"/>
      <c r="H294" s="13"/>
    </row>
    <row r="295" spans="7:8" x14ac:dyDescent="0.25">
      <c r="G295"/>
      <c r="H295" s="13"/>
    </row>
    <row r="296" spans="7:8" x14ac:dyDescent="0.25">
      <c r="G296"/>
      <c r="H296" s="13"/>
    </row>
    <row r="297" spans="7:8" x14ac:dyDescent="0.25">
      <c r="G297"/>
      <c r="H297" s="13"/>
    </row>
    <row r="298" spans="7:8" x14ac:dyDescent="0.25">
      <c r="G298"/>
      <c r="H298" s="13"/>
    </row>
    <row r="299" spans="7:8" x14ac:dyDescent="0.25">
      <c r="G299"/>
      <c r="H299" s="13"/>
    </row>
    <row r="300" spans="7:8" x14ac:dyDescent="0.25">
      <c r="G300"/>
      <c r="H300" s="13"/>
    </row>
    <row r="301" spans="7:8" x14ac:dyDescent="0.25">
      <c r="G301"/>
      <c r="H301" s="13"/>
    </row>
    <row r="302" spans="7:8" x14ac:dyDescent="0.25">
      <c r="G302"/>
      <c r="H302" s="13"/>
    </row>
    <row r="303" spans="7:8" x14ac:dyDescent="0.25">
      <c r="G303"/>
      <c r="H303" s="13"/>
    </row>
    <row r="304" spans="7:8" x14ac:dyDescent="0.25">
      <c r="G304"/>
      <c r="H304" s="13"/>
    </row>
    <row r="305" spans="7:8" x14ac:dyDescent="0.25">
      <c r="G305"/>
      <c r="H305" s="13"/>
    </row>
    <row r="306" spans="7:8" x14ac:dyDescent="0.25">
      <c r="G306"/>
      <c r="H306" s="13"/>
    </row>
    <row r="307" spans="7:8" x14ac:dyDescent="0.25">
      <c r="G307"/>
      <c r="H307" s="13"/>
    </row>
    <row r="308" spans="7:8" x14ac:dyDescent="0.25">
      <c r="G308"/>
      <c r="H308" s="13"/>
    </row>
    <row r="309" spans="7:8" x14ac:dyDescent="0.25">
      <c r="G309"/>
      <c r="H309" s="13"/>
    </row>
    <row r="310" spans="7:8" x14ac:dyDescent="0.25">
      <c r="G310"/>
      <c r="H310" s="13"/>
    </row>
    <row r="311" spans="7:8" x14ac:dyDescent="0.25">
      <c r="G311"/>
      <c r="H311" s="13"/>
    </row>
    <row r="312" spans="7:8" x14ac:dyDescent="0.25">
      <c r="G312"/>
      <c r="H312" s="13"/>
    </row>
    <row r="313" spans="7:8" x14ac:dyDescent="0.25">
      <c r="G313"/>
      <c r="H313" s="13"/>
    </row>
    <row r="314" spans="7:8" x14ac:dyDescent="0.25">
      <c r="G314"/>
      <c r="H314" s="13"/>
    </row>
    <row r="315" spans="7:8" x14ac:dyDescent="0.25">
      <c r="G315"/>
      <c r="H315" s="13"/>
    </row>
    <row r="316" spans="7:8" x14ac:dyDescent="0.25">
      <c r="G316"/>
      <c r="H316" s="13"/>
    </row>
    <row r="317" spans="7:8" x14ac:dyDescent="0.25">
      <c r="G317"/>
      <c r="H317" s="13"/>
    </row>
    <row r="318" spans="7:8" x14ac:dyDescent="0.25">
      <c r="G318"/>
      <c r="H318" s="13"/>
    </row>
    <row r="319" spans="7:8" x14ac:dyDescent="0.25">
      <c r="G319"/>
      <c r="H319" s="13"/>
    </row>
    <row r="320" spans="7:8" x14ac:dyDescent="0.25">
      <c r="G320"/>
      <c r="H320" s="13"/>
    </row>
    <row r="321" spans="7:8" x14ac:dyDescent="0.25">
      <c r="G321"/>
      <c r="H321" s="13"/>
    </row>
    <row r="322" spans="7:8" x14ac:dyDescent="0.25">
      <c r="G322"/>
      <c r="H322" s="13"/>
    </row>
    <row r="323" spans="7:8" x14ac:dyDescent="0.25">
      <c r="G323"/>
      <c r="H323" s="13"/>
    </row>
  </sheetData>
  <autoFilter ref="A1:I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7" width="9.7109375" customWidth="1"/>
    <col min="8" max="8" width="9.7109375" style="13" customWidth="1"/>
    <col min="9" max="9" width="9.7109375" customWidth="1"/>
  </cols>
  <sheetData>
    <row r="1" spans="1:9" x14ac:dyDescent="0.25">
      <c r="A1" s="1" t="s">
        <v>10</v>
      </c>
      <c r="B1" s="18" t="s">
        <v>465</v>
      </c>
      <c r="C1" s="18" t="s">
        <v>12</v>
      </c>
      <c r="D1" s="8" t="s">
        <v>463</v>
      </c>
      <c r="E1" s="8" t="s">
        <v>12</v>
      </c>
      <c r="F1" s="8" t="s">
        <v>464</v>
      </c>
      <c r="G1" s="7" t="s">
        <v>462</v>
      </c>
      <c r="H1" s="7" t="s">
        <v>12</v>
      </c>
      <c r="I1" s="29" t="s">
        <v>447</v>
      </c>
    </row>
    <row r="2" spans="1:9" x14ac:dyDescent="0.25">
      <c r="A2" s="4" t="s">
        <v>15</v>
      </c>
      <c r="B2" s="28"/>
      <c r="C2" s="31"/>
      <c r="D2" s="28">
        <v>480</v>
      </c>
      <c r="E2" s="31"/>
      <c r="F2" s="28">
        <f>D2*1.5</f>
        <v>720</v>
      </c>
      <c r="G2" s="28">
        <v>480</v>
      </c>
      <c r="H2" s="31"/>
      <c r="I2" t="str">
        <f>IF(D2=G2,"","Changed")</f>
        <v/>
      </c>
    </row>
    <row r="3" spans="1:9" x14ac:dyDescent="0.25">
      <c r="A3" t="s">
        <v>16</v>
      </c>
      <c r="B3" s="28"/>
      <c r="C3" s="31"/>
      <c r="D3" s="28">
        <v>1000</v>
      </c>
      <c r="E3" s="31"/>
      <c r="F3" s="28"/>
      <c r="G3" s="28">
        <v>1000</v>
      </c>
      <c r="H3" s="31"/>
      <c r="I3" t="str">
        <f>IF(D3=G3,"","Changed")</f>
        <v/>
      </c>
    </row>
    <row r="4" spans="1:9" x14ac:dyDescent="0.25">
      <c r="A4" s="2" t="s">
        <v>17</v>
      </c>
      <c r="B4" s="28"/>
      <c r="C4" s="31"/>
      <c r="D4" s="28">
        <v>18000</v>
      </c>
      <c r="E4" s="31"/>
      <c r="F4" s="28">
        <f>D4*1.4</f>
        <v>25200</v>
      </c>
      <c r="G4" s="28">
        <v>18500</v>
      </c>
      <c r="H4" s="31"/>
      <c r="I4" t="str">
        <f>IF(D4=G4,"","Changed")</f>
        <v>Changed</v>
      </c>
    </row>
    <row r="5" spans="1:9" x14ac:dyDescent="0.25">
      <c r="A5" s="5" t="s">
        <v>18</v>
      </c>
      <c r="B5" s="28"/>
      <c r="C5" s="31"/>
      <c r="D5" s="28">
        <v>135</v>
      </c>
      <c r="E5" s="31"/>
      <c r="F5" s="28"/>
      <c r="G5" s="28">
        <v>135</v>
      </c>
      <c r="H5" s="31"/>
      <c r="I5" t="str">
        <f>IF(D5=G5,"","Changed")</f>
        <v/>
      </c>
    </row>
    <row r="6" spans="1:9" x14ac:dyDescent="0.25">
      <c r="A6" t="s">
        <v>19</v>
      </c>
      <c r="B6" s="28"/>
      <c r="C6" s="31"/>
      <c r="D6" s="28">
        <v>270</v>
      </c>
      <c r="E6" s="31"/>
      <c r="F6" s="28"/>
      <c r="G6" s="28">
        <v>270</v>
      </c>
      <c r="H6" s="31"/>
      <c r="I6" t="str">
        <f>IF(D6=G6,"","Changed")</f>
        <v/>
      </c>
    </row>
    <row r="7" spans="1:9" x14ac:dyDescent="0.25">
      <c r="A7" s="6" t="s">
        <v>20</v>
      </c>
      <c r="B7" s="28"/>
      <c r="C7" s="31"/>
      <c r="D7" s="28">
        <v>170000</v>
      </c>
      <c r="E7" s="31"/>
      <c r="F7" s="28">
        <f>D7*1.4</f>
        <v>237999.99999999997</v>
      </c>
      <c r="G7" s="28">
        <v>192000</v>
      </c>
      <c r="H7" s="31"/>
      <c r="I7" t="str">
        <f>IF(D7=G7,"","Changed")</f>
        <v>Changed</v>
      </c>
    </row>
    <row r="8" spans="1:9" x14ac:dyDescent="0.25">
      <c r="A8" s="6" t="s">
        <v>21</v>
      </c>
      <c r="B8" s="28"/>
      <c r="C8" s="31"/>
      <c r="D8" s="28">
        <v>80000</v>
      </c>
      <c r="E8" s="31"/>
      <c r="F8" s="28">
        <f>D8*1.4</f>
        <v>112000</v>
      </c>
      <c r="G8" s="28">
        <v>80000</v>
      </c>
      <c r="H8" s="31"/>
      <c r="I8" t="str">
        <f>IF(D8=G8,"","Changed")</f>
        <v/>
      </c>
    </row>
    <row r="9" spans="1:9" x14ac:dyDescent="0.25">
      <c r="A9" s="2" t="s">
        <v>22</v>
      </c>
      <c r="B9" s="28"/>
      <c r="C9" s="31"/>
      <c r="D9" s="28">
        <v>20000</v>
      </c>
      <c r="E9" s="31"/>
      <c r="F9" s="28"/>
      <c r="G9" s="28">
        <v>22000</v>
      </c>
      <c r="H9" s="31"/>
      <c r="I9" t="str">
        <f>IF(D9=G9,"","Changed")</f>
        <v>Changed</v>
      </c>
    </row>
    <row r="10" spans="1:9" x14ac:dyDescent="0.25">
      <c r="A10" s="6" t="s">
        <v>23</v>
      </c>
      <c r="B10" s="28"/>
      <c r="C10" s="31"/>
      <c r="D10" s="28">
        <v>80000</v>
      </c>
      <c r="E10" s="31"/>
      <c r="F10" s="28">
        <f>D10*1.4</f>
        <v>112000</v>
      </c>
      <c r="G10" s="28">
        <v>90000</v>
      </c>
      <c r="H10" s="31"/>
      <c r="I10" t="str">
        <f>IF(D10=G10,"","Changed")</f>
        <v>Changed</v>
      </c>
    </row>
    <row r="11" spans="1:9" x14ac:dyDescent="0.25">
      <c r="A11" t="s">
        <v>24</v>
      </c>
      <c r="B11" s="28"/>
      <c r="C11" s="31"/>
      <c r="D11" s="28">
        <v>500000</v>
      </c>
      <c r="E11" s="31"/>
      <c r="F11" s="28"/>
      <c r="G11" s="28">
        <v>500000</v>
      </c>
      <c r="H11" s="31"/>
      <c r="I11" t="str">
        <f>IF(D11=G11,"","Changed")</f>
        <v/>
      </c>
    </row>
    <row r="12" spans="1:9" x14ac:dyDescent="0.25">
      <c r="A12" t="s">
        <v>25</v>
      </c>
      <c r="B12" s="28"/>
      <c r="C12" s="31"/>
      <c r="D12" s="28">
        <v>4000</v>
      </c>
      <c r="E12" s="31"/>
      <c r="F12" s="28"/>
      <c r="G12" s="28">
        <v>4000</v>
      </c>
      <c r="H12" s="31"/>
      <c r="I12" t="str">
        <f>IF(D12=G12,"","Changed")</f>
        <v/>
      </c>
    </row>
    <row r="13" spans="1:9" x14ac:dyDescent="0.25">
      <c r="A13" t="s">
        <v>26</v>
      </c>
      <c r="B13" s="28"/>
      <c r="C13" s="31"/>
      <c r="D13" s="28">
        <v>4000</v>
      </c>
      <c r="E13" s="31"/>
      <c r="F13" s="28"/>
      <c r="G13" s="28">
        <v>4000</v>
      </c>
      <c r="H13" s="31"/>
      <c r="I13" t="str">
        <f>IF(D13=G13,"","Changed")</f>
        <v/>
      </c>
    </row>
    <row r="14" spans="1:9" x14ac:dyDescent="0.25">
      <c r="A14" t="s">
        <v>27</v>
      </c>
      <c r="B14" s="28"/>
      <c r="C14" s="31"/>
      <c r="D14" s="28">
        <v>4000</v>
      </c>
      <c r="E14" s="31"/>
      <c r="F14" s="28"/>
      <c r="G14" s="28">
        <v>4000</v>
      </c>
      <c r="H14" s="31"/>
      <c r="I14" t="str">
        <f>IF(D14=G14,"","Changed")</f>
        <v/>
      </c>
    </row>
    <row r="15" spans="1:9" x14ac:dyDescent="0.25">
      <c r="A15" t="s">
        <v>28</v>
      </c>
      <c r="B15" s="28"/>
      <c r="C15" s="31"/>
      <c r="D15" s="28">
        <v>800</v>
      </c>
      <c r="E15" s="31"/>
      <c r="F15" s="28"/>
      <c r="G15" s="28">
        <v>400</v>
      </c>
      <c r="H15" s="31"/>
      <c r="I15" t="str">
        <f>IF(D15=G15,"","Changed")</f>
        <v>Changed</v>
      </c>
    </row>
    <row r="16" spans="1:9" x14ac:dyDescent="0.25">
      <c r="A16" t="s">
        <v>29</v>
      </c>
      <c r="B16" s="28"/>
      <c r="C16" s="31"/>
      <c r="D16" s="28">
        <v>5000</v>
      </c>
      <c r="E16" s="31"/>
      <c r="F16" s="28"/>
      <c r="G16" s="28">
        <v>5000</v>
      </c>
      <c r="H16" s="31"/>
      <c r="I16" t="str">
        <f>IF(D16=G16,"","Changed")</f>
        <v/>
      </c>
    </row>
    <row r="17" spans="1:9" x14ac:dyDescent="0.25">
      <c r="A17" t="s">
        <v>30</v>
      </c>
      <c r="B17" s="28"/>
      <c r="C17" s="31"/>
      <c r="D17" s="28">
        <v>10</v>
      </c>
      <c r="E17" s="31"/>
      <c r="F17" s="28"/>
      <c r="G17" s="28">
        <v>10</v>
      </c>
      <c r="H17" s="31"/>
      <c r="I17" t="str">
        <f>IF(D17=G17,"","Changed")</f>
        <v/>
      </c>
    </row>
    <row r="18" spans="1:9" x14ac:dyDescent="0.25">
      <c r="A18" s="5" t="s">
        <v>31</v>
      </c>
      <c r="B18" s="28"/>
      <c r="C18" s="31"/>
      <c r="D18" s="28">
        <v>90</v>
      </c>
      <c r="E18" s="31"/>
      <c r="F18" s="28"/>
      <c r="G18" s="28">
        <v>90</v>
      </c>
      <c r="H18" s="31"/>
      <c r="I18" t="str">
        <f>IF(D18=G18,"","Changed")</f>
        <v/>
      </c>
    </row>
    <row r="19" spans="1:9" x14ac:dyDescent="0.25">
      <c r="A19" s="2" t="s">
        <v>32</v>
      </c>
      <c r="B19" s="28"/>
      <c r="C19" s="31"/>
      <c r="D19" s="28">
        <v>18500</v>
      </c>
      <c r="E19" s="31"/>
      <c r="F19" s="28">
        <f>D19*1.4</f>
        <v>25900</v>
      </c>
      <c r="G19" s="28">
        <v>18500</v>
      </c>
      <c r="H19" s="31"/>
      <c r="I19" t="str">
        <f>IF(D19=G19,"","Changed")</f>
        <v/>
      </c>
    </row>
    <row r="20" spans="1:9" x14ac:dyDescent="0.25">
      <c r="A20" t="s">
        <v>33</v>
      </c>
      <c r="B20" s="28"/>
      <c r="C20" s="31"/>
      <c r="D20" s="28">
        <v>5000</v>
      </c>
      <c r="E20" s="31"/>
      <c r="F20" s="28"/>
      <c r="G20" s="28">
        <v>5000</v>
      </c>
      <c r="H20" s="31"/>
      <c r="I20" t="str">
        <f>IF(D20=G20,"","Changed")</f>
        <v/>
      </c>
    </row>
    <row r="21" spans="1:9" x14ac:dyDescent="0.25">
      <c r="A21" s="2" t="s">
        <v>34</v>
      </c>
      <c r="B21" s="28"/>
      <c r="C21" s="31"/>
      <c r="D21" s="28">
        <v>20000</v>
      </c>
      <c r="E21" s="31"/>
      <c r="F21" s="28"/>
      <c r="G21" s="28">
        <v>22000</v>
      </c>
      <c r="H21" s="31"/>
      <c r="I21" t="str">
        <f>IF(D21=G21,"","Changed")</f>
        <v>Changed</v>
      </c>
    </row>
    <row r="22" spans="1:9" x14ac:dyDescent="0.25">
      <c r="A22" t="s">
        <v>35</v>
      </c>
      <c r="B22" s="28"/>
      <c r="C22" s="31"/>
      <c r="D22" s="28">
        <v>50000</v>
      </c>
      <c r="E22" s="31"/>
      <c r="F22" s="28"/>
      <c r="G22" s="28">
        <v>50000</v>
      </c>
      <c r="H22" s="31"/>
      <c r="I22" t="str">
        <f>IF(D22=G22,"","Changed")</f>
        <v/>
      </c>
    </row>
    <row r="23" spans="1:9" x14ac:dyDescent="0.25">
      <c r="A23" s="4" t="s">
        <v>36</v>
      </c>
      <c r="B23" s="28"/>
      <c r="C23" s="31"/>
      <c r="D23" s="28">
        <v>900</v>
      </c>
      <c r="E23" s="31"/>
      <c r="F23" s="28"/>
      <c r="G23" s="28">
        <v>900</v>
      </c>
      <c r="H23" s="31"/>
      <c r="I23" t="str">
        <f>IF(D23=G23,"","Changed")</f>
        <v/>
      </c>
    </row>
    <row r="24" spans="1:9" x14ac:dyDescent="0.25">
      <c r="A24" s="6" t="s">
        <v>37</v>
      </c>
      <c r="B24" s="28"/>
      <c r="C24" s="31"/>
      <c r="D24" s="28">
        <v>240000</v>
      </c>
      <c r="E24" s="31"/>
      <c r="F24" s="28">
        <f>D24*1.75</f>
        <v>420000</v>
      </c>
      <c r="G24" s="28">
        <v>240000</v>
      </c>
      <c r="H24" s="31"/>
      <c r="I24" t="str">
        <f>IF(D24=G24,"","Changed")</f>
        <v/>
      </c>
    </row>
    <row r="25" spans="1:9" x14ac:dyDescent="0.25">
      <c r="A25" t="s">
        <v>38</v>
      </c>
      <c r="B25" s="28"/>
      <c r="C25" s="31"/>
      <c r="D25" s="28">
        <v>800</v>
      </c>
      <c r="E25" s="31"/>
      <c r="F25" s="28"/>
      <c r="G25" s="28">
        <v>400</v>
      </c>
      <c r="H25" s="31"/>
      <c r="I25" t="str">
        <f>IF(D25=G25,"","Changed")</f>
        <v>Changed</v>
      </c>
    </row>
    <row r="26" spans="1:9" x14ac:dyDescent="0.25">
      <c r="A26" t="s">
        <v>39</v>
      </c>
      <c r="B26" s="28"/>
      <c r="C26" s="31"/>
      <c r="D26" s="28">
        <v>800</v>
      </c>
      <c r="E26" s="31"/>
      <c r="F26" s="28"/>
      <c r="G26" s="28">
        <v>400</v>
      </c>
      <c r="H26" s="31"/>
      <c r="I26" t="str">
        <f>IF(D26=G26,"","Changed")</f>
        <v>Changed</v>
      </c>
    </row>
    <row r="27" spans="1:9" x14ac:dyDescent="0.25">
      <c r="A27" s="4" t="s">
        <v>40</v>
      </c>
      <c r="B27" s="28"/>
      <c r="C27" s="31"/>
      <c r="D27" s="28">
        <v>480</v>
      </c>
      <c r="E27" s="31"/>
      <c r="F27" s="28">
        <f>D27*1.5</f>
        <v>720</v>
      </c>
      <c r="G27" s="28">
        <v>480</v>
      </c>
      <c r="H27" s="31"/>
      <c r="I27" t="str">
        <f>IF(D27=G27,"","Changed")</f>
        <v/>
      </c>
    </row>
    <row r="28" spans="1:9" x14ac:dyDescent="0.25">
      <c r="A28" t="s">
        <v>41</v>
      </c>
      <c r="B28" s="28"/>
      <c r="C28" s="31"/>
      <c r="D28" s="28">
        <v>2500</v>
      </c>
      <c r="E28" s="31"/>
      <c r="F28" s="28"/>
      <c r="G28" s="28">
        <v>2500</v>
      </c>
      <c r="H28" s="31"/>
      <c r="I28" t="str">
        <f>IF(D28=G28,"","Changed")</f>
        <v/>
      </c>
    </row>
    <row r="29" spans="1:9" x14ac:dyDescent="0.25">
      <c r="A29" t="s">
        <v>42</v>
      </c>
      <c r="B29" s="28"/>
      <c r="C29" s="31"/>
      <c r="D29" s="28">
        <v>18000</v>
      </c>
      <c r="E29" s="31"/>
      <c r="F29" s="28"/>
      <c r="G29" s="28">
        <v>18000</v>
      </c>
      <c r="H29" s="31"/>
      <c r="I29" t="str">
        <f>IF(D29=G29,"","Changed")</f>
        <v/>
      </c>
    </row>
    <row r="30" spans="1:9" x14ac:dyDescent="0.25">
      <c r="A30" s="5" t="s">
        <v>43</v>
      </c>
      <c r="B30" s="28"/>
      <c r="C30" s="31"/>
      <c r="D30" s="28">
        <v>90</v>
      </c>
      <c r="E30" s="31"/>
      <c r="F30" s="28"/>
      <c r="G30" s="28">
        <v>90</v>
      </c>
      <c r="H30" s="31"/>
      <c r="I30" t="str">
        <f>IF(D30=G30,"","Changed")</f>
        <v/>
      </c>
    </row>
    <row r="31" spans="1:9" x14ac:dyDescent="0.25">
      <c r="A31" s="6" t="s">
        <v>44</v>
      </c>
      <c r="B31" s="28"/>
      <c r="C31" s="31"/>
      <c r="D31" s="28">
        <v>175000</v>
      </c>
      <c r="E31" s="31"/>
      <c r="F31" s="28">
        <f>D31*1.4</f>
        <v>244999.99999999997</v>
      </c>
      <c r="G31" s="28">
        <v>175000</v>
      </c>
      <c r="H31" s="31"/>
      <c r="I31" t="str">
        <f>IF(D31=G31,"","Changed")</f>
        <v/>
      </c>
    </row>
    <row r="32" spans="1:9" x14ac:dyDescent="0.25">
      <c r="A32" t="s">
        <v>45</v>
      </c>
      <c r="B32" s="28"/>
      <c r="C32" s="31"/>
      <c r="D32" s="28">
        <v>240000</v>
      </c>
      <c r="E32" s="31"/>
      <c r="F32" s="28"/>
      <c r="G32" s="28">
        <v>240000</v>
      </c>
      <c r="H32" s="31"/>
      <c r="I32" t="str">
        <f>IF(D32=G32,"","Changed")</f>
        <v/>
      </c>
    </row>
    <row r="33" spans="1:9" x14ac:dyDescent="0.25">
      <c r="A33" t="s">
        <v>46</v>
      </c>
      <c r="B33" s="28"/>
      <c r="C33" s="31"/>
      <c r="D33" s="28">
        <v>200000</v>
      </c>
      <c r="E33" s="31"/>
      <c r="F33" s="28"/>
      <c r="G33" s="28">
        <v>200000</v>
      </c>
      <c r="H33" s="31"/>
      <c r="I33" t="str">
        <f>IF(D33=G33,"","Changed")</f>
        <v/>
      </c>
    </row>
    <row r="34" spans="1:9" x14ac:dyDescent="0.25">
      <c r="A34" t="s">
        <v>47</v>
      </c>
      <c r="B34" s="28"/>
      <c r="C34" s="31"/>
      <c r="D34" s="28">
        <v>100</v>
      </c>
      <c r="E34" s="31"/>
      <c r="F34" s="28"/>
      <c r="G34" s="28">
        <v>100</v>
      </c>
      <c r="H34" s="31"/>
      <c r="I34" t="str">
        <f>IF(D34=G34,"","Changed")</f>
        <v/>
      </c>
    </row>
    <row r="35" spans="1:9" x14ac:dyDescent="0.25">
      <c r="A35" s="2" t="s">
        <v>48</v>
      </c>
      <c r="B35" s="28"/>
      <c r="C35" s="31"/>
      <c r="D35" s="28">
        <v>14000</v>
      </c>
      <c r="E35" s="31"/>
      <c r="F35" s="28"/>
      <c r="G35" s="28">
        <v>14000</v>
      </c>
      <c r="H35" s="31"/>
      <c r="I35" t="str">
        <f>IF(D35=G35,"","Changed")</f>
        <v/>
      </c>
    </row>
    <row r="36" spans="1:9" x14ac:dyDescent="0.25">
      <c r="A36" t="s">
        <v>49</v>
      </c>
      <c r="B36" s="28"/>
      <c r="C36" s="31"/>
      <c r="D36" s="28">
        <v>485</v>
      </c>
      <c r="E36" s="31"/>
      <c r="F36" s="28"/>
      <c r="G36" s="28">
        <v>485</v>
      </c>
      <c r="H36" s="31"/>
      <c r="I36" t="str">
        <f>IF(D36=G36,"","Changed")</f>
        <v/>
      </c>
    </row>
    <row r="37" spans="1:9" x14ac:dyDescent="0.25">
      <c r="A37" s="2" t="s">
        <v>50</v>
      </c>
      <c r="B37" s="28">
        <v>16000</v>
      </c>
      <c r="C37" s="31">
        <f>B37/$B$66</f>
        <v>1.0666666666666667</v>
      </c>
      <c r="D37" s="28">
        <v>27500</v>
      </c>
      <c r="E37" s="31">
        <f>D37/$D$66</f>
        <v>1.0576923076923077</v>
      </c>
      <c r="F37" s="28"/>
      <c r="G37" s="28">
        <v>27500</v>
      </c>
      <c r="H37" s="31">
        <f>G37/$G$66</f>
        <v>1.0576923076923077</v>
      </c>
      <c r="I37" t="str">
        <f>IF(D37=G37,"","Changed")</f>
        <v/>
      </c>
    </row>
    <row r="38" spans="1:9" x14ac:dyDescent="0.25">
      <c r="A38" s="5" t="s">
        <v>51</v>
      </c>
      <c r="B38" s="28">
        <v>110</v>
      </c>
      <c r="C38" s="31">
        <f>B38/$B$38</f>
        <v>1</v>
      </c>
      <c r="D38" s="28">
        <v>135</v>
      </c>
      <c r="E38" s="31">
        <f>D38/$D$38</f>
        <v>1</v>
      </c>
      <c r="F38" s="28"/>
      <c r="G38" s="28">
        <v>135</v>
      </c>
      <c r="H38" s="31">
        <f>G38/$G$38</f>
        <v>1</v>
      </c>
      <c r="I38" t="str">
        <f>IF(D38=G38,"","Changed")</f>
        <v/>
      </c>
    </row>
    <row r="39" spans="1:9" x14ac:dyDescent="0.25">
      <c r="A39" s="6" t="s">
        <v>52</v>
      </c>
      <c r="B39" s="28">
        <v>72000</v>
      </c>
      <c r="C39" s="31">
        <f>B39/$B$45</f>
        <v>1.6363636363636365</v>
      </c>
      <c r="D39" s="28">
        <v>105000</v>
      </c>
      <c r="E39" s="31">
        <f>D39/$D$45</f>
        <v>1.0606060606060606</v>
      </c>
      <c r="F39" s="28"/>
      <c r="G39" s="28">
        <v>120000</v>
      </c>
      <c r="H39" s="31">
        <f>G39/$G$45</f>
        <v>1.0714285714285714</v>
      </c>
      <c r="I39" t="str">
        <f>IF(D39=G39,"","Changed")</f>
        <v>Changed</v>
      </c>
    </row>
    <row r="40" spans="1:9" x14ac:dyDescent="0.25">
      <c r="A40" s="5" t="s">
        <v>53</v>
      </c>
      <c r="B40" s="28">
        <v>150</v>
      </c>
      <c r="C40" s="31">
        <f>B40/$B$38</f>
        <v>1.3636363636363635</v>
      </c>
      <c r="D40" s="28">
        <v>135</v>
      </c>
      <c r="E40" s="31">
        <f>D40/$D$38</f>
        <v>1</v>
      </c>
      <c r="F40" s="28"/>
      <c r="G40" s="28">
        <v>135</v>
      </c>
      <c r="H40" s="31">
        <f>G40/$G$38</f>
        <v>1</v>
      </c>
      <c r="I40" t="str">
        <f>IF(D40=G40,"","Changed")</f>
        <v/>
      </c>
    </row>
    <row r="41" spans="1:9" x14ac:dyDescent="0.25">
      <c r="A41" t="s">
        <v>54</v>
      </c>
      <c r="B41" s="28">
        <v>6000</v>
      </c>
      <c r="C41" s="31"/>
      <c r="D41" s="28">
        <v>9000</v>
      </c>
      <c r="E41" s="31"/>
      <c r="F41" s="28"/>
      <c r="G41" s="28">
        <v>9000</v>
      </c>
      <c r="H41" s="31"/>
      <c r="I41" t="str">
        <f>IF(D41=G41,"","Changed")</f>
        <v/>
      </c>
    </row>
    <row r="42" spans="1:9" x14ac:dyDescent="0.25">
      <c r="A42" t="s">
        <v>55</v>
      </c>
      <c r="B42" s="28"/>
      <c r="C42" s="31"/>
      <c r="D42" s="28">
        <v>18000</v>
      </c>
      <c r="E42" s="31"/>
      <c r="F42" s="28"/>
      <c r="G42" s="28">
        <v>50000</v>
      </c>
      <c r="H42" s="31"/>
      <c r="I42" t="str">
        <f>IF(D42=G42,"","Changed")</f>
        <v>Changed</v>
      </c>
    </row>
    <row r="43" spans="1:9" x14ac:dyDescent="0.25">
      <c r="A43" t="s">
        <v>56</v>
      </c>
      <c r="B43" s="28"/>
      <c r="C43" s="31"/>
      <c r="D43" s="28">
        <v>18000</v>
      </c>
      <c r="E43" s="31"/>
      <c r="F43" s="28"/>
      <c r="G43" s="28">
        <v>50000</v>
      </c>
      <c r="H43" s="31"/>
      <c r="I43" t="str">
        <f>IF(D43=G43,"","Changed")</f>
        <v>Changed</v>
      </c>
    </row>
    <row r="44" spans="1:9" x14ac:dyDescent="0.25">
      <c r="A44" s="5" t="s">
        <v>57</v>
      </c>
      <c r="B44" s="28">
        <v>325</v>
      </c>
      <c r="C44" s="31">
        <f>B44/$B$38</f>
        <v>2.9545454545454546</v>
      </c>
      <c r="D44" s="28">
        <v>360</v>
      </c>
      <c r="E44" s="31">
        <f>D44/$D$38</f>
        <v>2.6666666666666665</v>
      </c>
      <c r="F44" s="28"/>
      <c r="G44" s="30">
        <v>400</v>
      </c>
      <c r="H44" s="31">
        <f>G44/$G$38</f>
        <v>2.9629629629629628</v>
      </c>
      <c r="I44" t="str">
        <f>IF(D44=G44,"","Changed")</f>
        <v>Changed</v>
      </c>
    </row>
    <row r="45" spans="1:9" x14ac:dyDescent="0.25">
      <c r="A45" s="6" t="s">
        <v>58</v>
      </c>
      <c r="B45" s="28">
        <v>44000</v>
      </c>
      <c r="C45" s="31">
        <f>B45/$B$45</f>
        <v>1</v>
      </c>
      <c r="D45" s="28">
        <v>99000</v>
      </c>
      <c r="E45" s="31">
        <f>D45/$D$45</f>
        <v>1</v>
      </c>
      <c r="F45" s="28"/>
      <c r="G45" s="28">
        <v>112000</v>
      </c>
      <c r="H45" s="31">
        <f>G45/$G$45</f>
        <v>1</v>
      </c>
      <c r="I45" t="str">
        <f>IF(D45=G45,"","Changed")</f>
        <v>Changed</v>
      </c>
    </row>
    <row r="46" spans="1:9" x14ac:dyDescent="0.25">
      <c r="A46" t="s">
        <v>59</v>
      </c>
      <c r="B46" s="28"/>
      <c r="C46" s="31"/>
      <c r="D46" s="28">
        <v>50</v>
      </c>
      <c r="E46" s="31"/>
      <c r="F46" s="28"/>
      <c r="G46" s="28">
        <v>50</v>
      </c>
      <c r="H46" s="31"/>
      <c r="I46" t="str">
        <f>IF(D46=G46,"","Changed")</f>
        <v/>
      </c>
    </row>
    <row r="47" spans="1:9" x14ac:dyDescent="0.25">
      <c r="A47" t="s">
        <v>60</v>
      </c>
      <c r="B47" s="28"/>
      <c r="C47" s="31"/>
      <c r="D47" s="28">
        <v>50</v>
      </c>
      <c r="E47" s="31"/>
      <c r="F47" s="28"/>
      <c r="G47" s="28">
        <v>50</v>
      </c>
      <c r="H47" s="31"/>
      <c r="I47" t="str">
        <f>IF(D47=G47,"","Changed")</f>
        <v/>
      </c>
    </row>
    <row r="48" spans="1:9" x14ac:dyDescent="0.25">
      <c r="A48" t="s">
        <v>61</v>
      </c>
      <c r="B48" s="28"/>
      <c r="C48" s="31"/>
      <c r="D48" s="28">
        <v>50</v>
      </c>
      <c r="E48" s="31"/>
      <c r="F48" s="28"/>
      <c r="G48" s="28">
        <v>50</v>
      </c>
      <c r="H48" s="31"/>
      <c r="I48" t="str">
        <f>IF(D48=G48,"","Changed")</f>
        <v/>
      </c>
    </row>
    <row r="49" spans="1:9" x14ac:dyDescent="0.25">
      <c r="A49" t="s">
        <v>62</v>
      </c>
      <c r="B49" s="28"/>
      <c r="C49" s="31"/>
      <c r="D49" s="28">
        <v>50</v>
      </c>
      <c r="E49" s="31"/>
      <c r="F49" s="28"/>
      <c r="G49" s="28">
        <v>50</v>
      </c>
      <c r="H49" s="31"/>
      <c r="I49" t="str">
        <f>IF(D49=G49,"","Changed")</f>
        <v/>
      </c>
    </row>
    <row r="50" spans="1:9" x14ac:dyDescent="0.25">
      <c r="A50" t="s">
        <v>63</v>
      </c>
      <c r="B50" s="28"/>
      <c r="C50" s="31"/>
      <c r="D50" s="28">
        <v>50</v>
      </c>
      <c r="E50" s="31"/>
      <c r="F50" s="28"/>
      <c r="G50" s="28">
        <v>50</v>
      </c>
      <c r="H50" s="31"/>
      <c r="I50" t="str">
        <f>IF(D50=G50,"","Changed")</f>
        <v/>
      </c>
    </row>
    <row r="51" spans="1:9" x14ac:dyDescent="0.25">
      <c r="A51" t="s">
        <v>64</v>
      </c>
      <c r="B51" s="28"/>
      <c r="C51" s="31"/>
      <c r="D51" s="28">
        <v>50</v>
      </c>
      <c r="E51" s="31"/>
      <c r="F51" s="28"/>
      <c r="G51" s="28">
        <v>50</v>
      </c>
      <c r="H51" s="31"/>
      <c r="I51" t="str">
        <f>IF(D51=G51,"","Changed")</f>
        <v/>
      </c>
    </row>
    <row r="52" spans="1:9" x14ac:dyDescent="0.25">
      <c r="A52" t="s">
        <v>65</v>
      </c>
      <c r="B52" s="28"/>
      <c r="C52" s="31"/>
      <c r="D52" s="28">
        <v>50</v>
      </c>
      <c r="E52" s="31"/>
      <c r="F52" s="28"/>
      <c r="G52" s="28">
        <v>50</v>
      </c>
      <c r="H52" s="31"/>
      <c r="I52" t="str">
        <f>IF(D52=G52,"","Changed")</f>
        <v/>
      </c>
    </row>
    <row r="53" spans="1:9" x14ac:dyDescent="0.25">
      <c r="A53" t="s">
        <v>66</v>
      </c>
      <c r="B53" s="28"/>
      <c r="C53" s="31"/>
      <c r="D53" s="28">
        <v>50</v>
      </c>
      <c r="E53" s="31"/>
      <c r="F53" s="28"/>
      <c r="G53" s="28">
        <v>50</v>
      </c>
      <c r="H53" s="31"/>
      <c r="I53" t="str">
        <f>IF(D53=G53,"","Changed")</f>
        <v/>
      </c>
    </row>
    <row r="54" spans="1:9" x14ac:dyDescent="0.25">
      <c r="A54" t="s">
        <v>67</v>
      </c>
      <c r="B54" s="28"/>
      <c r="C54" s="31"/>
      <c r="D54" s="28">
        <v>50</v>
      </c>
      <c r="E54" s="31"/>
      <c r="F54" s="28"/>
      <c r="G54" s="28">
        <v>50</v>
      </c>
      <c r="H54" s="31"/>
      <c r="I54" t="str">
        <f>IF(D54=G54,"","Changed")</f>
        <v/>
      </c>
    </row>
    <row r="55" spans="1:9" x14ac:dyDescent="0.25">
      <c r="A55" t="s">
        <v>68</v>
      </c>
      <c r="B55" s="28"/>
      <c r="C55" s="31"/>
      <c r="D55" s="28">
        <v>50</v>
      </c>
      <c r="E55" s="31"/>
      <c r="F55" s="28"/>
      <c r="G55" s="28">
        <v>50</v>
      </c>
      <c r="H55" s="31"/>
      <c r="I55" t="str">
        <f>IF(D55=G55,"","Changed")</f>
        <v/>
      </c>
    </row>
    <row r="56" spans="1:9" x14ac:dyDescent="0.25">
      <c r="A56" t="s">
        <v>69</v>
      </c>
      <c r="B56" s="28"/>
      <c r="C56" s="31"/>
      <c r="D56" s="28">
        <v>50</v>
      </c>
      <c r="E56" s="31"/>
      <c r="F56" s="28"/>
      <c r="G56" s="28">
        <v>50</v>
      </c>
      <c r="H56" s="31"/>
      <c r="I56" t="str">
        <f>IF(D56=G56,"","Changed")</f>
        <v/>
      </c>
    </row>
    <row r="57" spans="1:9" x14ac:dyDescent="0.25">
      <c r="A57" t="s">
        <v>70</v>
      </c>
      <c r="B57" s="28"/>
      <c r="C57" s="31"/>
      <c r="D57" s="28">
        <v>50</v>
      </c>
      <c r="E57" s="31"/>
      <c r="F57" s="28"/>
      <c r="G57" s="28">
        <v>50</v>
      </c>
      <c r="H57" s="31"/>
      <c r="I57" t="str">
        <f>IF(D57=G57,"","Changed")</f>
        <v/>
      </c>
    </row>
    <row r="58" spans="1:9" x14ac:dyDescent="0.25">
      <c r="A58" t="s">
        <v>71</v>
      </c>
      <c r="B58" s="28"/>
      <c r="C58" s="31"/>
      <c r="D58" s="28">
        <v>50</v>
      </c>
      <c r="E58" s="31"/>
      <c r="F58" s="28"/>
      <c r="G58" s="28">
        <v>50</v>
      </c>
      <c r="H58" s="31"/>
      <c r="I58" t="str">
        <f>IF(D58=G58,"","Changed")</f>
        <v/>
      </c>
    </row>
    <row r="59" spans="1:9" x14ac:dyDescent="0.25">
      <c r="A59" t="s">
        <v>72</v>
      </c>
      <c r="B59" s="28"/>
      <c r="C59" s="31"/>
      <c r="D59" s="28">
        <v>50</v>
      </c>
      <c r="E59" s="31"/>
      <c r="F59" s="28"/>
      <c r="G59" s="28">
        <v>50</v>
      </c>
      <c r="H59" s="31"/>
      <c r="I59" t="str">
        <f>IF(D59=G59,"","Changed")</f>
        <v/>
      </c>
    </row>
    <row r="60" spans="1:9" x14ac:dyDescent="0.25">
      <c r="A60" s="2" t="s">
        <v>73</v>
      </c>
      <c r="B60" s="28">
        <v>16000</v>
      </c>
      <c r="C60" s="31">
        <f>B60/$B$66</f>
        <v>1.0666666666666667</v>
      </c>
      <c r="D60" s="28">
        <v>25500</v>
      </c>
      <c r="E60" s="31">
        <f>D60/$D$66</f>
        <v>0.98076923076923073</v>
      </c>
      <c r="F60" s="28"/>
      <c r="G60" s="28">
        <v>27500</v>
      </c>
      <c r="H60" s="31">
        <f>G60/$G$66</f>
        <v>1.0576923076923077</v>
      </c>
      <c r="I60" t="str">
        <f>IF(D60=G60,"","Changed")</f>
        <v>Changed</v>
      </c>
    </row>
    <row r="61" spans="1:9" x14ac:dyDescent="0.25">
      <c r="A61" t="s">
        <v>74</v>
      </c>
      <c r="B61" s="28">
        <v>8000</v>
      </c>
      <c r="C61" s="31"/>
      <c r="D61" s="28">
        <v>18000</v>
      </c>
      <c r="E61" s="31"/>
      <c r="F61" s="28"/>
      <c r="G61" s="28">
        <v>11000</v>
      </c>
      <c r="H61" s="31"/>
      <c r="I61" t="str">
        <f>IF(D61=G61,"","Changed")</f>
        <v>Changed</v>
      </c>
    </row>
    <row r="62" spans="1:9" x14ac:dyDescent="0.25">
      <c r="A62" t="s">
        <v>75</v>
      </c>
      <c r="B62" s="28"/>
      <c r="C62" s="31"/>
      <c r="D62" s="28">
        <v>450000</v>
      </c>
      <c r="E62" s="31"/>
      <c r="F62" s="28"/>
      <c r="G62" s="28">
        <v>450000</v>
      </c>
      <c r="H62" s="31"/>
      <c r="I62" t="str">
        <f>IF(D62=G62,"","Changed")</f>
        <v/>
      </c>
    </row>
    <row r="63" spans="1:9" x14ac:dyDescent="0.25">
      <c r="A63" s="4" t="s">
        <v>76</v>
      </c>
      <c r="B63" s="28">
        <v>1700</v>
      </c>
      <c r="C63" s="31">
        <f>B63/$B$63</f>
        <v>1</v>
      </c>
      <c r="D63" s="28">
        <v>1700</v>
      </c>
      <c r="E63" s="31">
        <f>D63/$D$63</f>
        <v>1</v>
      </c>
      <c r="F63" s="28"/>
      <c r="G63" s="28">
        <v>1700</v>
      </c>
      <c r="H63" s="31">
        <f>G63/$G$63</f>
        <v>1</v>
      </c>
      <c r="I63" t="str">
        <f>IF(D63=G63,"","Changed")</f>
        <v/>
      </c>
    </row>
    <row r="64" spans="1:9" x14ac:dyDescent="0.25">
      <c r="A64" s="6" t="s">
        <v>77</v>
      </c>
      <c r="B64" s="28">
        <v>90000</v>
      </c>
      <c r="C64" s="31">
        <f>B64/$B$45</f>
        <v>2.0454545454545454</v>
      </c>
      <c r="D64" s="28">
        <v>240000</v>
      </c>
      <c r="E64" s="31">
        <f>D64/$D$45</f>
        <v>2.4242424242424243</v>
      </c>
      <c r="F64" s="28"/>
      <c r="G64" s="28">
        <v>240000</v>
      </c>
      <c r="H64" s="31">
        <f>G64/$G$45</f>
        <v>2.1428571428571428</v>
      </c>
      <c r="I64" t="str">
        <f>IF(D64=G64,"","Changed")</f>
        <v/>
      </c>
    </row>
    <row r="65" spans="1:9" x14ac:dyDescent="0.25">
      <c r="A65" s="5" t="s">
        <v>78</v>
      </c>
      <c r="B65" s="28">
        <v>160</v>
      </c>
      <c r="C65" s="31">
        <f>B65/$B$38</f>
        <v>1.4545454545454546</v>
      </c>
      <c r="D65" s="28">
        <v>90</v>
      </c>
      <c r="E65" s="31">
        <f>D65/$D$38</f>
        <v>0.66666666666666663</v>
      </c>
      <c r="F65" s="28"/>
      <c r="G65" s="28">
        <v>90</v>
      </c>
      <c r="H65" s="31">
        <f>G65/$G$38</f>
        <v>0.66666666666666663</v>
      </c>
      <c r="I65" t="str">
        <f>IF(D65=G65,"","Changed")</f>
        <v/>
      </c>
    </row>
    <row r="66" spans="1:9" x14ac:dyDescent="0.25">
      <c r="A66" s="2" t="s">
        <v>79</v>
      </c>
      <c r="B66" s="28">
        <v>15000</v>
      </c>
      <c r="C66" s="31">
        <f>B66/$B$66</f>
        <v>1</v>
      </c>
      <c r="D66" s="28">
        <v>26000</v>
      </c>
      <c r="E66" s="31">
        <f>D66/$D$66</f>
        <v>1</v>
      </c>
      <c r="F66" s="28"/>
      <c r="G66" s="28">
        <v>26000</v>
      </c>
      <c r="H66" s="31">
        <f>G66/$G$66</f>
        <v>1</v>
      </c>
      <c r="I66" t="str">
        <f>IF(D66=G66,"","Changed")</f>
        <v/>
      </c>
    </row>
    <row r="67" spans="1:9" x14ac:dyDescent="0.25">
      <c r="A67" s="4" t="s">
        <v>80</v>
      </c>
      <c r="B67" s="28">
        <v>900</v>
      </c>
      <c r="C67" s="31">
        <f>B67/$B$63</f>
        <v>0.52941176470588236</v>
      </c>
      <c r="D67" s="28">
        <v>900</v>
      </c>
      <c r="E67" s="31">
        <f>D67/$D$63</f>
        <v>0.52941176470588236</v>
      </c>
      <c r="F67" s="28"/>
      <c r="G67" s="28">
        <v>900</v>
      </c>
      <c r="H67" s="31">
        <f>G67/$G$63</f>
        <v>0.52941176470588236</v>
      </c>
      <c r="I67" t="str">
        <f>IF(D67=G67,"","Changed")</f>
        <v/>
      </c>
    </row>
    <row r="68" spans="1:9" x14ac:dyDescent="0.25">
      <c r="A68" s="4" t="s">
        <v>81</v>
      </c>
      <c r="B68" s="28">
        <v>1800</v>
      </c>
      <c r="C68" s="31">
        <f>B68/$B$63</f>
        <v>1.0588235294117647</v>
      </c>
      <c r="D68" s="28">
        <v>900</v>
      </c>
      <c r="E68" s="31">
        <f>D68/$D$63</f>
        <v>0.52941176470588236</v>
      </c>
      <c r="F68" s="28"/>
      <c r="G68" s="28">
        <v>1800</v>
      </c>
      <c r="H68" s="31">
        <f>G68/$G$63</f>
        <v>1.0588235294117647</v>
      </c>
      <c r="I68" t="str">
        <f>IF(D68=G68,"","Changed")</f>
        <v>Changed</v>
      </c>
    </row>
    <row r="69" spans="1:9" x14ac:dyDescent="0.25">
      <c r="A69" s="6" t="s">
        <v>82</v>
      </c>
      <c r="B69" s="28">
        <v>42000</v>
      </c>
      <c r="C69" s="31">
        <f>B69/$B$45</f>
        <v>0.95454545454545459</v>
      </c>
      <c r="D69" s="28">
        <v>65000</v>
      </c>
      <c r="E69" s="31">
        <f>D69/$D$45</f>
        <v>0.65656565656565657</v>
      </c>
      <c r="F69" s="28"/>
      <c r="G69" s="28">
        <v>106000</v>
      </c>
      <c r="H69" s="31">
        <f t="shared" ref="H69:H70" si="0">G69/$G$45</f>
        <v>0.9464285714285714</v>
      </c>
      <c r="I69" t="str">
        <f>IF(D69=G69,"","Changed")</f>
        <v>Changed</v>
      </c>
    </row>
    <row r="70" spans="1:9" x14ac:dyDescent="0.25">
      <c r="A70" s="6" t="s">
        <v>83</v>
      </c>
      <c r="B70" s="28">
        <v>160000</v>
      </c>
      <c r="C70" s="31">
        <f>B70/$B$45</f>
        <v>3.6363636363636362</v>
      </c>
      <c r="D70" s="28">
        <v>280000</v>
      </c>
      <c r="E70" s="31">
        <f>D70/$D$45</f>
        <v>2.8282828282828283</v>
      </c>
      <c r="F70" s="28"/>
      <c r="G70" s="28">
        <v>420000</v>
      </c>
      <c r="H70" s="31">
        <f t="shared" si="0"/>
        <v>3.75</v>
      </c>
      <c r="I70" t="str">
        <f>IF(D70=G70,"","Changed")</f>
        <v>Changed</v>
      </c>
    </row>
    <row r="71" spans="1:9" x14ac:dyDescent="0.25">
      <c r="A71" s="4" t="s">
        <v>84</v>
      </c>
      <c r="B71" s="28">
        <v>1400</v>
      </c>
      <c r="C71" s="31">
        <f>B71/$B$63</f>
        <v>0.82352941176470584</v>
      </c>
      <c r="D71" s="28">
        <v>1100</v>
      </c>
      <c r="E71" s="31">
        <f>D71/$D$63</f>
        <v>0.6470588235294118</v>
      </c>
      <c r="F71" s="28"/>
      <c r="G71" s="28">
        <v>1400</v>
      </c>
      <c r="H71" s="31">
        <f>G71/$G$63</f>
        <v>0.82352941176470584</v>
      </c>
      <c r="I71" t="str">
        <f>IF(D71=G71,"","Changed")</f>
        <v>Changed</v>
      </c>
    </row>
    <row r="72" spans="1:9" x14ac:dyDescent="0.25">
      <c r="A72" t="s">
        <v>85</v>
      </c>
      <c r="B72" s="28">
        <v>800</v>
      </c>
      <c r="C72" s="28" t="s">
        <v>177</v>
      </c>
      <c r="D72" s="28">
        <v>800</v>
      </c>
      <c r="E72" s="31"/>
      <c r="F72" s="28"/>
      <c r="G72" s="28">
        <v>400</v>
      </c>
      <c r="H72" s="31"/>
      <c r="I72" t="str">
        <f>IF(D72=G72,"","Changed")</f>
        <v>Changed</v>
      </c>
    </row>
    <row r="73" spans="1:9" x14ac:dyDescent="0.25">
      <c r="A73" t="s">
        <v>86</v>
      </c>
      <c r="B73" s="28">
        <v>800</v>
      </c>
      <c r="C73" s="28" t="s">
        <v>177</v>
      </c>
      <c r="D73" s="28">
        <v>800</v>
      </c>
      <c r="E73" s="31"/>
      <c r="F73" s="28"/>
      <c r="G73" s="28">
        <v>400</v>
      </c>
      <c r="H73" s="31"/>
      <c r="I73" t="str">
        <f>IF(D73=G73,"","Changed")</f>
        <v>Changed</v>
      </c>
    </row>
    <row r="74" spans="1:9" x14ac:dyDescent="0.25">
      <c r="A74" s="4" t="s">
        <v>87</v>
      </c>
      <c r="B74" s="28">
        <v>1200</v>
      </c>
      <c r="C74" s="31">
        <f>B74/$B$63</f>
        <v>0.70588235294117652</v>
      </c>
      <c r="D74" s="28">
        <v>1200</v>
      </c>
      <c r="E74" s="31">
        <f>D74/$D$63</f>
        <v>0.70588235294117652</v>
      </c>
      <c r="F74" s="28"/>
      <c r="G74" s="28">
        <v>1200</v>
      </c>
      <c r="H74" s="31">
        <f>G74/$G$63</f>
        <v>0.70588235294117652</v>
      </c>
      <c r="I74" t="str">
        <f>IF(D74=G74,"","Changed")</f>
        <v/>
      </c>
    </row>
    <row r="75" spans="1:9" x14ac:dyDescent="0.25">
      <c r="A75" t="s">
        <v>88</v>
      </c>
      <c r="B75" s="28">
        <v>7500</v>
      </c>
      <c r="C75" s="31" t="s">
        <v>178</v>
      </c>
      <c r="D75" s="28">
        <v>45000</v>
      </c>
      <c r="E75" s="31"/>
      <c r="F75" s="28"/>
      <c r="G75" s="28">
        <v>45000</v>
      </c>
      <c r="H75" s="31"/>
      <c r="I75" t="str">
        <f>IF(D75=G75,"","Changed")</f>
        <v/>
      </c>
    </row>
    <row r="76" spans="1:9" x14ac:dyDescent="0.25">
      <c r="A76" t="s">
        <v>89</v>
      </c>
      <c r="B76" s="28"/>
      <c r="C76" s="31"/>
      <c r="D76" s="28">
        <v>45000</v>
      </c>
      <c r="E76" s="31"/>
      <c r="F76" s="28"/>
      <c r="G76" s="28">
        <v>45000</v>
      </c>
      <c r="H76" s="31"/>
      <c r="I76" t="str">
        <f>IF(D76=G76,"","Changed")</f>
        <v/>
      </c>
    </row>
    <row r="77" spans="1:9" x14ac:dyDescent="0.25">
      <c r="A77" t="s">
        <v>90</v>
      </c>
      <c r="B77" s="28"/>
      <c r="C77" s="31"/>
      <c r="D77" s="28">
        <v>45000</v>
      </c>
      <c r="E77" s="31"/>
      <c r="F77" s="28"/>
      <c r="G77" s="28">
        <v>45000</v>
      </c>
      <c r="H77" s="31"/>
      <c r="I77" t="str">
        <f>IF(D77=G77,"","Changed")</f>
        <v/>
      </c>
    </row>
    <row r="78" spans="1:9" x14ac:dyDescent="0.25">
      <c r="A78" t="s">
        <v>91</v>
      </c>
      <c r="B78" s="28"/>
      <c r="C78" s="31"/>
      <c r="D78" s="28">
        <v>45000</v>
      </c>
      <c r="E78" s="31"/>
      <c r="F78" s="28"/>
      <c r="G78" s="28">
        <v>45000</v>
      </c>
      <c r="H78" s="31"/>
      <c r="I78" t="str">
        <f>IF(D78=G78,"","Changed")</f>
        <v/>
      </c>
    </row>
    <row r="79" spans="1:9" x14ac:dyDescent="0.25">
      <c r="A79" t="s">
        <v>92</v>
      </c>
      <c r="B79" s="28"/>
      <c r="C79" s="31"/>
      <c r="D79" s="28">
        <v>45000</v>
      </c>
      <c r="E79" s="31"/>
      <c r="F79" s="28"/>
      <c r="G79" s="28">
        <v>45000</v>
      </c>
      <c r="H79" s="31"/>
      <c r="I79" t="str">
        <f>IF(D79=G79,"","Changed")</f>
        <v/>
      </c>
    </row>
    <row r="80" spans="1:9" x14ac:dyDescent="0.25">
      <c r="A80" t="s">
        <v>93</v>
      </c>
      <c r="B80" s="28"/>
      <c r="C80" s="31"/>
      <c r="D80" s="28">
        <v>45000</v>
      </c>
      <c r="E80" s="31"/>
      <c r="F80" s="28"/>
      <c r="G80" s="28">
        <v>45000</v>
      </c>
      <c r="H80" s="31"/>
      <c r="I80" t="str">
        <f>IF(D80=G80,"","Changed")</f>
        <v/>
      </c>
    </row>
    <row r="81" spans="1:9" x14ac:dyDescent="0.25">
      <c r="A81" t="s">
        <v>94</v>
      </c>
      <c r="B81" s="28">
        <v>10800</v>
      </c>
      <c r="C81" s="28" t="s">
        <v>177</v>
      </c>
      <c r="D81" s="28">
        <v>6000</v>
      </c>
      <c r="E81" s="31"/>
      <c r="F81" s="28"/>
      <c r="G81" s="28">
        <v>5000</v>
      </c>
      <c r="H81" s="31"/>
      <c r="I81" t="str">
        <f>IF(D81=G81,"","Changed")</f>
        <v>Changed</v>
      </c>
    </row>
    <row r="82" spans="1:9" x14ac:dyDescent="0.25">
      <c r="A82" t="s">
        <v>95</v>
      </c>
      <c r="B82" s="28">
        <v>13600</v>
      </c>
      <c r="C82" s="28" t="s">
        <v>177</v>
      </c>
      <c r="D82" s="28">
        <v>25000</v>
      </c>
      <c r="E82" s="31"/>
      <c r="F82" s="28"/>
      <c r="G82" s="28">
        <v>30000</v>
      </c>
      <c r="H82" s="31"/>
      <c r="I82" t="str">
        <f>IF(D82=G82,"","Changed")</f>
        <v>Changed</v>
      </c>
    </row>
    <row r="83" spans="1:9" x14ac:dyDescent="0.25">
      <c r="A83" s="4" t="s">
        <v>96</v>
      </c>
      <c r="B83" s="28">
        <v>1500</v>
      </c>
      <c r="C83" s="31">
        <f>B83/$B$63</f>
        <v>0.88235294117647056</v>
      </c>
      <c r="D83" s="28">
        <v>1000</v>
      </c>
      <c r="E83" s="31">
        <f>D83/$D$63</f>
        <v>0.58823529411764708</v>
      </c>
      <c r="F83" s="28"/>
      <c r="G83" s="28">
        <v>1200</v>
      </c>
      <c r="H83" s="31">
        <f>G83/$G$63</f>
        <v>0.70588235294117652</v>
      </c>
      <c r="I83" t="str">
        <f>IF(D83=G83,"","Changed")</f>
        <v>Changed</v>
      </c>
    </row>
    <row r="84" spans="1:9" x14ac:dyDescent="0.25">
      <c r="A84" s="5" t="s">
        <v>97</v>
      </c>
      <c r="B84" s="28">
        <v>110</v>
      </c>
      <c r="C84" s="31">
        <f>B84/$B$38</f>
        <v>1</v>
      </c>
      <c r="D84" s="28">
        <v>60</v>
      </c>
      <c r="E84" s="31">
        <f>D84/$D$38</f>
        <v>0.44444444444444442</v>
      </c>
      <c r="F84" s="28"/>
      <c r="G84" s="28">
        <v>60</v>
      </c>
      <c r="H84" s="31">
        <f>G84/$G$38</f>
        <v>0.44444444444444442</v>
      </c>
      <c r="I84" t="str">
        <f>IF(D84=G84,"","Changed")</f>
        <v/>
      </c>
    </row>
    <row r="85" spans="1:9" x14ac:dyDescent="0.25">
      <c r="A85" t="s">
        <v>98</v>
      </c>
      <c r="B85" s="28">
        <v>4500</v>
      </c>
      <c r="C85" s="31"/>
      <c r="D85" s="28">
        <v>5500</v>
      </c>
      <c r="E85" s="31"/>
      <c r="F85" s="28"/>
      <c r="G85" s="28">
        <v>5500</v>
      </c>
      <c r="H85" s="31"/>
      <c r="I85" t="str">
        <f>IF(D85=G85,"","Changed")</f>
        <v/>
      </c>
    </row>
    <row r="86" spans="1:9" x14ac:dyDescent="0.25">
      <c r="A86" s="2" t="s">
        <v>99</v>
      </c>
      <c r="B86" s="28">
        <v>12000</v>
      </c>
      <c r="C86" s="31">
        <f>B86/$B$66</f>
        <v>0.8</v>
      </c>
      <c r="D86" s="28">
        <v>26000</v>
      </c>
      <c r="E86" s="31">
        <f>D86/$D$66</f>
        <v>1</v>
      </c>
      <c r="F86" s="28"/>
      <c r="G86" s="30">
        <v>21000</v>
      </c>
      <c r="H86" s="31">
        <f>G86/$G$66</f>
        <v>0.80769230769230771</v>
      </c>
      <c r="I86" t="str">
        <f>IF(D86=G86,"","Changed")</f>
        <v>Changed</v>
      </c>
    </row>
    <row r="87" spans="1:9" x14ac:dyDescent="0.25">
      <c r="A87" t="s">
        <v>100</v>
      </c>
      <c r="B87" s="28"/>
      <c r="C87" s="31"/>
      <c r="D87" s="28">
        <v>38</v>
      </c>
      <c r="E87" s="31"/>
      <c r="F87" s="28"/>
      <c r="G87" s="28">
        <v>38</v>
      </c>
      <c r="H87" s="31"/>
      <c r="I87" t="str">
        <f>IF(D87=G87,"","Changed")</f>
        <v/>
      </c>
    </row>
    <row r="88" spans="1:9" x14ac:dyDescent="0.25">
      <c r="A88" t="s">
        <v>101</v>
      </c>
      <c r="B88" s="28"/>
      <c r="C88" s="31"/>
      <c r="D88" s="28">
        <v>27500</v>
      </c>
      <c r="E88" s="31"/>
      <c r="F88" s="28"/>
      <c r="G88" s="28">
        <v>27500</v>
      </c>
      <c r="H88" s="31"/>
      <c r="I88" t="str">
        <f>IF(D88=G88,"","Changed")</f>
        <v/>
      </c>
    </row>
    <row r="89" spans="1:9" x14ac:dyDescent="0.25">
      <c r="A89" t="s">
        <v>103</v>
      </c>
      <c r="B89" s="28"/>
      <c r="C89" s="31"/>
      <c r="D89" s="28">
        <v>135</v>
      </c>
      <c r="E89" s="31"/>
      <c r="F89" s="28"/>
      <c r="G89" s="28">
        <v>135</v>
      </c>
      <c r="H89" s="31"/>
      <c r="I89" t="str">
        <f>IF(D89=G89,"","Changed")</f>
        <v/>
      </c>
    </row>
    <row r="90" spans="1:9" x14ac:dyDescent="0.25">
      <c r="A90" t="s">
        <v>104</v>
      </c>
      <c r="B90" s="28"/>
      <c r="C90" s="31"/>
      <c r="D90" s="28">
        <v>105000</v>
      </c>
      <c r="E90" s="31"/>
      <c r="F90" s="28"/>
      <c r="G90" s="28">
        <v>120000</v>
      </c>
      <c r="H90" s="31"/>
      <c r="I90" t="str">
        <f>IF(D90=G90,"","Changed")</f>
        <v>Changed</v>
      </c>
    </row>
    <row r="91" spans="1:9" x14ac:dyDescent="0.25">
      <c r="A91" t="s">
        <v>105</v>
      </c>
      <c r="B91" s="28"/>
      <c r="C91" s="31"/>
      <c r="D91" s="28">
        <v>9000</v>
      </c>
      <c r="E91" s="31"/>
      <c r="F91" s="28"/>
      <c r="G91" s="28">
        <v>9000</v>
      </c>
      <c r="H91" s="31"/>
      <c r="I91" t="str">
        <f>IF(D91=G91,"","Changed")</f>
        <v/>
      </c>
    </row>
    <row r="92" spans="1:9" x14ac:dyDescent="0.25">
      <c r="A92" t="s">
        <v>106</v>
      </c>
      <c r="B92" s="28"/>
      <c r="C92" s="31"/>
      <c r="D92" s="28">
        <v>360</v>
      </c>
      <c r="E92" s="31"/>
      <c r="F92" s="28"/>
      <c r="G92" s="28">
        <v>400</v>
      </c>
      <c r="H92" s="31"/>
      <c r="I92" t="str">
        <f>IF(D92=G92,"","Changed")</f>
        <v>Changed</v>
      </c>
    </row>
    <row r="93" spans="1:9" x14ac:dyDescent="0.25">
      <c r="A93" s="5" t="s">
        <v>107</v>
      </c>
      <c r="B93" s="28">
        <v>300</v>
      </c>
      <c r="C93" s="31">
        <f>B93/$B$38</f>
        <v>2.7272727272727271</v>
      </c>
      <c r="D93" s="28">
        <v>135</v>
      </c>
      <c r="E93" s="31">
        <f>D93/$D$38</f>
        <v>1</v>
      </c>
      <c r="F93" s="28"/>
      <c r="G93" s="30">
        <v>300</v>
      </c>
      <c r="H93" s="31">
        <f>G93/$G$38</f>
        <v>2.2222222222222223</v>
      </c>
      <c r="I93" t="str">
        <f>IF(D93=G93,"","Changed")</f>
        <v>Changed</v>
      </c>
    </row>
    <row r="94" spans="1:9" x14ac:dyDescent="0.25">
      <c r="A94" t="s">
        <v>108</v>
      </c>
      <c r="B94" s="28"/>
      <c r="C94" s="31"/>
      <c r="D94" s="28">
        <v>99000</v>
      </c>
      <c r="E94" s="31"/>
      <c r="F94" s="28"/>
      <c r="G94" s="28">
        <v>112000</v>
      </c>
      <c r="H94" s="31"/>
      <c r="I94" t="str">
        <f>IF(D94=G94,"","Changed")</f>
        <v>Changed</v>
      </c>
    </row>
    <row r="95" spans="1:9" x14ac:dyDescent="0.25">
      <c r="A95" s="2" t="s">
        <v>109</v>
      </c>
      <c r="B95" s="28">
        <v>17600</v>
      </c>
      <c r="C95" s="31">
        <f>B95/$B$66</f>
        <v>1.1733333333333333</v>
      </c>
      <c r="D95" s="28">
        <v>26000</v>
      </c>
      <c r="E95" s="31">
        <f>D95/$D$66</f>
        <v>1</v>
      </c>
      <c r="F95" s="28"/>
      <c r="G95" s="28">
        <v>30000</v>
      </c>
      <c r="H95" s="31">
        <f>G95/$G$66</f>
        <v>1.1538461538461537</v>
      </c>
      <c r="I95" t="str">
        <f>IF(D95=G95,"","Changed")</f>
        <v>Changed</v>
      </c>
    </row>
    <row r="96" spans="1:9" x14ac:dyDescent="0.25">
      <c r="A96" t="s">
        <v>110</v>
      </c>
      <c r="B96" s="28"/>
      <c r="C96" s="31"/>
      <c r="D96" s="28">
        <v>70000</v>
      </c>
      <c r="E96" s="31"/>
      <c r="F96" s="28"/>
      <c r="G96" s="28">
        <v>70000</v>
      </c>
      <c r="H96" s="31"/>
      <c r="I96" t="str">
        <f>IF(D96=G96,"","Changed")</f>
        <v/>
      </c>
    </row>
    <row r="97" spans="1:9" x14ac:dyDescent="0.25">
      <c r="A97" t="s">
        <v>111</v>
      </c>
      <c r="B97" s="28"/>
      <c r="C97" s="31"/>
      <c r="D97" s="28">
        <v>70000</v>
      </c>
      <c r="E97" s="31"/>
      <c r="F97" s="28"/>
      <c r="G97" s="28">
        <v>70000</v>
      </c>
      <c r="H97" s="31"/>
      <c r="I97" t="str">
        <f>IF(D97=G97,"","Changed")</f>
        <v/>
      </c>
    </row>
    <row r="98" spans="1:9" x14ac:dyDescent="0.25">
      <c r="A98" t="s">
        <v>112</v>
      </c>
      <c r="B98" s="28"/>
      <c r="C98" s="31"/>
      <c r="D98" s="28">
        <v>75000</v>
      </c>
      <c r="E98" s="31"/>
      <c r="F98" s="28"/>
      <c r="G98" s="28">
        <v>75000</v>
      </c>
      <c r="H98" s="31"/>
      <c r="I98" t="str">
        <f>IF(D98=G98,"","Changed")</f>
        <v/>
      </c>
    </row>
    <row r="99" spans="1:9" x14ac:dyDescent="0.25">
      <c r="A99" t="s">
        <v>113</v>
      </c>
      <c r="B99" s="28"/>
      <c r="C99" s="31"/>
      <c r="D99" s="28">
        <v>75000</v>
      </c>
      <c r="E99" s="31"/>
      <c r="F99" s="28"/>
      <c r="G99" s="28">
        <v>75000</v>
      </c>
      <c r="H99" s="31"/>
      <c r="I99" t="str">
        <f>IF(D99=G99,"","Changed")</f>
        <v/>
      </c>
    </row>
    <row r="100" spans="1:9" x14ac:dyDescent="0.25">
      <c r="A100" t="s">
        <v>114</v>
      </c>
      <c r="B100" s="28"/>
      <c r="C100" s="31"/>
      <c r="D100" s="28">
        <v>75000</v>
      </c>
      <c r="E100" s="31"/>
      <c r="F100" s="28"/>
      <c r="G100" s="28">
        <v>75000</v>
      </c>
      <c r="H100" s="31"/>
      <c r="I100" t="str">
        <f>IF(D100=G100,"","Changed")</f>
        <v/>
      </c>
    </row>
    <row r="101" spans="1:9" x14ac:dyDescent="0.25">
      <c r="A101" t="s">
        <v>115</v>
      </c>
      <c r="B101" s="28"/>
      <c r="C101" s="31"/>
      <c r="D101" s="28">
        <v>75000</v>
      </c>
      <c r="E101" s="31"/>
      <c r="F101" s="28"/>
      <c r="G101" s="28">
        <v>75000</v>
      </c>
      <c r="H101" s="31"/>
      <c r="I101" t="str">
        <f>IF(D101=G101,"","Changed")</f>
        <v/>
      </c>
    </row>
    <row r="102" spans="1:9" x14ac:dyDescent="0.25">
      <c r="A102" t="s">
        <v>116</v>
      </c>
      <c r="B102" s="28"/>
      <c r="C102" s="31"/>
      <c r="D102" s="28">
        <v>75000</v>
      </c>
      <c r="E102" s="31"/>
      <c r="F102" s="28"/>
      <c r="G102" s="28">
        <v>75000</v>
      </c>
      <c r="H102" s="31"/>
      <c r="I102" t="str">
        <f>IF(D102=G102,"","Changed")</f>
        <v/>
      </c>
    </row>
    <row r="103" spans="1:9" x14ac:dyDescent="0.25">
      <c r="A103" t="s">
        <v>117</v>
      </c>
      <c r="B103" s="28"/>
      <c r="C103" s="31"/>
      <c r="D103" s="28">
        <v>75000</v>
      </c>
      <c r="E103" s="31"/>
      <c r="F103" s="28"/>
      <c r="G103" s="28">
        <v>75000</v>
      </c>
      <c r="H103" s="31"/>
      <c r="I103" t="str">
        <f>IF(D103=G103,"","Changed")</f>
        <v/>
      </c>
    </row>
    <row r="104" spans="1:9" x14ac:dyDescent="0.25">
      <c r="A104" t="s">
        <v>118</v>
      </c>
      <c r="B104" s="28"/>
      <c r="C104" s="31"/>
      <c r="D104" s="28">
        <v>75000</v>
      </c>
      <c r="E104" s="31"/>
      <c r="F104" s="28"/>
      <c r="G104" s="28">
        <v>75000</v>
      </c>
      <c r="H104" s="31"/>
      <c r="I104" t="str">
        <f>IF(D104=G104,"","Changed")</f>
        <v/>
      </c>
    </row>
    <row r="105" spans="1:9" x14ac:dyDescent="0.25">
      <c r="A105" t="s">
        <v>119</v>
      </c>
      <c r="B105" s="28"/>
      <c r="C105" s="31"/>
      <c r="D105" s="28">
        <v>75000</v>
      </c>
      <c r="E105" s="31"/>
      <c r="F105" s="28"/>
      <c r="G105" s="28">
        <v>75000</v>
      </c>
      <c r="H105" s="31"/>
      <c r="I105" t="str">
        <f>IF(D105=G105,"","Changed")</f>
        <v/>
      </c>
    </row>
    <row r="106" spans="1:9" x14ac:dyDescent="0.25">
      <c r="A106" t="s">
        <v>120</v>
      </c>
      <c r="B106" s="28"/>
      <c r="C106" s="31"/>
      <c r="D106" s="28">
        <v>18000</v>
      </c>
      <c r="E106" s="31"/>
      <c r="F106" s="28"/>
      <c r="G106" s="28">
        <v>11000</v>
      </c>
      <c r="H106" s="31"/>
      <c r="I106" t="str">
        <f>IF(D106=G106,"","Changed")</f>
        <v>Changed</v>
      </c>
    </row>
    <row r="107" spans="1:9" x14ac:dyDescent="0.25">
      <c r="A107" t="s">
        <v>121</v>
      </c>
      <c r="B107" s="28"/>
      <c r="C107" s="31"/>
      <c r="D107" s="28">
        <v>450000</v>
      </c>
      <c r="E107" s="31"/>
      <c r="F107" s="28"/>
      <c r="G107" s="28">
        <v>450000</v>
      </c>
      <c r="H107" s="31"/>
      <c r="I107" t="str">
        <f>IF(D107=G107,"","Changed")</f>
        <v/>
      </c>
    </row>
    <row r="108" spans="1:9" x14ac:dyDescent="0.25">
      <c r="A108" t="s">
        <v>122</v>
      </c>
      <c r="B108" s="28"/>
      <c r="C108" s="31"/>
      <c r="D108" s="28">
        <v>1700</v>
      </c>
      <c r="E108" s="31"/>
      <c r="F108" s="28"/>
      <c r="G108" s="28">
        <v>1700</v>
      </c>
      <c r="H108" s="31"/>
      <c r="I108" t="str">
        <f>IF(D108=G108,"","Changed")</f>
        <v/>
      </c>
    </row>
    <row r="109" spans="1:9" x14ac:dyDescent="0.25">
      <c r="A109" t="s">
        <v>123</v>
      </c>
      <c r="B109" s="28"/>
      <c r="C109" s="31"/>
      <c r="D109" s="28">
        <v>240000</v>
      </c>
      <c r="E109" s="31"/>
      <c r="F109" s="28"/>
      <c r="G109" s="28">
        <v>240000</v>
      </c>
      <c r="H109" s="31"/>
      <c r="I109" t="str">
        <f>IF(D109=G109,"","Changed")</f>
        <v/>
      </c>
    </row>
    <row r="110" spans="1:9" x14ac:dyDescent="0.25">
      <c r="A110" t="s">
        <v>124</v>
      </c>
      <c r="B110" s="28"/>
      <c r="C110" s="31"/>
      <c r="D110" s="28">
        <v>90</v>
      </c>
      <c r="E110" s="31"/>
      <c r="F110" s="28"/>
      <c r="G110" s="28">
        <v>90</v>
      </c>
      <c r="H110" s="31"/>
      <c r="I110" t="str">
        <f>IF(D110=G110,"","Changed")</f>
        <v/>
      </c>
    </row>
    <row r="111" spans="1:9" x14ac:dyDescent="0.25">
      <c r="A111" t="s">
        <v>125</v>
      </c>
      <c r="B111" s="28"/>
      <c r="C111" s="31"/>
      <c r="D111" s="28">
        <v>26000</v>
      </c>
      <c r="E111" s="31"/>
      <c r="F111" s="28"/>
      <c r="G111" s="28">
        <v>26000</v>
      </c>
      <c r="H111" s="31"/>
      <c r="I111" t="str">
        <f>IF(D111=G111,"","Changed")</f>
        <v/>
      </c>
    </row>
    <row r="112" spans="1:9" x14ac:dyDescent="0.25">
      <c r="A112" t="s">
        <v>126</v>
      </c>
      <c r="B112" s="28"/>
      <c r="C112" s="31"/>
      <c r="D112" s="28">
        <v>900</v>
      </c>
      <c r="E112" s="31"/>
      <c r="F112" s="28"/>
      <c r="G112" s="28">
        <v>900</v>
      </c>
      <c r="H112" s="31"/>
      <c r="I112" t="str">
        <f>IF(D112=G112,"","Changed")</f>
        <v/>
      </c>
    </row>
    <row r="113" spans="1:9" x14ac:dyDescent="0.25">
      <c r="A113" t="s">
        <v>127</v>
      </c>
      <c r="B113" s="28"/>
      <c r="C113" s="31"/>
      <c r="D113" s="28">
        <v>900</v>
      </c>
      <c r="E113" s="31"/>
      <c r="F113" s="28"/>
      <c r="G113" s="28">
        <v>1800</v>
      </c>
      <c r="H113" s="31"/>
      <c r="I113" t="str">
        <f>IF(D113=G113,"","Changed")</f>
        <v>Changed</v>
      </c>
    </row>
    <row r="114" spans="1:9" x14ac:dyDescent="0.25">
      <c r="A114" t="s">
        <v>128</v>
      </c>
      <c r="B114" s="28"/>
      <c r="C114" s="31"/>
      <c r="D114" s="28">
        <v>65000</v>
      </c>
      <c r="E114" s="31"/>
      <c r="F114" s="28"/>
      <c r="G114" s="28">
        <v>106000</v>
      </c>
      <c r="H114" s="31"/>
      <c r="I114" t="str">
        <f>IF(D114=G114,"","Changed")</f>
        <v>Changed</v>
      </c>
    </row>
    <row r="115" spans="1:9" x14ac:dyDescent="0.25">
      <c r="A115" t="s">
        <v>129</v>
      </c>
      <c r="B115" s="28"/>
      <c r="C115" s="31"/>
      <c r="D115" s="28">
        <v>280000</v>
      </c>
      <c r="E115" s="31"/>
      <c r="F115" s="28"/>
      <c r="G115" s="28">
        <v>420000</v>
      </c>
      <c r="H115" s="31"/>
      <c r="I115" t="str">
        <f>IF(D115=G115,"","Changed")</f>
        <v>Changed</v>
      </c>
    </row>
    <row r="116" spans="1:9" x14ac:dyDescent="0.25">
      <c r="A116" t="s">
        <v>130</v>
      </c>
      <c r="B116" s="28"/>
      <c r="C116" s="31"/>
      <c r="D116" s="28">
        <v>1100</v>
      </c>
      <c r="E116" s="31"/>
      <c r="F116" s="28"/>
      <c r="G116" s="28">
        <v>1400</v>
      </c>
      <c r="H116" s="31"/>
      <c r="I116" t="str">
        <f>IF(D116=G116,"","Changed")</f>
        <v>Changed</v>
      </c>
    </row>
    <row r="117" spans="1:9" x14ac:dyDescent="0.25">
      <c r="A117" t="s">
        <v>131</v>
      </c>
      <c r="B117" s="28"/>
      <c r="C117" s="31"/>
      <c r="D117" s="28">
        <v>800</v>
      </c>
      <c r="E117" s="31"/>
      <c r="F117" s="28"/>
      <c r="G117" s="28">
        <v>400</v>
      </c>
      <c r="H117" s="31"/>
      <c r="I117" t="str">
        <f>IF(D117=G117,"","Changed")</f>
        <v>Changed</v>
      </c>
    </row>
    <row r="118" spans="1:9" x14ac:dyDescent="0.25">
      <c r="A118" t="s">
        <v>132</v>
      </c>
      <c r="B118" s="28"/>
      <c r="C118" s="31"/>
      <c r="D118" s="28">
        <v>800</v>
      </c>
      <c r="E118" s="31"/>
      <c r="F118" s="28"/>
      <c r="G118" s="28">
        <v>400</v>
      </c>
      <c r="H118" s="31"/>
      <c r="I118" t="str">
        <f>IF(D118=G118,"","Changed")</f>
        <v>Changed</v>
      </c>
    </row>
    <row r="119" spans="1:9" x14ac:dyDescent="0.25">
      <c r="A119" t="s">
        <v>133</v>
      </c>
      <c r="B119" s="28"/>
      <c r="C119" s="31"/>
      <c r="D119" s="28">
        <v>1200</v>
      </c>
      <c r="E119" s="31"/>
      <c r="F119" s="28"/>
      <c r="G119" s="28">
        <v>1200</v>
      </c>
      <c r="H119" s="31"/>
      <c r="I119" t="str">
        <f>IF(D119=G119,"","Changed")</f>
        <v/>
      </c>
    </row>
    <row r="120" spans="1:9" x14ac:dyDescent="0.25">
      <c r="A120" t="s">
        <v>134</v>
      </c>
      <c r="B120" s="28"/>
      <c r="C120" s="31"/>
      <c r="D120" s="28">
        <v>30000</v>
      </c>
      <c r="E120" s="31"/>
      <c r="F120" s="28"/>
      <c r="G120" s="28">
        <v>45000</v>
      </c>
      <c r="H120" s="31"/>
      <c r="I120" t="str">
        <f>IF(D120=G120,"","Changed")</f>
        <v>Changed</v>
      </c>
    </row>
    <row r="121" spans="1:9" x14ac:dyDescent="0.25">
      <c r="A121" t="s">
        <v>135</v>
      </c>
      <c r="B121" s="28"/>
      <c r="C121" s="31"/>
      <c r="D121" s="28">
        <v>17000</v>
      </c>
      <c r="E121" s="31"/>
      <c r="F121" s="28"/>
      <c r="G121" s="28">
        <v>45000</v>
      </c>
      <c r="H121" s="31"/>
      <c r="I121" t="str">
        <f>IF(D121=G121,"","Changed")</f>
        <v>Changed</v>
      </c>
    </row>
    <row r="122" spans="1:9" x14ac:dyDescent="0.25">
      <c r="A122" t="s">
        <v>136</v>
      </c>
      <c r="B122" s="28"/>
      <c r="C122" s="31"/>
      <c r="D122" s="28">
        <v>17000</v>
      </c>
      <c r="E122" s="31"/>
      <c r="F122" s="28"/>
      <c r="G122" s="28">
        <v>45000</v>
      </c>
      <c r="H122" s="31"/>
      <c r="I122" t="str">
        <f>IF(D122=G122,"","Changed")</f>
        <v>Changed</v>
      </c>
    </row>
    <row r="123" spans="1:9" x14ac:dyDescent="0.25">
      <c r="A123" t="s">
        <v>137</v>
      </c>
      <c r="B123" s="28"/>
      <c r="C123" s="31"/>
      <c r="D123" s="28">
        <v>17000</v>
      </c>
      <c r="E123" s="31"/>
      <c r="F123" s="28"/>
      <c r="G123" s="28">
        <v>45000</v>
      </c>
      <c r="H123" s="31"/>
      <c r="I123" t="str">
        <f>IF(D123=G123,"","Changed")</f>
        <v>Changed</v>
      </c>
    </row>
    <row r="124" spans="1:9" x14ac:dyDescent="0.25">
      <c r="A124" t="s">
        <v>138</v>
      </c>
      <c r="B124" s="28"/>
      <c r="C124" s="31"/>
      <c r="D124" s="28">
        <v>17000</v>
      </c>
      <c r="E124" s="31"/>
      <c r="F124" s="28"/>
      <c r="G124" s="28">
        <v>45000</v>
      </c>
      <c r="H124" s="31"/>
      <c r="I124" t="str">
        <f>IF(D124=G124,"","Changed")</f>
        <v>Changed</v>
      </c>
    </row>
    <row r="125" spans="1:9" x14ac:dyDescent="0.25">
      <c r="A125" t="s">
        <v>139</v>
      </c>
      <c r="B125" s="28"/>
      <c r="C125" s="31"/>
      <c r="D125" s="28">
        <v>17000</v>
      </c>
      <c r="E125" s="31"/>
      <c r="F125" s="28"/>
      <c r="G125" s="28">
        <v>45000</v>
      </c>
      <c r="H125" s="31"/>
      <c r="I125" t="str">
        <f>IF(D125=G125,"","Changed")</f>
        <v>Changed</v>
      </c>
    </row>
    <row r="126" spans="1:9" x14ac:dyDescent="0.25">
      <c r="A126" t="s">
        <v>140</v>
      </c>
      <c r="B126" s="28"/>
      <c r="C126" s="31"/>
      <c r="D126" s="28">
        <v>220000</v>
      </c>
      <c r="E126" s="31"/>
      <c r="F126" s="28"/>
      <c r="G126" s="28">
        <v>220000</v>
      </c>
      <c r="H126" s="31"/>
      <c r="I126" t="str">
        <f>IF(D126=G126,"","Changed")</f>
        <v/>
      </c>
    </row>
    <row r="127" spans="1:9" x14ac:dyDescent="0.25">
      <c r="A127" t="s">
        <v>141</v>
      </c>
      <c r="B127" s="28"/>
      <c r="C127" s="31"/>
      <c r="D127" s="28">
        <v>6000</v>
      </c>
      <c r="E127" s="31"/>
      <c r="F127" s="28"/>
      <c r="G127" s="28">
        <v>5000</v>
      </c>
      <c r="H127" s="31"/>
      <c r="I127" t="str">
        <f>IF(D127=G127,"","Changed")</f>
        <v>Changed</v>
      </c>
    </row>
    <row r="128" spans="1:9" x14ac:dyDescent="0.25">
      <c r="A128" t="s">
        <v>142</v>
      </c>
      <c r="B128" s="28"/>
      <c r="C128" s="31"/>
      <c r="D128" s="28">
        <v>25000</v>
      </c>
      <c r="E128" s="31"/>
      <c r="F128" s="28"/>
      <c r="G128" s="28">
        <v>30000</v>
      </c>
      <c r="H128" s="31"/>
      <c r="I128" t="str">
        <f>IF(D128=G128,"","Changed")</f>
        <v>Changed</v>
      </c>
    </row>
    <row r="129" spans="1:9" x14ac:dyDescent="0.25">
      <c r="A129" t="s">
        <v>143</v>
      </c>
      <c r="B129" s="28"/>
      <c r="C129" s="31"/>
      <c r="D129" s="28">
        <v>1000</v>
      </c>
      <c r="E129" s="31"/>
      <c r="F129" s="28"/>
      <c r="G129" s="28">
        <v>1200</v>
      </c>
      <c r="H129" s="31"/>
      <c r="I129" t="str">
        <f>IF(D129=G129,"","Changed")</f>
        <v>Changed</v>
      </c>
    </row>
    <row r="130" spans="1:9" x14ac:dyDescent="0.25">
      <c r="A130" t="s">
        <v>144</v>
      </c>
      <c r="B130" s="28"/>
      <c r="C130" s="31"/>
      <c r="D130" s="28">
        <v>60</v>
      </c>
      <c r="E130" s="31"/>
      <c r="F130" s="28"/>
      <c r="G130" s="28">
        <v>60</v>
      </c>
      <c r="H130" s="31"/>
      <c r="I130" t="str">
        <f>IF(D130=G130,"","Changed")</f>
        <v/>
      </c>
    </row>
    <row r="131" spans="1:9" x14ac:dyDescent="0.25">
      <c r="A131" t="s">
        <v>145</v>
      </c>
      <c r="B131" s="28">
        <v>14000</v>
      </c>
      <c r="C131" s="31" t="s">
        <v>179</v>
      </c>
      <c r="D131" s="28">
        <v>7000</v>
      </c>
      <c r="E131" s="31"/>
      <c r="F131" s="28"/>
      <c r="G131" s="28">
        <v>7000</v>
      </c>
      <c r="H131" s="31"/>
      <c r="I131" t="str">
        <f>IF(D131=G131,"","Changed")</f>
        <v/>
      </c>
    </row>
    <row r="132" spans="1:9" x14ac:dyDescent="0.25">
      <c r="A132" t="s">
        <v>146</v>
      </c>
      <c r="B132" s="28"/>
      <c r="C132" s="31"/>
      <c r="D132" s="28">
        <v>26000</v>
      </c>
      <c r="E132" s="31"/>
      <c r="F132" s="28"/>
      <c r="G132" s="28">
        <v>21000</v>
      </c>
      <c r="H132" s="31"/>
      <c r="I132" t="str">
        <f>IF(D132=G132,"","Changed")</f>
        <v>Changed</v>
      </c>
    </row>
    <row r="133" spans="1:9" x14ac:dyDescent="0.25">
      <c r="A133" t="s">
        <v>147</v>
      </c>
      <c r="B133" s="28"/>
      <c r="C133" s="31"/>
      <c r="D133" s="28">
        <v>50</v>
      </c>
      <c r="E133" s="31"/>
      <c r="F133" s="28"/>
      <c r="G133" s="28">
        <v>50</v>
      </c>
      <c r="H133" s="31"/>
      <c r="I133" t="str">
        <f>IF(D133=G133,"","Changed")</f>
        <v/>
      </c>
    </row>
    <row r="134" spans="1:9" x14ac:dyDescent="0.25">
      <c r="A134" s="2" t="s">
        <v>148</v>
      </c>
      <c r="B134" s="28"/>
      <c r="C134" s="31"/>
      <c r="D134" s="28">
        <v>17000</v>
      </c>
      <c r="E134" s="31"/>
      <c r="F134" s="28">
        <f>D134*1.4</f>
        <v>23800</v>
      </c>
      <c r="G134" s="28">
        <v>18500</v>
      </c>
      <c r="H134" s="31"/>
      <c r="I134" t="str">
        <f>IF(D134=G134,"","Changed")</f>
        <v>Changed</v>
      </c>
    </row>
    <row r="135" spans="1:9" x14ac:dyDescent="0.25">
      <c r="A135" s="6" t="s">
        <v>149</v>
      </c>
      <c r="B135" s="28"/>
      <c r="C135" s="31"/>
      <c r="D135" s="28">
        <v>170000</v>
      </c>
      <c r="E135" s="31"/>
      <c r="F135" s="28">
        <f>D135*1.4</f>
        <v>237999.99999999997</v>
      </c>
      <c r="G135" s="28">
        <v>192000</v>
      </c>
      <c r="H135" s="31"/>
      <c r="I135" t="str">
        <f>IF(D135=G135,"","Changed")</f>
        <v>Changed</v>
      </c>
    </row>
    <row r="136" spans="1:9" x14ac:dyDescent="0.25">
      <c r="A136" s="5" t="s">
        <v>150</v>
      </c>
      <c r="B136" s="28"/>
      <c r="C136" s="31"/>
      <c r="D136" s="28">
        <v>135</v>
      </c>
      <c r="E136" s="31"/>
      <c r="F136" s="28"/>
      <c r="G136" s="28">
        <v>135</v>
      </c>
      <c r="H136" s="31"/>
      <c r="I136" t="str">
        <f>IF(D136=G136,"","Changed")</f>
        <v/>
      </c>
    </row>
    <row r="137" spans="1:9" x14ac:dyDescent="0.25">
      <c r="A137" s="6" t="s">
        <v>151</v>
      </c>
      <c r="B137" s="28"/>
      <c r="C137" s="31"/>
      <c r="D137" s="28">
        <v>65000</v>
      </c>
      <c r="E137" s="31"/>
      <c r="F137" s="28">
        <f>D137*1.4</f>
        <v>91000</v>
      </c>
      <c r="G137" s="28">
        <v>65000</v>
      </c>
      <c r="H137" s="31"/>
      <c r="I137" t="str">
        <f>IF(D137=G137,"","Changed")</f>
        <v/>
      </c>
    </row>
    <row r="138" spans="1:9" x14ac:dyDescent="0.25">
      <c r="A138" s="4" t="s">
        <v>152</v>
      </c>
      <c r="B138" s="28"/>
      <c r="C138" s="31"/>
      <c r="D138" s="28">
        <v>900</v>
      </c>
      <c r="E138" s="31"/>
      <c r="F138" s="28">
        <f>D138*1.5</f>
        <v>1350</v>
      </c>
      <c r="G138" s="28">
        <v>900</v>
      </c>
      <c r="H138" s="31"/>
      <c r="I138" t="str">
        <f>IF(D138=G138,"","Changed")</f>
        <v/>
      </c>
    </row>
    <row r="139" spans="1:9" x14ac:dyDescent="0.25">
      <c r="A139" t="s">
        <v>153</v>
      </c>
      <c r="B139" s="28"/>
      <c r="C139" s="31"/>
      <c r="D139" s="28">
        <v>100000</v>
      </c>
      <c r="E139" s="31"/>
      <c r="F139" s="28"/>
      <c r="G139" s="28">
        <v>100000</v>
      </c>
      <c r="H139" s="31"/>
      <c r="I139" t="str">
        <f>IF(D139=G139,"","Changed")</f>
        <v/>
      </c>
    </row>
    <row r="140" spans="1:9" x14ac:dyDescent="0.25">
      <c r="A140" s="6" t="s">
        <v>154</v>
      </c>
      <c r="B140" s="28"/>
      <c r="C140" s="31"/>
      <c r="D140" s="28">
        <v>80000</v>
      </c>
      <c r="E140" s="31"/>
      <c r="F140" s="28">
        <f>D140*1.4</f>
        <v>112000</v>
      </c>
      <c r="G140" s="28">
        <v>90000</v>
      </c>
      <c r="H140" s="31"/>
      <c r="I140" t="str">
        <f>IF(D140=G140,"","Changed")</f>
        <v>Changed</v>
      </c>
    </row>
    <row r="141" spans="1:9" x14ac:dyDescent="0.25">
      <c r="A141" s="2" t="s">
        <v>155</v>
      </c>
      <c r="B141" s="28"/>
      <c r="C141" s="31"/>
      <c r="D141" s="28">
        <v>18500</v>
      </c>
      <c r="E141" s="31"/>
      <c r="F141" s="28">
        <f>D141*1.4</f>
        <v>25900</v>
      </c>
      <c r="G141" s="28">
        <v>18500</v>
      </c>
      <c r="H141" s="31"/>
      <c r="I141" t="str">
        <f>IF(D141=G141,"","Changed")</f>
        <v/>
      </c>
    </row>
    <row r="142" spans="1:9" x14ac:dyDescent="0.25">
      <c r="A142" t="s">
        <v>156</v>
      </c>
      <c r="B142" s="28"/>
      <c r="C142" s="31"/>
      <c r="D142" s="28">
        <v>18500</v>
      </c>
      <c r="E142" s="31"/>
      <c r="F142" s="28"/>
      <c r="G142" s="28">
        <v>25900</v>
      </c>
      <c r="H142" s="31"/>
      <c r="I142" t="str">
        <f>IF(D142=G142,"","Changed")</f>
        <v>Changed</v>
      </c>
    </row>
    <row r="143" spans="1:9" x14ac:dyDescent="0.25">
      <c r="A143" s="2" t="s">
        <v>157</v>
      </c>
      <c r="B143" s="28"/>
      <c r="C143" s="31"/>
      <c r="D143" s="28">
        <v>20000</v>
      </c>
      <c r="E143" s="31"/>
      <c r="F143" s="28">
        <f>D143*1.4</f>
        <v>28000</v>
      </c>
      <c r="G143" s="28">
        <v>22000</v>
      </c>
      <c r="H143" s="31"/>
      <c r="I143" t="str">
        <f>IF(D143=G143,"","Changed")</f>
        <v>Changed</v>
      </c>
    </row>
    <row r="144" spans="1:9" x14ac:dyDescent="0.25">
      <c r="A144" s="5" t="s">
        <v>158</v>
      </c>
      <c r="B144" s="28"/>
      <c r="C144" s="31"/>
      <c r="D144" s="28">
        <v>90</v>
      </c>
      <c r="E144" s="31"/>
      <c r="F144" s="28"/>
      <c r="G144" s="28">
        <v>90</v>
      </c>
      <c r="H144" s="31"/>
      <c r="I144" t="str">
        <f>IF(D144=G144,"","Changed")</f>
        <v/>
      </c>
    </row>
    <row r="145" spans="1:9" x14ac:dyDescent="0.25">
      <c r="A145" s="5" t="s">
        <v>159</v>
      </c>
      <c r="B145" s="28"/>
      <c r="C145" s="31"/>
      <c r="D145" s="28">
        <v>90</v>
      </c>
      <c r="E145" s="31"/>
      <c r="F145" s="28"/>
      <c r="G145" s="28">
        <v>110</v>
      </c>
      <c r="H145" s="31"/>
      <c r="I145" t="str">
        <f>IF(D145=G145,"","Changed")</f>
        <v>Changed</v>
      </c>
    </row>
    <row r="146" spans="1:9" x14ac:dyDescent="0.25">
      <c r="A146" s="4" t="s">
        <v>160</v>
      </c>
      <c r="B146" s="28"/>
      <c r="C146" s="31"/>
      <c r="D146" s="28">
        <v>480</v>
      </c>
      <c r="E146" s="31"/>
      <c r="F146" s="28">
        <f>D146*1.5</f>
        <v>720</v>
      </c>
      <c r="G146" s="28">
        <v>480</v>
      </c>
      <c r="H146" s="31"/>
      <c r="I146" t="str">
        <f>IF(D146=G146,"","Changed")</f>
        <v/>
      </c>
    </row>
    <row r="147" spans="1:9" x14ac:dyDescent="0.25">
      <c r="A147" s="4" t="s">
        <v>161</v>
      </c>
      <c r="B147" s="28"/>
      <c r="C147" s="31"/>
      <c r="D147" s="28">
        <v>900</v>
      </c>
      <c r="E147" s="31"/>
      <c r="F147" s="28">
        <f>D147*1.5</f>
        <v>1350</v>
      </c>
      <c r="G147" s="28">
        <v>900</v>
      </c>
      <c r="H147" s="31"/>
      <c r="I147" t="str">
        <f>IF(D147=G147,"","Changed")</f>
        <v/>
      </c>
    </row>
    <row r="148" spans="1:9" x14ac:dyDescent="0.25">
      <c r="A148" s="4" t="s">
        <v>162</v>
      </c>
      <c r="B148" s="28"/>
      <c r="C148" s="31"/>
      <c r="D148" s="28">
        <v>480</v>
      </c>
      <c r="E148" s="31"/>
      <c r="F148" s="28">
        <f>D148*1.5</f>
        <v>720</v>
      </c>
      <c r="G148" s="28">
        <v>480</v>
      </c>
      <c r="H148" s="31"/>
      <c r="I148" t="str">
        <f>IF(D148=G148,"","Changed")</f>
        <v/>
      </c>
    </row>
    <row r="149" spans="1:9" x14ac:dyDescent="0.25">
      <c r="A149" s="6" t="s">
        <v>163</v>
      </c>
      <c r="B149" s="28"/>
      <c r="C149" s="31"/>
      <c r="D149" s="28">
        <v>250000</v>
      </c>
      <c r="E149" s="31"/>
      <c r="F149" s="28">
        <f>D149*1.4</f>
        <v>350000</v>
      </c>
      <c r="G149" s="28">
        <v>250000</v>
      </c>
      <c r="H149" s="31"/>
      <c r="I149" t="str">
        <f>IF(D149=G149,"","Changed")</f>
        <v/>
      </c>
    </row>
    <row r="150" spans="1:9" x14ac:dyDescent="0.25">
      <c r="A150" t="s">
        <v>164</v>
      </c>
      <c r="B150" s="28"/>
      <c r="C150" s="31"/>
      <c r="D150" s="28">
        <v>650000</v>
      </c>
      <c r="E150" s="31"/>
      <c r="F150" s="28"/>
      <c r="G150" s="28">
        <v>650000</v>
      </c>
      <c r="H150" s="31"/>
      <c r="I150" t="str">
        <f>IF(D150=G150,"","Changed")</f>
        <v/>
      </c>
    </row>
    <row r="151" spans="1:9" x14ac:dyDescent="0.25">
      <c r="A151" t="s">
        <v>165</v>
      </c>
      <c r="B151" s="28"/>
      <c r="C151" s="31"/>
      <c r="D151" s="28">
        <v>375000</v>
      </c>
      <c r="E151" s="31"/>
      <c r="F151" s="28"/>
      <c r="G151" s="28">
        <v>375000</v>
      </c>
      <c r="H151" s="31"/>
      <c r="I151" t="str">
        <f>IF(D151=G151,"","Changed")</f>
        <v/>
      </c>
    </row>
    <row r="152" spans="1:9" x14ac:dyDescent="0.25">
      <c r="A152" t="s">
        <v>166</v>
      </c>
      <c r="B152" s="28"/>
      <c r="C152" s="31"/>
      <c r="D152" s="28">
        <v>250</v>
      </c>
      <c r="E152" s="31"/>
      <c r="F152" s="28"/>
      <c r="G152" s="28">
        <v>250</v>
      </c>
      <c r="H152" s="31"/>
      <c r="I152" t="str">
        <f>IF(D152=G152,"","Changed")</f>
        <v/>
      </c>
    </row>
    <row r="153" spans="1:9" x14ac:dyDescent="0.25">
      <c r="A153" t="s">
        <v>167</v>
      </c>
      <c r="B153" s="28"/>
      <c r="C153" s="31"/>
      <c r="D153" s="28">
        <v>1000000</v>
      </c>
      <c r="E153" s="31"/>
      <c r="F153" s="28"/>
      <c r="G153" s="28">
        <v>1000000</v>
      </c>
      <c r="H153" s="31"/>
      <c r="I153" t="str">
        <f>IF(D153=G153,"","Changed")</f>
        <v/>
      </c>
    </row>
    <row r="154" spans="1:9" x14ac:dyDescent="0.25">
      <c r="A154" t="s">
        <v>168</v>
      </c>
      <c r="B154" s="28"/>
      <c r="C154" s="31"/>
      <c r="D154" s="28">
        <v>800</v>
      </c>
      <c r="E154" s="31"/>
      <c r="F154" s="28"/>
      <c r="G154" s="28">
        <v>400</v>
      </c>
      <c r="H154" s="31"/>
      <c r="I154" t="str">
        <f>IF(D154=G154,"","Changed")</f>
        <v>Changed</v>
      </c>
    </row>
    <row r="155" spans="1:9" x14ac:dyDescent="0.25">
      <c r="A155" t="s">
        <v>169</v>
      </c>
      <c r="B155" s="28"/>
      <c r="C155" s="31"/>
      <c r="D155" s="28">
        <v>800</v>
      </c>
      <c r="E155" s="31"/>
      <c r="F155" s="28"/>
      <c r="G155" s="28">
        <v>400</v>
      </c>
      <c r="H155" s="31"/>
      <c r="I155" t="str">
        <f>IF(D155=G155,"","Changed")</f>
        <v>Changed</v>
      </c>
    </row>
    <row r="156" spans="1:9" x14ac:dyDescent="0.25">
      <c r="A156" t="s">
        <v>170</v>
      </c>
      <c r="B156" s="28"/>
      <c r="C156" s="31"/>
      <c r="D156" s="28">
        <v>800</v>
      </c>
      <c r="E156" s="31"/>
      <c r="F156" s="28"/>
      <c r="G156" s="28">
        <v>400</v>
      </c>
      <c r="H156" s="31"/>
      <c r="I156" t="str">
        <f>IF(D156=G156,"","Changed")</f>
        <v>Changed</v>
      </c>
    </row>
    <row r="157" spans="1:9" x14ac:dyDescent="0.25">
      <c r="A157" t="s">
        <v>171</v>
      </c>
      <c r="B157" s="28"/>
      <c r="C157" s="31"/>
      <c r="D157" s="28">
        <v>2500</v>
      </c>
      <c r="E157" s="31"/>
      <c r="F157" s="28"/>
      <c r="G157" s="28">
        <v>2500</v>
      </c>
      <c r="H157" s="31"/>
      <c r="I157" t="str">
        <f>IF(D157=G157,"","Changed")</f>
        <v/>
      </c>
    </row>
    <row r="158" spans="1:9" x14ac:dyDescent="0.25">
      <c r="A158" t="s">
        <v>172</v>
      </c>
      <c r="B158" s="28"/>
      <c r="C158" s="31"/>
      <c r="D158" s="28">
        <v>18000</v>
      </c>
      <c r="E158" s="31"/>
      <c r="F158" s="28"/>
      <c r="G158" s="28">
        <v>18000</v>
      </c>
      <c r="H158" s="31"/>
      <c r="I158" t="str">
        <f>IF(D158=G158,"","Changed")</f>
        <v/>
      </c>
    </row>
    <row r="159" spans="1:9" x14ac:dyDescent="0.25">
      <c r="A159" s="5" t="s">
        <v>173</v>
      </c>
      <c r="B159" s="28"/>
      <c r="C159" s="31"/>
      <c r="D159" s="28">
        <v>90</v>
      </c>
      <c r="E159" s="31"/>
      <c r="F159" s="28"/>
      <c r="G159" s="28">
        <v>90</v>
      </c>
      <c r="H159" s="31"/>
      <c r="I159" t="str">
        <f>IF(D159=G159,"","Changed")</f>
        <v/>
      </c>
    </row>
    <row r="160" spans="1:9" x14ac:dyDescent="0.25">
      <c r="A160" s="6" t="s">
        <v>174</v>
      </c>
      <c r="B160" s="28"/>
      <c r="C160" s="31"/>
      <c r="D160" s="28">
        <v>175000</v>
      </c>
      <c r="E160" s="31"/>
      <c r="F160" s="28">
        <f>D160*1.4</f>
        <v>244999.99999999997</v>
      </c>
      <c r="G160" s="28">
        <v>175000</v>
      </c>
      <c r="H160" s="31"/>
      <c r="I160" t="str">
        <f>IF(D160=G160,"","Changed")</f>
        <v/>
      </c>
    </row>
    <row r="161" spans="1:9" x14ac:dyDescent="0.25">
      <c r="A161" t="s">
        <v>175</v>
      </c>
      <c r="B161" s="28"/>
      <c r="C161" s="31"/>
      <c r="D161" s="28">
        <v>5000</v>
      </c>
      <c r="E161" s="31"/>
      <c r="F161" s="28"/>
      <c r="G161" s="28">
        <v>5000</v>
      </c>
      <c r="H161" s="31"/>
      <c r="I161" t="str">
        <f>IF(D161=G161,"","Changed")</f>
        <v/>
      </c>
    </row>
    <row r="162" spans="1:9" x14ac:dyDescent="0.25">
      <c r="A162" t="s">
        <v>176</v>
      </c>
      <c r="B162" s="28"/>
      <c r="C162" s="31"/>
      <c r="D162" s="28">
        <v>5000</v>
      </c>
      <c r="E162" s="31"/>
      <c r="F162" s="28"/>
      <c r="G162" s="28">
        <v>5000</v>
      </c>
      <c r="H162" s="31"/>
      <c r="I162" t="str">
        <f>IF(D162=G162,"","Changed")</f>
        <v/>
      </c>
    </row>
    <row r="163" spans="1:9" x14ac:dyDescent="0.25">
      <c r="B163" s="28"/>
      <c r="C163" s="31"/>
      <c r="D163" s="28"/>
      <c r="E163" s="31"/>
      <c r="F163" s="28"/>
      <c r="G163" s="28"/>
      <c r="H163" s="31"/>
    </row>
    <row r="164" spans="1:9" x14ac:dyDescent="0.25">
      <c r="B164" s="28"/>
      <c r="C164" s="31"/>
      <c r="D164" s="28"/>
      <c r="E164" s="31"/>
      <c r="F164" s="28"/>
      <c r="G164" s="28"/>
      <c r="H164" s="31"/>
    </row>
    <row r="165" spans="1:9" x14ac:dyDescent="0.25">
      <c r="B165" s="28"/>
      <c r="C165" s="31"/>
      <c r="D165" s="28"/>
      <c r="E165" s="31"/>
      <c r="F165" s="28"/>
      <c r="G165" s="28"/>
      <c r="H165" s="31"/>
    </row>
    <row r="166" spans="1:9" x14ac:dyDescent="0.25">
      <c r="B166" s="28"/>
      <c r="C166" s="31"/>
      <c r="D166" s="28"/>
      <c r="E166" s="31"/>
      <c r="F166" s="28"/>
      <c r="G166" s="28"/>
      <c r="H166" s="31"/>
    </row>
    <row r="167" spans="1:9" x14ac:dyDescent="0.25">
      <c r="B167" s="28"/>
      <c r="C167" s="31"/>
      <c r="D167" s="28"/>
      <c r="E167" s="31"/>
      <c r="F167" s="28"/>
      <c r="G167" s="28"/>
      <c r="H167" s="31"/>
    </row>
    <row r="168" spans="1:9" x14ac:dyDescent="0.25">
      <c r="B168" s="28"/>
      <c r="C168" s="31"/>
      <c r="D168" s="28"/>
      <c r="E168" s="31"/>
      <c r="F168" s="28"/>
      <c r="G168" s="28"/>
      <c r="H168" s="31"/>
    </row>
    <row r="169" spans="1:9" x14ac:dyDescent="0.25">
      <c r="B169" s="28"/>
      <c r="C169" s="31"/>
      <c r="D169" s="28"/>
      <c r="E169" s="31"/>
      <c r="F169" s="28"/>
      <c r="G169" s="28"/>
      <c r="H169" s="31"/>
    </row>
    <row r="170" spans="1:9" x14ac:dyDescent="0.25">
      <c r="B170" s="28"/>
      <c r="C170" s="31"/>
      <c r="D170" s="28"/>
      <c r="E170" s="31"/>
      <c r="F170" s="28"/>
      <c r="G170" s="28"/>
      <c r="H170" s="31"/>
    </row>
    <row r="171" spans="1:9" x14ac:dyDescent="0.25">
      <c r="B171" s="28"/>
      <c r="C171" s="31"/>
      <c r="D171" s="28"/>
      <c r="E171" s="31"/>
      <c r="F171" s="28"/>
      <c r="G171" s="28"/>
      <c r="H171" s="31"/>
    </row>
    <row r="172" spans="1:9" x14ac:dyDescent="0.25">
      <c r="B172" s="28"/>
      <c r="C172" s="31"/>
      <c r="D172" s="28"/>
      <c r="E172" s="31"/>
      <c r="F172" s="28"/>
      <c r="G172" s="28"/>
      <c r="H172" s="31"/>
    </row>
    <row r="173" spans="1:9" x14ac:dyDescent="0.25">
      <c r="B173" s="28"/>
      <c r="C173" s="31"/>
      <c r="D173" s="28"/>
      <c r="E173" s="31"/>
      <c r="F173" s="28"/>
      <c r="G173" s="28"/>
      <c r="H173" s="31"/>
    </row>
    <row r="174" spans="1:9" x14ac:dyDescent="0.25">
      <c r="B174" s="28"/>
      <c r="C174" s="31"/>
      <c r="D174" s="28"/>
      <c r="E174" s="31"/>
      <c r="F174" s="28"/>
      <c r="G174" s="28"/>
      <c r="H174" s="31"/>
    </row>
    <row r="175" spans="1:9" x14ac:dyDescent="0.25">
      <c r="B175" s="28"/>
      <c r="C175" s="31"/>
      <c r="D175" s="28"/>
      <c r="E175" s="31"/>
      <c r="F175" s="28"/>
      <c r="G175" s="28"/>
      <c r="H175" s="31"/>
    </row>
    <row r="176" spans="1:9" x14ac:dyDescent="0.25">
      <c r="B176" s="28"/>
      <c r="C176" s="31"/>
      <c r="D176" s="28"/>
      <c r="E176" s="31"/>
      <c r="F176" s="28"/>
      <c r="G176" s="28"/>
      <c r="H176" s="31"/>
    </row>
    <row r="177" spans="2:8" x14ac:dyDescent="0.25">
      <c r="B177" s="28"/>
      <c r="C177" s="31"/>
      <c r="D177" s="28"/>
      <c r="E177" s="31"/>
      <c r="F177" s="28"/>
      <c r="G177" s="28"/>
      <c r="H177" s="31"/>
    </row>
    <row r="178" spans="2:8" x14ac:dyDescent="0.25">
      <c r="B178" s="28"/>
      <c r="C178" s="31"/>
      <c r="D178" s="28"/>
      <c r="E178" s="31"/>
      <c r="F178" s="28"/>
      <c r="G178" s="28"/>
      <c r="H178" s="31"/>
    </row>
    <row r="179" spans="2:8" x14ac:dyDescent="0.25">
      <c r="B179" s="28"/>
      <c r="C179" s="31"/>
      <c r="D179" s="28"/>
      <c r="E179" s="31"/>
      <c r="F179" s="28"/>
      <c r="G179" s="28"/>
      <c r="H179" s="31"/>
    </row>
    <row r="180" spans="2:8" x14ac:dyDescent="0.25">
      <c r="B180" s="28"/>
      <c r="C180" s="31"/>
      <c r="D180" s="28"/>
      <c r="E180" s="31"/>
      <c r="F180" s="28"/>
      <c r="G180" s="28"/>
      <c r="H180" s="31"/>
    </row>
    <row r="181" spans="2:8" x14ac:dyDescent="0.25">
      <c r="B181" s="28"/>
      <c r="C181" s="31"/>
      <c r="D181" s="28"/>
      <c r="E181" s="31"/>
      <c r="F181" s="28"/>
      <c r="G181" s="28"/>
      <c r="H181" s="31"/>
    </row>
    <row r="182" spans="2:8" x14ac:dyDescent="0.25">
      <c r="B182" s="28"/>
      <c r="C182" s="31"/>
      <c r="D182" s="28"/>
      <c r="E182" s="31"/>
      <c r="F182" s="28"/>
      <c r="G182" s="28"/>
      <c r="H182" s="31"/>
    </row>
  </sheetData>
  <autoFilter ref="A1:I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31.85546875" customWidth="1"/>
    <col min="2" max="3" width="9.7109375" style="10" customWidth="1"/>
    <col min="4" max="4" width="9.7109375" style="13" customWidth="1"/>
    <col min="5" max="7" width="9.7109375" customWidth="1"/>
  </cols>
  <sheetData>
    <row r="1" spans="1:7" x14ac:dyDescent="0.25">
      <c r="A1" s="1" t="s">
        <v>182</v>
      </c>
      <c r="B1" s="21" t="s">
        <v>456</v>
      </c>
      <c r="C1" s="21" t="s">
        <v>455</v>
      </c>
      <c r="D1" s="15" t="s">
        <v>458</v>
      </c>
    </row>
    <row r="2" spans="1:7" x14ac:dyDescent="0.25">
      <c r="A2" s="27" t="s">
        <v>183</v>
      </c>
      <c r="B2" s="10">
        <f>450/5</f>
        <v>90</v>
      </c>
      <c r="C2" s="10">
        <v>100</v>
      </c>
      <c r="D2" s="13">
        <f>C2/B2</f>
        <v>1.1111111111111112</v>
      </c>
    </row>
    <row r="3" spans="1:7" x14ac:dyDescent="0.25">
      <c r="A3" s="27" t="s">
        <v>184</v>
      </c>
      <c r="B3" s="10">
        <f>625/3</f>
        <v>208.33333333333334</v>
      </c>
      <c r="C3" s="10">
        <v>230</v>
      </c>
      <c r="D3" s="13">
        <f>C3/B3</f>
        <v>1.1039999999999999</v>
      </c>
    </row>
    <row r="4" spans="1:7" x14ac:dyDescent="0.25">
      <c r="A4" s="27" t="s">
        <v>185</v>
      </c>
      <c r="B4" s="10">
        <v>700</v>
      </c>
      <c r="C4" s="10">
        <v>800</v>
      </c>
      <c r="D4" s="13">
        <f>C4/B4</f>
        <v>1.1428571428571428</v>
      </c>
    </row>
    <row r="5" spans="1:7" x14ac:dyDescent="0.25">
      <c r="A5" s="27" t="s">
        <v>186</v>
      </c>
      <c r="B5" s="10">
        <v>2000</v>
      </c>
      <c r="C5" s="10">
        <v>2250</v>
      </c>
      <c r="D5" s="13">
        <f>C5/B5</f>
        <v>1.125</v>
      </c>
    </row>
    <row r="6" spans="1:7" x14ac:dyDescent="0.25">
      <c r="A6" s="27" t="s">
        <v>187</v>
      </c>
      <c r="B6" s="10">
        <v>4000</v>
      </c>
      <c r="C6" s="10">
        <v>4500</v>
      </c>
      <c r="D6" s="13">
        <f>C6/B6</f>
        <v>1.125</v>
      </c>
    </row>
    <row r="8" spans="1:7" x14ac:dyDescent="0.25">
      <c r="A8" s="1" t="s">
        <v>188</v>
      </c>
      <c r="B8" s="21" t="s">
        <v>456</v>
      </c>
      <c r="C8" s="21" t="s">
        <v>455</v>
      </c>
      <c r="D8" s="15" t="s">
        <v>458</v>
      </c>
    </row>
    <row r="9" spans="1:7" x14ac:dyDescent="0.25">
      <c r="A9" s="27" t="s">
        <v>183</v>
      </c>
      <c r="B9" s="10">
        <v>7</v>
      </c>
      <c r="C9" s="10">
        <v>9</v>
      </c>
      <c r="D9" s="13">
        <f>C9/B9</f>
        <v>1.2857142857142858</v>
      </c>
    </row>
    <row r="10" spans="1:7" x14ac:dyDescent="0.25">
      <c r="A10" s="27" t="s">
        <v>184</v>
      </c>
      <c r="B10" s="10">
        <f>45/3</f>
        <v>15</v>
      </c>
      <c r="C10" s="10">
        <v>19</v>
      </c>
      <c r="D10" s="13">
        <f>C10/B10</f>
        <v>1.2666666666666666</v>
      </c>
    </row>
    <row r="11" spans="1:7" x14ac:dyDescent="0.25">
      <c r="A11" s="27" t="s">
        <v>185</v>
      </c>
      <c r="B11" s="10">
        <v>45</v>
      </c>
      <c r="C11" s="10">
        <v>60</v>
      </c>
      <c r="D11" s="13">
        <f>C11/B11</f>
        <v>1.3333333333333333</v>
      </c>
    </row>
    <row r="12" spans="1:7" x14ac:dyDescent="0.25">
      <c r="A12" s="27" t="s">
        <v>186</v>
      </c>
      <c r="B12" s="10">
        <f>165/1.3</f>
        <v>126.92307692307692</v>
      </c>
      <c r="C12" s="10">
        <v>145</v>
      </c>
      <c r="D12" s="13">
        <f>C12/B12</f>
        <v>1.1424242424242426</v>
      </c>
    </row>
    <row r="13" spans="1:7" x14ac:dyDescent="0.25">
      <c r="A13" s="27" t="s">
        <v>187</v>
      </c>
      <c r="B13" s="10">
        <f>280/1.3</f>
        <v>215.38461538461539</v>
      </c>
      <c r="C13" s="10">
        <v>250</v>
      </c>
      <c r="D13" s="13">
        <f>C13/B13</f>
        <v>1.1607142857142858</v>
      </c>
    </row>
    <row r="15" spans="1:7" x14ac:dyDescent="0.25">
      <c r="A15" s="1" t="s">
        <v>189</v>
      </c>
      <c r="B15" s="18" t="s">
        <v>190</v>
      </c>
      <c r="C15" s="19" t="s">
        <v>12</v>
      </c>
      <c r="D15" s="7" t="s">
        <v>456</v>
      </c>
      <c r="E15" s="15" t="s">
        <v>12</v>
      </c>
      <c r="F15" s="7" t="s">
        <v>455</v>
      </c>
      <c r="G15" s="15" t="s">
        <v>12</v>
      </c>
    </row>
    <row r="16" spans="1:7" x14ac:dyDescent="0.25">
      <c r="A16" s="27" t="s">
        <v>183</v>
      </c>
      <c r="B16">
        <v>18</v>
      </c>
      <c r="C16" s="13">
        <f>B16/$B$18</f>
        <v>0.3</v>
      </c>
      <c r="D16">
        <v>7</v>
      </c>
      <c r="E16" s="13">
        <f>D16/$D$18</f>
        <v>0.15555555555555556</v>
      </c>
      <c r="F16" s="10">
        <v>9</v>
      </c>
      <c r="G16" s="13">
        <f>F16/$F$18</f>
        <v>0.15</v>
      </c>
    </row>
    <row r="17" spans="1:7" x14ac:dyDescent="0.25">
      <c r="A17" s="27" t="s">
        <v>184</v>
      </c>
      <c r="B17">
        <v>25</v>
      </c>
      <c r="C17" s="13">
        <f>B17/$B$18</f>
        <v>0.41666666666666669</v>
      </c>
      <c r="D17">
        <v>15</v>
      </c>
      <c r="E17" s="13">
        <f>D17/$D$18</f>
        <v>0.33333333333333331</v>
      </c>
      <c r="F17" s="10">
        <v>19</v>
      </c>
      <c r="G17" s="13">
        <f>F17/$F$18</f>
        <v>0.31666666666666665</v>
      </c>
    </row>
    <row r="18" spans="1:7" x14ac:dyDescent="0.25">
      <c r="A18" s="27" t="s">
        <v>185</v>
      </c>
      <c r="B18">
        <v>60</v>
      </c>
      <c r="C18" s="13">
        <f>B18/$B$18</f>
        <v>1</v>
      </c>
      <c r="D18">
        <v>45</v>
      </c>
      <c r="E18" s="13">
        <f>D18/$D$18</f>
        <v>1</v>
      </c>
      <c r="F18" s="10">
        <v>60</v>
      </c>
      <c r="G18" s="13">
        <f>F18/$F$18</f>
        <v>1</v>
      </c>
    </row>
    <row r="19" spans="1:7" x14ac:dyDescent="0.25">
      <c r="A19" s="27" t="s">
        <v>186</v>
      </c>
      <c r="B19">
        <v>150</v>
      </c>
      <c r="C19" s="13">
        <f>B19/$B$18</f>
        <v>2.5</v>
      </c>
      <c r="D19">
        <v>127</v>
      </c>
      <c r="E19" s="13">
        <f>D19/$D$18</f>
        <v>2.8222222222222224</v>
      </c>
      <c r="F19" s="10">
        <v>145</v>
      </c>
      <c r="G19" s="13">
        <f>F19/$F$18</f>
        <v>2.4166666666666665</v>
      </c>
    </row>
    <row r="20" spans="1:7" x14ac:dyDescent="0.25">
      <c r="A20" s="27" t="s">
        <v>187</v>
      </c>
      <c r="B20">
        <v>420</v>
      </c>
      <c r="C20" s="13">
        <f>B20/$B$18</f>
        <v>7</v>
      </c>
      <c r="D20">
        <v>215</v>
      </c>
      <c r="E20" s="13">
        <f>D20/$D$18</f>
        <v>4.7777777777777777</v>
      </c>
      <c r="F20" s="10">
        <v>250</v>
      </c>
      <c r="G20" s="13">
        <f>F20/$F$18</f>
        <v>4.166666666666667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9" t="s">
        <v>191</v>
      </c>
    </row>
    <row r="2" spans="1:8" x14ac:dyDescent="0.25">
      <c r="A2" s="1" t="s">
        <v>192</v>
      </c>
      <c r="B2" s="1" t="s">
        <v>193</v>
      </c>
      <c r="C2" s="1" t="s">
        <v>194</v>
      </c>
      <c r="D2" s="1" t="s">
        <v>195</v>
      </c>
      <c r="E2" s="1" t="s">
        <v>196</v>
      </c>
      <c r="F2" s="1" t="s">
        <v>197</v>
      </c>
      <c r="G2" s="1" t="s">
        <v>198</v>
      </c>
      <c r="H2" s="1" t="s">
        <v>199</v>
      </c>
    </row>
    <row r="3" spans="1:8" x14ac:dyDescent="0.25">
      <c r="A3" t="s">
        <v>200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201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202</v>
      </c>
      <c r="B6" s="1" t="s">
        <v>193</v>
      </c>
      <c r="C6" s="1" t="s">
        <v>194</v>
      </c>
      <c r="D6" s="1" t="s">
        <v>195</v>
      </c>
      <c r="E6" s="1" t="s">
        <v>196</v>
      </c>
      <c r="F6" s="1" t="s">
        <v>197</v>
      </c>
      <c r="G6" s="1" t="s">
        <v>198</v>
      </c>
      <c r="H6" s="1" t="s">
        <v>199</v>
      </c>
    </row>
    <row r="7" spans="1:8" x14ac:dyDescent="0.25">
      <c r="A7" t="s">
        <v>200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201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203</v>
      </c>
      <c r="B10" s="1" t="s">
        <v>193</v>
      </c>
      <c r="C10" s="1" t="s">
        <v>194</v>
      </c>
      <c r="D10" s="1" t="s">
        <v>195</v>
      </c>
      <c r="E10" s="1" t="s">
        <v>196</v>
      </c>
      <c r="F10" s="1" t="s">
        <v>197</v>
      </c>
      <c r="G10" s="1" t="s">
        <v>198</v>
      </c>
      <c r="H10" s="1" t="s">
        <v>199</v>
      </c>
    </row>
    <row r="11" spans="1:8" x14ac:dyDescent="0.25">
      <c r="A11" t="s">
        <v>200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201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204</v>
      </c>
      <c r="B14" s="1" t="s">
        <v>193</v>
      </c>
      <c r="C14" s="1" t="s">
        <v>194</v>
      </c>
      <c r="D14" s="1" t="s">
        <v>195</v>
      </c>
      <c r="E14" s="1" t="s">
        <v>196</v>
      </c>
      <c r="F14" s="1" t="s">
        <v>197</v>
      </c>
      <c r="G14" s="1" t="s">
        <v>198</v>
      </c>
      <c r="H14" s="1" t="s">
        <v>199</v>
      </c>
    </row>
    <row r="15" spans="1:8" x14ac:dyDescent="0.25">
      <c r="A15" t="s">
        <v>200</v>
      </c>
      <c r="B15" s="3">
        <v>1</v>
      </c>
      <c r="C15" s="3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201</v>
      </c>
      <c r="B16" s="3">
        <v>2</v>
      </c>
      <c r="C16" s="3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1.85546875" customWidth="1"/>
    <col min="2" max="2" width="25.7109375" customWidth="1"/>
    <col min="3" max="11" width="9.140625" customWidth="1"/>
  </cols>
  <sheetData>
    <row r="1" spans="1:16" s="1" customFormat="1" x14ac:dyDescent="0.25">
      <c r="A1" s="1" t="s">
        <v>205</v>
      </c>
      <c r="B1" s="1" t="s">
        <v>206</v>
      </c>
      <c r="C1" s="18" t="s">
        <v>467</v>
      </c>
      <c r="D1" s="20" t="s">
        <v>468</v>
      </c>
      <c r="E1" s="8" t="s">
        <v>449</v>
      </c>
      <c r="F1" s="8" t="s">
        <v>207</v>
      </c>
      <c r="G1" s="7" t="s">
        <v>450</v>
      </c>
      <c r="H1" s="7" t="s">
        <v>457</v>
      </c>
      <c r="I1" s="29" t="s">
        <v>447</v>
      </c>
      <c r="J1" s="27" t="s">
        <v>14</v>
      </c>
      <c r="K1" s="27" t="s">
        <v>208</v>
      </c>
      <c r="L1" s="34" t="s">
        <v>466</v>
      </c>
      <c r="M1">
        <v>1</v>
      </c>
      <c r="N1">
        <v>0.70833333300000001</v>
      </c>
      <c r="O1">
        <v>0.57777777799999996</v>
      </c>
      <c r="P1">
        <v>0.5</v>
      </c>
    </row>
    <row r="2" spans="1:16" x14ac:dyDescent="0.25">
      <c r="A2" s="5" t="s">
        <v>288</v>
      </c>
      <c r="B2" t="s">
        <v>289</v>
      </c>
      <c r="C2" s="10">
        <v>75</v>
      </c>
      <c r="D2" s="35">
        <f>C2/4</f>
        <v>18.75</v>
      </c>
      <c r="E2">
        <v>100</v>
      </c>
      <c r="F2">
        <v>35</v>
      </c>
      <c r="G2" s="28">
        <v>200</v>
      </c>
      <c r="H2" s="30">
        <v>20</v>
      </c>
      <c r="I2" s="30" t="str">
        <f>IF(E2=G2,IF(F2=H2,"","Changed"),"Changed")</f>
        <v>Changed</v>
      </c>
      <c r="J2">
        <v>52</v>
      </c>
      <c r="K2">
        <v>1</v>
      </c>
    </row>
    <row r="3" spans="1:16" x14ac:dyDescent="0.25">
      <c r="A3" s="5" t="s">
        <v>286</v>
      </c>
      <c r="B3" t="s">
        <v>287</v>
      </c>
      <c r="C3" s="10">
        <v>126</v>
      </c>
      <c r="D3" s="35">
        <f>C3/4</f>
        <v>31.5</v>
      </c>
      <c r="E3">
        <v>200</v>
      </c>
      <c r="F3">
        <v>50</v>
      </c>
      <c r="G3" s="28">
        <v>300</v>
      </c>
      <c r="H3" s="30">
        <v>30</v>
      </c>
      <c r="I3" s="30" t="str">
        <f t="shared" ref="I3:I66" si="0">IF(E3=G3,IF(F3=H3,"","Changed"),"Changed")</f>
        <v>Changed</v>
      </c>
      <c r="J3">
        <v>51</v>
      </c>
      <c r="K3">
        <v>2</v>
      </c>
    </row>
    <row r="4" spans="1:16" x14ac:dyDescent="0.25">
      <c r="A4" s="5" t="s">
        <v>280</v>
      </c>
      <c r="B4" t="s">
        <v>281</v>
      </c>
      <c r="C4" s="10">
        <v>300</v>
      </c>
      <c r="D4" s="35">
        <f>C4/4</f>
        <v>75</v>
      </c>
      <c r="E4">
        <v>400</v>
      </c>
      <c r="F4">
        <v>90</v>
      </c>
      <c r="G4" s="28">
        <v>800</v>
      </c>
      <c r="H4" s="30">
        <v>75</v>
      </c>
      <c r="I4" s="30" t="str">
        <f t="shared" si="0"/>
        <v>Changed</v>
      </c>
      <c r="J4">
        <v>48</v>
      </c>
      <c r="K4">
        <v>3</v>
      </c>
    </row>
    <row r="5" spans="1:16" x14ac:dyDescent="0.25">
      <c r="A5" s="5" t="s">
        <v>274</v>
      </c>
      <c r="B5" t="s">
        <v>274</v>
      </c>
      <c r="C5" s="10">
        <v>402</v>
      </c>
      <c r="D5" s="35">
        <f>C5/4</f>
        <v>100.5</v>
      </c>
      <c r="E5">
        <v>500</v>
      </c>
      <c r="F5">
        <v>100</v>
      </c>
      <c r="G5" s="28">
        <v>1000</v>
      </c>
      <c r="H5" s="30">
        <v>100</v>
      </c>
      <c r="I5" s="30" t="str">
        <f t="shared" si="0"/>
        <v>Changed</v>
      </c>
      <c r="J5">
        <v>44</v>
      </c>
      <c r="K5">
        <v>4</v>
      </c>
    </row>
    <row r="6" spans="1:16" x14ac:dyDescent="0.25">
      <c r="A6" s="5" t="s">
        <v>321</v>
      </c>
      <c r="B6" t="s">
        <v>321</v>
      </c>
      <c r="C6" s="10">
        <v>401</v>
      </c>
      <c r="D6" s="35">
        <f>C6/4</f>
        <v>100.25</v>
      </c>
      <c r="E6">
        <v>500</v>
      </c>
      <c r="F6">
        <v>100</v>
      </c>
      <c r="G6" s="28">
        <v>1000</v>
      </c>
      <c r="H6" s="30">
        <v>100</v>
      </c>
      <c r="I6" s="30" t="str">
        <f t="shared" si="0"/>
        <v>Changed</v>
      </c>
      <c r="J6">
        <v>70</v>
      </c>
      <c r="K6">
        <v>5</v>
      </c>
    </row>
    <row r="7" spans="1:16" x14ac:dyDescent="0.25">
      <c r="A7" s="4" t="s">
        <v>278</v>
      </c>
      <c r="B7" t="s">
        <v>279</v>
      </c>
      <c r="C7" s="10">
        <v>75</v>
      </c>
      <c r="D7" s="35">
        <f>C7/4</f>
        <v>18.75</v>
      </c>
      <c r="E7">
        <v>800</v>
      </c>
      <c r="F7">
        <v>100</v>
      </c>
      <c r="G7" s="28">
        <v>1000</v>
      </c>
      <c r="H7" s="30">
        <v>75</v>
      </c>
      <c r="I7" s="30" t="str">
        <f t="shared" si="0"/>
        <v>Changed</v>
      </c>
      <c r="J7">
        <v>47</v>
      </c>
      <c r="K7">
        <v>6</v>
      </c>
    </row>
    <row r="8" spans="1:16" x14ac:dyDescent="0.25">
      <c r="A8" s="4" t="s">
        <v>276</v>
      </c>
      <c r="B8" t="s">
        <v>277</v>
      </c>
      <c r="C8" s="10">
        <v>200</v>
      </c>
      <c r="D8" s="35">
        <f>C8/4</f>
        <v>50</v>
      </c>
      <c r="E8">
        <v>900</v>
      </c>
      <c r="F8" s="28">
        <v>90</v>
      </c>
      <c r="G8" s="28">
        <v>700</v>
      </c>
      <c r="H8" s="30">
        <v>60</v>
      </c>
      <c r="I8" s="30" t="str">
        <f t="shared" si="0"/>
        <v>Changed</v>
      </c>
      <c r="J8">
        <v>46</v>
      </c>
      <c r="K8">
        <v>7</v>
      </c>
    </row>
    <row r="9" spans="1:16" x14ac:dyDescent="0.25">
      <c r="A9" s="4" t="s">
        <v>294</v>
      </c>
      <c r="B9" t="s">
        <v>295</v>
      </c>
      <c r="C9" s="10">
        <v>250</v>
      </c>
      <c r="D9" s="35">
        <f>C9/4</f>
        <v>62.5</v>
      </c>
      <c r="E9">
        <v>600</v>
      </c>
      <c r="F9" s="28">
        <v>30</v>
      </c>
      <c r="G9" s="28">
        <v>400</v>
      </c>
      <c r="H9" s="30">
        <v>30</v>
      </c>
      <c r="I9" s="30" t="str">
        <f t="shared" si="0"/>
        <v>Changed</v>
      </c>
      <c r="J9">
        <v>55</v>
      </c>
      <c r="K9">
        <v>8</v>
      </c>
    </row>
    <row r="10" spans="1:16" x14ac:dyDescent="0.25">
      <c r="A10" s="4" t="s">
        <v>284</v>
      </c>
      <c r="B10" t="s">
        <v>285</v>
      </c>
      <c r="C10" s="10">
        <v>302</v>
      </c>
      <c r="D10" s="35">
        <f>C10/4</f>
        <v>75.5</v>
      </c>
      <c r="E10">
        <v>700</v>
      </c>
      <c r="F10" s="28">
        <v>40</v>
      </c>
      <c r="G10" s="28">
        <v>500</v>
      </c>
      <c r="H10" s="30">
        <v>40</v>
      </c>
      <c r="I10" s="30" t="str">
        <f t="shared" si="0"/>
        <v>Changed</v>
      </c>
      <c r="J10">
        <v>50</v>
      </c>
      <c r="K10">
        <v>9</v>
      </c>
    </row>
    <row r="11" spans="1:16" x14ac:dyDescent="0.25">
      <c r="A11" s="4" t="s">
        <v>300</v>
      </c>
      <c r="B11" t="s">
        <v>301</v>
      </c>
      <c r="C11" s="10">
        <v>300</v>
      </c>
      <c r="D11" s="35">
        <f>C11/4</f>
        <v>75</v>
      </c>
      <c r="E11">
        <v>700</v>
      </c>
      <c r="F11" s="28">
        <v>70</v>
      </c>
      <c r="G11" s="28">
        <v>1200</v>
      </c>
      <c r="H11" s="30">
        <v>100</v>
      </c>
      <c r="I11" s="30" t="str">
        <f t="shared" si="0"/>
        <v>Changed</v>
      </c>
      <c r="J11">
        <v>58</v>
      </c>
      <c r="K11">
        <v>10</v>
      </c>
    </row>
    <row r="12" spans="1:16" x14ac:dyDescent="0.25">
      <c r="A12" s="2" t="s">
        <v>272</v>
      </c>
      <c r="B12" t="s">
        <v>273</v>
      </c>
      <c r="C12" s="10">
        <v>100</v>
      </c>
      <c r="D12" s="35">
        <f>C12/4</f>
        <v>25</v>
      </c>
      <c r="E12">
        <v>800</v>
      </c>
      <c r="F12" s="28">
        <v>100</v>
      </c>
      <c r="G12" s="28">
        <v>1000</v>
      </c>
      <c r="H12" s="30">
        <v>75</v>
      </c>
      <c r="I12" s="30" t="str">
        <f t="shared" si="0"/>
        <v>Changed</v>
      </c>
      <c r="J12">
        <v>43</v>
      </c>
      <c r="K12">
        <v>11</v>
      </c>
    </row>
    <row r="13" spans="1:16" x14ac:dyDescent="0.25">
      <c r="A13" s="2" t="s">
        <v>270</v>
      </c>
      <c r="B13" t="s">
        <v>271</v>
      </c>
      <c r="C13" s="10">
        <v>322</v>
      </c>
      <c r="D13" s="35">
        <f>C13/4</f>
        <v>80.5</v>
      </c>
      <c r="E13">
        <v>1400</v>
      </c>
      <c r="F13" s="28">
        <v>160</v>
      </c>
      <c r="G13" s="28">
        <v>1200</v>
      </c>
      <c r="H13" s="30">
        <v>90</v>
      </c>
      <c r="I13" s="30" t="str">
        <f t="shared" si="0"/>
        <v>Changed</v>
      </c>
      <c r="J13">
        <v>42</v>
      </c>
      <c r="K13">
        <v>12</v>
      </c>
    </row>
    <row r="14" spans="1:16" x14ac:dyDescent="0.25">
      <c r="A14" s="2" t="s">
        <v>298</v>
      </c>
      <c r="B14" t="s">
        <v>299</v>
      </c>
      <c r="C14" s="10">
        <v>450</v>
      </c>
      <c r="D14" s="35">
        <f>C14/4</f>
        <v>112.5</v>
      </c>
      <c r="E14">
        <v>1000</v>
      </c>
      <c r="F14" s="28">
        <v>50</v>
      </c>
      <c r="G14" s="28">
        <v>1700</v>
      </c>
      <c r="H14" s="30">
        <v>120</v>
      </c>
      <c r="I14" s="30" t="str">
        <f t="shared" si="0"/>
        <v>Changed</v>
      </c>
      <c r="J14">
        <v>57</v>
      </c>
      <c r="K14">
        <v>13</v>
      </c>
    </row>
    <row r="15" spans="1:16" x14ac:dyDescent="0.25">
      <c r="A15" s="2" t="s">
        <v>282</v>
      </c>
      <c r="B15" t="s">
        <v>283</v>
      </c>
      <c r="C15" s="10">
        <v>402</v>
      </c>
      <c r="D15" s="35">
        <f>C15/4</f>
        <v>100.5</v>
      </c>
      <c r="E15">
        <v>1100</v>
      </c>
      <c r="F15" s="28">
        <v>40</v>
      </c>
      <c r="G15" s="28">
        <v>1100</v>
      </c>
      <c r="H15" s="30">
        <v>80</v>
      </c>
      <c r="I15" s="30" t="str">
        <f t="shared" si="0"/>
        <v>Changed</v>
      </c>
      <c r="J15">
        <v>49</v>
      </c>
      <c r="K15">
        <v>14</v>
      </c>
    </row>
    <row r="16" spans="1:16" x14ac:dyDescent="0.25">
      <c r="A16" s="2" t="s">
        <v>319</v>
      </c>
      <c r="B16" t="s">
        <v>320</v>
      </c>
      <c r="C16" s="10">
        <v>402</v>
      </c>
      <c r="D16" s="35">
        <f>C16/4</f>
        <v>100.5</v>
      </c>
      <c r="E16">
        <v>1100</v>
      </c>
      <c r="F16" s="28">
        <v>40</v>
      </c>
      <c r="G16" s="28">
        <v>1100</v>
      </c>
      <c r="H16" s="30">
        <v>80</v>
      </c>
      <c r="I16" s="30" t="str">
        <f t="shared" si="0"/>
        <v>Changed</v>
      </c>
      <c r="J16">
        <v>69</v>
      </c>
      <c r="K16">
        <v>15</v>
      </c>
    </row>
    <row r="17" spans="1:11" x14ac:dyDescent="0.25">
      <c r="A17" s="6" t="s">
        <v>304</v>
      </c>
      <c r="B17" t="s">
        <v>305</v>
      </c>
      <c r="C17" s="10">
        <v>450</v>
      </c>
      <c r="D17" s="35">
        <f>C17/4</f>
        <v>112.5</v>
      </c>
      <c r="E17">
        <v>1300</v>
      </c>
      <c r="F17" s="28">
        <v>100</v>
      </c>
      <c r="G17" s="28">
        <v>1500</v>
      </c>
      <c r="H17" s="30">
        <v>50</v>
      </c>
      <c r="I17" s="30" t="str">
        <f t="shared" si="0"/>
        <v>Changed</v>
      </c>
      <c r="J17">
        <v>61</v>
      </c>
      <c r="K17">
        <v>16</v>
      </c>
    </row>
    <row r="18" spans="1:11" x14ac:dyDescent="0.25">
      <c r="A18" s="6" t="s">
        <v>306</v>
      </c>
      <c r="B18" t="s">
        <v>307</v>
      </c>
      <c r="C18" s="10">
        <v>250</v>
      </c>
      <c r="D18" s="35">
        <f>C18/4</f>
        <v>62.5</v>
      </c>
      <c r="E18">
        <v>1900</v>
      </c>
      <c r="F18" s="28">
        <v>75</v>
      </c>
      <c r="G18" s="28">
        <v>4000</v>
      </c>
      <c r="H18" s="30">
        <v>140</v>
      </c>
      <c r="I18" s="30" t="str">
        <f t="shared" si="0"/>
        <v>Changed</v>
      </c>
      <c r="J18">
        <v>62</v>
      </c>
      <c r="K18">
        <v>17</v>
      </c>
    </row>
    <row r="19" spans="1:11" x14ac:dyDescent="0.25">
      <c r="A19" s="6" t="s">
        <v>292</v>
      </c>
      <c r="B19" t="s">
        <v>293</v>
      </c>
      <c r="C19" s="10">
        <v>300</v>
      </c>
      <c r="D19" s="35">
        <f>C19/4</f>
        <v>75</v>
      </c>
      <c r="E19">
        <v>1400</v>
      </c>
      <c r="F19" s="28">
        <v>60</v>
      </c>
      <c r="G19" s="28">
        <v>3500</v>
      </c>
      <c r="H19" s="30">
        <v>120</v>
      </c>
      <c r="I19" s="30" t="str">
        <f t="shared" si="0"/>
        <v>Changed</v>
      </c>
      <c r="J19">
        <v>54</v>
      </c>
      <c r="K19">
        <v>18</v>
      </c>
    </row>
    <row r="20" spans="1:11" x14ac:dyDescent="0.25">
      <c r="A20" s="6" t="s">
        <v>296</v>
      </c>
      <c r="B20" t="s">
        <v>297</v>
      </c>
      <c r="C20" s="10">
        <v>650</v>
      </c>
      <c r="D20" s="35">
        <f>C20/4</f>
        <v>162.5</v>
      </c>
      <c r="E20">
        <v>5500</v>
      </c>
      <c r="F20" s="28">
        <v>360</v>
      </c>
      <c r="G20" s="28">
        <v>7000</v>
      </c>
      <c r="H20" s="30">
        <v>360</v>
      </c>
      <c r="I20" s="30" t="str">
        <f t="shared" si="0"/>
        <v>Changed</v>
      </c>
      <c r="J20">
        <v>56</v>
      </c>
      <c r="K20">
        <v>19</v>
      </c>
    </row>
    <row r="21" spans="1:11" x14ac:dyDescent="0.25">
      <c r="A21" t="s">
        <v>290</v>
      </c>
      <c r="B21" t="s">
        <v>291</v>
      </c>
      <c r="C21" s="10">
        <v>522</v>
      </c>
      <c r="D21" s="35">
        <f>C21/4</f>
        <v>130.5</v>
      </c>
      <c r="E21">
        <v>500</v>
      </c>
      <c r="F21" s="28">
        <v>100</v>
      </c>
      <c r="G21" s="28">
        <v>500</v>
      </c>
      <c r="H21" s="30">
        <v>100</v>
      </c>
      <c r="I21" s="30" t="str">
        <f t="shared" si="0"/>
        <v/>
      </c>
      <c r="J21">
        <v>53</v>
      </c>
      <c r="K21">
        <v>20</v>
      </c>
    </row>
    <row r="22" spans="1:11" x14ac:dyDescent="0.25">
      <c r="A22" t="s">
        <v>275</v>
      </c>
      <c r="B22" t="s">
        <v>275</v>
      </c>
      <c r="C22" s="10">
        <v>521</v>
      </c>
      <c r="D22" s="35">
        <f>C22/4</f>
        <v>130.25</v>
      </c>
      <c r="E22">
        <v>800</v>
      </c>
      <c r="F22">
        <v>100</v>
      </c>
      <c r="G22" s="28">
        <v>500</v>
      </c>
      <c r="H22" s="30">
        <v>50</v>
      </c>
      <c r="I22" s="30" t="str">
        <f t="shared" si="0"/>
        <v>Changed</v>
      </c>
      <c r="J22">
        <v>45</v>
      </c>
      <c r="K22">
        <v>21</v>
      </c>
    </row>
    <row r="23" spans="1:11" x14ac:dyDescent="0.25">
      <c r="A23" t="s">
        <v>302</v>
      </c>
      <c r="B23" t="s">
        <v>302</v>
      </c>
      <c r="C23" s="10">
        <v>102</v>
      </c>
      <c r="D23" s="35">
        <f>C23/4</f>
        <v>25.5</v>
      </c>
      <c r="E23">
        <v>250</v>
      </c>
      <c r="F23">
        <v>40</v>
      </c>
      <c r="G23" s="28">
        <v>500</v>
      </c>
      <c r="H23" s="30">
        <v>40</v>
      </c>
      <c r="I23" s="30" t="str">
        <f t="shared" si="0"/>
        <v>Changed</v>
      </c>
      <c r="J23">
        <v>59</v>
      </c>
      <c r="K23">
        <v>22</v>
      </c>
    </row>
    <row r="24" spans="1:11" x14ac:dyDescent="0.25">
      <c r="A24" t="s">
        <v>303</v>
      </c>
      <c r="B24" t="s">
        <v>303</v>
      </c>
      <c r="C24" s="10">
        <v>400</v>
      </c>
      <c r="D24" s="35">
        <f>C24/4</f>
        <v>100</v>
      </c>
      <c r="E24">
        <v>350</v>
      </c>
      <c r="F24">
        <v>80</v>
      </c>
      <c r="G24" s="28">
        <v>500</v>
      </c>
      <c r="H24" s="30">
        <v>50</v>
      </c>
      <c r="I24" s="30" t="str">
        <f t="shared" si="0"/>
        <v>Changed</v>
      </c>
      <c r="J24">
        <v>60</v>
      </c>
      <c r="K24">
        <v>23</v>
      </c>
    </row>
    <row r="25" spans="1:11" x14ac:dyDescent="0.25">
      <c r="A25" s="5" t="s">
        <v>444</v>
      </c>
      <c r="B25" t="s">
        <v>459</v>
      </c>
      <c r="C25" s="10">
        <v>300</v>
      </c>
      <c r="D25" s="35">
        <f>C25/4</f>
        <v>75</v>
      </c>
      <c r="E25">
        <v>400</v>
      </c>
      <c r="F25">
        <v>113</v>
      </c>
      <c r="G25" s="28">
        <v>1000</v>
      </c>
      <c r="H25" s="30">
        <v>100</v>
      </c>
      <c r="I25" s="30" t="str">
        <f t="shared" si="0"/>
        <v>Changed</v>
      </c>
      <c r="J25">
        <v>114</v>
      </c>
      <c r="K25">
        <v>25</v>
      </c>
    </row>
    <row r="26" spans="1:11" x14ac:dyDescent="0.25">
      <c r="A26" s="4" t="s">
        <v>209</v>
      </c>
      <c r="B26" t="s">
        <v>210</v>
      </c>
      <c r="E26">
        <v>800</v>
      </c>
      <c r="F26">
        <v>40</v>
      </c>
      <c r="G26">
        <v>800</v>
      </c>
      <c r="H26">
        <v>40</v>
      </c>
      <c r="I26" s="30" t="str">
        <f t="shared" si="0"/>
        <v/>
      </c>
      <c r="J26">
        <v>1</v>
      </c>
    </row>
    <row r="27" spans="1:11" x14ac:dyDescent="0.25">
      <c r="A27" s="4" t="s">
        <v>211</v>
      </c>
      <c r="B27" t="s">
        <v>210</v>
      </c>
      <c r="E27">
        <v>400</v>
      </c>
      <c r="F27">
        <v>20</v>
      </c>
      <c r="G27">
        <v>400</v>
      </c>
      <c r="H27">
        <v>20</v>
      </c>
      <c r="I27" s="30" t="str">
        <f t="shared" si="0"/>
        <v/>
      </c>
      <c r="J27">
        <v>2</v>
      </c>
    </row>
    <row r="28" spans="1:11" x14ac:dyDescent="0.25">
      <c r="A28" s="2" t="s">
        <v>212</v>
      </c>
      <c r="B28" t="s">
        <v>213</v>
      </c>
      <c r="E28">
        <v>1000</v>
      </c>
      <c r="F28">
        <v>75</v>
      </c>
      <c r="G28">
        <v>1000</v>
      </c>
      <c r="H28">
        <v>75</v>
      </c>
      <c r="I28" s="30" t="str">
        <f t="shared" si="0"/>
        <v/>
      </c>
      <c r="J28">
        <v>3</v>
      </c>
    </row>
    <row r="29" spans="1:11" x14ac:dyDescent="0.25">
      <c r="A29" s="2" t="s">
        <v>214</v>
      </c>
      <c r="B29" t="s">
        <v>213</v>
      </c>
      <c r="E29">
        <v>600</v>
      </c>
      <c r="F29">
        <v>50</v>
      </c>
      <c r="G29">
        <v>600</v>
      </c>
      <c r="H29">
        <v>50</v>
      </c>
      <c r="I29" s="30" t="str">
        <f t="shared" si="0"/>
        <v/>
      </c>
      <c r="J29">
        <v>4</v>
      </c>
    </row>
    <row r="30" spans="1:11" x14ac:dyDescent="0.25">
      <c r="A30" s="5" t="s">
        <v>215</v>
      </c>
      <c r="B30" t="s">
        <v>216</v>
      </c>
      <c r="E30">
        <v>1500</v>
      </c>
      <c r="F30">
        <v>45</v>
      </c>
      <c r="G30">
        <v>1500</v>
      </c>
      <c r="H30">
        <v>45</v>
      </c>
      <c r="I30" s="30" t="str">
        <f t="shared" si="0"/>
        <v/>
      </c>
      <c r="J30">
        <v>5</v>
      </c>
    </row>
    <row r="31" spans="1:11" x14ac:dyDescent="0.25">
      <c r="A31" s="5" t="s">
        <v>217</v>
      </c>
      <c r="B31" t="s">
        <v>216</v>
      </c>
      <c r="E31">
        <v>600</v>
      </c>
      <c r="F31">
        <v>30</v>
      </c>
      <c r="G31">
        <v>400</v>
      </c>
      <c r="H31">
        <v>30</v>
      </c>
      <c r="I31" s="30" t="str">
        <f t="shared" si="0"/>
        <v>Changed</v>
      </c>
      <c r="J31">
        <v>6</v>
      </c>
    </row>
    <row r="32" spans="1:11" x14ac:dyDescent="0.25">
      <c r="A32" s="6" t="s">
        <v>218</v>
      </c>
      <c r="B32" t="s">
        <v>219</v>
      </c>
      <c r="E32">
        <v>1500</v>
      </c>
      <c r="F32">
        <v>90</v>
      </c>
      <c r="G32">
        <v>1500</v>
      </c>
      <c r="H32">
        <v>90</v>
      </c>
      <c r="I32" s="30" t="str">
        <f t="shared" si="0"/>
        <v/>
      </c>
      <c r="J32">
        <v>7</v>
      </c>
    </row>
    <row r="33" spans="1:10" x14ac:dyDescent="0.25">
      <c r="A33" s="6" t="s">
        <v>220</v>
      </c>
      <c r="B33" t="s">
        <v>219</v>
      </c>
      <c r="E33">
        <v>1800</v>
      </c>
      <c r="F33">
        <v>140</v>
      </c>
      <c r="G33">
        <v>1800</v>
      </c>
      <c r="H33">
        <v>140</v>
      </c>
      <c r="I33" s="30" t="str">
        <f t="shared" si="0"/>
        <v/>
      </c>
      <c r="J33">
        <v>8</v>
      </c>
    </row>
    <row r="34" spans="1:10" x14ac:dyDescent="0.25">
      <c r="A34" s="6" t="s">
        <v>221</v>
      </c>
      <c r="B34" t="s">
        <v>219</v>
      </c>
      <c r="E34">
        <v>600</v>
      </c>
      <c r="F34">
        <v>30</v>
      </c>
      <c r="G34">
        <v>600</v>
      </c>
      <c r="H34">
        <v>30</v>
      </c>
      <c r="I34" s="30" t="str">
        <f t="shared" si="0"/>
        <v/>
      </c>
      <c r="J34">
        <v>9</v>
      </c>
    </row>
    <row r="35" spans="1:10" x14ac:dyDescent="0.25">
      <c r="A35" s="6" t="s">
        <v>222</v>
      </c>
      <c r="B35" t="s">
        <v>223</v>
      </c>
      <c r="E35">
        <v>1500</v>
      </c>
      <c r="F35">
        <v>60</v>
      </c>
      <c r="G35">
        <v>2250</v>
      </c>
      <c r="H35">
        <v>60</v>
      </c>
      <c r="I35" s="30" t="str">
        <f t="shared" si="0"/>
        <v>Changed</v>
      </c>
      <c r="J35">
        <v>10</v>
      </c>
    </row>
    <row r="36" spans="1:10" x14ac:dyDescent="0.25">
      <c r="A36" s="6" t="s">
        <v>224</v>
      </c>
      <c r="B36" t="s">
        <v>223</v>
      </c>
      <c r="E36">
        <v>1000</v>
      </c>
      <c r="F36">
        <v>40</v>
      </c>
      <c r="G36">
        <v>800</v>
      </c>
      <c r="H36">
        <v>40</v>
      </c>
      <c r="I36" s="30" t="str">
        <f t="shared" si="0"/>
        <v>Changed</v>
      </c>
      <c r="J36">
        <v>11</v>
      </c>
    </row>
    <row r="37" spans="1:10" x14ac:dyDescent="0.25">
      <c r="A37" s="6" t="s">
        <v>225</v>
      </c>
      <c r="B37" t="s">
        <v>223</v>
      </c>
      <c r="E37">
        <v>600</v>
      </c>
      <c r="F37">
        <v>30</v>
      </c>
      <c r="G37">
        <v>400</v>
      </c>
      <c r="H37">
        <v>30</v>
      </c>
      <c r="I37" s="30" t="str">
        <f t="shared" si="0"/>
        <v>Changed</v>
      </c>
      <c r="J37">
        <v>12</v>
      </c>
    </row>
    <row r="38" spans="1:10" x14ac:dyDescent="0.25">
      <c r="A38" s="2" t="s">
        <v>226</v>
      </c>
      <c r="B38" t="s">
        <v>227</v>
      </c>
      <c r="E38">
        <v>1500</v>
      </c>
      <c r="F38">
        <v>60</v>
      </c>
      <c r="G38">
        <v>1500</v>
      </c>
      <c r="H38">
        <v>60</v>
      </c>
      <c r="I38" s="30" t="str">
        <f t="shared" si="0"/>
        <v/>
      </c>
      <c r="J38">
        <v>13</v>
      </c>
    </row>
    <row r="39" spans="1:10" x14ac:dyDescent="0.25">
      <c r="A39" s="6" t="s">
        <v>228</v>
      </c>
      <c r="B39" t="s">
        <v>229</v>
      </c>
      <c r="E39">
        <v>1500</v>
      </c>
      <c r="F39">
        <v>90</v>
      </c>
      <c r="G39">
        <v>1500</v>
      </c>
      <c r="H39">
        <v>90</v>
      </c>
      <c r="I39" s="30" t="str">
        <f t="shared" si="0"/>
        <v/>
      </c>
      <c r="J39">
        <v>14</v>
      </c>
    </row>
    <row r="40" spans="1:10" x14ac:dyDescent="0.25">
      <c r="A40" s="6" t="s">
        <v>230</v>
      </c>
      <c r="B40" t="s">
        <v>229</v>
      </c>
      <c r="E40">
        <v>600</v>
      </c>
      <c r="F40">
        <v>40</v>
      </c>
      <c r="G40">
        <v>600</v>
      </c>
      <c r="H40">
        <v>40</v>
      </c>
      <c r="I40" s="30" t="str">
        <f t="shared" si="0"/>
        <v/>
      </c>
      <c r="J40">
        <v>15</v>
      </c>
    </row>
    <row r="41" spans="1:10" x14ac:dyDescent="0.25">
      <c r="A41" s="6" t="s">
        <v>231</v>
      </c>
      <c r="B41" t="s">
        <v>229</v>
      </c>
      <c r="E41">
        <v>1500</v>
      </c>
      <c r="F41">
        <v>90</v>
      </c>
      <c r="G41">
        <v>1500</v>
      </c>
      <c r="H41">
        <v>90</v>
      </c>
      <c r="I41" s="30" t="str">
        <f t="shared" si="0"/>
        <v/>
      </c>
      <c r="J41">
        <v>16</v>
      </c>
    </row>
    <row r="42" spans="1:10" x14ac:dyDescent="0.25">
      <c r="A42" t="s">
        <v>232</v>
      </c>
      <c r="B42" t="s">
        <v>232</v>
      </c>
      <c r="E42">
        <v>500</v>
      </c>
      <c r="F42">
        <v>45</v>
      </c>
      <c r="G42">
        <v>500</v>
      </c>
      <c r="H42">
        <v>45</v>
      </c>
      <c r="I42" s="30" t="str">
        <f t="shared" si="0"/>
        <v/>
      </c>
      <c r="J42">
        <v>17</v>
      </c>
    </row>
    <row r="43" spans="1:10" x14ac:dyDescent="0.25">
      <c r="A43" s="4" t="s">
        <v>233</v>
      </c>
      <c r="B43" t="s">
        <v>234</v>
      </c>
      <c r="E43">
        <v>750</v>
      </c>
      <c r="F43">
        <v>40</v>
      </c>
      <c r="G43">
        <v>750</v>
      </c>
      <c r="H43">
        <v>40</v>
      </c>
      <c r="I43" s="30" t="str">
        <f t="shared" si="0"/>
        <v/>
      </c>
      <c r="J43">
        <v>18</v>
      </c>
    </row>
    <row r="44" spans="1:10" x14ac:dyDescent="0.25">
      <c r="A44" t="s">
        <v>235</v>
      </c>
      <c r="B44" t="s">
        <v>236</v>
      </c>
      <c r="E44">
        <v>800</v>
      </c>
      <c r="F44">
        <v>40</v>
      </c>
      <c r="G44">
        <v>800</v>
      </c>
      <c r="H44">
        <v>40</v>
      </c>
      <c r="I44" s="30" t="str">
        <f t="shared" si="0"/>
        <v/>
      </c>
      <c r="J44">
        <v>19</v>
      </c>
    </row>
    <row r="45" spans="1:10" x14ac:dyDescent="0.25">
      <c r="A45" s="2" t="s">
        <v>237</v>
      </c>
      <c r="B45" t="s">
        <v>238</v>
      </c>
      <c r="E45">
        <v>1000</v>
      </c>
      <c r="F45">
        <v>60</v>
      </c>
      <c r="G45">
        <v>1000</v>
      </c>
      <c r="H45">
        <v>60</v>
      </c>
      <c r="I45" s="30" t="str">
        <f t="shared" si="0"/>
        <v/>
      </c>
      <c r="J45">
        <v>20</v>
      </c>
    </row>
    <row r="46" spans="1:10" x14ac:dyDescent="0.25">
      <c r="A46" s="5" t="s">
        <v>239</v>
      </c>
      <c r="B46" t="s">
        <v>240</v>
      </c>
      <c r="E46">
        <v>800</v>
      </c>
      <c r="F46">
        <v>30</v>
      </c>
      <c r="G46">
        <v>800</v>
      </c>
      <c r="H46">
        <v>30</v>
      </c>
      <c r="I46" s="30" t="str">
        <f t="shared" si="0"/>
        <v/>
      </c>
      <c r="J46">
        <v>21</v>
      </c>
    </row>
    <row r="47" spans="1:10" x14ac:dyDescent="0.25">
      <c r="A47" s="2" t="s">
        <v>241</v>
      </c>
      <c r="B47" t="s">
        <v>242</v>
      </c>
      <c r="E47">
        <v>1000</v>
      </c>
      <c r="F47">
        <v>75</v>
      </c>
      <c r="G47">
        <v>1000</v>
      </c>
      <c r="H47">
        <v>75</v>
      </c>
      <c r="I47" s="30" t="str">
        <f t="shared" si="0"/>
        <v/>
      </c>
      <c r="J47">
        <v>22</v>
      </c>
    </row>
    <row r="48" spans="1:10" x14ac:dyDescent="0.25">
      <c r="A48" s="2" t="s">
        <v>243</v>
      </c>
      <c r="B48" t="s">
        <v>242</v>
      </c>
      <c r="E48">
        <v>600</v>
      </c>
      <c r="F48">
        <v>50</v>
      </c>
      <c r="G48">
        <v>600</v>
      </c>
      <c r="H48">
        <v>50</v>
      </c>
      <c r="I48" s="30" t="str">
        <f t="shared" si="0"/>
        <v/>
      </c>
      <c r="J48">
        <v>23</v>
      </c>
    </row>
    <row r="49" spans="1:10" x14ac:dyDescent="0.25">
      <c r="A49" t="s">
        <v>244</v>
      </c>
      <c r="B49" t="s">
        <v>245</v>
      </c>
      <c r="E49">
        <v>800</v>
      </c>
      <c r="F49">
        <v>120</v>
      </c>
      <c r="G49">
        <v>800</v>
      </c>
      <c r="H49">
        <v>100</v>
      </c>
      <c r="I49" s="30" t="str">
        <f t="shared" si="0"/>
        <v>Changed</v>
      </c>
      <c r="J49">
        <v>24</v>
      </c>
    </row>
    <row r="50" spans="1:10" x14ac:dyDescent="0.25">
      <c r="A50" s="6" t="s">
        <v>246</v>
      </c>
      <c r="B50" t="s">
        <v>247</v>
      </c>
      <c r="E50">
        <v>1000</v>
      </c>
      <c r="F50">
        <v>60</v>
      </c>
      <c r="G50">
        <v>1000</v>
      </c>
      <c r="H50">
        <v>60</v>
      </c>
      <c r="I50" s="30" t="str">
        <f t="shared" si="0"/>
        <v/>
      </c>
      <c r="J50">
        <v>25</v>
      </c>
    </row>
    <row r="51" spans="1:10" x14ac:dyDescent="0.25">
      <c r="A51" s="6" t="s">
        <v>248</v>
      </c>
      <c r="B51" t="s">
        <v>247</v>
      </c>
      <c r="E51">
        <v>1000</v>
      </c>
      <c r="F51">
        <v>30</v>
      </c>
      <c r="G51">
        <v>800</v>
      </c>
      <c r="H51">
        <v>30</v>
      </c>
      <c r="I51" s="30" t="str">
        <f t="shared" si="0"/>
        <v>Changed</v>
      </c>
      <c r="J51">
        <v>26</v>
      </c>
    </row>
    <row r="52" spans="1:10" x14ac:dyDescent="0.25">
      <c r="A52" s="6" t="s">
        <v>249</v>
      </c>
      <c r="B52" t="s">
        <v>247</v>
      </c>
      <c r="E52">
        <v>600</v>
      </c>
      <c r="F52">
        <v>30</v>
      </c>
      <c r="G52">
        <v>400</v>
      </c>
      <c r="H52">
        <v>30</v>
      </c>
      <c r="I52" s="30" t="str">
        <f t="shared" si="0"/>
        <v>Changed</v>
      </c>
      <c r="J52">
        <v>27</v>
      </c>
    </row>
    <row r="53" spans="1:10" x14ac:dyDescent="0.25">
      <c r="A53" t="s">
        <v>250</v>
      </c>
      <c r="B53" t="s">
        <v>245</v>
      </c>
      <c r="E53">
        <v>600</v>
      </c>
      <c r="F53">
        <v>100</v>
      </c>
      <c r="G53">
        <v>600</v>
      </c>
      <c r="H53">
        <v>100</v>
      </c>
      <c r="I53" s="30" t="str">
        <f t="shared" si="0"/>
        <v/>
      </c>
      <c r="J53">
        <v>28</v>
      </c>
    </row>
    <row r="54" spans="1:10" x14ac:dyDescent="0.25">
      <c r="A54" s="4" t="s">
        <v>251</v>
      </c>
      <c r="B54" t="s">
        <v>252</v>
      </c>
      <c r="E54">
        <v>1000</v>
      </c>
      <c r="F54">
        <v>50</v>
      </c>
      <c r="G54">
        <v>1000</v>
      </c>
      <c r="H54">
        <v>50</v>
      </c>
      <c r="I54" s="30" t="str">
        <f t="shared" si="0"/>
        <v/>
      </c>
      <c r="J54">
        <v>29</v>
      </c>
    </row>
    <row r="55" spans="1:10" x14ac:dyDescent="0.25">
      <c r="A55" s="4" t="s">
        <v>253</v>
      </c>
      <c r="B55" t="s">
        <v>252</v>
      </c>
      <c r="E55">
        <v>600</v>
      </c>
      <c r="F55">
        <v>30</v>
      </c>
      <c r="G55">
        <v>600</v>
      </c>
      <c r="H55">
        <v>30</v>
      </c>
      <c r="I55" s="30" t="str">
        <f t="shared" si="0"/>
        <v/>
      </c>
      <c r="J55">
        <v>30</v>
      </c>
    </row>
    <row r="56" spans="1:10" x14ac:dyDescent="0.25">
      <c r="A56" t="s">
        <v>254</v>
      </c>
      <c r="B56" t="s">
        <v>255</v>
      </c>
      <c r="E56">
        <v>750</v>
      </c>
      <c r="F56">
        <v>40</v>
      </c>
      <c r="G56">
        <v>350</v>
      </c>
      <c r="H56">
        <v>25</v>
      </c>
      <c r="I56" s="30" t="str">
        <f t="shared" si="0"/>
        <v>Changed</v>
      </c>
      <c r="J56">
        <v>31</v>
      </c>
    </row>
    <row r="57" spans="1:10" x14ac:dyDescent="0.25">
      <c r="A57" t="s">
        <v>256</v>
      </c>
      <c r="B57" t="s">
        <v>255</v>
      </c>
      <c r="E57">
        <v>800</v>
      </c>
      <c r="F57">
        <v>90</v>
      </c>
      <c r="G57">
        <v>1000</v>
      </c>
      <c r="H57">
        <v>90</v>
      </c>
      <c r="I57" s="30" t="str">
        <f t="shared" si="0"/>
        <v>Changed</v>
      </c>
      <c r="J57">
        <v>32</v>
      </c>
    </row>
    <row r="58" spans="1:10" x14ac:dyDescent="0.25">
      <c r="A58" t="s">
        <v>257</v>
      </c>
      <c r="B58" t="s">
        <v>258</v>
      </c>
      <c r="E58">
        <v>400</v>
      </c>
      <c r="F58">
        <v>60</v>
      </c>
      <c r="G58">
        <v>400</v>
      </c>
      <c r="H58">
        <v>60</v>
      </c>
      <c r="I58" s="30" t="str">
        <f t="shared" si="0"/>
        <v/>
      </c>
      <c r="J58">
        <v>33</v>
      </c>
    </row>
    <row r="59" spans="1:10" x14ac:dyDescent="0.25">
      <c r="A59" s="5" t="s">
        <v>259</v>
      </c>
      <c r="B59" t="s">
        <v>260</v>
      </c>
      <c r="E59">
        <v>1500</v>
      </c>
      <c r="F59">
        <v>70</v>
      </c>
      <c r="G59">
        <v>1500</v>
      </c>
      <c r="H59">
        <v>70</v>
      </c>
      <c r="I59" s="30" t="str">
        <f t="shared" si="0"/>
        <v/>
      </c>
      <c r="J59">
        <v>34</v>
      </c>
    </row>
    <row r="60" spans="1:10" x14ac:dyDescent="0.25">
      <c r="A60" t="s">
        <v>261</v>
      </c>
      <c r="B60" t="s">
        <v>260</v>
      </c>
      <c r="E60">
        <v>500</v>
      </c>
      <c r="F60">
        <v>40</v>
      </c>
      <c r="G60">
        <v>500</v>
      </c>
      <c r="H60">
        <v>40</v>
      </c>
      <c r="I60" s="30" t="str">
        <f t="shared" si="0"/>
        <v/>
      </c>
      <c r="J60">
        <v>35</v>
      </c>
    </row>
    <row r="61" spans="1:10" x14ac:dyDescent="0.25">
      <c r="A61" t="s">
        <v>262</v>
      </c>
      <c r="B61" t="s">
        <v>263</v>
      </c>
      <c r="E61">
        <v>500</v>
      </c>
      <c r="F61">
        <v>35</v>
      </c>
      <c r="G61">
        <v>500</v>
      </c>
      <c r="H61">
        <v>35</v>
      </c>
      <c r="I61" s="30" t="str">
        <f t="shared" si="0"/>
        <v/>
      </c>
      <c r="J61">
        <v>36</v>
      </c>
    </row>
    <row r="62" spans="1:10" x14ac:dyDescent="0.25">
      <c r="A62" s="6" t="s">
        <v>264</v>
      </c>
      <c r="B62" t="s">
        <v>265</v>
      </c>
      <c r="E62">
        <v>1000</v>
      </c>
      <c r="F62">
        <v>40</v>
      </c>
      <c r="G62">
        <v>1000</v>
      </c>
      <c r="H62">
        <v>40</v>
      </c>
      <c r="I62" s="30" t="str">
        <f t="shared" si="0"/>
        <v/>
      </c>
      <c r="J62">
        <v>37</v>
      </c>
    </row>
    <row r="63" spans="1:10" x14ac:dyDescent="0.25">
      <c r="A63" s="6" t="s">
        <v>266</v>
      </c>
      <c r="B63" t="s">
        <v>265</v>
      </c>
      <c r="E63">
        <v>1000</v>
      </c>
      <c r="F63">
        <v>60</v>
      </c>
      <c r="G63">
        <v>800</v>
      </c>
      <c r="H63">
        <v>30</v>
      </c>
      <c r="I63" s="30" t="str">
        <f t="shared" si="0"/>
        <v>Changed</v>
      </c>
      <c r="J63">
        <v>38</v>
      </c>
    </row>
    <row r="64" spans="1:10" x14ac:dyDescent="0.25">
      <c r="A64" s="6" t="s">
        <v>267</v>
      </c>
      <c r="B64" t="s">
        <v>265</v>
      </c>
      <c r="E64">
        <v>600</v>
      </c>
      <c r="F64">
        <v>30</v>
      </c>
      <c r="G64">
        <v>400</v>
      </c>
      <c r="H64">
        <v>30</v>
      </c>
      <c r="I64" s="30" t="str">
        <f t="shared" si="0"/>
        <v>Changed</v>
      </c>
      <c r="J64">
        <v>39</v>
      </c>
    </row>
    <row r="65" spans="1:10" x14ac:dyDescent="0.25">
      <c r="A65" s="2" t="s">
        <v>268</v>
      </c>
      <c r="B65" t="s">
        <v>238</v>
      </c>
      <c r="E65">
        <v>1000</v>
      </c>
      <c r="F65">
        <v>75</v>
      </c>
      <c r="G65">
        <v>1000</v>
      </c>
      <c r="H65">
        <v>75</v>
      </c>
      <c r="I65" s="30" t="str">
        <f t="shared" si="0"/>
        <v/>
      </c>
      <c r="J65">
        <v>40</v>
      </c>
    </row>
    <row r="66" spans="1:10" x14ac:dyDescent="0.25">
      <c r="A66" s="2" t="s">
        <v>269</v>
      </c>
      <c r="B66" t="s">
        <v>238</v>
      </c>
      <c r="E66">
        <v>600</v>
      </c>
      <c r="F66">
        <v>50</v>
      </c>
      <c r="G66">
        <v>600</v>
      </c>
      <c r="H66">
        <v>50</v>
      </c>
      <c r="I66" s="30" t="str">
        <f t="shared" si="0"/>
        <v/>
      </c>
      <c r="J66">
        <v>41</v>
      </c>
    </row>
    <row r="67" spans="1:10" x14ac:dyDescent="0.25">
      <c r="A67" t="s">
        <v>308</v>
      </c>
      <c r="B67" t="s">
        <v>309</v>
      </c>
      <c r="E67">
        <v>1400</v>
      </c>
      <c r="F67">
        <v>160</v>
      </c>
      <c r="G67">
        <v>1200</v>
      </c>
      <c r="H67">
        <v>90</v>
      </c>
      <c r="I67" s="30" t="str">
        <f t="shared" ref="I67:I115" si="1">IF(E67=G67,IF(F67=H67,"","Changed"),"Changed")</f>
        <v>Changed</v>
      </c>
      <c r="J67">
        <v>63</v>
      </c>
    </row>
    <row r="68" spans="1:10" x14ac:dyDescent="0.25">
      <c r="A68" t="s">
        <v>310</v>
      </c>
      <c r="B68" t="s">
        <v>311</v>
      </c>
      <c r="E68">
        <v>800</v>
      </c>
      <c r="F68">
        <v>100</v>
      </c>
      <c r="G68">
        <v>1000</v>
      </c>
      <c r="H68">
        <v>75</v>
      </c>
      <c r="I68" s="30" t="str">
        <f t="shared" si="1"/>
        <v>Changed</v>
      </c>
      <c r="J68">
        <v>64</v>
      </c>
    </row>
    <row r="69" spans="1:10" x14ac:dyDescent="0.25">
      <c r="A69" t="s">
        <v>312</v>
      </c>
      <c r="B69" t="s">
        <v>312</v>
      </c>
      <c r="E69">
        <v>800</v>
      </c>
      <c r="F69">
        <v>100</v>
      </c>
      <c r="G69">
        <v>500</v>
      </c>
      <c r="H69">
        <v>50</v>
      </c>
      <c r="I69" s="30" t="str">
        <f t="shared" si="1"/>
        <v>Changed</v>
      </c>
      <c r="J69">
        <v>65</v>
      </c>
    </row>
    <row r="70" spans="1:10" x14ac:dyDescent="0.25">
      <c r="A70" t="s">
        <v>313</v>
      </c>
      <c r="B70" t="s">
        <v>314</v>
      </c>
      <c r="E70">
        <v>900</v>
      </c>
      <c r="F70">
        <v>90</v>
      </c>
      <c r="G70">
        <v>700</v>
      </c>
      <c r="H70">
        <v>60</v>
      </c>
      <c r="I70" s="30" t="str">
        <f t="shared" si="1"/>
        <v>Changed</v>
      </c>
      <c r="J70">
        <v>66</v>
      </c>
    </row>
    <row r="71" spans="1:10" x14ac:dyDescent="0.25">
      <c r="A71" t="s">
        <v>315</v>
      </c>
      <c r="B71" t="s">
        <v>316</v>
      </c>
      <c r="E71">
        <v>800</v>
      </c>
      <c r="F71">
        <v>100</v>
      </c>
      <c r="G71">
        <v>1000</v>
      </c>
      <c r="H71">
        <v>75</v>
      </c>
      <c r="I71" s="30" t="str">
        <f t="shared" si="1"/>
        <v>Changed</v>
      </c>
      <c r="J71">
        <v>67</v>
      </c>
    </row>
    <row r="72" spans="1:10" x14ac:dyDescent="0.25">
      <c r="A72" t="s">
        <v>317</v>
      </c>
      <c r="B72" t="s">
        <v>318</v>
      </c>
      <c r="E72">
        <v>400</v>
      </c>
      <c r="F72">
        <v>90</v>
      </c>
      <c r="G72">
        <v>800</v>
      </c>
      <c r="H72">
        <v>75</v>
      </c>
      <c r="I72" s="30" t="str">
        <f t="shared" si="1"/>
        <v>Changed</v>
      </c>
      <c r="J72">
        <v>68</v>
      </c>
    </row>
    <row r="73" spans="1:10" x14ac:dyDescent="0.25">
      <c r="A73" t="s">
        <v>322</v>
      </c>
      <c r="B73" t="s">
        <v>323</v>
      </c>
      <c r="E73">
        <v>700</v>
      </c>
      <c r="F73">
        <v>40</v>
      </c>
      <c r="G73">
        <v>500</v>
      </c>
      <c r="H73">
        <v>40</v>
      </c>
      <c r="I73" s="30" t="str">
        <f t="shared" si="1"/>
        <v>Changed</v>
      </c>
      <c r="J73">
        <v>71</v>
      </c>
    </row>
    <row r="74" spans="1:10" x14ac:dyDescent="0.25">
      <c r="A74" t="s">
        <v>324</v>
      </c>
      <c r="B74" t="s">
        <v>325</v>
      </c>
      <c r="E74">
        <v>200</v>
      </c>
      <c r="F74">
        <v>50</v>
      </c>
      <c r="G74">
        <v>300</v>
      </c>
      <c r="H74">
        <v>30</v>
      </c>
      <c r="I74" s="30" t="str">
        <f t="shared" si="1"/>
        <v>Changed</v>
      </c>
      <c r="J74">
        <v>72</v>
      </c>
    </row>
    <row r="75" spans="1:10" x14ac:dyDescent="0.25">
      <c r="A75" t="s">
        <v>326</v>
      </c>
      <c r="B75" t="s">
        <v>327</v>
      </c>
      <c r="E75">
        <v>100</v>
      </c>
      <c r="F75">
        <v>35</v>
      </c>
      <c r="G75">
        <v>200</v>
      </c>
      <c r="H75">
        <v>20</v>
      </c>
      <c r="I75" s="30" t="str">
        <f t="shared" si="1"/>
        <v>Changed</v>
      </c>
      <c r="J75">
        <v>73</v>
      </c>
    </row>
    <row r="76" spans="1:10" x14ac:dyDescent="0.25">
      <c r="A76" t="s">
        <v>328</v>
      </c>
      <c r="B76" t="s">
        <v>329</v>
      </c>
      <c r="E76">
        <v>500</v>
      </c>
      <c r="F76">
        <v>100</v>
      </c>
      <c r="G76">
        <v>500</v>
      </c>
      <c r="H76">
        <v>100</v>
      </c>
      <c r="I76" s="30" t="str">
        <f t="shared" si="1"/>
        <v/>
      </c>
      <c r="J76">
        <v>74</v>
      </c>
    </row>
    <row r="77" spans="1:10" x14ac:dyDescent="0.25">
      <c r="A77" t="s">
        <v>330</v>
      </c>
      <c r="B77" t="s">
        <v>331</v>
      </c>
      <c r="E77">
        <v>1400</v>
      </c>
      <c r="F77">
        <v>60</v>
      </c>
      <c r="G77">
        <v>3500</v>
      </c>
      <c r="H77">
        <v>120</v>
      </c>
      <c r="I77" s="30" t="str">
        <f t="shared" si="1"/>
        <v>Changed</v>
      </c>
      <c r="J77">
        <v>75</v>
      </c>
    </row>
    <row r="78" spans="1:10" x14ac:dyDescent="0.25">
      <c r="A78" t="s">
        <v>332</v>
      </c>
      <c r="B78" t="s">
        <v>333</v>
      </c>
      <c r="E78">
        <v>600</v>
      </c>
      <c r="F78">
        <v>30</v>
      </c>
      <c r="G78">
        <v>400</v>
      </c>
      <c r="H78">
        <v>30</v>
      </c>
      <c r="I78" s="30" t="str">
        <f t="shared" si="1"/>
        <v>Changed</v>
      </c>
      <c r="J78">
        <v>76</v>
      </c>
    </row>
    <row r="79" spans="1:10" x14ac:dyDescent="0.25">
      <c r="A79" t="s">
        <v>334</v>
      </c>
      <c r="B79" t="s">
        <v>335</v>
      </c>
      <c r="E79">
        <v>5500</v>
      </c>
      <c r="F79">
        <v>360</v>
      </c>
      <c r="G79">
        <v>7000</v>
      </c>
      <c r="H79">
        <v>360</v>
      </c>
      <c r="I79" s="30" t="str">
        <f t="shared" si="1"/>
        <v>Changed</v>
      </c>
      <c r="J79">
        <v>77</v>
      </c>
    </row>
    <row r="80" spans="1:10" x14ac:dyDescent="0.25">
      <c r="A80" t="s">
        <v>336</v>
      </c>
      <c r="B80" t="s">
        <v>337</v>
      </c>
      <c r="E80">
        <v>1000</v>
      </c>
      <c r="F80">
        <v>50</v>
      </c>
      <c r="G80">
        <v>1700</v>
      </c>
      <c r="H80">
        <v>120</v>
      </c>
      <c r="I80" s="30" t="str">
        <f t="shared" si="1"/>
        <v>Changed</v>
      </c>
      <c r="J80">
        <v>78</v>
      </c>
    </row>
    <row r="81" spans="1:10" x14ac:dyDescent="0.25">
      <c r="A81" t="s">
        <v>338</v>
      </c>
      <c r="B81" t="s">
        <v>339</v>
      </c>
      <c r="E81">
        <v>700</v>
      </c>
      <c r="F81">
        <v>70</v>
      </c>
      <c r="G81">
        <v>1200</v>
      </c>
      <c r="H81">
        <v>100</v>
      </c>
      <c r="I81" s="30" t="str">
        <f t="shared" si="1"/>
        <v>Changed</v>
      </c>
      <c r="J81">
        <v>79</v>
      </c>
    </row>
    <row r="82" spans="1:10" x14ac:dyDescent="0.25">
      <c r="A82" t="s">
        <v>340</v>
      </c>
      <c r="B82" t="s">
        <v>340</v>
      </c>
      <c r="E82">
        <v>250</v>
      </c>
      <c r="F82">
        <v>40</v>
      </c>
      <c r="G82">
        <v>500</v>
      </c>
      <c r="H82">
        <v>40</v>
      </c>
      <c r="I82" s="30" t="str">
        <f t="shared" si="1"/>
        <v>Changed</v>
      </c>
      <c r="J82">
        <v>80</v>
      </c>
    </row>
    <row r="83" spans="1:10" x14ac:dyDescent="0.25">
      <c r="A83" t="s">
        <v>341</v>
      </c>
      <c r="B83" t="s">
        <v>341</v>
      </c>
      <c r="E83">
        <v>350</v>
      </c>
      <c r="F83">
        <v>80</v>
      </c>
      <c r="G83">
        <v>500</v>
      </c>
      <c r="H83">
        <v>50</v>
      </c>
      <c r="I83" s="30" t="str">
        <f t="shared" si="1"/>
        <v>Changed</v>
      </c>
      <c r="J83">
        <v>81</v>
      </c>
    </row>
    <row r="84" spans="1:10" x14ac:dyDescent="0.25">
      <c r="A84" t="s">
        <v>342</v>
      </c>
      <c r="B84" t="s">
        <v>343</v>
      </c>
      <c r="E84">
        <v>1300</v>
      </c>
      <c r="F84">
        <v>100</v>
      </c>
      <c r="G84">
        <v>1500</v>
      </c>
      <c r="H84">
        <v>50</v>
      </c>
      <c r="I84" s="30" t="str">
        <f t="shared" si="1"/>
        <v>Changed</v>
      </c>
      <c r="J84">
        <v>82</v>
      </c>
    </row>
    <row r="85" spans="1:10" x14ac:dyDescent="0.25">
      <c r="A85" t="s">
        <v>344</v>
      </c>
      <c r="B85" t="s">
        <v>345</v>
      </c>
      <c r="E85">
        <v>1900</v>
      </c>
      <c r="F85">
        <v>75</v>
      </c>
      <c r="G85">
        <v>4000</v>
      </c>
      <c r="H85">
        <v>140</v>
      </c>
      <c r="I85" s="30" t="str">
        <f t="shared" si="1"/>
        <v>Changed</v>
      </c>
      <c r="J85">
        <v>83</v>
      </c>
    </row>
    <row r="86" spans="1:10" x14ac:dyDescent="0.25">
      <c r="A86" s="6" t="s">
        <v>346</v>
      </c>
      <c r="B86" t="s">
        <v>347</v>
      </c>
      <c r="E86">
        <v>2500</v>
      </c>
      <c r="F86">
        <v>200</v>
      </c>
      <c r="G86">
        <v>2500</v>
      </c>
      <c r="H86">
        <v>200</v>
      </c>
      <c r="I86" s="30" t="str">
        <f t="shared" si="1"/>
        <v/>
      </c>
      <c r="J86">
        <v>84</v>
      </c>
    </row>
    <row r="87" spans="1:10" x14ac:dyDescent="0.25">
      <c r="A87" s="5" t="s">
        <v>348</v>
      </c>
      <c r="B87" t="s">
        <v>349</v>
      </c>
      <c r="E87">
        <v>1500</v>
      </c>
      <c r="F87">
        <v>45</v>
      </c>
      <c r="G87">
        <v>1500</v>
      </c>
      <c r="H87">
        <v>45</v>
      </c>
      <c r="I87" s="30" t="str">
        <f t="shared" si="1"/>
        <v/>
      </c>
      <c r="J87">
        <v>85</v>
      </c>
    </row>
    <row r="88" spans="1:10" x14ac:dyDescent="0.25">
      <c r="A88" s="6" t="s">
        <v>350</v>
      </c>
      <c r="B88" t="s">
        <v>351</v>
      </c>
      <c r="E88">
        <v>1500</v>
      </c>
      <c r="F88">
        <v>100</v>
      </c>
      <c r="G88">
        <v>2500</v>
      </c>
      <c r="H88">
        <v>100</v>
      </c>
      <c r="I88" s="30" t="str">
        <f t="shared" si="1"/>
        <v>Changed</v>
      </c>
      <c r="J88">
        <v>86</v>
      </c>
    </row>
    <row r="89" spans="1:10" x14ac:dyDescent="0.25">
      <c r="A89" s="4" t="s">
        <v>352</v>
      </c>
      <c r="B89" t="s">
        <v>353</v>
      </c>
      <c r="E89">
        <v>500</v>
      </c>
      <c r="F89">
        <v>60</v>
      </c>
      <c r="G89">
        <v>500</v>
      </c>
      <c r="H89">
        <v>60</v>
      </c>
      <c r="I89" s="30" t="str">
        <f t="shared" si="1"/>
        <v/>
      </c>
      <c r="J89">
        <v>87</v>
      </c>
    </row>
    <row r="90" spans="1:10" x14ac:dyDescent="0.25">
      <c r="A90" s="4" t="s">
        <v>354</v>
      </c>
      <c r="B90" t="s">
        <v>355</v>
      </c>
      <c r="E90">
        <v>1500</v>
      </c>
      <c r="F90">
        <v>100</v>
      </c>
      <c r="G90">
        <v>1500</v>
      </c>
      <c r="H90">
        <v>100</v>
      </c>
      <c r="I90" s="30" t="str">
        <f t="shared" si="1"/>
        <v/>
      </c>
      <c r="J90">
        <v>88</v>
      </c>
    </row>
    <row r="91" spans="1:10" x14ac:dyDescent="0.25">
      <c r="A91" s="4" t="s">
        <v>356</v>
      </c>
      <c r="B91" t="s">
        <v>357</v>
      </c>
      <c r="E91">
        <v>1600</v>
      </c>
      <c r="F91">
        <v>75</v>
      </c>
      <c r="G91">
        <v>1800</v>
      </c>
      <c r="H91">
        <v>75</v>
      </c>
      <c r="I91" s="30" t="str">
        <f t="shared" si="1"/>
        <v>Changed</v>
      </c>
      <c r="J91">
        <v>89</v>
      </c>
    </row>
    <row r="92" spans="1:10" x14ac:dyDescent="0.25">
      <c r="A92" s="4" t="s">
        <v>358</v>
      </c>
      <c r="B92" t="s">
        <v>359</v>
      </c>
      <c r="E92">
        <v>500</v>
      </c>
      <c r="F92">
        <v>60</v>
      </c>
      <c r="G92">
        <v>500</v>
      </c>
      <c r="H92">
        <v>60</v>
      </c>
      <c r="I92" s="30" t="str">
        <f t="shared" si="1"/>
        <v/>
      </c>
      <c r="J92">
        <v>90</v>
      </c>
    </row>
    <row r="93" spans="1:10" x14ac:dyDescent="0.25">
      <c r="A93" s="4" t="s">
        <v>360</v>
      </c>
      <c r="B93" t="s">
        <v>357</v>
      </c>
      <c r="E93">
        <v>1000</v>
      </c>
      <c r="F93">
        <v>60</v>
      </c>
      <c r="G93">
        <v>1000</v>
      </c>
      <c r="H93">
        <v>60</v>
      </c>
      <c r="I93" s="30" t="str">
        <f t="shared" si="1"/>
        <v/>
      </c>
      <c r="J93">
        <v>91</v>
      </c>
    </row>
    <row r="94" spans="1:10" x14ac:dyDescent="0.25">
      <c r="A94" s="4" t="s">
        <v>361</v>
      </c>
      <c r="B94" t="s">
        <v>357</v>
      </c>
      <c r="E94">
        <v>500</v>
      </c>
      <c r="F94">
        <v>40</v>
      </c>
      <c r="G94">
        <v>500</v>
      </c>
      <c r="H94">
        <v>40</v>
      </c>
      <c r="I94" s="30" t="str">
        <f t="shared" si="1"/>
        <v/>
      </c>
      <c r="J94">
        <v>92</v>
      </c>
    </row>
    <row r="95" spans="1:10" x14ac:dyDescent="0.25">
      <c r="A95" s="6" t="s">
        <v>362</v>
      </c>
      <c r="B95" t="s">
        <v>363</v>
      </c>
      <c r="E95">
        <v>2000</v>
      </c>
      <c r="F95">
        <v>140</v>
      </c>
      <c r="G95">
        <v>2000</v>
      </c>
      <c r="H95">
        <v>140</v>
      </c>
      <c r="I95" s="30" t="str">
        <f t="shared" si="1"/>
        <v/>
      </c>
      <c r="J95">
        <v>93</v>
      </c>
    </row>
    <row r="96" spans="1:10" x14ac:dyDescent="0.25">
      <c r="A96" s="5" t="s">
        <v>364</v>
      </c>
      <c r="B96" t="s">
        <v>365</v>
      </c>
      <c r="E96">
        <v>1200</v>
      </c>
      <c r="F96">
        <v>45</v>
      </c>
      <c r="G96">
        <v>1200</v>
      </c>
      <c r="H96">
        <v>45</v>
      </c>
      <c r="I96" s="30" t="str">
        <f t="shared" si="1"/>
        <v/>
      </c>
      <c r="J96">
        <v>94</v>
      </c>
    </row>
    <row r="97" spans="1:10" x14ac:dyDescent="0.25">
      <c r="A97" s="2" t="s">
        <v>366</v>
      </c>
      <c r="B97" t="s">
        <v>367</v>
      </c>
      <c r="E97">
        <v>500</v>
      </c>
      <c r="F97">
        <v>40</v>
      </c>
      <c r="G97">
        <v>650</v>
      </c>
      <c r="H97">
        <v>45</v>
      </c>
      <c r="I97" s="30" t="str">
        <f t="shared" si="1"/>
        <v>Changed</v>
      </c>
      <c r="J97">
        <v>95</v>
      </c>
    </row>
    <row r="98" spans="1:10" x14ac:dyDescent="0.25">
      <c r="A98" s="2" t="s">
        <v>368</v>
      </c>
      <c r="B98" t="s">
        <v>369</v>
      </c>
      <c r="E98">
        <v>2000</v>
      </c>
      <c r="F98">
        <v>100</v>
      </c>
      <c r="G98">
        <v>2000</v>
      </c>
      <c r="H98">
        <v>100</v>
      </c>
      <c r="I98" s="30" t="str">
        <f t="shared" si="1"/>
        <v/>
      </c>
      <c r="J98">
        <v>96</v>
      </c>
    </row>
    <row r="99" spans="1:10" x14ac:dyDescent="0.25">
      <c r="A99" s="2" t="s">
        <v>370</v>
      </c>
      <c r="B99" t="s">
        <v>371</v>
      </c>
      <c r="E99">
        <v>1000</v>
      </c>
      <c r="F99">
        <v>60</v>
      </c>
      <c r="G99">
        <v>1000</v>
      </c>
      <c r="H99">
        <v>60</v>
      </c>
      <c r="I99" s="30" t="str">
        <f t="shared" si="1"/>
        <v/>
      </c>
      <c r="J99">
        <v>97</v>
      </c>
    </row>
    <row r="100" spans="1:10" x14ac:dyDescent="0.25">
      <c r="A100" s="2" t="s">
        <v>372</v>
      </c>
      <c r="B100" t="s">
        <v>369</v>
      </c>
      <c r="E100">
        <v>1200</v>
      </c>
      <c r="F100">
        <v>70</v>
      </c>
      <c r="G100">
        <v>1200</v>
      </c>
      <c r="H100">
        <v>70</v>
      </c>
      <c r="I100" s="30" t="str">
        <f t="shared" si="1"/>
        <v/>
      </c>
      <c r="J100">
        <v>98</v>
      </c>
    </row>
    <row r="101" spans="1:10" x14ac:dyDescent="0.25">
      <c r="A101" s="2" t="s">
        <v>373</v>
      </c>
      <c r="B101" t="s">
        <v>369</v>
      </c>
      <c r="E101">
        <v>1800</v>
      </c>
      <c r="F101">
        <v>120</v>
      </c>
      <c r="G101">
        <v>1800</v>
      </c>
      <c r="H101">
        <v>120</v>
      </c>
      <c r="I101" s="30" t="str">
        <f t="shared" si="1"/>
        <v/>
      </c>
      <c r="J101">
        <v>99</v>
      </c>
    </row>
    <row r="102" spans="1:10" x14ac:dyDescent="0.25">
      <c r="A102" t="s">
        <v>374</v>
      </c>
      <c r="B102" t="s">
        <v>375</v>
      </c>
      <c r="E102">
        <v>750</v>
      </c>
      <c r="F102">
        <v>50</v>
      </c>
      <c r="G102">
        <v>750</v>
      </c>
      <c r="H102">
        <v>50</v>
      </c>
      <c r="I102" s="30" t="str">
        <f t="shared" si="1"/>
        <v/>
      </c>
      <c r="J102">
        <v>100</v>
      </c>
    </row>
    <row r="103" spans="1:10" x14ac:dyDescent="0.25">
      <c r="A103" s="5" t="s">
        <v>376</v>
      </c>
      <c r="B103" t="s">
        <v>377</v>
      </c>
      <c r="E103">
        <v>250</v>
      </c>
      <c r="F103">
        <v>25</v>
      </c>
      <c r="G103">
        <v>250</v>
      </c>
      <c r="H103">
        <v>25</v>
      </c>
      <c r="I103" s="30" t="str">
        <f t="shared" si="1"/>
        <v/>
      </c>
      <c r="J103">
        <v>101</v>
      </c>
    </row>
    <row r="104" spans="1:10" x14ac:dyDescent="0.25">
      <c r="A104" t="s">
        <v>378</v>
      </c>
      <c r="B104" t="s">
        <v>379</v>
      </c>
      <c r="E104">
        <v>1000</v>
      </c>
      <c r="F104">
        <v>60</v>
      </c>
      <c r="G104">
        <v>1000</v>
      </c>
      <c r="H104">
        <v>60</v>
      </c>
      <c r="I104" s="30" t="str">
        <f t="shared" si="1"/>
        <v/>
      </c>
      <c r="J104">
        <v>102</v>
      </c>
    </row>
    <row r="105" spans="1:10" x14ac:dyDescent="0.25">
      <c r="A105" s="5" t="s">
        <v>380</v>
      </c>
      <c r="B105" t="s">
        <v>349</v>
      </c>
      <c r="E105">
        <v>250</v>
      </c>
      <c r="F105">
        <v>25</v>
      </c>
      <c r="G105">
        <v>250</v>
      </c>
      <c r="H105">
        <v>25</v>
      </c>
      <c r="I105" s="30" t="str">
        <f t="shared" si="1"/>
        <v/>
      </c>
      <c r="J105">
        <v>103</v>
      </c>
    </row>
    <row r="106" spans="1:10" x14ac:dyDescent="0.25">
      <c r="A106" t="s">
        <v>381</v>
      </c>
      <c r="B106" t="s">
        <v>382</v>
      </c>
      <c r="E106">
        <v>1500</v>
      </c>
      <c r="F106">
        <v>150</v>
      </c>
      <c r="G106">
        <v>1600</v>
      </c>
      <c r="H106">
        <v>140</v>
      </c>
      <c r="I106" s="30" t="str">
        <f t="shared" si="1"/>
        <v>Changed</v>
      </c>
      <c r="J106">
        <v>104</v>
      </c>
    </row>
    <row r="107" spans="1:10" x14ac:dyDescent="0.25">
      <c r="A107" t="s">
        <v>383</v>
      </c>
      <c r="B107" t="s">
        <v>384</v>
      </c>
      <c r="E107">
        <v>1200</v>
      </c>
      <c r="F107">
        <v>105</v>
      </c>
      <c r="G107">
        <v>1200</v>
      </c>
      <c r="H107">
        <v>105</v>
      </c>
      <c r="I107" s="30" t="str">
        <f t="shared" si="1"/>
        <v/>
      </c>
      <c r="J107">
        <v>105</v>
      </c>
    </row>
    <row r="108" spans="1:10" x14ac:dyDescent="0.25">
      <c r="A108" t="s">
        <v>385</v>
      </c>
      <c r="B108" t="s">
        <v>386</v>
      </c>
      <c r="E108">
        <v>500</v>
      </c>
      <c r="F108">
        <v>40</v>
      </c>
      <c r="G108">
        <v>500</v>
      </c>
      <c r="H108">
        <v>40</v>
      </c>
      <c r="I108" s="30" t="str">
        <f t="shared" si="1"/>
        <v/>
      </c>
      <c r="J108">
        <v>106</v>
      </c>
    </row>
    <row r="109" spans="1:10" x14ac:dyDescent="0.25">
      <c r="A109" t="s">
        <v>387</v>
      </c>
      <c r="B109" t="s">
        <v>388</v>
      </c>
      <c r="E109">
        <v>800</v>
      </c>
      <c r="F109">
        <v>60</v>
      </c>
      <c r="G109">
        <v>800</v>
      </c>
      <c r="H109">
        <v>60</v>
      </c>
      <c r="I109" s="30" t="str">
        <f t="shared" si="1"/>
        <v/>
      </c>
      <c r="J109">
        <v>107</v>
      </c>
    </row>
    <row r="110" spans="1:10" x14ac:dyDescent="0.25">
      <c r="A110" t="s">
        <v>389</v>
      </c>
      <c r="B110" t="s">
        <v>390</v>
      </c>
      <c r="E110">
        <v>500</v>
      </c>
      <c r="F110">
        <v>30</v>
      </c>
      <c r="G110">
        <v>250</v>
      </c>
      <c r="H110">
        <v>20</v>
      </c>
      <c r="I110" s="30" t="str">
        <f t="shared" si="1"/>
        <v>Changed</v>
      </c>
      <c r="J110">
        <v>108</v>
      </c>
    </row>
    <row r="111" spans="1:10" x14ac:dyDescent="0.25">
      <c r="A111" s="5" t="s">
        <v>391</v>
      </c>
      <c r="B111" t="s">
        <v>392</v>
      </c>
      <c r="E111">
        <v>1500</v>
      </c>
      <c r="F111">
        <v>70</v>
      </c>
      <c r="G111">
        <v>1500</v>
      </c>
      <c r="H111">
        <v>70</v>
      </c>
      <c r="I111" s="30" t="str">
        <f t="shared" si="1"/>
        <v/>
      </c>
      <c r="J111">
        <v>109</v>
      </c>
    </row>
    <row r="112" spans="1:10" x14ac:dyDescent="0.25">
      <c r="A112" t="s">
        <v>393</v>
      </c>
      <c r="B112" t="s">
        <v>394</v>
      </c>
      <c r="E112">
        <v>1000</v>
      </c>
      <c r="F112">
        <v>95</v>
      </c>
      <c r="G112">
        <v>1000</v>
      </c>
      <c r="H112">
        <v>95</v>
      </c>
      <c r="I112" s="30" t="str">
        <f t="shared" si="1"/>
        <v/>
      </c>
      <c r="J112">
        <v>110</v>
      </c>
    </row>
    <row r="113" spans="1:10" x14ac:dyDescent="0.25">
      <c r="A113" t="s">
        <v>395</v>
      </c>
      <c r="B113" t="s">
        <v>396</v>
      </c>
      <c r="E113">
        <v>3000</v>
      </c>
      <c r="F113">
        <v>90</v>
      </c>
      <c r="G113">
        <v>3500</v>
      </c>
      <c r="H113">
        <v>95</v>
      </c>
      <c r="I113" s="30" t="str">
        <f t="shared" si="1"/>
        <v>Changed</v>
      </c>
      <c r="J113">
        <v>111</v>
      </c>
    </row>
    <row r="114" spans="1:10" x14ac:dyDescent="0.25">
      <c r="A114" t="s">
        <v>397</v>
      </c>
      <c r="B114" t="s">
        <v>396</v>
      </c>
      <c r="E114">
        <v>1500</v>
      </c>
      <c r="F114">
        <v>60</v>
      </c>
      <c r="G114">
        <v>2000</v>
      </c>
      <c r="H114">
        <v>80</v>
      </c>
      <c r="I114" s="30" t="str">
        <f t="shared" si="1"/>
        <v>Changed</v>
      </c>
      <c r="J114">
        <v>112</v>
      </c>
    </row>
    <row r="115" spans="1:10" x14ac:dyDescent="0.25">
      <c r="A115" t="s">
        <v>398</v>
      </c>
      <c r="B115" t="s">
        <v>399</v>
      </c>
      <c r="E115">
        <v>1200</v>
      </c>
      <c r="F115">
        <v>120</v>
      </c>
      <c r="G115">
        <v>1400</v>
      </c>
      <c r="H115">
        <v>120</v>
      </c>
      <c r="I115" s="30" t="str">
        <f t="shared" si="1"/>
        <v>Changed</v>
      </c>
      <c r="J115">
        <v>113</v>
      </c>
    </row>
  </sheetData>
  <autoFilter ref="A1:P115">
    <sortState ref="A2:X115">
      <sortCondition ref="K1:K115"/>
    </sortState>
  </autoFilter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31.85546875" bestFit="1" customWidth="1"/>
    <col min="6" max="6" width="49.5703125" customWidth="1"/>
  </cols>
  <sheetData>
    <row r="1" spans="1:6" x14ac:dyDescent="0.25">
      <c r="A1" s="1" t="s">
        <v>10</v>
      </c>
      <c r="B1" s="8" t="s">
        <v>460</v>
      </c>
      <c r="C1" s="8" t="s">
        <v>400</v>
      </c>
      <c r="D1" s="7" t="s">
        <v>461</v>
      </c>
      <c r="E1" s="7" t="s">
        <v>400</v>
      </c>
      <c r="F1" s="1" t="s">
        <v>401</v>
      </c>
    </row>
    <row r="2" spans="1:6" x14ac:dyDescent="0.25">
      <c r="A2" s="4" t="s">
        <v>15</v>
      </c>
      <c r="B2">
        <f>75+60</f>
        <v>135</v>
      </c>
      <c r="F2" t="s">
        <v>402</v>
      </c>
    </row>
    <row r="3" spans="1:6" x14ac:dyDescent="0.25">
      <c r="A3" t="s">
        <v>16</v>
      </c>
    </row>
    <row r="4" spans="1:6" x14ac:dyDescent="0.25">
      <c r="A4" s="2" t="s">
        <v>17</v>
      </c>
      <c r="B4">
        <f>75+150</f>
        <v>225</v>
      </c>
      <c r="F4" t="s">
        <v>403</v>
      </c>
    </row>
    <row r="5" spans="1:6" x14ac:dyDescent="0.25">
      <c r="A5" s="5" t="s">
        <v>18</v>
      </c>
      <c r="B5">
        <v>45</v>
      </c>
      <c r="F5" t="s">
        <v>404</v>
      </c>
    </row>
    <row r="6" spans="1:6" x14ac:dyDescent="0.25">
      <c r="A6" t="s">
        <v>19</v>
      </c>
    </row>
    <row r="7" spans="1:6" x14ac:dyDescent="0.25">
      <c r="A7" s="6" t="s">
        <v>20</v>
      </c>
    </row>
    <row r="8" spans="1:6" x14ac:dyDescent="0.25">
      <c r="A8" s="6" t="s">
        <v>21</v>
      </c>
      <c r="B8">
        <v>75</v>
      </c>
      <c r="F8" t="s">
        <v>405</v>
      </c>
    </row>
    <row r="9" spans="1:6" x14ac:dyDescent="0.25">
      <c r="A9" s="2" t="s">
        <v>22</v>
      </c>
      <c r="B9">
        <f>75+150+35</f>
        <v>260</v>
      </c>
      <c r="F9" t="s">
        <v>406</v>
      </c>
    </row>
    <row r="10" spans="1:6" x14ac:dyDescent="0.25">
      <c r="A10" s="6" t="s">
        <v>23</v>
      </c>
      <c r="B10">
        <f>75+64</f>
        <v>139</v>
      </c>
      <c r="F10" t="s">
        <v>407</v>
      </c>
    </row>
    <row r="11" spans="1:6" x14ac:dyDescent="0.25">
      <c r="A11" t="s">
        <v>24</v>
      </c>
    </row>
    <row r="12" spans="1:6" x14ac:dyDescent="0.25">
      <c r="A12" t="s">
        <v>25</v>
      </c>
    </row>
    <row r="13" spans="1:6" x14ac:dyDescent="0.25">
      <c r="A13" t="s">
        <v>26</v>
      </c>
    </row>
    <row r="14" spans="1:6" x14ac:dyDescent="0.25">
      <c r="A14" t="s">
        <v>27</v>
      </c>
    </row>
    <row r="15" spans="1:6" x14ac:dyDescent="0.25">
      <c r="A15" t="s">
        <v>28</v>
      </c>
    </row>
    <row r="16" spans="1:6" x14ac:dyDescent="0.25">
      <c r="A16" t="s">
        <v>29</v>
      </c>
    </row>
    <row r="17" spans="1:6" x14ac:dyDescent="0.25">
      <c r="A17" t="s">
        <v>30</v>
      </c>
    </row>
    <row r="18" spans="1:6" x14ac:dyDescent="0.25">
      <c r="A18" s="5" t="s">
        <v>31</v>
      </c>
      <c r="B18">
        <v>45</v>
      </c>
      <c r="F18" t="s">
        <v>404</v>
      </c>
    </row>
    <row r="19" spans="1:6" x14ac:dyDescent="0.25">
      <c r="A19" s="2" t="s">
        <v>32</v>
      </c>
      <c r="B19">
        <f>75+150</f>
        <v>225</v>
      </c>
      <c r="F19" t="s">
        <v>403</v>
      </c>
    </row>
    <row r="20" spans="1:6" x14ac:dyDescent="0.25">
      <c r="A20" t="s">
        <v>33</v>
      </c>
    </row>
    <row r="21" spans="1:6" x14ac:dyDescent="0.25">
      <c r="A21" s="2" t="s">
        <v>34</v>
      </c>
      <c r="B21">
        <f>75+150</f>
        <v>225</v>
      </c>
      <c r="F21" t="s">
        <v>403</v>
      </c>
    </row>
    <row r="22" spans="1:6" x14ac:dyDescent="0.25">
      <c r="A22" t="s">
        <v>35</v>
      </c>
    </row>
    <row r="23" spans="1:6" x14ac:dyDescent="0.25">
      <c r="A23" s="4" t="s">
        <v>36</v>
      </c>
      <c r="B23">
        <f>75+150+23</f>
        <v>248</v>
      </c>
      <c r="F23" t="s">
        <v>408</v>
      </c>
    </row>
    <row r="24" spans="1:6" x14ac:dyDescent="0.25">
      <c r="A24" s="6" t="s">
        <v>37</v>
      </c>
      <c r="B24">
        <v>0</v>
      </c>
    </row>
    <row r="25" spans="1:6" x14ac:dyDescent="0.25">
      <c r="A25" t="s">
        <v>38</v>
      </c>
    </row>
    <row r="26" spans="1:6" x14ac:dyDescent="0.25">
      <c r="A26" t="s">
        <v>39</v>
      </c>
    </row>
    <row r="27" spans="1:6" x14ac:dyDescent="0.25">
      <c r="A27" s="4" t="s">
        <v>40</v>
      </c>
      <c r="B27">
        <f>75+60</f>
        <v>135</v>
      </c>
      <c r="F27" t="s">
        <v>402</v>
      </c>
    </row>
    <row r="28" spans="1:6" x14ac:dyDescent="0.25">
      <c r="A28" t="s">
        <v>41</v>
      </c>
    </row>
    <row r="29" spans="1:6" x14ac:dyDescent="0.25">
      <c r="A29" t="s">
        <v>42</v>
      </c>
    </row>
    <row r="30" spans="1:6" x14ac:dyDescent="0.25">
      <c r="A30" s="5" t="s">
        <v>43</v>
      </c>
      <c r="B30">
        <v>0</v>
      </c>
    </row>
    <row r="31" spans="1:6" x14ac:dyDescent="0.25">
      <c r="A31" s="6" t="s">
        <v>44</v>
      </c>
    </row>
    <row r="32" spans="1:6" x14ac:dyDescent="0.25">
      <c r="A32" t="s">
        <v>45</v>
      </c>
    </row>
    <row r="33" spans="1:6" x14ac:dyDescent="0.25">
      <c r="A33" t="s">
        <v>46</v>
      </c>
    </row>
    <row r="34" spans="1:6" x14ac:dyDescent="0.25">
      <c r="A34" t="s">
        <v>47</v>
      </c>
    </row>
    <row r="35" spans="1:6" x14ac:dyDescent="0.25">
      <c r="A35" s="2" t="s">
        <v>48</v>
      </c>
      <c r="B35">
        <f>75+65</f>
        <v>140</v>
      </c>
      <c r="F35" t="s">
        <v>409</v>
      </c>
    </row>
    <row r="36" spans="1:6" x14ac:dyDescent="0.25">
      <c r="A36" t="s">
        <v>49</v>
      </c>
    </row>
    <row r="37" spans="1:6" x14ac:dyDescent="0.25">
      <c r="A37" s="2" t="s">
        <v>50</v>
      </c>
      <c r="B37">
        <f>50+71+113</f>
        <v>234</v>
      </c>
      <c r="C37">
        <f>50+71+69</f>
        <v>190</v>
      </c>
      <c r="D37" s="28">
        <v>160</v>
      </c>
      <c r="F37" t="s">
        <v>410</v>
      </c>
    </row>
    <row r="38" spans="1:6" x14ac:dyDescent="0.25">
      <c r="A38" s="5" t="s">
        <v>51</v>
      </c>
      <c r="B38">
        <f>50+25+35</f>
        <v>110</v>
      </c>
      <c r="D38" s="28">
        <v>80</v>
      </c>
      <c r="F38" t="s">
        <v>411</v>
      </c>
    </row>
    <row r="39" spans="1:6" x14ac:dyDescent="0.25">
      <c r="A39" s="6" t="s">
        <v>52</v>
      </c>
      <c r="B39">
        <f>50+71+85+71</f>
        <v>277</v>
      </c>
      <c r="C39">
        <f>50+71+69+58</f>
        <v>248</v>
      </c>
      <c r="D39" s="28">
        <v>200</v>
      </c>
      <c r="F39" t="s">
        <v>412</v>
      </c>
    </row>
    <row r="40" spans="1:6" x14ac:dyDescent="0.25">
      <c r="A40" s="5" t="s">
        <v>53</v>
      </c>
      <c r="B40">
        <f>50+25+35+71</f>
        <v>181</v>
      </c>
      <c r="D40" s="28">
        <v>150</v>
      </c>
      <c r="F40" t="s">
        <v>413</v>
      </c>
    </row>
    <row r="41" spans="1:6" x14ac:dyDescent="0.25">
      <c r="A41" t="s">
        <v>54</v>
      </c>
    </row>
    <row r="42" spans="1:6" x14ac:dyDescent="0.25">
      <c r="A42" t="s">
        <v>55</v>
      </c>
    </row>
    <row r="43" spans="1:6" x14ac:dyDescent="0.25">
      <c r="A43" t="s">
        <v>56</v>
      </c>
    </row>
    <row r="44" spans="1:6" x14ac:dyDescent="0.25">
      <c r="A44" s="5" t="s">
        <v>57</v>
      </c>
      <c r="B44">
        <f>50+25+64</f>
        <v>139</v>
      </c>
      <c r="D44" s="28">
        <v>110</v>
      </c>
      <c r="F44" t="s">
        <v>414</v>
      </c>
    </row>
    <row r="45" spans="1:6" x14ac:dyDescent="0.25">
      <c r="A45" s="6" t="s">
        <v>58</v>
      </c>
      <c r="B45">
        <f>50+71+113+71+35+85</f>
        <v>425</v>
      </c>
      <c r="C45">
        <f>50+71+69+58+52+69</f>
        <v>369</v>
      </c>
      <c r="D45" s="28">
        <v>390</v>
      </c>
      <c r="F45" t="s">
        <v>415</v>
      </c>
    </row>
    <row r="46" spans="1:6" x14ac:dyDescent="0.25">
      <c r="A46" t="s">
        <v>59</v>
      </c>
    </row>
    <row r="47" spans="1:6" x14ac:dyDescent="0.25">
      <c r="A47" t="s">
        <v>60</v>
      </c>
    </row>
    <row r="48" spans="1:6" x14ac:dyDescent="0.25">
      <c r="A48" t="s">
        <v>61</v>
      </c>
    </row>
    <row r="49" spans="1:6" x14ac:dyDescent="0.25">
      <c r="A49" t="s">
        <v>62</v>
      </c>
    </row>
    <row r="50" spans="1:6" x14ac:dyDescent="0.25">
      <c r="A50" t="s">
        <v>63</v>
      </c>
    </row>
    <row r="51" spans="1:6" x14ac:dyDescent="0.25">
      <c r="A51" t="s">
        <v>64</v>
      </c>
    </row>
    <row r="52" spans="1:6" x14ac:dyDescent="0.25">
      <c r="A52" t="s">
        <v>65</v>
      </c>
    </row>
    <row r="53" spans="1:6" x14ac:dyDescent="0.25">
      <c r="A53" t="s">
        <v>66</v>
      </c>
    </row>
    <row r="54" spans="1:6" x14ac:dyDescent="0.25">
      <c r="A54" t="s">
        <v>67</v>
      </c>
    </row>
    <row r="55" spans="1:6" x14ac:dyDescent="0.25">
      <c r="A55" t="s">
        <v>68</v>
      </c>
    </row>
    <row r="56" spans="1:6" x14ac:dyDescent="0.25">
      <c r="A56" t="s">
        <v>69</v>
      </c>
    </row>
    <row r="57" spans="1:6" x14ac:dyDescent="0.25">
      <c r="A57" t="s">
        <v>70</v>
      </c>
    </row>
    <row r="58" spans="1:6" x14ac:dyDescent="0.25">
      <c r="A58" t="s">
        <v>71</v>
      </c>
    </row>
    <row r="59" spans="1:6" x14ac:dyDescent="0.25">
      <c r="A59" t="s">
        <v>72</v>
      </c>
    </row>
    <row r="60" spans="1:6" x14ac:dyDescent="0.25">
      <c r="A60" s="2" t="s">
        <v>73</v>
      </c>
      <c r="B60">
        <f>50+71+113+28</f>
        <v>262</v>
      </c>
      <c r="C60">
        <f>50+71+69+23</f>
        <v>213</v>
      </c>
      <c r="D60" s="28">
        <v>220</v>
      </c>
      <c r="F60" t="s">
        <v>416</v>
      </c>
    </row>
    <row r="61" spans="1:6" x14ac:dyDescent="0.25">
      <c r="A61" t="s">
        <v>74</v>
      </c>
      <c r="B61">
        <f>50+71+71</f>
        <v>192</v>
      </c>
    </row>
    <row r="62" spans="1:6" x14ac:dyDescent="0.25">
      <c r="A62" t="s">
        <v>75</v>
      </c>
    </row>
    <row r="63" spans="1:6" x14ac:dyDescent="0.25">
      <c r="A63" s="4" t="s">
        <v>76</v>
      </c>
      <c r="B63">
        <f>50+71+64+21</f>
        <v>206</v>
      </c>
      <c r="C63">
        <f>50+71+52+12</f>
        <v>185</v>
      </c>
      <c r="D63" s="28">
        <v>160</v>
      </c>
      <c r="F63" t="s">
        <v>417</v>
      </c>
    </row>
    <row r="64" spans="1:6" x14ac:dyDescent="0.25">
      <c r="A64" s="6" t="s">
        <v>77</v>
      </c>
      <c r="B64">
        <f>50+71+113+71+35+85+255</f>
        <v>680</v>
      </c>
      <c r="C64">
        <f>50+71+69+58+52+69+208</f>
        <v>577</v>
      </c>
      <c r="D64" s="28">
        <v>645</v>
      </c>
      <c r="F64" t="s">
        <v>418</v>
      </c>
    </row>
    <row r="65" spans="1:6" x14ac:dyDescent="0.25">
      <c r="A65" s="5" t="s">
        <v>78</v>
      </c>
      <c r="B65">
        <f>50+25+35</f>
        <v>110</v>
      </c>
      <c r="D65" s="28">
        <v>80</v>
      </c>
      <c r="F65" t="s">
        <v>411</v>
      </c>
    </row>
    <row r="66" spans="1:6" x14ac:dyDescent="0.25">
      <c r="A66" s="2" t="s">
        <v>79</v>
      </c>
      <c r="B66">
        <f>50+71+113+35</f>
        <v>269</v>
      </c>
      <c r="C66">
        <f>50+71+69+52</f>
        <v>242</v>
      </c>
      <c r="D66" s="28">
        <v>250</v>
      </c>
      <c r="F66" t="s">
        <v>419</v>
      </c>
    </row>
    <row r="67" spans="1:6" x14ac:dyDescent="0.25">
      <c r="A67" s="4" t="s">
        <v>80</v>
      </c>
      <c r="B67">
        <f>50+71</f>
        <v>121</v>
      </c>
      <c r="C67">
        <f>50+71</f>
        <v>121</v>
      </c>
      <c r="D67" s="28">
        <v>100</v>
      </c>
      <c r="F67" t="s">
        <v>420</v>
      </c>
    </row>
    <row r="68" spans="1:6" x14ac:dyDescent="0.25">
      <c r="A68" s="4" t="s">
        <v>81</v>
      </c>
      <c r="B68">
        <f>50+71+64+49</f>
        <v>234</v>
      </c>
      <c r="C68">
        <f>50+71+52+40</f>
        <v>213</v>
      </c>
      <c r="D68" s="28">
        <v>210</v>
      </c>
      <c r="F68" t="s">
        <v>421</v>
      </c>
    </row>
    <row r="69" spans="1:6" x14ac:dyDescent="0.25">
      <c r="A69" s="6" t="s">
        <v>82</v>
      </c>
      <c r="B69">
        <f>50+71+113+71+42</f>
        <v>347</v>
      </c>
      <c r="C69">
        <f>50+71+69+58+35</f>
        <v>283</v>
      </c>
      <c r="D69" s="28">
        <v>284</v>
      </c>
      <c r="F69" t="s">
        <v>422</v>
      </c>
    </row>
    <row r="70" spans="1:6" x14ac:dyDescent="0.25">
      <c r="A70" s="6" t="s">
        <v>83</v>
      </c>
      <c r="B70">
        <v>0</v>
      </c>
    </row>
    <row r="71" spans="1:6" x14ac:dyDescent="0.25">
      <c r="A71" s="4" t="s">
        <v>84</v>
      </c>
      <c r="B71">
        <f>50+71+64+28</f>
        <v>213</v>
      </c>
      <c r="C71">
        <f>50+71+52+14</f>
        <v>187</v>
      </c>
      <c r="D71" s="28">
        <v>170</v>
      </c>
      <c r="F71" t="s">
        <v>423</v>
      </c>
    </row>
    <row r="72" spans="1:6" x14ac:dyDescent="0.25">
      <c r="A72" t="s">
        <v>85</v>
      </c>
    </row>
    <row r="73" spans="1:6" x14ac:dyDescent="0.25">
      <c r="A73" t="s">
        <v>86</v>
      </c>
    </row>
    <row r="74" spans="1:6" x14ac:dyDescent="0.25">
      <c r="A74" s="4" t="s">
        <v>87</v>
      </c>
      <c r="B74">
        <v>0</v>
      </c>
      <c r="C74">
        <v>0</v>
      </c>
      <c r="D74" s="28">
        <v>0</v>
      </c>
    </row>
    <row r="75" spans="1:6" x14ac:dyDescent="0.25">
      <c r="A75" t="s">
        <v>88</v>
      </c>
    </row>
    <row r="76" spans="1:6" x14ac:dyDescent="0.25">
      <c r="A76" t="s">
        <v>89</v>
      </c>
    </row>
    <row r="77" spans="1:6" x14ac:dyDescent="0.25">
      <c r="A77" t="s">
        <v>90</v>
      </c>
    </row>
    <row r="78" spans="1:6" x14ac:dyDescent="0.25">
      <c r="A78" t="s">
        <v>91</v>
      </c>
    </row>
    <row r="79" spans="1:6" x14ac:dyDescent="0.25">
      <c r="A79" t="s">
        <v>92</v>
      </c>
    </row>
    <row r="80" spans="1:6" x14ac:dyDescent="0.25">
      <c r="A80" t="s">
        <v>93</v>
      </c>
    </row>
    <row r="81" spans="1:6" x14ac:dyDescent="0.25">
      <c r="A81" t="s">
        <v>94</v>
      </c>
    </row>
    <row r="82" spans="1:6" x14ac:dyDescent="0.25">
      <c r="A82" t="s">
        <v>95</v>
      </c>
    </row>
    <row r="83" spans="1:6" x14ac:dyDescent="0.25">
      <c r="A83" s="4" t="s">
        <v>96</v>
      </c>
      <c r="B83">
        <f>50+71+64</f>
        <v>185</v>
      </c>
      <c r="C83">
        <f>50+71+52</f>
        <v>173</v>
      </c>
      <c r="D83" s="28">
        <v>140</v>
      </c>
      <c r="F83" t="s">
        <v>410</v>
      </c>
    </row>
    <row r="84" spans="1:6" x14ac:dyDescent="0.25">
      <c r="A84" s="5" t="s">
        <v>97</v>
      </c>
      <c r="B84">
        <v>0</v>
      </c>
      <c r="D84" s="28">
        <v>0</v>
      </c>
    </row>
    <row r="85" spans="1:6" x14ac:dyDescent="0.25">
      <c r="A85" t="s">
        <v>98</v>
      </c>
    </row>
    <row r="86" spans="1:6" x14ac:dyDescent="0.25">
      <c r="A86" s="2" t="s">
        <v>99</v>
      </c>
      <c r="B86">
        <f>50+71</f>
        <v>121</v>
      </c>
      <c r="C86">
        <f>50+71</f>
        <v>121</v>
      </c>
      <c r="D86" s="28">
        <v>100</v>
      </c>
      <c r="F86" t="s">
        <v>420</v>
      </c>
    </row>
    <row r="87" spans="1:6" x14ac:dyDescent="0.25">
      <c r="A87" t="s">
        <v>100</v>
      </c>
    </row>
    <row r="88" spans="1:6" x14ac:dyDescent="0.25">
      <c r="A88" t="s">
        <v>101</v>
      </c>
      <c r="B88" t="s">
        <v>102</v>
      </c>
    </row>
    <row r="89" spans="1:6" x14ac:dyDescent="0.25">
      <c r="A89" t="s">
        <v>103</v>
      </c>
      <c r="B89" t="s">
        <v>102</v>
      </c>
    </row>
    <row r="90" spans="1:6" x14ac:dyDescent="0.25">
      <c r="A90" t="s">
        <v>104</v>
      </c>
      <c r="B90" t="s">
        <v>102</v>
      </c>
    </row>
    <row r="91" spans="1:6" x14ac:dyDescent="0.25">
      <c r="A91" t="s">
        <v>105</v>
      </c>
      <c r="B91" t="s">
        <v>102</v>
      </c>
    </row>
    <row r="92" spans="1:6" x14ac:dyDescent="0.25">
      <c r="A92" t="s">
        <v>106</v>
      </c>
      <c r="B92" t="s">
        <v>102</v>
      </c>
    </row>
    <row r="93" spans="1:6" x14ac:dyDescent="0.25">
      <c r="A93" s="5" t="s">
        <v>107</v>
      </c>
      <c r="B93">
        <f>50+25+35+71</f>
        <v>181</v>
      </c>
      <c r="D93" s="28">
        <v>150</v>
      </c>
      <c r="F93" t="s">
        <v>424</v>
      </c>
    </row>
    <row r="94" spans="1:6" x14ac:dyDescent="0.25">
      <c r="A94" t="s">
        <v>108</v>
      </c>
      <c r="B94" t="s">
        <v>102</v>
      </c>
    </row>
    <row r="95" spans="1:6" x14ac:dyDescent="0.25">
      <c r="A95" s="2" t="s">
        <v>109</v>
      </c>
      <c r="B95">
        <f>50+71+113+28</f>
        <v>262</v>
      </c>
      <c r="C95">
        <f>50+71+69+23</f>
        <v>213</v>
      </c>
      <c r="D95" s="28">
        <v>220</v>
      </c>
      <c r="F95" t="s">
        <v>425</v>
      </c>
    </row>
    <row r="96" spans="1:6" x14ac:dyDescent="0.25">
      <c r="A96" t="s">
        <v>110</v>
      </c>
      <c r="B96" t="s">
        <v>102</v>
      </c>
    </row>
    <row r="97" spans="1:2" x14ac:dyDescent="0.25">
      <c r="A97" t="s">
        <v>111</v>
      </c>
      <c r="B97" t="s">
        <v>102</v>
      </c>
    </row>
    <row r="98" spans="1:2" x14ac:dyDescent="0.25">
      <c r="A98" t="s">
        <v>112</v>
      </c>
      <c r="B98" t="s">
        <v>102</v>
      </c>
    </row>
    <row r="99" spans="1:2" x14ac:dyDescent="0.25">
      <c r="A99" t="s">
        <v>113</v>
      </c>
      <c r="B99" t="s">
        <v>102</v>
      </c>
    </row>
    <row r="100" spans="1:2" x14ac:dyDescent="0.25">
      <c r="A100" t="s">
        <v>114</v>
      </c>
      <c r="B100" t="s">
        <v>102</v>
      </c>
    </row>
    <row r="101" spans="1:2" x14ac:dyDescent="0.25">
      <c r="A101" t="s">
        <v>115</v>
      </c>
      <c r="B101" t="s">
        <v>102</v>
      </c>
    </row>
    <row r="102" spans="1:2" x14ac:dyDescent="0.25">
      <c r="A102" t="s">
        <v>116</v>
      </c>
      <c r="B102" t="s">
        <v>102</v>
      </c>
    </row>
    <row r="103" spans="1:2" x14ac:dyDescent="0.25">
      <c r="A103" t="s">
        <v>117</v>
      </c>
      <c r="B103" t="s">
        <v>102</v>
      </c>
    </row>
    <row r="104" spans="1:2" x14ac:dyDescent="0.25">
      <c r="A104" t="s">
        <v>118</v>
      </c>
      <c r="B104" t="s">
        <v>102</v>
      </c>
    </row>
    <row r="105" spans="1:2" x14ac:dyDescent="0.25">
      <c r="A105" t="s">
        <v>119</v>
      </c>
      <c r="B105" t="s">
        <v>102</v>
      </c>
    </row>
    <row r="106" spans="1:2" x14ac:dyDescent="0.25">
      <c r="A106" t="s">
        <v>120</v>
      </c>
      <c r="B106" t="s">
        <v>102</v>
      </c>
    </row>
    <row r="107" spans="1:2" x14ac:dyDescent="0.25">
      <c r="A107" t="s">
        <v>121</v>
      </c>
      <c r="B107" t="s">
        <v>102</v>
      </c>
    </row>
    <row r="108" spans="1:2" x14ac:dyDescent="0.25">
      <c r="A108" t="s">
        <v>122</v>
      </c>
      <c r="B108" t="s">
        <v>102</v>
      </c>
    </row>
    <row r="109" spans="1:2" x14ac:dyDescent="0.25">
      <c r="A109" t="s">
        <v>123</v>
      </c>
      <c r="B109" t="s">
        <v>102</v>
      </c>
    </row>
    <row r="110" spans="1:2" x14ac:dyDescent="0.25">
      <c r="A110" t="s">
        <v>124</v>
      </c>
      <c r="B110" t="s">
        <v>102</v>
      </c>
    </row>
    <row r="111" spans="1:2" x14ac:dyDescent="0.25">
      <c r="A111" t="s">
        <v>125</v>
      </c>
      <c r="B111" t="s">
        <v>102</v>
      </c>
    </row>
    <row r="112" spans="1:2" x14ac:dyDescent="0.25">
      <c r="A112" t="s">
        <v>126</v>
      </c>
      <c r="B112" t="s">
        <v>102</v>
      </c>
    </row>
    <row r="113" spans="1:2" x14ac:dyDescent="0.25">
      <c r="A113" t="s">
        <v>127</v>
      </c>
      <c r="B113" t="s">
        <v>102</v>
      </c>
    </row>
    <row r="114" spans="1:2" x14ac:dyDescent="0.25">
      <c r="A114" t="s">
        <v>128</v>
      </c>
      <c r="B114" t="s">
        <v>102</v>
      </c>
    </row>
    <row r="115" spans="1:2" x14ac:dyDescent="0.25">
      <c r="A115" t="s">
        <v>129</v>
      </c>
      <c r="B115" t="s">
        <v>102</v>
      </c>
    </row>
    <row r="116" spans="1:2" x14ac:dyDescent="0.25">
      <c r="A116" t="s">
        <v>130</v>
      </c>
      <c r="B116" t="s">
        <v>102</v>
      </c>
    </row>
    <row r="117" spans="1:2" x14ac:dyDescent="0.25">
      <c r="A117" t="s">
        <v>131</v>
      </c>
      <c r="B117" t="s">
        <v>102</v>
      </c>
    </row>
    <row r="118" spans="1:2" x14ac:dyDescent="0.25">
      <c r="A118" t="s">
        <v>132</v>
      </c>
      <c r="B118" t="s">
        <v>102</v>
      </c>
    </row>
    <row r="119" spans="1:2" x14ac:dyDescent="0.25">
      <c r="A119" t="s">
        <v>133</v>
      </c>
      <c r="B119" t="s">
        <v>102</v>
      </c>
    </row>
    <row r="120" spans="1:2" x14ac:dyDescent="0.25">
      <c r="A120" t="s">
        <v>134</v>
      </c>
      <c r="B120" t="s">
        <v>102</v>
      </c>
    </row>
    <row r="121" spans="1:2" x14ac:dyDescent="0.25">
      <c r="A121" t="s">
        <v>135</v>
      </c>
      <c r="B121" t="s">
        <v>102</v>
      </c>
    </row>
    <row r="122" spans="1:2" x14ac:dyDescent="0.25">
      <c r="A122" t="s">
        <v>136</v>
      </c>
      <c r="B122" t="s">
        <v>102</v>
      </c>
    </row>
    <row r="123" spans="1:2" x14ac:dyDescent="0.25">
      <c r="A123" t="s">
        <v>137</v>
      </c>
      <c r="B123" t="s">
        <v>102</v>
      </c>
    </row>
    <row r="124" spans="1:2" x14ac:dyDescent="0.25">
      <c r="A124" t="s">
        <v>138</v>
      </c>
      <c r="B124" t="s">
        <v>102</v>
      </c>
    </row>
    <row r="125" spans="1:2" x14ac:dyDescent="0.25">
      <c r="A125" t="s">
        <v>139</v>
      </c>
      <c r="B125" t="s">
        <v>102</v>
      </c>
    </row>
    <row r="126" spans="1:2" x14ac:dyDescent="0.25">
      <c r="A126" t="s">
        <v>140</v>
      </c>
      <c r="B126" t="s">
        <v>102</v>
      </c>
    </row>
    <row r="127" spans="1:2" x14ac:dyDescent="0.25">
      <c r="A127" t="s">
        <v>141</v>
      </c>
      <c r="B127" t="s">
        <v>102</v>
      </c>
    </row>
    <row r="128" spans="1:2" x14ac:dyDescent="0.25">
      <c r="A128" t="s">
        <v>142</v>
      </c>
      <c r="B128" t="s">
        <v>102</v>
      </c>
    </row>
    <row r="129" spans="1:6" x14ac:dyDescent="0.25">
      <c r="A129" t="s">
        <v>143</v>
      </c>
      <c r="B129" t="s">
        <v>102</v>
      </c>
    </row>
    <row r="130" spans="1:6" x14ac:dyDescent="0.25">
      <c r="A130" t="s">
        <v>144</v>
      </c>
      <c r="B130" t="s">
        <v>102</v>
      </c>
    </row>
    <row r="131" spans="1:6" x14ac:dyDescent="0.25">
      <c r="A131" t="s">
        <v>145</v>
      </c>
      <c r="B131" t="s">
        <v>102</v>
      </c>
    </row>
    <row r="132" spans="1:6" x14ac:dyDescent="0.25">
      <c r="A132" t="s">
        <v>146</v>
      </c>
      <c r="B132" t="s">
        <v>102</v>
      </c>
    </row>
    <row r="133" spans="1:6" x14ac:dyDescent="0.25">
      <c r="A133" t="s">
        <v>147</v>
      </c>
      <c r="B133" t="s">
        <v>102</v>
      </c>
    </row>
    <row r="134" spans="1:6" x14ac:dyDescent="0.25">
      <c r="A134" s="2" t="s">
        <v>148</v>
      </c>
      <c r="B134">
        <f>30+85+65+28</f>
        <v>208</v>
      </c>
      <c r="F134" t="s">
        <v>426</v>
      </c>
    </row>
    <row r="135" spans="1:6" x14ac:dyDescent="0.25">
      <c r="A135" s="6" t="s">
        <v>149</v>
      </c>
    </row>
    <row r="136" spans="1:6" x14ac:dyDescent="0.25">
      <c r="A136" s="5" t="s">
        <v>150</v>
      </c>
      <c r="B136">
        <f>45+18</f>
        <v>63</v>
      </c>
      <c r="F136" t="s">
        <v>427</v>
      </c>
    </row>
    <row r="137" spans="1:6" x14ac:dyDescent="0.25">
      <c r="A137" s="6" t="s">
        <v>151</v>
      </c>
      <c r="B137">
        <v>70</v>
      </c>
      <c r="F137" t="s">
        <v>405</v>
      </c>
    </row>
    <row r="138" spans="1:6" x14ac:dyDescent="0.25">
      <c r="A138" s="4" t="s">
        <v>152</v>
      </c>
      <c r="B138">
        <f>30+28+60+42</f>
        <v>160</v>
      </c>
      <c r="F138" t="s">
        <v>428</v>
      </c>
    </row>
    <row r="139" spans="1:6" x14ac:dyDescent="0.25">
      <c r="A139" t="s">
        <v>153</v>
      </c>
    </row>
    <row r="140" spans="1:6" x14ac:dyDescent="0.25">
      <c r="A140" s="6" t="s">
        <v>154</v>
      </c>
      <c r="B140">
        <f>70+99</f>
        <v>169</v>
      </c>
      <c r="F140" t="s">
        <v>407</v>
      </c>
    </row>
    <row r="141" spans="1:6" x14ac:dyDescent="0.25">
      <c r="A141" s="2" t="s">
        <v>155</v>
      </c>
      <c r="B141">
        <f>30+85+65</f>
        <v>180</v>
      </c>
      <c r="F141" t="s">
        <v>429</v>
      </c>
    </row>
    <row r="142" spans="1:6" x14ac:dyDescent="0.25">
      <c r="A142" t="s">
        <v>156</v>
      </c>
    </row>
    <row r="143" spans="1:6" x14ac:dyDescent="0.25">
      <c r="A143" s="2" t="s">
        <v>157</v>
      </c>
      <c r="B143">
        <f>30+85+65+42</f>
        <v>222</v>
      </c>
      <c r="F143" t="s">
        <v>430</v>
      </c>
    </row>
    <row r="144" spans="1:6" x14ac:dyDescent="0.25">
      <c r="A144" s="5" t="s">
        <v>158</v>
      </c>
      <c r="B144">
        <v>45</v>
      </c>
      <c r="F144" t="s">
        <v>404</v>
      </c>
    </row>
    <row r="145" spans="1:6" x14ac:dyDescent="0.25">
      <c r="A145" s="5" t="s">
        <v>159</v>
      </c>
      <c r="B145">
        <f>45+18</f>
        <v>63</v>
      </c>
      <c r="F145" t="s">
        <v>431</v>
      </c>
    </row>
    <row r="146" spans="1:6" x14ac:dyDescent="0.25">
      <c r="A146" s="4" t="s">
        <v>160</v>
      </c>
      <c r="B146">
        <f>30+28+60+42</f>
        <v>160</v>
      </c>
      <c r="F146" t="s">
        <v>432</v>
      </c>
    </row>
    <row r="147" spans="1:6" x14ac:dyDescent="0.25">
      <c r="A147" s="4" t="s">
        <v>161</v>
      </c>
      <c r="B147">
        <f>30+28+60+70</f>
        <v>188</v>
      </c>
      <c r="F147" t="s">
        <v>433</v>
      </c>
    </row>
    <row r="148" spans="1:6" x14ac:dyDescent="0.25">
      <c r="A148" s="4" t="s">
        <v>162</v>
      </c>
      <c r="B148">
        <f>30+28+60</f>
        <v>118</v>
      </c>
      <c r="F148" t="s">
        <v>434</v>
      </c>
    </row>
    <row r="149" spans="1:6" x14ac:dyDescent="0.25">
      <c r="A149" s="6" t="s">
        <v>163</v>
      </c>
      <c r="B149">
        <v>0</v>
      </c>
    </row>
    <row r="150" spans="1:6" x14ac:dyDescent="0.25">
      <c r="A150" t="s">
        <v>164</v>
      </c>
    </row>
    <row r="151" spans="1:6" x14ac:dyDescent="0.25">
      <c r="A151" t="s">
        <v>165</v>
      </c>
    </row>
    <row r="152" spans="1:6" x14ac:dyDescent="0.25">
      <c r="A152" t="s">
        <v>166</v>
      </c>
    </row>
    <row r="153" spans="1:6" x14ac:dyDescent="0.25">
      <c r="A153" t="s">
        <v>167</v>
      </c>
    </row>
    <row r="154" spans="1:6" x14ac:dyDescent="0.25">
      <c r="A154" t="s">
        <v>168</v>
      </c>
    </row>
    <row r="155" spans="1:6" x14ac:dyDescent="0.25">
      <c r="A155" t="s">
        <v>169</v>
      </c>
    </row>
    <row r="156" spans="1:6" x14ac:dyDescent="0.25">
      <c r="A156" t="s">
        <v>170</v>
      </c>
    </row>
    <row r="157" spans="1:6" x14ac:dyDescent="0.25">
      <c r="A157" t="s">
        <v>171</v>
      </c>
    </row>
    <row r="158" spans="1:6" x14ac:dyDescent="0.25">
      <c r="A158" t="s">
        <v>172</v>
      </c>
    </row>
    <row r="159" spans="1:6" x14ac:dyDescent="0.25">
      <c r="A159" s="5" t="s">
        <v>173</v>
      </c>
      <c r="B159">
        <v>0</v>
      </c>
    </row>
    <row r="160" spans="1:6" x14ac:dyDescent="0.25">
      <c r="A160" s="6" t="s">
        <v>174</v>
      </c>
    </row>
    <row r="161" spans="1:1" x14ac:dyDescent="0.25">
      <c r="A161" t="s">
        <v>175</v>
      </c>
    </row>
    <row r="162" spans="1:1" x14ac:dyDescent="0.25">
      <c r="A162" t="s">
        <v>176</v>
      </c>
    </row>
  </sheetData>
  <autoFilter ref="A1:F162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Costs</vt:lpstr>
      <vt:lpstr>Build Times</vt:lpstr>
      <vt:lpstr>Speeds</vt:lpstr>
      <vt:lpstr>Hull</vt:lpstr>
      <vt:lpstr>Class Compare</vt:lpstr>
      <vt:lpstr>Build Ques</vt:lpstr>
      <vt:lpstr>Research</vt:lpstr>
      <vt:lpstr>Tech Tree</vt:lpstr>
      <vt:lpstr>HW2 Research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2018-06-23T02:35:27Z</dcterms:created>
  <dcterms:modified xsi:type="dcterms:W3CDTF">2019-10-12T21:07:06Z</dcterms:modified>
  <cp:category/>
  <cp:contentStatus/>
</cp:coreProperties>
</file>