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3" i="2" l="1"/>
  <c r="N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3" i="2"/>
  <c r="K3" i="2"/>
  <c r="M2" i="2"/>
  <c r="L2" i="2"/>
  <c r="K2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2" i="2"/>
  <c r="I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I2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3" i="1"/>
  <c r="AH2" i="1"/>
  <c r="AG2" i="1"/>
  <c r="AF22" i="1"/>
  <c r="AE2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3" i="1"/>
  <c r="AD22" i="1"/>
  <c r="AC2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3" i="1"/>
  <c r="AA2" i="1"/>
  <c r="Z2" i="1"/>
  <c r="Y22" i="1"/>
  <c r="X22" i="1"/>
  <c r="W22" i="1"/>
  <c r="V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W3" i="1"/>
  <c r="V3" i="1"/>
  <c r="U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L3" i="1"/>
  <c r="L22" i="1"/>
  <c r="R3" i="1"/>
  <c r="Q22" i="1"/>
  <c r="P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3" i="1"/>
  <c r="P3" i="1"/>
  <c r="O3" i="1"/>
  <c r="N22" i="1"/>
  <c r="M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N3" i="1"/>
  <c r="M3" i="1"/>
  <c r="AB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2" i="1" l="1"/>
  <c r="J2" i="1"/>
  <c r="L4" i="1" s="1"/>
  <c r="L7" i="1" l="1"/>
  <c r="L9" i="1"/>
  <c r="L8" i="1"/>
  <c r="L6" i="1"/>
  <c r="L13" i="1"/>
  <c r="L12" i="1"/>
  <c r="L11" i="1"/>
  <c r="L10" i="1"/>
  <c r="L21" i="1"/>
  <c r="L20" i="1"/>
  <c r="L19" i="1"/>
  <c r="L18" i="1"/>
  <c r="L5" i="1"/>
  <c r="L17" i="1"/>
  <c r="L16" i="1"/>
  <c r="L15" i="1"/>
  <c r="L14" i="1"/>
</calcChain>
</file>

<file path=xl/sharedStrings.xml><?xml version="1.0" encoding="utf-8"?>
<sst xmlns="http://schemas.openxmlformats.org/spreadsheetml/2006/main" count="367" uniqueCount="123">
  <si>
    <t>LC</t>
    <phoneticPr fontId="5" type="noConversion"/>
  </si>
  <si>
    <t>Range</t>
  </si>
  <si>
    <t>Vlookup</t>
    <phoneticPr fontId="5" type="noConversion"/>
  </si>
  <si>
    <t>Target</t>
    <phoneticPr fontId="5" type="noConversion"/>
  </si>
  <si>
    <r>
      <rPr>
        <b/>
        <sz val="10"/>
        <color theme="1"/>
        <rFont val="微软雅黑"/>
        <family val="2"/>
        <charset val="134"/>
      </rPr>
      <t>箱量</t>
    </r>
    <r>
      <rPr>
        <b/>
        <sz val="10"/>
        <color theme="1"/>
        <rFont val="Calibri"/>
        <family val="2"/>
      </rPr>
      <t>%</t>
    </r>
  </si>
  <si>
    <r>
      <rPr>
        <b/>
        <sz val="10"/>
        <color theme="1"/>
        <rFont val="微软雅黑"/>
        <family val="2"/>
        <charset val="134"/>
      </rPr>
      <t>车型</t>
    </r>
  </si>
  <si>
    <r>
      <rPr>
        <b/>
        <sz val="10"/>
        <color theme="1"/>
        <rFont val="微软雅黑"/>
        <family val="2"/>
        <charset val="134"/>
      </rPr>
      <t>箱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软雅黑"/>
        <family val="2"/>
        <charset val="134"/>
      </rPr>
      <t>车（平均）</t>
    </r>
    <phoneticPr fontId="5" type="noConversion"/>
  </si>
  <si>
    <t>KMN LC</t>
  </si>
  <si>
    <t>0-100</t>
  </si>
  <si>
    <t>BJG LC</t>
  </si>
  <si>
    <t>100-300</t>
  </si>
  <si>
    <t>SHA LC</t>
  </si>
  <si>
    <t>300-500</t>
  </si>
  <si>
    <t>GZH LC</t>
  </si>
  <si>
    <t>500-1000</t>
  </si>
  <si>
    <t>HZH LC</t>
  </si>
  <si>
    <t>&gt;1000</t>
  </si>
  <si>
    <t>SHY LC</t>
  </si>
  <si>
    <t>NJG LC</t>
  </si>
  <si>
    <t>QDG LC</t>
  </si>
  <si>
    <t>WHN LC</t>
  </si>
  <si>
    <t>CDU LC</t>
  </si>
  <si>
    <t>XAN LC</t>
  </si>
  <si>
    <t>XMN LC</t>
  </si>
  <si>
    <t>SZH LC</t>
  </si>
  <si>
    <t>HRB LC</t>
  </si>
  <si>
    <t>ZHZ LC</t>
  </si>
  <si>
    <t>CHQ LC</t>
  </si>
  <si>
    <t>XJG LC</t>
  </si>
  <si>
    <t>TJN LC</t>
    <phoneticPr fontId="5" type="noConversion"/>
  </si>
  <si>
    <t>SZN LC</t>
    <phoneticPr fontId="5" type="noConversion"/>
  </si>
  <si>
    <t>CSA LC</t>
    <phoneticPr fontId="5" type="noConversion"/>
  </si>
  <si>
    <t>LZH LC</t>
    <phoneticPr fontId="5" type="noConversion"/>
  </si>
  <si>
    <t>Current</t>
    <phoneticPr fontId="5" type="noConversion"/>
  </si>
  <si>
    <t>TJN LC</t>
  </si>
  <si>
    <t>LC</t>
    <phoneticPr fontId="7" type="noConversion"/>
  </si>
  <si>
    <t>经度</t>
    <phoneticPr fontId="7" type="noConversion"/>
  </si>
  <si>
    <t>出货量</t>
    <phoneticPr fontId="7" type="noConversion"/>
  </si>
  <si>
    <t>纬度</t>
    <phoneticPr fontId="7" type="noConversion"/>
  </si>
  <si>
    <t>送货量</t>
    <phoneticPr fontId="7" type="noConversion"/>
  </si>
  <si>
    <t>新疆</t>
    <phoneticPr fontId="7" type="noConversion"/>
  </si>
  <si>
    <t>含新疆</t>
    <phoneticPr fontId="7" type="noConversion"/>
  </si>
  <si>
    <t>规划经度1</t>
    <phoneticPr fontId="7" type="noConversion"/>
  </si>
  <si>
    <t>规划纬度2</t>
    <phoneticPr fontId="7" type="noConversion"/>
  </si>
  <si>
    <t>实际距离</t>
    <phoneticPr fontId="7" type="noConversion"/>
  </si>
  <si>
    <t>北京</t>
    <phoneticPr fontId="7" type="noConversion"/>
  </si>
  <si>
    <t>天津</t>
    <phoneticPr fontId="7" type="noConversion"/>
  </si>
  <si>
    <t>广州</t>
    <phoneticPr fontId="7" type="noConversion"/>
  </si>
  <si>
    <t>深圳</t>
    <phoneticPr fontId="7" type="noConversion"/>
  </si>
  <si>
    <t>上海</t>
    <phoneticPr fontId="7" type="noConversion"/>
  </si>
  <si>
    <t>苏州</t>
    <phoneticPr fontId="7" type="noConversion"/>
  </si>
  <si>
    <t>杭州</t>
    <phoneticPr fontId="7" type="noConversion"/>
  </si>
  <si>
    <t>南京</t>
    <phoneticPr fontId="7" type="noConversion"/>
  </si>
  <si>
    <t>武汉</t>
    <phoneticPr fontId="7" type="noConversion"/>
  </si>
  <si>
    <t>厦门</t>
    <phoneticPr fontId="7" type="noConversion"/>
  </si>
  <si>
    <t>沈阳</t>
    <phoneticPr fontId="7" type="noConversion"/>
  </si>
  <si>
    <t>哈尔滨</t>
    <phoneticPr fontId="7" type="noConversion"/>
  </si>
  <si>
    <t>青岛</t>
    <phoneticPr fontId="7" type="noConversion"/>
  </si>
  <si>
    <t>郑州</t>
    <phoneticPr fontId="7" type="noConversion"/>
  </si>
  <si>
    <t>成都</t>
    <phoneticPr fontId="7" type="noConversion"/>
  </si>
  <si>
    <t>重庆</t>
    <phoneticPr fontId="7" type="noConversion"/>
  </si>
  <si>
    <t>昆明</t>
    <phoneticPr fontId="7" type="noConversion"/>
  </si>
  <si>
    <t>西安</t>
    <phoneticPr fontId="7" type="noConversion"/>
  </si>
  <si>
    <t>长沙</t>
    <phoneticPr fontId="7" type="noConversion"/>
  </si>
  <si>
    <t>Inbound(非食品类干货)</t>
    <phoneticPr fontId="3" type="noConversion"/>
  </si>
  <si>
    <t>安阳</t>
  </si>
  <si>
    <t>蚌埠</t>
  </si>
  <si>
    <t>北京</t>
  </si>
  <si>
    <t>沧州</t>
  </si>
  <si>
    <t>常州</t>
  </si>
  <si>
    <t>朝阳</t>
  </si>
  <si>
    <t>潮州</t>
  </si>
  <si>
    <t>成都</t>
  </si>
  <si>
    <t>承德</t>
  </si>
  <si>
    <t>赤峰</t>
  </si>
  <si>
    <t>滁州</t>
  </si>
  <si>
    <t>大连</t>
  </si>
  <si>
    <t>丹东</t>
  </si>
  <si>
    <t>德阳</t>
  </si>
  <si>
    <t>东莞</t>
  </si>
  <si>
    <t>佛山</t>
  </si>
  <si>
    <t>X的分子</t>
    <phoneticPr fontId="3" type="noConversion"/>
  </si>
  <si>
    <t>X的分母</t>
    <phoneticPr fontId="3" type="noConversion"/>
  </si>
  <si>
    <t>X</t>
    <phoneticPr fontId="3" type="noConversion"/>
  </si>
  <si>
    <t>Y的分子</t>
    <phoneticPr fontId="3" type="noConversion"/>
  </si>
  <si>
    <t>Y的分母</t>
    <phoneticPr fontId="3" type="noConversion"/>
  </si>
  <si>
    <t>Y</t>
    <phoneticPr fontId="3" type="noConversion"/>
  </si>
  <si>
    <t>规划纬度1</t>
    <phoneticPr fontId="7" type="noConversion"/>
  </si>
  <si>
    <t>规划经度2</t>
    <phoneticPr fontId="7" type="noConversion"/>
  </si>
  <si>
    <t>计算距离2</t>
    <phoneticPr fontId="3" type="noConversion"/>
  </si>
  <si>
    <t>计算距离1</t>
    <phoneticPr fontId="3" type="noConversion"/>
  </si>
  <si>
    <t>规划经度3</t>
    <phoneticPr fontId="3" type="noConversion"/>
  </si>
  <si>
    <t>规划纬度3</t>
    <phoneticPr fontId="3" type="noConversion"/>
  </si>
  <si>
    <t>计算距离3</t>
    <phoneticPr fontId="3" type="noConversion"/>
  </si>
  <si>
    <t>规划的经度4</t>
    <phoneticPr fontId="3" type="noConversion"/>
  </si>
  <si>
    <t>规划的纬度4</t>
    <phoneticPr fontId="3" type="noConversion"/>
  </si>
  <si>
    <t>计算距离4</t>
    <phoneticPr fontId="3" type="noConversion"/>
  </si>
  <si>
    <t>LC</t>
  </si>
  <si>
    <t>经度</t>
  </si>
  <si>
    <t>天津</t>
  </si>
  <si>
    <t>广州</t>
  </si>
  <si>
    <t>深圳</t>
  </si>
  <si>
    <t>上海</t>
  </si>
  <si>
    <t>苏州</t>
  </si>
  <si>
    <t>杭州</t>
  </si>
  <si>
    <t>南京</t>
  </si>
  <si>
    <t>武汉</t>
  </si>
  <si>
    <t>厦门</t>
  </si>
  <si>
    <t>沈阳</t>
  </si>
  <si>
    <t>哈尔滨</t>
  </si>
  <si>
    <t>青岛</t>
  </si>
  <si>
    <t>郑州</t>
  </si>
  <si>
    <t>重庆</t>
  </si>
  <si>
    <t>昆明</t>
  </si>
  <si>
    <t>西安</t>
  </si>
  <si>
    <t>长沙</t>
  </si>
  <si>
    <t>经度0</t>
    <phoneticPr fontId="3" type="noConversion"/>
  </si>
  <si>
    <t>纬度0</t>
    <phoneticPr fontId="3" type="noConversion"/>
  </si>
  <si>
    <t>经度</t>
    <phoneticPr fontId="3" type="noConversion"/>
  </si>
  <si>
    <t>纬度</t>
    <phoneticPr fontId="3" type="noConversion"/>
  </si>
  <si>
    <t>计算距离0</t>
    <phoneticPr fontId="3" type="noConversion"/>
  </si>
  <si>
    <t>经度1</t>
    <phoneticPr fontId="3" type="noConversion"/>
  </si>
  <si>
    <t>纬度1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</si>
</sst>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&quot;T&quot;"/>
    <numFmt numFmtId="177" formatCode="#,##0.0"/>
    <numFmt numFmtId="178" formatCode="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0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</font>
    <font>
      <sz val="10"/>
      <color theme="1"/>
      <name val="宋体"/>
      <family val="3"/>
      <charset val="134"/>
    </font>
    <font>
      <sz val="11"/>
      <color rgb="FF333333"/>
      <name val="微软雅黑"/>
      <family val="2"/>
      <charset val="134"/>
    </font>
    <font>
      <sz val="9"/>
      <color rgb="FF333333"/>
      <name val="微软雅黑"/>
      <family val="2"/>
      <charset val="134"/>
    </font>
    <font>
      <sz val="11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9" fontId="2" fillId="2" borderId="0" xfId="2" applyFont="1" applyFill="1" applyBorder="1" applyAlignment="1">
      <alignment horizontal="center" vertical="center"/>
    </xf>
    <xf numFmtId="9" fontId="2" fillId="2" borderId="10" xfId="2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vertical="center"/>
    </xf>
    <xf numFmtId="176" fontId="4" fillId="4" borderId="8" xfId="0" applyNumberFormat="1" applyFont="1" applyFill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9" fontId="2" fillId="2" borderId="15" xfId="2" applyFont="1" applyFill="1" applyBorder="1" applyAlignment="1">
      <alignment horizontal="center" vertical="center"/>
    </xf>
    <xf numFmtId="9" fontId="2" fillId="2" borderId="13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9" fontId="2" fillId="2" borderId="3" xfId="2" applyFont="1" applyFill="1" applyBorder="1" applyAlignment="1">
      <alignment horizontal="center" vertical="center"/>
    </xf>
    <xf numFmtId="9" fontId="2" fillId="2" borderId="7" xfId="2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7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8" fillId="0" borderId="18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9" fontId="8" fillId="0" borderId="0" xfId="0" applyNumberFormat="1" applyFont="1" applyAlignment="1">
      <alignment vertical="center"/>
    </xf>
    <xf numFmtId="178" fontId="0" fillId="0" borderId="0" xfId="2" applyNumberFormat="1" applyFo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178" fontId="11" fillId="0" borderId="0" xfId="0" applyNumberFormat="1" applyFont="1" applyFill="1" applyBorder="1" applyAlignment="1">
      <alignment vertical="center"/>
    </xf>
    <xf numFmtId="43" fontId="0" fillId="0" borderId="0" xfId="1" applyFont="1" applyAlignme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workbookViewId="0">
      <selection activeCell="E39" sqref="E39"/>
    </sheetView>
  </sheetViews>
  <sheetFormatPr defaultRowHeight="13.5" x14ac:dyDescent="0.15"/>
  <cols>
    <col min="1" max="1" width="9" style="41"/>
    <col min="2" max="2" width="9.75" style="41" customWidth="1"/>
    <col min="3" max="4" width="12.75" style="41" customWidth="1"/>
    <col min="5" max="5" width="9.625" style="41" customWidth="1"/>
    <col min="6" max="6" width="11.375" style="41" customWidth="1"/>
    <col min="7" max="7" width="8" style="41" customWidth="1"/>
    <col min="8" max="8" width="11.625" style="41" bestFit="1" customWidth="1"/>
    <col min="9" max="10" width="9" style="41"/>
    <col min="11" max="11" width="14.25" style="41" customWidth="1"/>
    <col min="12" max="12" width="16.125" style="41" customWidth="1"/>
    <col min="13" max="13" width="14.5" style="41" hidden="1" customWidth="1"/>
    <col min="14" max="14" width="13.625" style="41" hidden="1" customWidth="1"/>
    <col min="15" max="15" width="12.875" style="41" hidden="1" customWidth="1"/>
    <col min="16" max="16" width="13.125" style="41" hidden="1" customWidth="1"/>
    <col min="17" max="17" width="11.125" style="41" hidden="1" customWidth="1"/>
    <col min="18" max="18" width="9" style="41" hidden="1" customWidth="1"/>
    <col min="19" max="20" width="0" style="41" hidden="1" customWidth="1"/>
    <col min="21" max="21" width="9" style="41"/>
    <col min="22" max="22" width="9.5" style="41" hidden="1" customWidth="1"/>
    <col min="23" max="25" width="0" style="41" hidden="1" customWidth="1"/>
    <col min="26" max="28" width="9" style="41"/>
    <col min="29" max="29" width="9.5" style="41" hidden="1" customWidth="1"/>
    <col min="30" max="32" width="0" style="41" hidden="1" customWidth="1"/>
    <col min="33" max="33" width="12.25" style="41" customWidth="1"/>
    <col min="34" max="34" width="14.875" style="41" customWidth="1"/>
    <col min="35" max="16384" width="9" style="41"/>
  </cols>
  <sheetData>
    <row r="1" spans="1:35" x14ac:dyDescent="0.15">
      <c r="A1" s="41" t="s">
        <v>35</v>
      </c>
      <c r="B1" s="42" t="s">
        <v>36</v>
      </c>
      <c r="C1" s="42" t="s">
        <v>37</v>
      </c>
      <c r="D1" s="42"/>
      <c r="E1" s="42" t="s">
        <v>38</v>
      </c>
      <c r="F1" s="42" t="s">
        <v>39</v>
      </c>
      <c r="G1" s="42" t="s">
        <v>40</v>
      </c>
      <c r="H1" s="42" t="s">
        <v>41</v>
      </c>
      <c r="I1" s="42" t="s">
        <v>42</v>
      </c>
      <c r="J1" s="42" t="s">
        <v>87</v>
      </c>
      <c r="K1" s="43" t="s">
        <v>44</v>
      </c>
      <c r="L1" s="42" t="s">
        <v>90</v>
      </c>
      <c r="M1" s="42"/>
      <c r="N1" s="42"/>
      <c r="S1" s="42" t="s">
        <v>88</v>
      </c>
      <c r="T1" s="42" t="s">
        <v>43</v>
      </c>
      <c r="U1" s="41" t="s">
        <v>89</v>
      </c>
      <c r="Z1" s="41" t="s">
        <v>91</v>
      </c>
      <c r="AA1" s="41" t="s">
        <v>92</v>
      </c>
      <c r="AB1" s="41" t="s">
        <v>93</v>
      </c>
      <c r="AG1" s="41" t="s">
        <v>94</v>
      </c>
      <c r="AH1" s="41" t="s">
        <v>95</v>
      </c>
      <c r="AI1" s="41" t="s">
        <v>96</v>
      </c>
    </row>
    <row r="2" spans="1:35" ht="16.5" x14ac:dyDescent="0.15">
      <c r="B2" s="42"/>
      <c r="C2" s="42"/>
      <c r="D2" s="42"/>
      <c r="E2" s="42"/>
      <c r="F2" s="42"/>
      <c r="G2" s="42"/>
      <c r="H2" s="42"/>
      <c r="I2" s="41">
        <f>SUMPRODUCT(B3:B21,$H$3:$H$21)/SUM($H$3:$H$21)</f>
        <v>116.31321769312956</v>
      </c>
      <c r="J2" s="41">
        <f>SUMPRODUCT(E3:E21,$H$3:$H$21)/SUM($H$3:$H$21)</f>
        <v>31.127952251864386</v>
      </c>
      <c r="K2" s="44"/>
      <c r="M2" s="41" t="s">
        <v>81</v>
      </c>
      <c r="N2" s="41" t="s">
        <v>82</v>
      </c>
      <c r="O2" s="41" t="s">
        <v>83</v>
      </c>
      <c r="P2" s="41" t="s">
        <v>84</v>
      </c>
      <c r="Q2" s="41" t="s">
        <v>85</v>
      </c>
      <c r="R2" s="41" t="s">
        <v>86</v>
      </c>
      <c r="S2" s="41">
        <v>115.72459068241523</v>
      </c>
      <c r="T2" s="41">
        <v>31.760228999878102</v>
      </c>
      <c r="V2" s="41" t="s">
        <v>81</v>
      </c>
      <c r="W2" s="41" t="s">
        <v>82</v>
      </c>
      <c r="X2" s="41" t="s">
        <v>84</v>
      </c>
      <c r="Y2" s="41" t="s">
        <v>85</v>
      </c>
      <c r="Z2" s="41">
        <f>V22/W22</f>
        <v>116.16892980084771</v>
      </c>
      <c r="AA2" s="41">
        <f>X22/Y22</f>
        <v>31.507908525588711</v>
      </c>
      <c r="AC2" s="41" t="s">
        <v>81</v>
      </c>
      <c r="AD2" s="41" t="s">
        <v>82</v>
      </c>
      <c r="AE2" s="41" t="s">
        <v>84</v>
      </c>
      <c r="AF2" s="41" t="s">
        <v>85</v>
      </c>
      <c r="AG2" s="41">
        <f>AC22/AD22</f>
        <v>115.73156434890859</v>
      </c>
      <c r="AH2" s="41">
        <f>AE22/AF22</f>
        <v>31.575672385591204</v>
      </c>
    </row>
    <row r="3" spans="1:35" ht="14.25" x14ac:dyDescent="0.15">
      <c r="A3" s="45" t="s">
        <v>45</v>
      </c>
      <c r="B3" s="41">
        <v>116.564528</v>
      </c>
      <c r="C3" s="41">
        <v>17213</v>
      </c>
      <c r="E3" s="41">
        <v>39.763193000000001</v>
      </c>
      <c r="F3" s="46">
        <v>1400</v>
      </c>
      <c r="H3" s="46">
        <f>F3+G3</f>
        <v>1400</v>
      </c>
      <c r="K3" s="47">
        <v>1129</v>
      </c>
      <c r="L3" s="41">
        <f>SQRT((B3-$I$2)^2+(E3-$J$2)^2)</f>
        <v>8.6388968999867721</v>
      </c>
      <c r="M3" s="41">
        <f>B3*H3*L3</f>
        <v>1409784.5154226697</v>
      </c>
      <c r="N3" s="41">
        <f>H3*L3</f>
        <v>12094.45565998148</v>
      </c>
      <c r="O3" s="41">
        <f>M22/N22</f>
        <v>115.72459068241523</v>
      </c>
      <c r="P3" s="41">
        <f>E3*H3*L3</f>
        <v>480914.17463778605</v>
      </c>
      <c r="Q3" s="41">
        <f>H3*L3</f>
        <v>12094.45565998148</v>
      </c>
      <c r="R3" s="41">
        <f>P22/Q22</f>
        <v>31.760228999878102</v>
      </c>
      <c r="U3" s="41">
        <f>SQRT((B3-$S$2)^2+(E3-$T$2)^2)</f>
        <v>8.046920372708966</v>
      </c>
      <c r="V3" s="41">
        <f>B3*H3*U3</f>
        <v>1313179.6651377664</v>
      </c>
      <c r="W3" s="41">
        <f>F3*U3</f>
        <v>11265.688521792552</v>
      </c>
      <c r="X3" s="41">
        <f>E3*H3*U3</f>
        <v>447959.74696992198</v>
      </c>
      <c r="Y3" s="41">
        <f>H3*U3</f>
        <v>11265.688521792552</v>
      </c>
      <c r="AB3" s="41">
        <f>SQRT((B3-$Z$2)^2+(E3-$AA$2)^2)</f>
        <v>8.2647576908599465</v>
      </c>
      <c r="AC3" s="41">
        <f>B3*H3*AB3</f>
        <v>1348728.6109772434</v>
      </c>
      <c r="AD3" s="41">
        <f>H3*AB3</f>
        <v>11570.660767203924</v>
      </c>
      <c r="AE3" s="41">
        <f>E3*H3*AB3</f>
        <v>460086.41722385777</v>
      </c>
      <c r="AF3" s="41">
        <f>H3*AB3</f>
        <v>11570.660767203924</v>
      </c>
      <c r="AI3" s="41">
        <f>SQRT((B3-$AG$2)^2+(E3-$AH$2)^2)</f>
        <v>8.2297826371908833</v>
      </c>
    </row>
    <row r="4" spans="1:35" ht="14.25" x14ac:dyDescent="0.15">
      <c r="A4" s="48" t="s">
        <v>46</v>
      </c>
      <c r="B4" s="41">
        <v>117.334525</v>
      </c>
      <c r="C4" s="49">
        <v>0.46</v>
      </c>
      <c r="D4" s="50" t="s">
        <v>45</v>
      </c>
      <c r="E4" s="41">
        <v>39.255032999999997</v>
      </c>
      <c r="F4" s="51">
        <v>700</v>
      </c>
      <c r="H4" s="46">
        <f t="shared" ref="H4:H21" si="0">F4+G4</f>
        <v>700</v>
      </c>
      <c r="K4" s="47">
        <v>1083</v>
      </c>
      <c r="L4" s="41">
        <f t="shared" ref="L4:L21" si="1">SQRT((B4-$I$2)^2+(E4-$J$2)^2)</f>
        <v>8.1910017764485588</v>
      </c>
      <c r="M4" s="41">
        <f t="shared" ref="M4:M21" si="2">B4*H4*L4</f>
        <v>672761.11189962341</v>
      </c>
      <c r="N4" s="41">
        <f t="shared" ref="N4:N21" si="3">H4*L4</f>
        <v>5733.7012435139914</v>
      </c>
      <c r="P4" s="41">
        <f t="shared" ref="P4:P21" si="4">E4*H4*L4</f>
        <v>225076.63152628276</v>
      </c>
      <c r="Q4" s="41">
        <f t="shared" ref="Q4:Q21" si="5">H4*L4</f>
        <v>5733.7012435139914</v>
      </c>
      <c r="U4" s="41">
        <f t="shared" ref="U4:U21" si="6">SQRT((B4-$S$2)^2+(E4-$T$2)^2)</f>
        <v>7.6657664657345466</v>
      </c>
      <c r="V4" s="41">
        <f t="shared" ref="V4:V21" si="7">B4*H4*U4</f>
        <v>629621.3469125242</v>
      </c>
      <c r="W4" s="41">
        <f t="shared" ref="W4:W21" si="8">F4*U4</f>
        <v>5366.0365260141825</v>
      </c>
      <c r="X4" s="41">
        <f t="shared" ref="X4:X21" si="9">E4*H4*U4</f>
        <v>210643.94090789207</v>
      </c>
      <c r="Y4" s="41">
        <f t="shared" ref="Y4:Y21" si="10">H4*U4</f>
        <v>5366.0365260141825</v>
      </c>
      <c r="AB4" s="41">
        <f t="shared" ref="AB4:AB21" si="11">SQRT((B4-$Z$2)^2+(E4-$AA$2)^2)</f>
        <v>7.834318718963968</v>
      </c>
      <c r="AC4" s="41">
        <f t="shared" ref="AC4:AC21" si="12">B4*H4*AB4</f>
        <v>643465.2459117719</v>
      </c>
      <c r="AD4" s="41">
        <f t="shared" ref="AD4:AD21" si="13">H4*AB4</f>
        <v>5484.0231032747779</v>
      </c>
      <c r="AE4" s="41">
        <f t="shared" ref="AE4:AE21" si="14">E4*H4*AB4</f>
        <v>215275.50789181379</v>
      </c>
      <c r="AF4" s="41">
        <f t="shared" ref="AF4:AF21" si="15">H4*AB4</f>
        <v>5484.0231032747779</v>
      </c>
      <c r="AI4" s="41">
        <f t="shared" ref="AI4:AI21" si="16">SQRT((B4-$AG$2)^2+(E4-$AH$2)^2)</f>
        <v>7.8448749062735468</v>
      </c>
    </row>
    <row r="5" spans="1:35" ht="14.25" x14ac:dyDescent="0.15">
      <c r="A5" s="52" t="s">
        <v>47</v>
      </c>
      <c r="B5" s="41">
        <v>113.55002500000001</v>
      </c>
      <c r="C5" s="41">
        <v>15415</v>
      </c>
      <c r="E5" s="41">
        <v>23.147165999999999</v>
      </c>
      <c r="F5" s="46">
        <v>2105</v>
      </c>
      <c r="H5" s="46">
        <f t="shared" si="0"/>
        <v>2105</v>
      </c>
      <c r="K5" s="47">
        <v>1106</v>
      </c>
      <c r="L5" s="41">
        <f t="shared" si="1"/>
        <v>8.4456014029382285</v>
      </c>
      <c r="M5" s="41">
        <f t="shared" si="2"/>
        <v>2018691.3171839274</v>
      </c>
      <c r="N5" s="41">
        <f t="shared" si="3"/>
        <v>17777.99095318497</v>
      </c>
      <c r="P5" s="41">
        <f t="shared" si="4"/>
        <v>411510.10773987073</v>
      </c>
      <c r="Q5" s="41">
        <f t="shared" si="5"/>
        <v>17777.99095318497</v>
      </c>
      <c r="U5" s="41">
        <f t="shared" si="6"/>
        <v>8.8833321533649272</v>
      </c>
      <c r="V5" s="41">
        <f t="shared" si="7"/>
        <v>2123318.9479460614</v>
      </c>
      <c r="W5" s="41">
        <f t="shared" si="8"/>
        <v>18699.41418283317</v>
      </c>
      <c r="X5" s="41">
        <f t="shared" si="9"/>
        <v>432838.4441927938</v>
      </c>
      <c r="Y5" s="41">
        <f t="shared" si="10"/>
        <v>18699.41418283317</v>
      </c>
      <c r="AB5" s="41">
        <f t="shared" si="11"/>
        <v>8.7613171347172827</v>
      </c>
      <c r="AC5" s="41">
        <f t="shared" si="12"/>
        <v>2094154.5762265597</v>
      </c>
      <c r="AD5" s="41">
        <f t="shared" si="13"/>
        <v>18442.572568579879</v>
      </c>
      <c r="AE5" s="41">
        <f t="shared" si="14"/>
        <v>426893.28871196485</v>
      </c>
      <c r="AF5" s="41">
        <f t="shared" si="15"/>
        <v>18442.572568579879</v>
      </c>
      <c r="AI5" s="41">
        <f t="shared" si="16"/>
        <v>8.7062525705832954</v>
      </c>
    </row>
    <row r="6" spans="1:35" ht="14.25" x14ac:dyDescent="0.15">
      <c r="A6" s="52" t="s">
        <v>48</v>
      </c>
      <c r="B6" s="41">
        <v>114.407808</v>
      </c>
      <c r="C6" s="49">
        <v>0.28000000000000003</v>
      </c>
      <c r="D6" s="50" t="s">
        <v>47</v>
      </c>
      <c r="E6" s="41">
        <v>22.747233000000001</v>
      </c>
      <c r="F6" s="46">
        <v>1005</v>
      </c>
      <c r="H6" s="46">
        <f t="shared" si="0"/>
        <v>1005</v>
      </c>
      <c r="K6" s="47">
        <v>1075</v>
      </c>
      <c r="L6" s="41">
        <f t="shared" si="1"/>
        <v>8.5945937238034933</v>
      </c>
      <c r="M6" s="41">
        <f t="shared" si="2"/>
        <v>988205.07173386973</v>
      </c>
      <c r="N6" s="41">
        <f t="shared" si="3"/>
        <v>8637.5666924225116</v>
      </c>
      <c r="P6" s="41">
        <f t="shared" si="4"/>
        <v>196480.7421055742</v>
      </c>
      <c r="Q6" s="41">
        <f t="shared" si="5"/>
        <v>8637.5666924225116</v>
      </c>
      <c r="U6" s="41">
        <f t="shared" si="6"/>
        <v>9.1086779241845672</v>
      </c>
      <c r="V6" s="41">
        <f t="shared" si="7"/>
        <v>1047314.3944593663</v>
      </c>
      <c r="W6" s="41">
        <f t="shared" si="8"/>
        <v>9154.2213138054904</v>
      </c>
      <c r="X6" s="41">
        <f t="shared" si="9"/>
        <v>208233.20515869962</v>
      </c>
      <c r="Y6" s="41">
        <f t="shared" si="10"/>
        <v>9154.2213138054904</v>
      </c>
      <c r="AB6" s="41">
        <f t="shared" si="11"/>
        <v>8.9359378725498129</v>
      </c>
      <c r="AC6" s="41">
        <f t="shared" si="12"/>
        <v>1027452.7697447205</v>
      </c>
      <c r="AD6" s="41">
        <f t="shared" si="13"/>
        <v>8980.6175619125625</v>
      </c>
      <c r="AE6" s="41">
        <f t="shared" si="14"/>
        <v>204284.20016471698</v>
      </c>
      <c r="AF6" s="41">
        <f t="shared" si="15"/>
        <v>8980.6175619125625</v>
      </c>
      <c r="AI6" s="41">
        <f t="shared" si="16"/>
        <v>8.9271312780945351</v>
      </c>
    </row>
    <row r="7" spans="1:35" ht="14.25" x14ac:dyDescent="0.15">
      <c r="A7" s="52" t="s">
        <v>49</v>
      </c>
      <c r="B7" s="41">
        <v>121.34573899999999</v>
      </c>
      <c r="C7" s="41">
        <v>7109</v>
      </c>
      <c r="E7" s="41">
        <v>31.284683999999999</v>
      </c>
      <c r="F7" s="41">
        <v>1831</v>
      </c>
      <c r="H7" s="46">
        <f t="shared" si="0"/>
        <v>1831</v>
      </c>
      <c r="K7" s="47">
        <v>604</v>
      </c>
      <c r="L7" s="41">
        <f t="shared" si="1"/>
        <v>5.0349613250727714</v>
      </c>
      <c r="M7" s="41">
        <f t="shared" si="2"/>
        <v>1118688.0892769231</v>
      </c>
      <c r="N7" s="41">
        <f t="shared" si="3"/>
        <v>9219.0141862082437</v>
      </c>
      <c r="P7" s="41">
        <f t="shared" si="4"/>
        <v>288413.94560704206</v>
      </c>
      <c r="Q7" s="41">
        <f t="shared" si="5"/>
        <v>9219.0141862082437</v>
      </c>
      <c r="U7" s="41">
        <f t="shared" si="6"/>
        <v>5.641227832236094</v>
      </c>
      <c r="V7" s="41">
        <f t="shared" si="7"/>
        <v>1253390.8360713741</v>
      </c>
      <c r="W7" s="41">
        <f t="shared" si="8"/>
        <v>10329.088160824289</v>
      </c>
      <c r="X7" s="41">
        <f t="shared" si="9"/>
        <v>323142.25911952904</v>
      </c>
      <c r="Y7" s="41">
        <f t="shared" si="10"/>
        <v>10329.088160824289</v>
      </c>
      <c r="AB7" s="41">
        <f t="shared" si="11"/>
        <v>5.1816196959302268</v>
      </c>
      <c r="AC7" s="41">
        <f t="shared" si="12"/>
        <v>1151273.2398031035</v>
      </c>
      <c r="AD7" s="41">
        <f t="shared" si="13"/>
        <v>9487.5456632482455</v>
      </c>
      <c r="AE7" s="41">
        <f t="shared" si="14"/>
        <v>296814.86801029177</v>
      </c>
      <c r="AF7" s="41">
        <f t="shared" si="15"/>
        <v>9487.5456632482455</v>
      </c>
      <c r="AI7" s="41">
        <f t="shared" si="16"/>
        <v>5.6217107052485593</v>
      </c>
    </row>
    <row r="8" spans="1:35" ht="14.25" x14ac:dyDescent="0.15">
      <c r="A8" s="52" t="s">
        <v>50</v>
      </c>
      <c r="B8" s="41">
        <v>120.54475499999999</v>
      </c>
      <c r="C8" s="41">
        <v>8111</v>
      </c>
      <c r="E8" s="41">
        <v>31.384180000000001</v>
      </c>
      <c r="F8" s="46">
        <v>1066</v>
      </c>
      <c r="H8" s="46">
        <f t="shared" si="0"/>
        <v>1066</v>
      </c>
      <c r="K8" s="47">
        <v>563</v>
      </c>
      <c r="L8" s="41">
        <f t="shared" si="1"/>
        <v>4.2392877513033902</v>
      </c>
      <c r="M8" s="41">
        <f t="shared" si="2"/>
        <v>544751.48097682232</v>
      </c>
      <c r="N8" s="41">
        <f t="shared" si="3"/>
        <v>4519.0807428894141</v>
      </c>
      <c r="P8" s="41">
        <f t="shared" si="4"/>
        <v>141827.64346937509</v>
      </c>
      <c r="Q8" s="41">
        <f t="shared" si="5"/>
        <v>4519.0807428894141</v>
      </c>
      <c r="U8" s="41">
        <f t="shared" si="6"/>
        <v>4.8348109475786911</v>
      </c>
      <c r="V8" s="41">
        <f t="shared" si="7"/>
        <v>621276.63382290571</v>
      </c>
      <c r="W8" s="41">
        <f t="shared" si="8"/>
        <v>5153.9084701188849</v>
      </c>
      <c r="X8" s="41">
        <f t="shared" si="9"/>
        <v>161751.19112973573</v>
      </c>
      <c r="Y8" s="41">
        <f t="shared" si="10"/>
        <v>5153.9084701188849</v>
      </c>
      <c r="AB8" s="41">
        <f t="shared" si="11"/>
        <v>4.3775740909298744</v>
      </c>
      <c r="AC8" s="41">
        <f t="shared" si="12"/>
        <v>562521.37364033167</v>
      </c>
      <c r="AD8" s="41">
        <f t="shared" si="13"/>
        <v>4666.4939809312464</v>
      </c>
      <c r="AE8" s="41">
        <f t="shared" si="14"/>
        <v>146454.08706646282</v>
      </c>
      <c r="AF8" s="41">
        <f t="shared" si="15"/>
        <v>4666.4939809312464</v>
      </c>
      <c r="AI8" s="41">
        <f t="shared" si="16"/>
        <v>4.816998399158245</v>
      </c>
    </row>
    <row r="9" spans="1:35" ht="14.25" x14ac:dyDescent="0.15">
      <c r="A9" s="52" t="s">
        <v>51</v>
      </c>
      <c r="B9" s="41">
        <v>120.374702</v>
      </c>
      <c r="C9" s="41">
        <v>11522</v>
      </c>
      <c r="E9" s="41">
        <v>30.339725999999999</v>
      </c>
      <c r="F9" s="41">
        <v>1457</v>
      </c>
      <c r="H9" s="46">
        <f t="shared" si="0"/>
        <v>1457</v>
      </c>
      <c r="K9" s="47">
        <v>541</v>
      </c>
      <c r="L9" s="41">
        <f t="shared" si="1"/>
        <v>4.1372642409064273</v>
      </c>
      <c r="M9" s="41">
        <f t="shared" si="2"/>
        <v>725617.98128749325</v>
      </c>
      <c r="N9" s="41">
        <f t="shared" si="3"/>
        <v>6027.9939990006642</v>
      </c>
      <c r="P9" s="41">
        <f t="shared" si="4"/>
        <v>182887.68625932443</v>
      </c>
      <c r="Q9" s="41">
        <f t="shared" si="5"/>
        <v>6027.9939990006642</v>
      </c>
      <c r="U9" s="41">
        <f t="shared" si="6"/>
        <v>4.8622385830595238</v>
      </c>
      <c r="V9" s="41">
        <f t="shared" si="7"/>
        <v>852768.28835202486</v>
      </c>
      <c r="W9" s="41">
        <f t="shared" si="8"/>
        <v>7084.2816155177261</v>
      </c>
      <c r="X9" s="41">
        <f t="shared" si="9"/>
        <v>214935.16312164516</v>
      </c>
      <c r="Y9" s="41">
        <f t="shared" si="10"/>
        <v>7084.2816155177261</v>
      </c>
      <c r="AB9" s="41">
        <f t="shared" si="11"/>
        <v>4.3649937232776326</v>
      </c>
      <c r="AC9" s="41">
        <f t="shared" si="12"/>
        <v>765558.53080425237</v>
      </c>
      <c r="AD9" s="41">
        <f t="shared" si="13"/>
        <v>6359.7958548155102</v>
      </c>
      <c r="AE9" s="41">
        <f t="shared" si="14"/>
        <v>192954.46365103836</v>
      </c>
      <c r="AF9" s="41">
        <f t="shared" si="15"/>
        <v>6359.7958548155102</v>
      </c>
      <c r="AI9" s="41">
        <f t="shared" si="16"/>
        <v>4.8048195299135434</v>
      </c>
    </row>
    <row r="10" spans="1:35" ht="14.25" x14ac:dyDescent="0.15">
      <c r="A10" s="52" t="s">
        <v>52</v>
      </c>
      <c r="B10" s="41">
        <v>118.579341</v>
      </c>
      <c r="C10" s="41">
        <v>9369</v>
      </c>
      <c r="E10" s="41">
        <v>31.861059000000001</v>
      </c>
      <c r="F10" s="41">
        <v>793</v>
      </c>
      <c r="H10" s="46">
        <f t="shared" si="0"/>
        <v>793</v>
      </c>
      <c r="K10" s="47">
        <v>345</v>
      </c>
      <c r="L10" s="41">
        <f t="shared" si="1"/>
        <v>2.3817557276310679</v>
      </c>
      <c r="M10" s="41">
        <f t="shared" si="2"/>
        <v>223964.63051213574</v>
      </c>
      <c r="N10" s="41">
        <f t="shared" si="3"/>
        <v>1888.7322920114368</v>
      </c>
      <c r="P10" s="41">
        <f t="shared" si="4"/>
        <v>60177.010990981616</v>
      </c>
      <c r="Q10" s="41">
        <f t="shared" si="5"/>
        <v>1888.7322920114368</v>
      </c>
      <c r="U10" s="41">
        <f t="shared" si="6"/>
        <v>2.8565304242515865</v>
      </c>
      <c r="V10" s="41">
        <f t="shared" si="7"/>
        <v>268609.31773658341</v>
      </c>
      <c r="W10" s="41">
        <f t="shared" si="8"/>
        <v>2265.228626431508</v>
      </c>
      <c r="X10" s="41">
        <f t="shared" si="9"/>
        <v>72172.582915223247</v>
      </c>
      <c r="Y10" s="41">
        <f t="shared" si="10"/>
        <v>2265.228626431508</v>
      </c>
      <c r="AB10" s="41">
        <f t="shared" si="11"/>
        <v>2.4361439626129884</v>
      </c>
      <c r="AC10" s="41">
        <f t="shared" si="12"/>
        <v>229078.94211454701</v>
      </c>
      <c r="AD10" s="41">
        <f t="shared" si="13"/>
        <v>1931.8621623520999</v>
      </c>
      <c r="AE10" s="41">
        <f t="shared" si="14"/>
        <v>61551.174334567833</v>
      </c>
      <c r="AF10" s="41">
        <f t="shared" si="15"/>
        <v>1931.8621623520999</v>
      </c>
      <c r="AI10" s="41">
        <f t="shared" si="16"/>
        <v>2.8620407708810003</v>
      </c>
    </row>
    <row r="11" spans="1:35" ht="14.25" x14ac:dyDescent="0.15">
      <c r="A11" s="52" t="s">
        <v>53</v>
      </c>
      <c r="B11" s="41">
        <v>114.072352</v>
      </c>
      <c r="C11" s="41">
        <v>9106</v>
      </c>
      <c r="E11" s="41">
        <v>30.627202</v>
      </c>
      <c r="F11" s="41">
        <v>1460</v>
      </c>
      <c r="H11" s="46">
        <f t="shared" si="0"/>
        <v>1460</v>
      </c>
      <c r="K11" s="47">
        <v>254</v>
      </c>
      <c r="L11" s="41">
        <f t="shared" si="1"/>
        <v>2.2961336784663224</v>
      </c>
      <c r="M11" s="41">
        <f t="shared" si="2"/>
        <v>382411.03904523508</v>
      </c>
      <c r="N11" s="41">
        <f t="shared" si="3"/>
        <v>3352.3551705608306</v>
      </c>
      <c r="P11" s="41">
        <f t="shared" si="4"/>
        <v>102673.25898451102</v>
      </c>
      <c r="Q11" s="41">
        <f t="shared" si="5"/>
        <v>3352.3551705608306</v>
      </c>
      <c r="U11" s="41">
        <f t="shared" si="6"/>
        <v>2.0034078082412448</v>
      </c>
      <c r="V11" s="41">
        <f t="shared" si="7"/>
        <v>333658.82342381589</v>
      </c>
      <c r="W11" s="41">
        <f t="shared" si="8"/>
        <v>2924.9754000322173</v>
      </c>
      <c r="X11" s="41">
        <f t="shared" si="9"/>
        <v>89583.812421817522</v>
      </c>
      <c r="Y11" s="41">
        <f t="shared" si="10"/>
        <v>2924.9754000322173</v>
      </c>
      <c r="AB11" s="41">
        <f t="shared" si="11"/>
        <v>2.2740453951541877</v>
      </c>
      <c r="AC11" s="41">
        <f t="shared" si="12"/>
        <v>378732.33189881104</v>
      </c>
      <c r="AD11" s="41">
        <f t="shared" si="13"/>
        <v>3320.1062769251139</v>
      </c>
      <c r="AE11" s="41">
        <f t="shared" si="14"/>
        <v>101685.5656048534</v>
      </c>
      <c r="AF11" s="41">
        <f t="shared" si="15"/>
        <v>3320.1062769251139</v>
      </c>
      <c r="AI11" s="41">
        <f t="shared" si="16"/>
        <v>1.9111728574658831</v>
      </c>
    </row>
    <row r="12" spans="1:35" ht="14.25" x14ac:dyDescent="0.15">
      <c r="A12" s="52" t="s">
        <v>54</v>
      </c>
      <c r="B12" s="41">
        <v>117.979967</v>
      </c>
      <c r="C12" s="41">
        <v>3876</v>
      </c>
      <c r="E12" s="41">
        <v>24.468768000000001</v>
      </c>
      <c r="F12" s="41">
        <v>1310</v>
      </c>
      <c r="H12" s="46">
        <f t="shared" si="0"/>
        <v>1310</v>
      </c>
      <c r="K12" s="47">
        <v>931</v>
      </c>
      <c r="L12" s="41">
        <f t="shared" si="1"/>
        <v>6.8646040054930868</v>
      </c>
      <c r="M12" s="41">
        <f t="shared" si="2"/>
        <v>1060950.3377873462</v>
      </c>
      <c r="N12" s="41">
        <f t="shared" si="3"/>
        <v>8992.6312471959445</v>
      </c>
      <c r="P12" s="41">
        <f t="shared" si="4"/>
        <v>220038.60769718821</v>
      </c>
      <c r="Q12" s="41">
        <f t="shared" si="5"/>
        <v>8992.6312471959445</v>
      </c>
      <c r="U12" s="41">
        <f t="shared" si="6"/>
        <v>7.6323080288118366</v>
      </c>
      <c r="V12" s="41">
        <f t="shared" si="7"/>
        <v>1179601.8786787027</v>
      </c>
      <c r="W12" s="41">
        <f t="shared" si="8"/>
        <v>9998.3235177435054</v>
      </c>
      <c r="X12" s="41">
        <f t="shared" si="9"/>
        <v>244646.65854460973</v>
      </c>
      <c r="Y12" s="41">
        <f t="shared" si="10"/>
        <v>9998.3235177435054</v>
      </c>
      <c r="AB12" s="41">
        <f t="shared" si="11"/>
        <v>7.268380498824941</v>
      </c>
      <c r="AC12" s="41">
        <f t="shared" si="12"/>
        <v>1123355.5117272013</v>
      </c>
      <c r="AD12" s="41">
        <f t="shared" si="13"/>
        <v>9521.5784534606719</v>
      </c>
      <c r="AE12" s="41">
        <f t="shared" si="14"/>
        <v>232981.29417152802</v>
      </c>
      <c r="AF12" s="41">
        <f t="shared" si="15"/>
        <v>9521.5784534606719</v>
      </c>
      <c r="AI12" s="41">
        <f t="shared" si="16"/>
        <v>7.4540864247317637</v>
      </c>
    </row>
    <row r="13" spans="1:35" ht="14.25" x14ac:dyDescent="0.15">
      <c r="A13" s="52" t="s">
        <v>55</v>
      </c>
      <c r="B13" s="41">
        <v>123.519966</v>
      </c>
      <c r="C13" s="41">
        <v>5444</v>
      </c>
      <c r="E13" s="41">
        <v>41.744517000000002</v>
      </c>
      <c r="F13" s="41">
        <v>850</v>
      </c>
      <c r="H13" s="46">
        <f t="shared" si="0"/>
        <v>850</v>
      </c>
      <c r="K13" s="47">
        <v>1702</v>
      </c>
      <c r="L13" s="41">
        <f t="shared" si="1"/>
        <v>12.831549719731276</v>
      </c>
      <c r="M13" s="41">
        <f t="shared" si="2"/>
        <v>1347209.6973422391</v>
      </c>
      <c r="N13" s="41">
        <f t="shared" si="3"/>
        <v>10906.817261771585</v>
      </c>
      <c r="P13" s="41">
        <f t="shared" si="4"/>
        <v>455299.81859991734</v>
      </c>
      <c r="Q13" s="41">
        <f t="shared" si="5"/>
        <v>10906.817261771585</v>
      </c>
      <c r="U13" s="41">
        <f t="shared" si="6"/>
        <v>12.667039244092837</v>
      </c>
      <c r="V13" s="41">
        <f t="shared" si="7"/>
        <v>1329937.4182383609</v>
      </c>
      <c r="W13" s="41">
        <f t="shared" si="8"/>
        <v>10766.983357478912</v>
      </c>
      <c r="X13" s="41">
        <f t="shared" si="9"/>
        <v>449462.51980499551</v>
      </c>
      <c r="Y13" s="41">
        <f t="shared" si="10"/>
        <v>10766.983357478912</v>
      </c>
      <c r="AB13" s="41">
        <f t="shared" si="11"/>
        <v>12.602614262907375</v>
      </c>
      <c r="AC13" s="41">
        <f t="shared" si="12"/>
        <v>1323173.3124756189</v>
      </c>
      <c r="AD13" s="41">
        <f t="shared" si="13"/>
        <v>10712.222123471269</v>
      </c>
      <c r="AE13" s="41">
        <f t="shared" si="14"/>
        <v>447176.53854102246</v>
      </c>
      <c r="AF13" s="41">
        <f t="shared" si="15"/>
        <v>10712.222123471269</v>
      </c>
      <c r="AI13" s="41">
        <f t="shared" si="16"/>
        <v>12.808770474589437</v>
      </c>
    </row>
    <row r="14" spans="1:35" ht="14.25" x14ac:dyDescent="0.15">
      <c r="A14" s="52" t="s">
        <v>56</v>
      </c>
      <c r="B14" s="41">
        <v>126.68079299999999</v>
      </c>
      <c r="C14" s="41">
        <v>2664</v>
      </c>
      <c r="E14" s="41">
        <v>45.618893</v>
      </c>
      <c r="F14" s="41">
        <v>465</v>
      </c>
      <c r="H14" s="46">
        <f t="shared" si="0"/>
        <v>465</v>
      </c>
      <c r="K14" s="47">
        <v>2220</v>
      </c>
      <c r="L14" s="41">
        <f t="shared" si="1"/>
        <v>17.817799569801171</v>
      </c>
      <c r="M14" s="41">
        <f t="shared" si="2"/>
        <v>1049585.4352431241</v>
      </c>
      <c r="N14" s="41">
        <f t="shared" si="3"/>
        <v>8285.2767999575444</v>
      </c>
      <c r="P14" s="41">
        <f t="shared" si="4"/>
        <v>377965.15581264562</v>
      </c>
      <c r="Q14" s="41">
        <f t="shared" si="5"/>
        <v>8285.2767999575444</v>
      </c>
      <c r="U14" s="41">
        <f t="shared" si="6"/>
        <v>17.66637872038649</v>
      </c>
      <c r="V14" s="41">
        <f t="shared" si="7"/>
        <v>1040665.7525676518</v>
      </c>
      <c r="W14" s="41">
        <f t="shared" si="8"/>
        <v>8214.8661049797174</v>
      </c>
      <c r="X14" s="41">
        <f t="shared" si="9"/>
        <v>374753.09785239649</v>
      </c>
      <c r="Y14" s="41">
        <f t="shared" si="10"/>
        <v>8214.8661049797174</v>
      </c>
      <c r="AB14" s="41">
        <f t="shared" si="11"/>
        <v>17.595998146020833</v>
      </c>
      <c r="AC14" s="41">
        <f t="shared" si="12"/>
        <v>1036519.8744254686</v>
      </c>
      <c r="AD14" s="41">
        <f t="shared" si="13"/>
        <v>8182.1391378996868</v>
      </c>
      <c r="AE14" s="41">
        <f t="shared" si="14"/>
        <v>373260.12984295806</v>
      </c>
      <c r="AF14" s="41">
        <f t="shared" si="15"/>
        <v>8182.1391378996868</v>
      </c>
      <c r="AI14" s="41">
        <f t="shared" si="16"/>
        <v>17.80723598088252</v>
      </c>
    </row>
    <row r="15" spans="1:35" ht="14.25" x14ac:dyDescent="0.15">
      <c r="A15" s="52" t="s">
        <v>57</v>
      </c>
      <c r="B15" s="41">
        <v>120.35038900000001</v>
      </c>
      <c r="C15" s="41">
        <v>6088</v>
      </c>
      <c r="E15" s="41">
        <v>36.274686000000003</v>
      </c>
      <c r="F15" s="41">
        <v>913</v>
      </c>
      <c r="H15" s="46">
        <f t="shared" si="0"/>
        <v>913</v>
      </c>
      <c r="K15" s="47">
        <v>922</v>
      </c>
      <c r="L15" s="41">
        <f t="shared" si="1"/>
        <v>6.541224689247124</v>
      </c>
      <c r="M15" s="41">
        <f t="shared" si="2"/>
        <v>718749.14846510079</v>
      </c>
      <c r="N15" s="41">
        <f t="shared" si="3"/>
        <v>5972.138141282624</v>
      </c>
      <c r="P15" s="41">
        <f t="shared" si="4"/>
        <v>216637.43582365083</v>
      </c>
      <c r="Q15" s="41">
        <f t="shared" si="5"/>
        <v>5972.138141282624</v>
      </c>
      <c r="U15" s="41">
        <f t="shared" si="6"/>
        <v>6.4636160220823626</v>
      </c>
      <c r="V15" s="41">
        <f t="shared" si="7"/>
        <v>710221.5154776756</v>
      </c>
      <c r="W15" s="41">
        <f t="shared" si="8"/>
        <v>5901.2814281611973</v>
      </c>
      <c r="X15" s="41">
        <f t="shared" si="9"/>
        <v>214067.13080417897</v>
      </c>
      <c r="Y15" s="41">
        <f t="shared" si="10"/>
        <v>5901.2814281611973</v>
      </c>
      <c r="AB15" s="41">
        <f t="shared" si="11"/>
        <v>6.3408807373053699</v>
      </c>
      <c r="AC15" s="41">
        <f t="shared" si="12"/>
        <v>696735.37402696232</v>
      </c>
      <c r="AD15" s="41">
        <f t="shared" si="13"/>
        <v>5789.224113159803</v>
      </c>
      <c r="AE15" s="41">
        <f t="shared" si="14"/>
        <v>210002.2868885003</v>
      </c>
      <c r="AF15" s="41">
        <f t="shared" si="15"/>
        <v>5789.224113159803</v>
      </c>
      <c r="AI15" s="41">
        <f t="shared" si="16"/>
        <v>6.5889506073371784</v>
      </c>
    </row>
    <row r="16" spans="1:35" ht="14.25" x14ac:dyDescent="0.15">
      <c r="A16" s="52" t="s">
        <v>58</v>
      </c>
      <c r="B16" s="41">
        <v>113.87999499999999</v>
      </c>
      <c r="C16" s="41">
        <v>2374</v>
      </c>
      <c r="E16" s="41">
        <v>34.708297000000002</v>
      </c>
      <c r="F16" s="41">
        <v>483</v>
      </c>
      <c r="H16" s="46">
        <f t="shared" si="0"/>
        <v>483</v>
      </c>
      <c r="K16" s="47">
        <v>599</v>
      </c>
      <c r="L16" s="41">
        <f t="shared" si="1"/>
        <v>4.3289076208511288</v>
      </c>
      <c r="M16" s="41">
        <f t="shared" si="2"/>
        <v>238107.3974792884</v>
      </c>
      <c r="N16" s="41">
        <f t="shared" si="3"/>
        <v>2090.8623808710954</v>
      </c>
      <c r="P16" s="41">
        <f t="shared" si="4"/>
        <v>72570.272501401094</v>
      </c>
      <c r="Q16" s="41">
        <f t="shared" si="5"/>
        <v>2090.8623808710954</v>
      </c>
      <c r="U16" s="41">
        <f t="shared" si="6"/>
        <v>3.4775908564590594</v>
      </c>
      <c r="V16" s="41">
        <f t="shared" si="7"/>
        <v>191281.53817392644</v>
      </c>
      <c r="W16" s="41">
        <f t="shared" si="8"/>
        <v>1679.6763836697257</v>
      </c>
      <c r="X16" s="41">
        <f t="shared" si="9"/>
        <v>58298.706788294789</v>
      </c>
      <c r="Y16" s="41">
        <f t="shared" si="10"/>
        <v>1679.6763836697257</v>
      </c>
      <c r="AB16" s="41">
        <f t="shared" si="11"/>
        <v>3.9346802804899395</v>
      </c>
      <c r="AC16" s="41">
        <f t="shared" si="12"/>
        <v>216423.30203302696</v>
      </c>
      <c r="AD16" s="41">
        <f t="shared" si="13"/>
        <v>1900.4505754766408</v>
      </c>
      <c r="AE16" s="41">
        <f t="shared" si="14"/>
        <v>65961.403007464163</v>
      </c>
      <c r="AF16" s="41">
        <f t="shared" si="15"/>
        <v>1900.4505754766408</v>
      </c>
      <c r="AI16" s="41">
        <f t="shared" si="16"/>
        <v>3.6389072574905885</v>
      </c>
    </row>
    <row r="17" spans="1:35" ht="14.25" x14ac:dyDescent="0.15">
      <c r="A17" s="52" t="s">
        <v>59</v>
      </c>
      <c r="B17" s="41">
        <v>104.23305499999999</v>
      </c>
      <c r="C17" s="41">
        <v>3089</v>
      </c>
      <c r="E17" s="41">
        <v>30.657627000000002</v>
      </c>
      <c r="F17" s="41">
        <v>730</v>
      </c>
      <c r="H17" s="46">
        <f t="shared" si="0"/>
        <v>730</v>
      </c>
      <c r="K17" s="47">
        <v>1350</v>
      </c>
      <c r="L17" s="41">
        <f t="shared" si="1"/>
        <v>12.089314973770048</v>
      </c>
      <c r="M17" s="41">
        <f t="shared" si="2"/>
        <v>919877.54977850674</v>
      </c>
      <c r="N17" s="41">
        <f t="shared" si="3"/>
        <v>8825.1999308521354</v>
      </c>
      <c r="P17" s="41">
        <f t="shared" si="4"/>
        <v>270559.68768049055</v>
      </c>
      <c r="Q17" s="41">
        <f t="shared" si="5"/>
        <v>8825.1999308521354</v>
      </c>
      <c r="U17" s="41">
        <f t="shared" si="6"/>
        <v>11.544311305156221</v>
      </c>
      <c r="V17" s="41">
        <f t="shared" si="7"/>
        <v>878408.14970145316</v>
      </c>
      <c r="W17" s="41">
        <f t="shared" si="8"/>
        <v>8427.3472527640406</v>
      </c>
      <c r="X17" s="41">
        <f t="shared" si="9"/>
        <v>258362.46867471468</v>
      </c>
      <c r="Y17" s="41">
        <f t="shared" si="10"/>
        <v>8427.3472527640406</v>
      </c>
      <c r="AB17" s="41">
        <f t="shared" si="11"/>
        <v>11.966122426846088</v>
      </c>
      <c r="AC17" s="41">
        <f t="shared" si="12"/>
        <v>910503.8128495526</v>
      </c>
      <c r="AD17" s="41">
        <f t="shared" si="13"/>
        <v>8735.2693715976438</v>
      </c>
      <c r="AE17" s="41">
        <f t="shared" si="14"/>
        <v>267802.63013896497</v>
      </c>
      <c r="AF17" s="41">
        <f t="shared" si="15"/>
        <v>8735.2693715976438</v>
      </c>
      <c r="AI17" s="41">
        <f t="shared" si="16"/>
        <v>11.535099677807025</v>
      </c>
    </row>
    <row r="18" spans="1:35" ht="14.25" x14ac:dyDescent="0.15">
      <c r="A18" s="52" t="s">
        <v>60</v>
      </c>
      <c r="B18" s="41">
        <v>106.588954</v>
      </c>
      <c r="C18" s="41">
        <v>1271</v>
      </c>
      <c r="E18" s="41">
        <v>29.644438999999998</v>
      </c>
      <c r="F18" s="41">
        <v>290</v>
      </c>
      <c r="H18" s="46">
        <f t="shared" si="0"/>
        <v>290</v>
      </c>
      <c r="K18" s="47">
        <v>1103</v>
      </c>
      <c r="L18" s="41">
        <f t="shared" si="1"/>
        <v>9.8367736551155307</v>
      </c>
      <c r="M18" s="41">
        <f t="shared" si="2"/>
        <v>304062.51024372113</v>
      </c>
      <c r="N18" s="41">
        <f t="shared" si="3"/>
        <v>2852.6643599835038</v>
      </c>
      <c r="P18" s="41">
        <f t="shared" si="4"/>
        <v>84565.63460700502</v>
      </c>
      <c r="Q18" s="41">
        <f t="shared" si="5"/>
        <v>2852.6643599835038</v>
      </c>
      <c r="U18" s="41">
        <f t="shared" si="6"/>
        <v>9.3774423440869441</v>
      </c>
      <c r="V18" s="41">
        <f t="shared" si="7"/>
        <v>289864.21348894527</v>
      </c>
      <c r="W18" s="41">
        <f t="shared" si="8"/>
        <v>2719.4582797852136</v>
      </c>
      <c r="X18" s="41">
        <f t="shared" si="9"/>
        <v>80616.815088137708</v>
      </c>
      <c r="Y18" s="41">
        <f t="shared" si="10"/>
        <v>2719.4582797852136</v>
      </c>
      <c r="AB18" s="41">
        <f t="shared" si="11"/>
        <v>9.7595314958058026</v>
      </c>
      <c r="AC18" s="41">
        <f t="shared" si="12"/>
        <v>301674.89356371883</v>
      </c>
      <c r="AD18" s="41">
        <f t="shared" si="13"/>
        <v>2830.2641337836826</v>
      </c>
      <c r="AE18" s="41">
        <f t="shared" si="14"/>
        <v>83901.592467838229</v>
      </c>
      <c r="AF18" s="41">
        <f t="shared" si="15"/>
        <v>2830.2641337836826</v>
      </c>
      <c r="AI18" s="41">
        <f t="shared" si="16"/>
        <v>9.3443558569648086</v>
      </c>
    </row>
    <row r="19" spans="1:35" ht="14.25" x14ac:dyDescent="0.15">
      <c r="A19" s="52" t="s">
        <v>61</v>
      </c>
      <c r="B19" s="41">
        <v>102.85874699999999</v>
      </c>
      <c r="C19" s="41">
        <v>1323</v>
      </c>
      <c r="E19" s="41">
        <v>24.912879</v>
      </c>
      <c r="F19" s="41">
        <v>648</v>
      </c>
      <c r="H19" s="46">
        <f t="shared" si="0"/>
        <v>648</v>
      </c>
      <c r="K19" s="47">
        <v>1789</v>
      </c>
      <c r="L19" s="41">
        <f t="shared" si="1"/>
        <v>14.82059098546082</v>
      </c>
      <c r="M19" s="41">
        <f t="shared" si="2"/>
        <v>987828.96722946886</v>
      </c>
      <c r="N19" s="41">
        <f t="shared" si="3"/>
        <v>9603.7429585786103</v>
      </c>
      <c r="P19" s="41">
        <f t="shared" si="4"/>
        <v>239256.88627417095</v>
      </c>
      <c r="Q19" s="41">
        <f t="shared" si="5"/>
        <v>9603.7429585786103</v>
      </c>
      <c r="U19" s="41">
        <f t="shared" si="6"/>
        <v>14.574502930843803</v>
      </c>
      <c r="V19" s="41">
        <f t="shared" si="7"/>
        <v>971426.59103014495</v>
      </c>
      <c r="W19" s="41">
        <f t="shared" si="8"/>
        <v>9444.2778991867835</v>
      </c>
      <c r="X19" s="41">
        <f t="shared" si="9"/>
        <v>235284.15254481457</v>
      </c>
      <c r="Y19" s="41">
        <f t="shared" si="10"/>
        <v>9444.2778991867835</v>
      </c>
      <c r="AB19" s="41">
        <f t="shared" si="11"/>
        <v>14.854473421679044</v>
      </c>
      <c r="AC19" s="41">
        <f t="shared" si="12"/>
        <v>990087.31522716349</v>
      </c>
      <c r="AD19" s="41">
        <f t="shared" si="13"/>
        <v>9625.6987772480206</v>
      </c>
      <c r="AE19" s="41">
        <f t="shared" si="14"/>
        <v>239803.86892802789</v>
      </c>
      <c r="AF19" s="41">
        <f t="shared" si="15"/>
        <v>9625.6987772480206</v>
      </c>
      <c r="AI19" s="41">
        <f t="shared" si="16"/>
        <v>14.494904007872563</v>
      </c>
    </row>
    <row r="20" spans="1:35" ht="14.25" x14ac:dyDescent="0.15">
      <c r="A20" s="52" t="s">
        <v>62</v>
      </c>
      <c r="B20" s="41">
        <v>109.08399</v>
      </c>
      <c r="C20" s="41">
        <v>3663</v>
      </c>
      <c r="E20" s="41">
        <v>34.403782</v>
      </c>
      <c r="F20" s="41">
        <v>536</v>
      </c>
      <c r="G20" s="41">
        <v>45</v>
      </c>
      <c r="H20" s="46">
        <f t="shared" si="0"/>
        <v>581</v>
      </c>
      <c r="K20" s="47">
        <v>941</v>
      </c>
      <c r="L20" s="41">
        <f t="shared" si="1"/>
        <v>7.9367999582880735</v>
      </c>
      <c r="M20" s="41">
        <f t="shared" si="2"/>
        <v>503016.90603078197</v>
      </c>
      <c r="N20" s="41">
        <f t="shared" si="3"/>
        <v>4611.2807757653709</v>
      </c>
      <c r="P20" s="41">
        <f t="shared" si="4"/>
        <v>158645.49855022269</v>
      </c>
      <c r="Q20" s="41">
        <f t="shared" si="5"/>
        <v>4611.2807757653709</v>
      </c>
      <c r="U20" s="41">
        <f t="shared" si="6"/>
        <v>7.1474435910853504</v>
      </c>
      <c r="V20" s="41">
        <f t="shared" si="7"/>
        <v>452989.23749021621</v>
      </c>
      <c r="W20" s="41">
        <f t="shared" si="8"/>
        <v>3831.0297648217479</v>
      </c>
      <c r="X20" s="41">
        <f t="shared" si="9"/>
        <v>142867.37196686357</v>
      </c>
      <c r="Y20" s="41">
        <f t="shared" si="10"/>
        <v>4152.6647264205885</v>
      </c>
      <c r="AB20" s="41">
        <f t="shared" si="11"/>
        <v>7.6539176348739764</v>
      </c>
      <c r="AC20" s="41">
        <f t="shared" si="12"/>
        <v>485088.44722592499</v>
      </c>
      <c r="AD20" s="41">
        <f t="shared" si="13"/>
        <v>4446.9261458617802</v>
      </c>
      <c r="AE20" s="41">
        <f t="shared" si="14"/>
        <v>152991.07769232889</v>
      </c>
      <c r="AF20" s="41">
        <f t="shared" si="15"/>
        <v>4446.9261458617802</v>
      </c>
      <c r="AI20" s="41">
        <f t="shared" si="16"/>
        <v>7.2241573014005551</v>
      </c>
    </row>
    <row r="21" spans="1:35" ht="14.25" x14ac:dyDescent="0.15">
      <c r="A21" s="52" t="s">
        <v>63</v>
      </c>
      <c r="B21" s="41">
        <v>113.15813300000001</v>
      </c>
      <c r="C21" s="49">
        <v>0.5</v>
      </c>
      <c r="D21" s="50" t="s">
        <v>53</v>
      </c>
      <c r="E21" s="41">
        <v>28.216383</v>
      </c>
      <c r="F21" s="41">
        <v>820</v>
      </c>
      <c r="H21" s="46">
        <f t="shared" si="0"/>
        <v>820</v>
      </c>
      <c r="K21" s="47">
        <v>540</v>
      </c>
      <c r="L21" s="41">
        <f t="shared" si="1"/>
        <v>4.2932266338061567</v>
      </c>
      <c r="M21" s="41">
        <f t="shared" si="2"/>
        <v>398367.07855045109</v>
      </c>
      <c r="N21" s="41">
        <f t="shared" si="3"/>
        <v>3520.4458397210483</v>
      </c>
      <c r="P21" s="41">
        <f t="shared" si="4"/>
        <v>99334.248144325713</v>
      </c>
      <c r="Q21" s="41">
        <f t="shared" si="5"/>
        <v>3520.4458397210483</v>
      </c>
      <c r="U21" s="41">
        <f t="shared" si="6"/>
        <v>4.3755627645458492</v>
      </c>
      <c r="V21" s="41">
        <f t="shared" si="7"/>
        <v>406007.02087346808</v>
      </c>
      <c r="W21" s="41">
        <f t="shared" si="8"/>
        <v>3587.9614669275966</v>
      </c>
      <c r="X21" s="41">
        <f t="shared" si="9"/>
        <v>101239.29494007089</v>
      </c>
      <c r="Y21" s="41">
        <f t="shared" si="10"/>
        <v>3587.9614669275966</v>
      </c>
      <c r="AB21" s="41">
        <f t="shared" si="11"/>
        <v>4.4608337406360237</v>
      </c>
      <c r="AC21" s="41">
        <f t="shared" si="12"/>
        <v>413919.28652529849</v>
      </c>
      <c r="AD21" s="41">
        <f t="shared" si="13"/>
        <v>3657.8836673215396</v>
      </c>
      <c r="AE21" s="41">
        <f t="shared" si="14"/>
        <v>103212.24652658914</v>
      </c>
      <c r="AF21" s="41">
        <f t="shared" si="15"/>
        <v>3657.8836673215396</v>
      </c>
      <c r="AI21" s="41">
        <f t="shared" si="16"/>
        <v>4.2317105387409457</v>
      </c>
    </row>
    <row r="22" spans="1:35" ht="14.25" x14ac:dyDescent="0.15">
      <c r="K22" s="47"/>
      <c r="L22" s="41">
        <f>SUMPRODUCT(H3:H21,L3:L21)</f>
        <v>134911.95063575302</v>
      </c>
      <c r="M22" s="41">
        <f>SUM(M3:M21)</f>
        <v>15612630.265488727</v>
      </c>
      <c r="N22" s="41">
        <f>SUM(N3:N21)</f>
        <v>134911.95063575302</v>
      </c>
      <c r="P22" s="41">
        <f>SUM(P3:P21)</f>
        <v>4284834.447011766</v>
      </c>
      <c r="Q22" s="41">
        <f>SUM(Q3:Q21)</f>
        <v>134911.95063575302</v>
      </c>
      <c r="U22" s="41">
        <f>SUMPRODUCT(H3:H21,U3:U21)</f>
        <v>137135.68323448731</v>
      </c>
      <c r="V22" s="41">
        <f>SUM(V3:V21)</f>
        <v>15893541.569582969</v>
      </c>
      <c r="W22" s="41">
        <f>SUM(W3:W21)</f>
        <v>136814.04827288847</v>
      </c>
      <c r="X22" s="41">
        <f>SUM(X3:X21)</f>
        <v>4320858.5629463354</v>
      </c>
      <c r="Y22" s="41">
        <f>SUM(Y3:Y21)</f>
        <v>137135.68323448731</v>
      </c>
      <c r="AB22" s="41">
        <f>SUMPRODUCT(H3:H21,AB3:AB21)</f>
        <v>135645.33443852409</v>
      </c>
      <c r="AC22" s="41">
        <f>SUM(AC3:AC21)</f>
        <v>15698446.751201278</v>
      </c>
      <c r="AD22" s="41">
        <f>SUM(AD3:AD21)</f>
        <v>135645.33443852409</v>
      </c>
      <c r="AE22" s="41">
        <f>SUM(AE3:AE21)</f>
        <v>4283092.6408647886</v>
      </c>
      <c r="AF22" s="41">
        <f>SUM(AF3:AF21)</f>
        <v>135645.33443852409</v>
      </c>
      <c r="AI22" s="41">
        <f>SUMPRODUCT(H3:H21,AI3:AI21)</f>
        <v>136696.74083020567</v>
      </c>
    </row>
    <row r="23" spans="1:35" x14ac:dyDescent="0.15">
      <c r="A23" s="52" t="s">
        <v>64</v>
      </c>
    </row>
    <row r="24" spans="1:35" x14ac:dyDescent="0.15">
      <c r="A24" s="53" t="s">
        <v>65</v>
      </c>
      <c r="H24" s="54">
        <v>15280596.165572802</v>
      </c>
    </row>
    <row r="25" spans="1:35" x14ac:dyDescent="0.15">
      <c r="A25" s="53" t="s">
        <v>66</v>
      </c>
      <c r="H25" s="54">
        <v>40422054.811999999</v>
      </c>
    </row>
    <row r="26" spans="1:35" x14ac:dyDescent="0.15">
      <c r="A26" s="53" t="s">
        <v>67</v>
      </c>
      <c r="H26" s="54">
        <v>107302443.12438892</v>
      </c>
    </row>
    <row r="27" spans="1:35" x14ac:dyDescent="0.15">
      <c r="A27" s="53" t="s">
        <v>68</v>
      </c>
      <c r="H27" s="54">
        <v>6687.9999999999991</v>
      </c>
    </row>
    <row r="28" spans="1:35" x14ac:dyDescent="0.15">
      <c r="A28" s="53" t="s">
        <v>69</v>
      </c>
      <c r="H28" s="54">
        <v>19775.235000000001</v>
      </c>
    </row>
    <row r="29" spans="1:35" x14ac:dyDescent="0.15">
      <c r="A29" s="53" t="s">
        <v>70</v>
      </c>
      <c r="H29" s="54">
        <v>8391666.0336000007</v>
      </c>
    </row>
    <row r="30" spans="1:35" x14ac:dyDescent="0.15">
      <c r="A30" s="53" t="s">
        <v>71</v>
      </c>
      <c r="H30" s="54">
        <v>41509</v>
      </c>
    </row>
    <row r="31" spans="1:35" x14ac:dyDescent="0.15">
      <c r="A31" s="53" t="s">
        <v>72</v>
      </c>
      <c r="H31" s="54">
        <v>6332458.3044799985</v>
      </c>
    </row>
    <row r="32" spans="1:35" x14ac:dyDescent="0.15">
      <c r="A32" s="53" t="s">
        <v>73</v>
      </c>
      <c r="H32" s="54">
        <v>961703.81669280003</v>
      </c>
    </row>
    <row r="33" spans="1:8" x14ac:dyDescent="0.15">
      <c r="A33" s="53" t="s">
        <v>74</v>
      </c>
      <c r="H33" s="54">
        <v>144783.59999999998</v>
      </c>
    </row>
    <row r="34" spans="1:8" x14ac:dyDescent="0.15">
      <c r="A34" s="53" t="s">
        <v>75</v>
      </c>
      <c r="H34" s="54">
        <v>6420430.2778399987</v>
      </c>
    </row>
    <row r="35" spans="1:8" x14ac:dyDescent="0.15">
      <c r="A35" s="53" t="s">
        <v>76</v>
      </c>
      <c r="H35" s="54">
        <v>3333298.1439999999</v>
      </c>
    </row>
    <row r="36" spans="1:8" x14ac:dyDescent="0.15">
      <c r="A36" s="53" t="s">
        <v>77</v>
      </c>
      <c r="H36" s="54">
        <v>5809611.9004800003</v>
      </c>
    </row>
    <row r="37" spans="1:8" x14ac:dyDescent="0.15">
      <c r="A37" s="53" t="s">
        <v>78</v>
      </c>
      <c r="H37" s="54">
        <v>144330.40210319997</v>
      </c>
    </row>
    <row r="38" spans="1:8" x14ac:dyDescent="0.15">
      <c r="A38" s="53" t="s">
        <v>79</v>
      </c>
      <c r="H38" s="54">
        <v>11531921.562182527</v>
      </c>
    </row>
    <row r="39" spans="1:8" x14ac:dyDescent="0.15">
      <c r="A39" s="53" t="s">
        <v>80</v>
      </c>
      <c r="H39" s="54">
        <v>1692974.5000000002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8" sqref="L8"/>
    </sheetView>
  </sheetViews>
  <sheetFormatPr defaultRowHeight="13.5" x14ac:dyDescent="0.15"/>
  <cols>
    <col min="2" max="3" width="0" hidden="1" customWidth="1"/>
    <col min="7" max="7" width="7.25" customWidth="1"/>
    <col min="10" max="10" width="9.5" bestFit="1" customWidth="1"/>
    <col min="11" max="11" width="20.375" customWidth="1"/>
    <col min="14" max="14" width="21.625" bestFit="1" customWidth="1"/>
  </cols>
  <sheetData>
    <row r="1" spans="1:14" x14ac:dyDescent="0.15">
      <c r="A1" t="s">
        <v>97</v>
      </c>
      <c r="B1" t="s">
        <v>98</v>
      </c>
      <c r="C1" s="42" t="s">
        <v>38</v>
      </c>
      <c r="D1" s="42" t="s">
        <v>118</v>
      </c>
      <c r="E1" s="42" t="s">
        <v>119</v>
      </c>
      <c r="F1" s="42" t="s">
        <v>39</v>
      </c>
      <c r="G1" s="42" t="s">
        <v>40</v>
      </c>
      <c r="H1" s="42" t="s">
        <v>41</v>
      </c>
      <c r="I1" s="42" t="s">
        <v>116</v>
      </c>
      <c r="J1" s="42" t="s">
        <v>117</v>
      </c>
      <c r="K1" s="42" t="s">
        <v>120</v>
      </c>
      <c r="L1" s="42" t="s">
        <v>121</v>
      </c>
      <c r="M1" s="42" t="s">
        <v>122</v>
      </c>
      <c r="N1" s="42" t="s">
        <v>90</v>
      </c>
    </row>
    <row r="2" spans="1:14" x14ac:dyDescent="0.15">
      <c r="C2" s="42"/>
      <c r="D2" s="42"/>
      <c r="E2" s="42"/>
      <c r="F2" s="42"/>
      <c r="G2" s="42"/>
      <c r="H2" s="42"/>
      <c r="I2">
        <f>SUMPRODUCT(D3:D21,H3:H21)/SUM(H3:H21)</f>
        <v>3482277.9164943406</v>
      </c>
      <c r="J2">
        <f>SUMPRODUCT(E3:E21,H3:H21)/SUM(H3:H21)</f>
        <v>39374243.837411121</v>
      </c>
      <c r="L2">
        <f>SUMPRODUCT(D3:D21,$H$3:$H$21,$K$3:$K$21)/SUMPRODUCT($H$3:$H$21,$K$3:$K$21)</f>
        <v>3520824.5889272224</v>
      </c>
      <c r="M2">
        <f>SUMPRODUCT(E3:E21,$H$3:$H$21,$K$3:$K$21)/SUMPRODUCT($H$3:$H$21,$K$3:$K$21)</f>
        <v>38938645.468392149</v>
      </c>
    </row>
    <row r="3" spans="1:14" x14ac:dyDescent="0.15">
      <c r="A3" t="s">
        <v>67</v>
      </c>
      <c r="B3">
        <v>116.564528</v>
      </c>
      <c r="C3" s="41">
        <v>39.763193000000001</v>
      </c>
      <c r="D3">
        <v>4460204.0816150699</v>
      </c>
      <c r="E3">
        <v>39495399.6824302</v>
      </c>
      <c r="F3" s="46">
        <v>1400</v>
      </c>
      <c r="G3" s="41"/>
      <c r="H3" s="46">
        <f>F3+G3</f>
        <v>1400</v>
      </c>
      <c r="K3">
        <f>SQRT((D3-$I$2)^2+(E3-$J$2)^2)</f>
        <v>985402.61985141027</v>
      </c>
      <c r="N3">
        <f>SQRT((D3-$L$2)^2+(E3-$M$2)^2)</f>
        <v>1091974.8559978872</v>
      </c>
    </row>
    <row r="4" spans="1:14" x14ac:dyDescent="0.15">
      <c r="A4" t="s">
        <v>99</v>
      </c>
      <c r="B4">
        <v>117.334525</v>
      </c>
      <c r="C4" s="41">
        <v>39.255032999999997</v>
      </c>
      <c r="D4">
        <v>4366542.5457050102</v>
      </c>
      <c r="E4">
        <v>39548437.5380961</v>
      </c>
      <c r="F4" s="51">
        <v>700</v>
      </c>
      <c r="G4" s="41"/>
      <c r="H4" s="46">
        <f t="shared" ref="H4:H21" si="0">F4+G4</f>
        <v>700</v>
      </c>
      <c r="K4">
        <f t="shared" ref="K4:K21" si="1">SQRT((D4-$I$2)^2+(E4-$J$2)^2)</f>
        <v>901258.77517581545</v>
      </c>
      <c r="N4">
        <f t="shared" ref="N4:N21" si="2">SQRT((D4-$L$2)^2+(E4-$M$2)^2)</f>
        <v>1042633.7951026836</v>
      </c>
    </row>
    <row r="5" spans="1:14" x14ac:dyDescent="0.15">
      <c r="A5" t="s">
        <v>100</v>
      </c>
      <c r="B5">
        <v>113.55002500000001</v>
      </c>
      <c r="C5" s="41">
        <v>23.147165999999999</v>
      </c>
      <c r="D5">
        <v>2572631.0087255002</v>
      </c>
      <c r="E5">
        <v>38491479.436748996</v>
      </c>
      <c r="F5" s="46">
        <v>2105</v>
      </c>
      <c r="G5" s="41"/>
      <c r="H5" s="46">
        <f t="shared" si="0"/>
        <v>2105</v>
      </c>
      <c r="K5">
        <f t="shared" si="1"/>
        <v>1267568.7294540571</v>
      </c>
      <c r="N5">
        <f t="shared" si="2"/>
        <v>1048345.6135222031</v>
      </c>
    </row>
    <row r="6" spans="1:14" x14ac:dyDescent="0.15">
      <c r="A6" t="s">
        <v>101</v>
      </c>
      <c r="B6">
        <v>114.407808</v>
      </c>
      <c r="C6" s="41">
        <v>22.747233000000001</v>
      </c>
      <c r="D6">
        <v>2572816.2395434398</v>
      </c>
      <c r="E6">
        <v>38570441.8847946</v>
      </c>
      <c r="F6" s="46">
        <v>1005</v>
      </c>
      <c r="G6" s="41"/>
      <c r="H6" s="46">
        <f t="shared" si="0"/>
        <v>1005</v>
      </c>
      <c r="K6">
        <f t="shared" si="1"/>
        <v>1213761.9704342673</v>
      </c>
      <c r="N6">
        <f t="shared" si="2"/>
        <v>1017002.3153736872</v>
      </c>
    </row>
    <row r="7" spans="1:14" x14ac:dyDescent="0.15">
      <c r="A7" t="s">
        <v>102</v>
      </c>
      <c r="B7">
        <v>121.34573899999999</v>
      </c>
      <c r="C7" s="41">
        <v>31.284683999999999</v>
      </c>
      <c r="D7">
        <v>3485089.91248642</v>
      </c>
      <c r="E7">
        <v>41365306.827302903</v>
      </c>
      <c r="F7" s="41">
        <v>1831</v>
      </c>
      <c r="G7" s="41"/>
      <c r="H7" s="46">
        <f t="shared" si="0"/>
        <v>1831</v>
      </c>
      <c r="K7">
        <f t="shared" si="1"/>
        <v>1991064.9755942833</v>
      </c>
      <c r="N7">
        <f t="shared" si="2"/>
        <v>2426924.4565768666</v>
      </c>
    </row>
    <row r="8" spans="1:14" x14ac:dyDescent="0.15">
      <c r="A8" t="s">
        <v>103</v>
      </c>
      <c r="B8">
        <v>120.54475499999999</v>
      </c>
      <c r="C8" s="41">
        <v>31.384180000000001</v>
      </c>
      <c r="D8">
        <v>3502906.97139394</v>
      </c>
      <c r="E8">
        <v>40586625.912857801</v>
      </c>
      <c r="F8" s="46">
        <v>1066</v>
      </c>
      <c r="G8" s="41"/>
      <c r="H8" s="46">
        <f t="shared" si="0"/>
        <v>1066</v>
      </c>
      <c r="K8">
        <f t="shared" si="1"/>
        <v>1212557.567610895</v>
      </c>
      <c r="N8">
        <f t="shared" si="2"/>
        <v>1648077.8459645882</v>
      </c>
    </row>
    <row r="9" spans="1:14" x14ac:dyDescent="0.15">
      <c r="A9" t="s">
        <v>104</v>
      </c>
      <c r="B9">
        <v>120.374702</v>
      </c>
      <c r="C9" s="41">
        <v>30.339725999999999</v>
      </c>
      <c r="D9">
        <v>3384308.9236104102</v>
      </c>
      <c r="E9">
        <v>40560407.115139604</v>
      </c>
      <c r="F9" s="41">
        <v>1457</v>
      </c>
      <c r="G9" s="41"/>
      <c r="H9" s="46">
        <f t="shared" si="0"/>
        <v>1457</v>
      </c>
      <c r="K9">
        <f t="shared" si="1"/>
        <v>1190202.1866045576</v>
      </c>
      <c r="N9">
        <f t="shared" si="2"/>
        <v>1627497.2705777141</v>
      </c>
    </row>
    <row r="10" spans="1:14" x14ac:dyDescent="0.15">
      <c r="A10" t="s">
        <v>105</v>
      </c>
      <c r="B10">
        <v>118.579341</v>
      </c>
      <c r="C10" s="41">
        <v>31.861059000000001</v>
      </c>
      <c r="D10">
        <v>3590756.64439379</v>
      </c>
      <c r="E10">
        <v>40403691.220917501</v>
      </c>
      <c r="F10" s="41">
        <v>793</v>
      </c>
      <c r="G10" s="41"/>
      <c r="H10" s="46">
        <f t="shared" si="0"/>
        <v>793</v>
      </c>
      <c r="K10">
        <f t="shared" si="1"/>
        <v>1035147.1150589247</v>
      </c>
      <c r="N10">
        <f t="shared" si="2"/>
        <v>1466713.8607698346</v>
      </c>
    </row>
    <row r="11" spans="1:14" x14ac:dyDescent="0.15">
      <c r="A11" t="s">
        <v>106</v>
      </c>
      <c r="B11">
        <v>114.072352</v>
      </c>
      <c r="C11" s="41">
        <v>30.627202</v>
      </c>
      <c r="D11">
        <v>3436955.57925823</v>
      </c>
      <c r="E11">
        <v>38511759.772792198</v>
      </c>
      <c r="F11" s="41">
        <v>1460</v>
      </c>
      <c r="G11" s="41"/>
      <c r="H11" s="46">
        <f t="shared" si="0"/>
        <v>1460</v>
      </c>
      <c r="K11">
        <f t="shared" si="1"/>
        <v>863674.05655960389</v>
      </c>
      <c r="N11">
        <f t="shared" si="2"/>
        <v>435046.44337209727</v>
      </c>
    </row>
    <row r="12" spans="1:14" x14ac:dyDescent="0.15">
      <c r="A12" t="s">
        <v>107</v>
      </c>
      <c r="B12">
        <v>117.979967</v>
      </c>
      <c r="C12" s="41">
        <v>24.468768000000001</v>
      </c>
      <c r="D12">
        <v>2743634.4216737901</v>
      </c>
      <c r="E12">
        <v>40362906.062239602</v>
      </c>
      <c r="F12" s="41">
        <v>1310</v>
      </c>
      <c r="G12" s="41"/>
      <c r="H12" s="46">
        <f t="shared" si="0"/>
        <v>1310</v>
      </c>
      <c r="K12">
        <f t="shared" si="1"/>
        <v>1234117.9875698758</v>
      </c>
      <c r="N12">
        <f t="shared" si="2"/>
        <v>1622511.2619831392</v>
      </c>
    </row>
    <row r="13" spans="1:14" x14ac:dyDescent="0.15">
      <c r="A13" t="s">
        <v>108</v>
      </c>
      <c r="B13">
        <v>123.519966</v>
      </c>
      <c r="C13" s="41">
        <v>41.744517000000002</v>
      </c>
      <c r="D13">
        <v>4679403.8994335299</v>
      </c>
      <c r="E13">
        <v>41572437.611954898</v>
      </c>
      <c r="F13" s="41">
        <v>850</v>
      </c>
      <c r="G13" s="41"/>
      <c r="H13" s="46">
        <f t="shared" si="0"/>
        <v>850</v>
      </c>
      <c r="K13">
        <f t="shared" si="1"/>
        <v>2503031.4599443488</v>
      </c>
      <c r="N13">
        <f t="shared" si="2"/>
        <v>2877354.1794895758</v>
      </c>
    </row>
    <row r="14" spans="1:14" x14ac:dyDescent="0.15">
      <c r="A14" t="s">
        <v>109</v>
      </c>
      <c r="B14">
        <v>126.68079299999999</v>
      </c>
      <c r="C14" s="41">
        <v>45.618893</v>
      </c>
      <c r="D14">
        <v>5101401.1463297103</v>
      </c>
      <c r="E14">
        <v>42587898.0611642</v>
      </c>
      <c r="F14" s="41">
        <v>465</v>
      </c>
      <c r="G14" s="41"/>
      <c r="H14" s="46">
        <f t="shared" si="0"/>
        <v>465</v>
      </c>
      <c r="K14">
        <f t="shared" si="1"/>
        <v>3598490.4478459479</v>
      </c>
      <c r="N14">
        <f t="shared" si="2"/>
        <v>3976841.3017951623</v>
      </c>
    </row>
    <row r="15" spans="1:14" x14ac:dyDescent="0.15">
      <c r="A15" t="s">
        <v>110</v>
      </c>
      <c r="B15">
        <v>120.35038900000001</v>
      </c>
      <c r="C15" s="41">
        <v>36.274686000000003</v>
      </c>
      <c r="D15">
        <v>4037150.8316788501</v>
      </c>
      <c r="E15">
        <v>40552384.319373503</v>
      </c>
      <c r="F15" s="41">
        <v>913</v>
      </c>
      <c r="G15" s="41"/>
      <c r="H15" s="46">
        <f t="shared" si="0"/>
        <v>913</v>
      </c>
      <c r="K15">
        <f t="shared" si="1"/>
        <v>1302266.8494759097</v>
      </c>
      <c r="N15">
        <f t="shared" si="2"/>
        <v>1694327.5563245248</v>
      </c>
    </row>
    <row r="16" spans="1:14" x14ac:dyDescent="0.15">
      <c r="A16" t="s">
        <v>111</v>
      </c>
      <c r="B16">
        <v>113.87999499999999</v>
      </c>
      <c r="C16" s="41">
        <v>34.708297000000002</v>
      </c>
      <c r="D16">
        <v>3895813.8206438399</v>
      </c>
      <c r="E16">
        <v>38543514.1888531</v>
      </c>
      <c r="F16" s="41">
        <v>483</v>
      </c>
      <c r="G16" s="41"/>
      <c r="H16" s="46">
        <f t="shared" si="0"/>
        <v>483</v>
      </c>
      <c r="K16">
        <f t="shared" si="1"/>
        <v>927967.50644301984</v>
      </c>
      <c r="N16">
        <f t="shared" si="2"/>
        <v>544743.6571210213</v>
      </c>
    </row>
    <row r="17" spans="1:14" x14ac:dyDescent="0.15">
      <c r="A17" t="s">
        <v>72</v>
      </c>
      <c r="B17">
        <v>104.23305499999999</v>
      </c>
      <c r="C17" s="41">
        <v>30.657627000000002</v>
      </c>
      <c r="D17">
        <v>3442782.6749010598</v>
      </c>
      <c r="E17">
        <v>35441978.126031198</v>
      </c>
      <c r="F17" s="41">
        <v>730</v>
      </c>
      <c r="G17" s="41"/>
      <c r="H17" s="46">
        <f t="shared" si="0"/>
        <v>730</v>
      </c>
      <c r="K17">
        <f t="shared" si="1"/>
        <v>3932464.0492956531</v>
      </c>
      <c r="N17">
        <f t="shared" si="2"/>
        <v>3497538.1403893884</v>
      </c>
    </row>
    <row r="18" spans="1:14" x14ac:dyDescent="0.15">
      <c r="A18" t="s">
        <v>112</v>
      </c>
      <c r="B18">
        <v>106.588954</v>
      </c>
      <c r="C18" s="41">
        <v>29.644438999999998</v>
      </c>
      <c r="D18">
        <v>3329358.5312131001</v>
      </c>
      <c r="E18">
        <v>36402770.345669903</v>
      </c>
      <c r="F18" s="41">
        <v>290</v>
      </c>
      <c r="G18" s="41"/>
      <c r="H18" s="46">
        <f t="shared" si="0"/>
        <v>290</v>
      </c>
      <c r="K18">
        <f t="shared" si="1"/>
        <v>2975405.6951137837</v>
      </c>
      <c r="N18">
        <f t="shared" si="2"/>
        <v>2543092.9769275351</v>
      </c>
    </row>
    <row r="19" spans="1:14" x14ac:dyDescent="0.15">
      <c r="A19" t="s">
        <v>113</v>
      </c>
      <c r="B19">
        <v>102.85874699999999</v>
      </c>
      <c r="C19" s="41">
        <v>24.912879</v>
      </c>
      <c r="D19">
        <v>2825010.0455112499</v>
      </c>
      <c r="E19">
        <v>34644853.740569003</v>
      </c>
      <c r="F19" s="41">
        <v>648</v>
      </c>
      <c r="G19" s="41"/>
      <c r="H19" s="46">
        <f t="shared" si="0"/>
        <v>648</v>
      </c>
      <c r="K19">
        <f t="shared" si="1"/>
        <v>4774843.6353806332</v>
      </c>
      <c r="N19">
        <f t="shared" si="2"/>
        <v>4349805.200322384</v>
      </c>
    </row>
    <row r="20" spans="1:14" x14ac:dyDescent="0.15">
      <c r="A20" t="s">
        <v>114</v>
      </c>
      <c r="B20">
        <v>109.08399</v>
      </c>
      <c r="C20" s="41">
        <v>34.403782</v>
      </c>
      <c r="D20">
        <v>3839443.2425576602</v>
      </c>
      <c r="E20">
        <v>36604884.590669803</v>
      </c>
      <c r="F20" s="41">
        <v>536</v>
      </c>
      <c r="G20" s="41">
        <v>45</v>
      </c>
      <c r="H20" s="46">
        <f t="shared" si="0"/>
        <v>581</v>
      </c>
      <c r="K20">
        <f t="shared" si="1"/>
        <v>2792296.1353791887</v>
      </c>
      <c r="N20">
        <f t="shared" si="2"/>
        <v>2355410.2998901578</v>
      </c>
    </row>
    <row r="21" spans="1:14" x14ac:dyDescent="0.15">
      <c r="A21" t="s">
        <v>115</v>
      </c>
      <c r="B21">
        <v>113.15813300000001</v>
      </c>
      <c r="C21" s="41">
        <v>28.216383</v>
      </c>
      <c r="D21">
        <v>3139465.4442807701</v>
      </c>
      <c r="E21">
        <v>38428692.860866599</v>
      </c>
      <c r="F21" s="41">
        <v>820</v>
      </c>
      <c r="G21" s="41"/>
      <c r="H21" s="46">
        <f t="shared" si="0"/>
        <v>820</v>
      </c>
      <c r="K21">
        <f t="shared" si="1"/>
        <v>1005776.8342676613</v>
      </c>
      <c r="N21">
        <f t="shared" si="2"/>
        <v>636778.18675546756</v>
      </c>
    </row>
    <row r="22" spans="1:14" x14ac:dyDescent="0.15">
      <c r="K22" s="55">
        <f>SUMPRODUCT(H3:H21,K3:K21)</f>
        <v>30982167918.441566</v>
      </c>
      <c r="N22">
        <f>SUMPRODUCT(H3:H21*N3:N21)</f>
        <v>32088077713.710041</v>
      </c>
    </row>
    <row r="23" spans="1:14" x14ac:dyDescent="0.15">
      <c r="N23" s="56">
        <f>K22-N22</f>
        <v>-1105909795.2684746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7"/>
  <sheetViews>
    <sheetView workbookViewId="0">
      <selection activeCell="K17" sqref="K17"/>
    </sheetView>
  </sheetViews>
  <sheetFormatPr defaultRowHeight="12.75" x14ac:dyDescent="0.15"/>
  <cols>
    <col min="1" max="1" width="3.625" style="1" customWidth="1"/>
    <col min="2" max="2" width="7.5" style="1" customWidth="1"/>
    <col min="3" max="3" width="8" style="1" customWidth="1"/>
    <col min="4" max="4" width="12.75" style="1" customWidth="1"/>
    <col min="5" max="12" width="5.375" style="2" customWidth="1"/>
    <col min="13" max="14" width="9" style="1"/>
    <col min="15" max="22" width="4.875" style="1" customWidth="1"/>
    <col min="23" max="23" width="9" style="1"/>
    <col min="24" max="24" width="9" style="3"/>
    <col min="25" max="25" width="13.625" style="3" customWidth="1"/>
    <col min="26" max="16384" width="9" style="1"/>
  </cols>
  <sheetData>
    <row r="1" spans="2:25" ht="13.5" thickBot="1" x14ac:dyDescent="0.2"/>
    <row r="2" spans="2:25" ht="16.5" x14ac:dyDescent="0.15">
      <c r="B2" s="4" t="s">
        <v>0</v>
      </c>
      <c r="C2" s="5" t="s">
        <v>1</v>
      </c>
      <c r="D2" s="6" t="s">
        <v>2</v>
      </c>
      <c r="E2" s="7">
        <v>1</v>
      </c>
      <c r="F2" s="7">
        <v>2</v>
      </c>
      <c r="G2" s="7">
        <v>3</v>
      </c>
      <c r="H2" s="7">
        <v>5</v>
      </c>
      <c r="I2" s="7">
        <v>8</v>
      </c>
      <c r="J2" s="7">
        <v>10</v>
      </c>
      <c r="K2" s="7">
        <v>12</v>
      </c>
      <c r="L2" s="8">
        <v>20</v>
      </c>
      <c r="M2" s="3" t="s">
        <v>3</v>
      </c>
      <c r="N2" s="9" t="s">
        <v>4</v>
      </c>
      <c r="O2" s="7">
        <v>1</v>
      </c>
      <c r="P2" s="7">
        <v>2</v>
      </c>
      <c r="Q2" s="7">
        <v>3</v>
      </c>
      <c r="R2" s="7">
        <v>5</v>
      </c>
      <c r="S2" s="7">
        <v>8</v>
      </c>
      <c r="T2" s="7">
        <v>10</v>
      </c>
      <c r="U2" s="7">
        <v>12</v>
      </c>
      <c r="V2" s="8">
        <v>20</v>
      </c>
      <c r="X2" s="10" t="s">
        <v>5</v>
      </c>
      <c r="Y2" s="11" t="s">
        <v>6</v>
      </c>
    </row>
    <row r="3" spans="2:25" x14ac:dyDescent="0.15">
      <c r="B3" s="12" t="s">
        <v>7</v>
      </c>
      <c r="C3" s="13" t="s">
        <v>8</v>
      </c>
      <c r="D3" s="14" t="str">
        <f>B3&amp;C3</f>
        <v>KMN LC0-100</v>
      </c>
      <c r="E3" s="15"/>
      <c r="F3" s="15"/>
      <c r="G3" s="15">
        <v>648</v>
      </c>
      <c r="H3" s="15">
        <v>777</v>
      </c>
      <c r="I3" s="15">
        <v>1122</v>
      </c>
      <c r="J3" s="15"/>
      <c r="K3" s="15"/>
      <c r="L3" s="16"/>
      <c r="N3" s="17" t="s">
        <v>9</v>
      </c>
      <c r="O3" s="18">
        <v>0</v>
      </c>
      <c r="P3" s="18">
        <v>2.4795342315582228E-2</v>
      </c>
      <c r="Q3" s="18">
        <v>0.12376311228480434</v>
      </c>
      <c r="R3" s="18">
        <v>4.762672114257583E-2</v>
      </c>
      <c r="S3" s="18">
        <v>0.49598459585588034</v>
      </c>
      <c r="T3" s="18">
        <v>0.17206068625074547</v>
      </c>
      <c r="U3" s="18">
        <v>0.13576954215041168</v>
      </c>
      <c r="V3" s="19">
        <v>0</v>
      </c>
      <c r="W3" s="20"/>
      <c r="X3" s="21">
        <v>1</v>
      </c>
      <c r="Y3" s="16">
        <v>143.33808114035088</v>
      </c>
    </row>
    <row r="4" spans="2:25" x14ac:dyDescent="0.15">
      <c r="B4" s="12" t="s">
        <v>7</v>
      </c>
      <c r="C4" s="13" t="s">
        <v>10</v>
      </c>
      <c r="D4" s="14" t="str">
        <f t="shared" ref="D4:D67" si="0">B4&amp;C4</f>
        <v>KMN LC100-300</v>
      </c>
      <c r="E4" s="15"/>
      <c r="F4" s="15"/>
      <c r="G4" s="15">
        <v>7.65</v>
      </c>
      <c r="H4" s="15">
        <v>9.18</v>
      </c>
      <c r="I4" s="15">
        <v>10.399999999999999</v>
      </c>
      <c r="J4" s="15"/>
      <c r="K4" s="15"/>
      <c r="L4" s="16"/>
      <c r="N4" s="17" t="s">
        <v>11</v>
      </c>
      <c r="O4" s="18">
        <v>0</v>
      </c>
      <c r="P4" s="18">
        <v>7.7248787367884398E-4</v>
      </c>
      <c r="Q4" s="18">
        <v>5.4877629464675559E-2</v>
      </c>
      <c r="R4" s="18">
        <v>0.33722505486125337</v>
      </c>
      <c r="S4" s="18">
        <v>0.60712482780039223</v>
      </c>
      <c r="T4" s="18">
        <v>0</v>
      </c>
      <c r="U4" s="18">
        <v>0</v>
      </c>
      <c r="V4" s="19">
        <v>0</v>
      </c>
      <c r="W4" s="20"/>
      <c r="X4" s="21">
        <v>2</v>
      </c>
      <c r="Y4" s="16">
        <v>207.89637573552247</v>
      </c>
    </row>
    <row r="5" spans="2:25" x14ac:dyDescent="0.15">
      <c r="B5" s="12" t="s">
        <v>7</v>
      </c>
      <c r="C5" s="13" t="s">
        <v>12</v>
      </c>
      <c r="D5" s="14" t="str">
        <f t="shared" si="0"/>
        <v>KMN LC300-500</v>
      </c>
      <c r="E5" s="15"/>
      <c r="F5" s="15"/>
      <c r="G5" s="15">
        <v>8.16</v>
      </c>
      <c r="H5" s="15">
        <v>9.1199999999999992</v>
      </c>
      <c r="I5" s="15">
        <v>10.080000000000002</v>
      </c>
      <c r="J5" s="15"/>
      <c r="K5" s="15"/>
      <c r="L5" s="16"/>
      <c r="N5" s="17" t="s">
        <v>13</v>
      </c>
      <c r="O5" s="18">
        <v>0</v>
      </c>
      <c r="P5" s="18">
        <v>0</v>
      </c>
      <c r="Q5" s="18">
        <v>3.7644679614428453E-2</v>
      </c>
      <c r="R5" s="18">
        <v>6.371569217304382E-2</v>
      </c>
      <c r="S5" s="18">
        <v>0.72380514718333111</v>
      </c>
      <c r="T5" s="18">
        <v>0</v>
      </c>
      <c r="U5" s="18">
        <v>3.8681072771306967E-2</v>
      </c>
      <c r="V5" s="19">
        <v>0.13615340825788969</v>
      </c>
      <c r="W5" s="20"/>
      <c r="X5" s="21">
        <v>3</v>
      </c>
      <c r="Y5" s="16">
        <v>272.32440370743865</v>
      </c>
    </row>
    <row r="6" spans="2:25" x14ac:dyDescent="0.15">
      <c r="B6" s="12" t="s">
        <v>7</v>
      </c>
      <c r="C6" s="13" t="s">
        <v>14</v>
      </c>
      <c r="D6" s="14" t="str">
        <f t="shared" si="0"/>
        <v>KMN LC500-1000</v>
      </c>
      <c r="E6" s="15"/>
      <c r="F6" s="15"/>
      <c r="G6" s="15">
        <v>8.16</v>
      </c>
      <c r="H6" s="15">
        <v>9.1199999999999992</v>
      </c>
      <c r="I6" s="15">
        <v>10.080000000000002</v>
      </c>
      <c r="J6" s="15"/>
      <c r="K6" s="15"/>
      <c r="L6" s="16"/>
      <c r="N6" s="17" t="s">
        <v>15</v>
      </c>
      <c r="O6" s="18">
        <v>0</v>
      </c>
      <c r="P6" s="18">
        <v>0</v>
      </c>
      <c r="Q6" s="18">
        <v>3.129877401506817E-2</v>
      </c>
      <c r="R6" s="18">
        <v>2.8015032054275159E-2</v>
      </c>
      <c r="S6" s="18">
        <v>0.51653719006201537</v>
      </c>
      <c r="T6" s="18">
        <v>0.28594654977383649</v>
      </c>
      <c r="U6" s="18">
        <v>0.13820245409480478</v>
      </c>
      <c r="V6" s="19">
        <v>0</v>
      </c>
      <c r="W6" s="20"/>
      <c r="X6" s="21">
        <v>5</v>
      </c>
      <c r="Y6" s="16">
        <v>461.23164841767766</v>
      </c>
    </row>
    <row r="7" spans="2:25" x14ac:dyDescent="0.15">
      <c r="B7" s="12" t="s">
        <v>7</v>
      </c>
      <c r="C7" s="13" t="s">
        <v>16</v>
      </c>
      <c r="D7" s="14" t="str">
        <f t="shared" si="0"/>
        <v>KMN LC&gt;1000</v>
      </c>
      <c r="E7" s="15"/>
      <c r="F7" s="15"/>
      <c r="G7" s="15">
        <v>8.16</v>
      </c>
      <c r="H7" s="15">
        <v>9.1199999999999992</v>
      </c>
      <c r="I7" s="15">
        <v>10.080000000000002</v>
      </c>
      <c r="J7" s="15"/>
      <c r="K7" s="15"/>
      <c r="L7" s="16"/>
      <c r="N7" s="17" t="s">
        <v>17</v>
      </c>
      <c r="O7" s="18">
        <v>0</v>
      </c>
      <c r="P7" s="18">
        <v>0</v>
      </c>
      <c r="Q7" s="18">
        <v>7.1397828906701002E-2</v>
      </c>
      <c r="R7" s="18">
        <v>8.4267296215331702E-2</v>
      </c>
      <c r="S7" s="18">
        <v>0.34316718693673587</v>
      </c>
      <c r="T7" s="18">
        <v>0.23107591550328774</v>
      </c>
      <c r="U7" s="18">
        <v>0.2700917724379438</v>
      </c>
      <c r="V7" s="19">
        <v>0</v>
      </c>
      <c r="W7" s="20"/>
      <c r="X7" s="21">
        <v>8</v>
      </c>
      <c r="Y7" s="16">
        <v>697.14080971158637</v>
      </c>
    </row>
    <row r="8" spans="2:25" x14ac:dyDescent="0.15">
      <c r="B8" s="12" t="s">
        <v>18</v>
      </c>
      <c r="C8" s="13" t="s">
        <v>8</v>
      </c>
      <c r="D8" s="14" t="str">
        <f t="shared" si="0"/>
        <v>NJG LC0-100</v>
      </c>
      <c r="E8" s="15"/>
      <c r="F8" s="15"/>
      <c r="G8" s="15">
        <v>1061</v>
      </c>
      <c r="H8" s="15">
        <v>1358.2100000000003</v>
      </c>
      <c r="I8" s="15">
        <v>1380.02</v>
      </c>
      <c r="J8" s="15">
        <v>1462.5</v>
      </c>
      <c r="K8" s="15">
        <v>1499</v>
      </c>
      <c r="L8" s="16"/>
      <c r="N8" s="17" t="s">
        <v>18</v>
      </c>
      <c r="O8" s="18">
        <v>0</v>
      </c>
      <c r="P8" s="18">
        <v>0</v>
      </c>
      <c r="Q8" s="18">
        <v>1.7970290848981111E-2</v>
      </c>
      <c r="R8" s="18">
        <v>4.712256213817604E-2</v>
      </c>
      <c r="S8" s="18">
        <v>0.51163492082951745</v>
      </c>
      <c r="T8" s="18">
        <v>0.31915903582174887</v>
      </c>
      <c r="U8" s="18">
        <v>0.10411319036157654</v>
      </c>
      <c r="V8" s="19">
        <v>0</v>
      </c>
      <c r="W8" s="20"/>
      <c r="X8" s="21">
        <v>10</v>
      </c>
      <c r="Y8" s="16">
        <v>885.58462102396061</v>
      </c>
    </row>
    <row r="9" spans="2:25" x14ac:dyDescent="0.15">
      <c r="B9" s="12" t="s">
        <v>18</v>
      </c>
      <c r="C9" s="13" t="s">
        <v>10</v>
      </c>
      <c r="D9" s="14" t="str">
        <f t="shared" si="0"/>
        <v>NJG LC100-300</v>
      </c>
      <c r="E9" s="15"/>
      <c r="F9" s="15"/>
      <c r="G9" s="15">
        <v>8.1</v>
      </c>
      <c r="H9" s="15">
        <v>9.4050000000000011</v>
      </c>
      <c r="I9" s="15">
        <v>10.503</v>
      </c>
      <c r="J9" s="15">
        <v>11.3</v>
      </c>
      <c r="K9" s="15">
        <v>11.4</v>
      </c>
      <c r="L9" s="16"/>
      <c r="N9" s="17" t="s">
        <v>19</v>
      </c>
      <c r="O9" s="18">
        <v>0</v>
      </c>
      <c r="P9" s="18">
        <v>2.6674594455133375E-2</v>
      </c>
      <c r="Q9" s="18">
        <v>5.6135705744445902E-2</v>
      </c>
      <c r="R9" s="18">
        <v>0.18921779415476428</v>
      </c>
      <c r="S9" s="18">
        <v>0.28256466309267986</v>
      </c>
      <c r="T9" s="18">
        <v>0.37174905332755304</v>
      </c>
      <c r="U9" s="18">
        <v>7.3658189225423457E-2</v>
      </c>
      <c r="V9" s="19">
        <v>0</v>
      </c>
      <c r="W9" s="20"/>
      <c r="X9" s="21">
        <v>12</v>
      </c>
      <c r="Y9" s="16">
        <v>1027.7818427336961</v>
      </c>
    </row>
    <row r="10" spans="2:25" ht="13.5" thickBot="1" x14ac:dyDescent="0.2">
      <c r="B10" s="12" t="s">
        <v>18</v>
      </c>
      <c r="C10" s="13" t="s">
        <v>12</v>
      </c>
      <c r="D10" s="14" t="str">
        <f t="shared" si="0"/>
        <v>NJG LC300-500</v>
      </c>
      <c r="E10" s="15"/>
      <c r="F10" s="15"/>
      <c r="G10" s="15">
        <v>8</v>
      </c>
      <c r="H10" s="15">
        <v>9.266</v>
      </c>
      <c r="I10" s="15">
        <v>9.4829999999999988</v>
      </c>
      <c r="J10" s="15">
        <v>10.378</v>
      </c>
      <c r="K10" s="15">
        <v>10.462</v>
      </c>
      <c r="L10" s="16"/>
      <c r="N10" s="17" t="s">
        <v>20</v>
      </c>
      <c r="O10" s="18">
        <v>0</v>
      </c>
      <c r="P10" s="18">
        <v>0</v>
      </c>
      <c r="Q10" s="18">
        <v>4.8193317142441593E-2</v>
      </c>
      <c r="R10" s="18">
        <v>9.5064576352146934E-2</v>
      </c>
      <c r="S10" s="18">
        <v>0.59920346631045618</v>
      </c>
      <c r="T10" s="18">
        <v>0.25753864019495526</v>
      </c>
      <c r="U10" s="18">
        <v>0</v>
      </c>
      <c r="V10" s="19">
        <v>0</v>
      </c>
      <c r="W10" s="20"/>
      <c r="X10" s="22">
        <v>20</v>
      </c>
      <c r="Y10" s="23">
        <v>1490.4285108771737</v>
      </c>
    </row>
    <row r="11" spans="2:25" x14ac:dyDescent="0.15">
      <c r="B11" s="12" t="s">
        <v>18</v>
      </c>
      <c r="C11" s="13" t="s">
        <v>14</v>
      </c>
      <c r="D11" s="14" t="str">
        <f t="shared" si="0"/>
        <v>NJG LC500-1000</v>
      </c>
      <c r="E11" s="15"/>
      <c r="F11" s="15"/>
      <c r="G11" s="15">
        <v>8</v>
      </c>
      <c r="H11" s="15">
        <v>9.266</v>
      </c>
      <c r="I11" s="15">
        <v>9.4829999999999988</v>
      </c>
      <c r="J11" s="15">
        <v>10.378</v>
      </c>
      <c r="K11" s="15">
        <v>10.462</v>
      </c>
      <c r="L11" s="16"/>
      <c r="N11" s="17" t="s">
        <v>21</v>
      </c>
      <c r="O11" s="18">
        <v>0</v>
      </c>
      <c r="P11" s="18">
        <v>0</v>
      </c>
      <c r="Q11" s="18">
        <v>7.4209896008544524E-2</v>
      </c>
      <c r="R11" s="18">
        <v>0.18344255710452192</v>
      </c>
      <c r="S11" s="18">
        <v>0.74234754688693361</v>
      </c>
      <c r="T11" s="18">
        <v>0</v>
      </c>
      <c r="U11" s="18">
        <v>0</v>
      </c>
      <c r="V11" s="19">
        <v>0</v>
      </c>
      <c r="W11" s="20"/>
    </row>
    <row r="12" spans="2:25" x14ac:dyDescent="0.15">
      <c r="B12" s="12" t="s">
        <v>18</v>
      </c>
      <c r="C12" s="13" t="s">
        <v>16</v>
      </c>
      <c r="D12" s="14" t="str">
        <f t="shared" si="0"/>
        <v>NJG LC&gt;1000</v>
      </c>
      <c r="E12" s="15"/>
      <c r="F12" s="15"/>
      <c r="G12" s="15">
        <v>8</v>
      </c>
      <c r="H12" s="15">
        <v>9.266</v>
      </c>
      <c r="I12" s="15">
        <v>9.4829999999999988</v>
      </c>
      <c r="J12" s="15">
        <v>10.378</v>
      </c>
      <c r="K12" s="15">
        <v>10.462</v>
      </c>
      <c r="L12" s="16"/>
      <c r="N12" s="17" t="s">
        <v>22</v>
      </c>
      <c r="O12" s="18">
        <v>0</v>
      </c>
      <c r="P12" s="18">
        <v>0</v>
      </c>
      <c r="Q12" s="18">
        <v>2.9060288013615449E-2</v>
      </c>
      <c r="R12" s="18">
        <v>3.5701628991569173E-2</v>
      </c>
      <c r="S12" s="18">
        <v>0.27917072748852495</v>
      </c>
      <c r="T12" s="18">
        <v>0.27902221438112879</v>
      </c>
      <c r="U12" s="18">
        <v>0.37704514112516152</v>
      </c>
      <c r="V12" s="19">
        <v>0</v>
      </c>
      <c r="W12" s="20"/>
    </row>
    <row r="13" spans="2:25" x14ac:dyDescent="0.15">
      <c r="B13" s="12" t="s">
        <v>19</v>
      </c>
      <c r="C13" s="13" t="s">
        <v>8</v>
      </c>
      <c r="D13" s="14" t="str">
        <f t="shared" si="0"/>
        <v>QDG LC0-100</v>
      </c>
      <c r="E13" s="15"/>
      <c r="F13" s="15">
        <v>750</v>
      </c>
      <c r="G13" s="15">
        <v>755.58</v>
      </c>
      <c r="H13" s="15">
        <v>758.40000000000009</v>
      </c>
      <c r="I13" s="15">
        <v>820.83749999999998</v>
      </c>
      <c r="J13" s="15">
        <v>978.12000000000012</v>
      </c>
      <c r="K13" s="15">
        <v>1074.6399999999999</v>
      </c>
      <c r="L13" s="16"/>
      <c r="N13" s="17" t="s">
        <v>23</v>
      </c>
      <c r="O13" s="18">
        <v>4.8973105324588637E-3</v>
      </c>
      <c r="P13" s="18">
        <v>0</v>
      </c>
      <c r="Q13" s="18">
        <v>1.0376800593166972E-2</v>
      </c>
      <c r="R13" s="18">
        <v>6.7648495519615423E-2</v>
      </c>
      <c r="S13" s="18">
        <v>0.9170773933547588</v>
      </c>
      <c r="T13" s="18">
        <v>0</v>
      </c>
      <c r="U13" s="18">
        <v>0</v>
      </c>
      <c r="V13" s="19">
        <v>0</v>
      </c>
      <c r="W13" s="20"/>
    </row>
    <row r="14" spans="2:25" x14ac:dyDescent="0.15">
      <c r="B14" s="12" t="s">
        <v>19</v>
      </c>
      <c r="C14" s="13" t="s">
        <v>10</v>
      </c>
      <c r="D14" s="14" t="str">
        <f t="shared" si="0"/>
        <v>QDG LC100-300</v>
      </c>
      <c r="E14" s="15"/>
      <c r="F14" s="15">
        <v>7.128000000000001</v>
      </c>
      <c r="G14" s="15">
        <v>7.2863999999999987</v>
      </c>
      <c r="H14" s="15">
        <v>7.9649999999999999</v>
      </c>
      <c r="I14" s="15">
        <v>8.1514999999999986</v>
      </c>
      <c r="J14" s="15">
        <v>9.3366000000000007</v>
      </c>
      <c r="K14" s="15">
        <v>9.6479999999999997</v>
      </c>
      <c r="L14" s="16"/>
      <c r="N14" s="17" t="s">
        <v>24</v>
      </c>
      <c r="O14" s="18">
        <v>0</v>
      </c>
      <c r="P14" s="18">
        <v>0</v>
      </c>
      <c r="Q14" s="18">
        <v>5.5704760312772786E-2</v>
      </c>
      <c r="R14" s="18">
        <v>3.3198538654279068E-2</v>
      </c>
      <c r="S14" s="18">
        <v>0.22483187957776501</v>
      </c>
      <c r="T14" s="18">
        <v>0.29630254261344302</v>
      </c>
      <c r="U14" s="18">
        <v>0.38996227884174006</v>
      </c>
      <c r="V14" s="19">
        <v>0</v>
      </c>
      <c r="W14" s="20"/>
    </row>
    <row r="15" spans="2:25" x14ac:dyDescent="0.15">
      <c r="B15" s="12" t="s">
        <v>19</v>
      </c>
      <c r="C15" s="13" t="s">
        <v>12</v>
      </c>
      <c r="D15" s="14" t="str">
        <f t="shared" si="0"/>
        <v>QDG LC300-500</v>
      </c>
      <c r="E15" s="15"/>
      <c r="F15" s="15">
        <v>6.3246000000000011</v>
      </c>
      <c r="G15" s="15">
        <v>6.3246000000000011</v>
      </c>
      <c r="H15" s="15">
        <v>6.2167999999999992</v>
      </c>
      <c r="I15" s="15">
        <v>6.7943999999999996</v>
      </c>
      <c r="J15" s="15">
        <v>6.976799999999999</v>
      </c>
      <c r="K15" s="15">
        <v>7.8231999999999999</v>
      </c>
      <c r="L15" s="16"/>
      <c r="N15" s="17" t="s">
        <v>25</v>
      </c>
      <c r="O15" s="18">
        <v>5.5247371733543769E-3</v>
      </c>
      <c r="P15" s="18">
        <v>1.1322236339132498E-2</v>
      </c>
      <c r="Q15" s="18">
        <v>4.5875308832489345E-2</v>
      </c>
      <c r="R15" s="18">
        <v>8.1808870645936005E-2</v>
      </c>
      <c r="S15" s="18">
        <v>0.26829788140106503</v>
      </c>
      <c r="T15" s="18">
        <v>0.30155129388826485</v>
      </c>
      <c r="U15" s="18">
        <v>0.28561967171975783</v>
      </c>
      <c r="V15" s="19">
        <v>0</v>
      </c>
      <c r="W15" s="20"/>
    </row>
    <row r="16" spans="2:25" x14ac:dyDescent="0.15">
      <c r="B16" s="12" t="s">
        <v>19</v>
      </c>
      <c r="C16" s="13" t="s">
        <v>14</v>
      </c>
      <c r="D16" s="14" t="str">
        <f t="shared" si="0"/>
        <v>QDG LC500-1000</v>
      </c>
      <c r="E16" s="15"/>
      <c r="F16" s="15">
        <v>7.620000000000001</v>
      </c>
      <c r="G16" s="15">
        <v>7.620000000000001</v>
      </c>
      <c r="H16" s="15">
        <v>7.4195000000000011</v>
      </c>
      <c r="I16" s="15">
        <v>7.2760000000000016</v>
      </c>
      <c r="J16" s="15">
        <v>6.5462000000000007</v>
      </c>
      <c r="K16" s="15">
        <v>5.5518999999999998</v>
      </c>
      <c r="L16" s="16"/>
      <c r="N16" s="17" t="s">
        <v>26</v>
      </c>
      <c r="O16" s="18">
        <v>0</v>
      </c>
      <c r="P16" s="18">
        <v>0</v>
      </c>
      <c r="Q16" s="18">
        <v>9.3064485746396336E-2</v>
      </c>
      <c r="R16" s="18">
        <v>0.41262090489278641</v>
      </c>
      <c r="S16" s="18">
        <v>0.45915521392090008</v>
      </c>
      <c r="T16" s="18">
        <v>3.3915370399802018E-2</v>
      </c>
      <c r="U16" s="18">
        <v>1.2440250401152121E-3</v>
      </c>
      <c r="V16" s="19">
        <v>0</v>
      </c>
      <c r="W16" s="20"/>
    </row>
    <row r="17" spans="2:23" s="1" customFormat="1" x14ac:dyDescent="0.15">
      <c r="B17" s="12" t="s">
        <v>19</v>
      </c>
      <c r="C17" s="13" t="s">
        <v>16</v>
      </c>
      <c r="D17" s="14" t="str">
        <f t="shared" si="0"/>
        <v>QDG LC&gt;1000</v>
      </c>
      <c r="E17" s="15"/>
      <c r="F17" s="15">
        <v>7.620000000000001</v>
      </c>
      <c r="G17" s="15">
        <v>7.620000000000001</v>
      </c>
      <c r="H17" s="15">
        <v>7.4195000000000011</v>
      </c>
      <c r="I17" s="15">
        <v>7.2760000000000016</v>
      </c>
      <c r="J17" s="15">
        <v>6.5462000000000007</v>
      </c>
      <c r="K17" s="15">
        <v>5.5518999999999998</v>
      </c>
      <c r="L17" s="16"/>
      <c r="N17" s="17" t="s">
        <v>27</v>
      </c>
      <c r="O17" s="18">
        <v>0</v>
      </c>
      <c r="P17" s="18">
        <v>0</v>
      </c>
      <c r="Q17" s="18">
        <v>8.1391414580055277E-2</v>
      </c>
      <c r="R17" s="18">
        <v>0.19579492516116456</v>
      </c>
      <c r="S17" s="18">
        <v>0.54816097574173339</v>
      </c>
      <c r="T17" s="18">
        <v>0</v>
      </c>
      <c r="U17" s="18">
        <v>0.17465268451704821</v>
      </c>
      <c r="V17" s="19">
        <v>0</v>
      </c>
      <c r="W17" s="20"/>
    </row>
    <row r="18" spans="2:23" s="1" customFormat="1" x14ac:dyDescent="0.15">
      <c r="B18" s="12" t="s">
        <v>23</v>
      </c>
      <c r="C18" s="13" t="s">
        <v>8</v>
      </c>
      <c r="D18" s="14" t="str">
        <f t="shared" si="0"/>
        <v>XMN LC0-100</v>
      </c>
      <c r="E18" s="15"/>
      <c r="F18" s="15"/>
      <c r="G18" s="15">
        <v>674</v>
      </c>
      <c r="H18" s="15">
        <v>757.96</v>
      </c>
      <c r="I18" s="15">
        <v>882.65000000000009</v>
      </c>
      <c r="J18" s="15"/>
      <c r="K18" s="15"/>
      <c r="L18" s="16"/>
      <c r="N18" s="17" t="s">
        <v>7</v>
      </c>
      <c r="O18" s="18">
        <v>0</v>
      </c>
      <c r="P18" s="18">
        <v>0</v>
      </c>
      <c r="Q18" s="18">
        <v>0.14324010966119285</v>
      </c>
      <c r="R18" s="18">
        <v>0.28291738528940186</v>
      </c>
      <c r="S18" s="18">
        <v>0.57384250504940526</v>
      </c>
      <c r="T18" s="18">
        <v>0</v>
      </c>
      <c r="U18" s="18">
        <v>0</v>
      </c>
      <c r="V18" s="19">
        <v>0</v>
      </c>
      <c r="W18" s="20"/>
    </row>
    <row r="19" spans="2:23" s="1" customFormat="1" ht="13.5" thickBot="1" x14ac:dyDescent="0.2">
      <c r="B19" s="12" t="s">
        <v>23</v>
      </c>
      <c r="C19" s="13" t="s">
        <v>10</v>
      </c>
      <c r="D19" s="14" t="str">
        <f t="shared" si="0"/>
        <v>XMN LC100-300</v>
      </c>
      <c r="E19" s="15"/>
      <c r="F19" s="15"/>
      <c r="G19" s="15">
        <v>8.2075999999999993</v>
      </c>
      <c r="H19" s="15">
        <v>8.64</v>
      </c>
      <c r="I19" s="15">
        <v>9.44</v>
      </c>
      <c r="J19" s="15"/>
      <c r="K19" s="15"/>
      <c r="L19" s="16"/>
      <c r="N19" s="24" t="s">
        <v>28</v>
      </c>
      <c r="O19" s="25">
        <v>0</v>
      </c>
      <c r="P19" s="25">
        <v>0</v>
      </c>
      <c r="Q19" s="25">
        <v>0.53937628421533412</v>
      </c>
      <c r="R19" s="25">
        <v>6.0568166727421519E-2</v>
      </c>
      <c r="S19" s="25">
        <v>0.16828585051579359</v>
      </c>
      <c r="T19" s="25">
        <v>0</v>
      </c>
      <c r="U19" s="25">
        <v>0.23176969854145077</v>
      </c>
      <c r="V19" s="26">
        <v>0</v>
      </c>
      <c r="W19" s="20"/>
    </row>
    <row r="20" spans="2:23" s="1" customFormat="1" x14ac:dyDescent="0.15">
      <c r="B20" s="12" t="s">
        <v>23</v>
      </c>
      <c r="C20" s="13" t="s">
        <v>12</v>
      </c>
      <c r="D20" s="14" t="str">
        <f t="shared" si="0"/>
        <v>XMN LC300-500</v>
      </c>
      <c r="E20" s="15"/>
      <c r="F20" s="15"/>
      <c r="G20" s="15">
        <v>7.9087999999999994</v>
      </c>
      <c r="H20" s="15">
        <v>8.5074000000000005</v>
      </c>
      <c r="I20" s="15">
        <v>9.2050000000000001</v>
      </c>
      <c r="J20" s="15"/>
      <c r="K20" s="15"/>
      <c r="L20" s="16"/>
      <c r="M20" s="1">
        <v>1</v>
      </c>
      <c r="N20" s="27" t="s">
        <v>29</v>
      </c>
      <c r="O20" s="28">
        <v>0</v>
      </c>
      <c r="P20" s="28">
        <v>2.4795342315582228E-2</v>
      </c>
      <c r="Q20" s="28">
        <v>0.12376311228480434</v>
      </c>
      <c r="R20" s="28">
        <v>0.30365189297906947</v>
      </c>
      <c r="S20" s="18">
        <v>0.54778965242054389</v>
      </c>
      <c r="T20" s="28">
        <v>0</v>
      </c>
      <c r="U20" s="28">
        <v>0</v>
      </c>
      <c r="V20" s="29">
        <v>0</v>
      </c>
    </row>
    <row r="21" spans="2:23" s="1" customFormat="1" x14ac:dyDescent="0.15">
      <c r="B21" s="12" t="s">
        <v>23</v>
      </c>
      <c r="C21" s="13" t="s">
        <v>14</v>
      </c>
      <c r="D21" s="14" t="str">
        <f t="shared" si="0"/>
        <v>XMN LC500-1000</v>
      </c>
      <c r="E21" s="15"/>
      <c r="F21" s="15"/>
      <c r="G21" s="15">
        <v>7.61</v>
      </c>
      <c r="H21" s="15">
        <v>8.3747999999999987</v>
      </c>
      <c r="I21" s="15">
        <v>8.9700000000000006</v>
      </c>
      <c r="J21" s="15"/>
      <c r="K21" s="15"/>
      <c r="L21" s="16"/>
      <c r="M21" s="1">
        <v>2</v>
      </c>
      <c r="N21" s="12" t="s">
        <v>30</v>
      </c>
      <c r="O21" s="18">
        <v>0</v>
      </c>
      <c r="P21" s="18">
        <v>0</v>
      </c>
      <c r="Q21" s="18">
        <v>3.7644679614428453E-2</v>
      </c>
      <c r="R21" s="18">
        <v>6.371569217304382E-2</v>
      </c>
      <c r="S21" s="18">
        <v>0.8599585554412208</v>
      </c>
      <c r="T21" s="18">
        <v>0</v>
      </c>
      <c r="U21" s="18">
        <v>3.8681072771306967E-2</v>
      </c>
      <c r="V21" s="19">
        <v>0</v>
      </c>
      <c r="W21" s="20"/>
    </row>
    <row r="22" spans="2:23" s="1" customFormat="1" x14ac:dyDescent="0.15">
      <c r="B22" s="12" t="s">
        <v>23</v>
      </c>
      <c r="C22" s="13" t="s">
        <v>16</v>
      </c>
      <c r="D22" s="14" t="str">
        <f t="shared" si="0"/>
        <v>XMN LC&gt;1000</v>
      </c>
      <c r="E22" s="15"/>
      <c r="F22" s="15"/>
      <c r="G22" s="15">
        <v>7.61</v>
      </c>
      <c r="H22" s="15">
        <v>8.3747999999999987</v>
      </c>
      <c r="I22" s="15">
        <v>8.9700000000000006</v>
      </c>
      <c r="J22" s="15"/>
      <c r="K22" s="15"/>
      <c r="L22" s="16"/>
      <c r="M22" s="1">
        <v>3</v>
      </c>
      <c r="N22" s="12" t="s">
        <v>31</v>
      </c>
      <c r="O22" s="18">
        <v>0</v>
      </c>
      <c r="P22" s="18">
        <v>0</v>
      </c>
      <c r="Q22" s="18">
        <v>4.8193317142441593E-2</v>
      </c>
      <c r="R22" s="18">
        <v>9.5064576352146934E-2</v>
      </c>
      <c r="S22" s="18">
        <v>0.47928323265866146</v>
      </c>
      <c r="T22" s="18">
        <v>0.25753864019495526</v>
      </c>
      <c r="U22" s="18">
        <v>0.11992023365179469</v>
      </c>
      <c r="V22" s="19">
        <v>0</v>
      </c>
    </row>
    <row r="23" spans="2:23" s="1" customFormat="1" ht="13.5" thickBot="1" x14ac:dyDescent="0.2">
      <c r="B23" s="12" t="s">
        <v>11</v>
      </c>
      <c r="C23" s="13" t="s">
        <v>8</v>
      </c>
      <c r="D23" s="14" t="str">
        <f t="shared" si="0"/>
        <v>SHA LC0-100</v>
      </c>
      <c r="E23" s="15"/>
      <c r="F23" s="15">
        <v>750</v>
      </c>
      <c r="G23" s="15">
        <v>815</v>
      </c>
      <c r="H23" s="15">
        <v>910</v>
      </c>
      <c r="I23" s="15">
        <v>958</v>
      </c>
      <c r="J23" s="15"/>
      <c r="K23" s="15"/>
      <c r="L23" s="16"/>
      <c r="M23" s="1">
        <v>4</v>
      </c>
      <c r="N23" s="30" t="s">
        <v>32</v>
      </c>
      <c r="O23" s="25">
        <v>0</v>
      </c>
      <c r="P23" s="25">
        <v>0</v>
      </c>
      <c r="Q23" s="25">
        <v>2.9060288013615449E-2</v>
      </c>
      <c r="R23" s="25">
        <v>3.5701628991569173E-2</v>
      </c>
      <c r="S23" s="25">
        <v>0.27917072748852495</v>
      </c>
      <c r="T23" s="25">
        <v>0.27902221438112879</v>
      </c>
      <c r="U23" s="25">
        <v>0.37704514112516152</v>
      </c>
      <c r="V23" s="26">
        <v>0</v>
      </c>
    </row>
    <row r="24" spans="2:23" s="1" customFormat="1" x14ac:dyDescent="0.15">
      <c r="B24" s="12" t="s">
        <v>11</v>
      </c>
      <c r="C24" s="13" t="s">
        <v>10</v>
      </c>
      <c r="D24" s="14" t="str">
        <f t="shared" si="0"/>
        <v>SHA LC100-300</v>
      </c>
      <c r="E24" s="15"/>
      <c r="F24" s="15"/>
      <c r="G24" s="15">
        <v>8.2075999999999993</v>
      </c>
      <c r="H24" s="15">
        <v>8.64</v>
      </c>
      <c r="I24" s="15">
        <v>9.44</v>
      </c>
      <c r="J24" s="15"/>
      <c r="K24" s="15"/>
      <c r="L24" s="16"/>
      <c r="M24" s="1">
        <v>5</v>
      </c>
    </row>
    <row r="25" spans="2:23" s="1" customFormat="1" x14ac:dyDescent="0.15">
      <c r="B25" s="12" t="s">
        <v>11</v>
      </c>
      <c r="C25" s="13" t="s">
        <v>12</v>
      </c>
      <c r="D25" s="14" t="str">
        <f t="shared" si="0"/>
        <v>SHA LC300-500</v>
      </c>
      <c r="E25" s="15"/>
      <c r="F25" s="15"/>
      <c r="G25" s="15">
        <v>7.9087999999999994</v>
      </c>
      <c r="H25" s="15">
        <v>8.5074000000000005</v>
      </c>
      <c r="I25" s="15">
        <v>9.2050000000000001</v>
      </c>
      <c r="J25" s="15"/>
      <c r="K25" s="15"/>
      <c r="L25" s="16"/>
      <c r="M25" s="1">
        <v>6</v>
      </c>
      <c r="W25" s="31"/>
    </row>
    <row r="26" spans="2:23" s="1" customFormat="1" x14ac:dyDescent="0.15">
      <c r="B26" s="12" t="s">
        <v>11</v>
      </c>
      <c r="C26" s="13" t="s">
        <v>14</v>
      </c>
      <c r="D26" s="14" t="str">
        <f t="shared" si="0"/>
        <v>SHA LC500-1000</v>
      </c>
      <c r="E26" s="15"/>
      <c r="F26" s="15"/>
      <c r="G26" s="15">
        <v>7.61</v>
      </c>
      <c r="H26" s="15">
        <v>8.3747999999999987</v>
      </c>
      <c r="I26" s="15">
        <v>8.9700000000000006</v>
      </c>
      <c r="J26" s="15"/>
      <c r="K26" s="15"/>
      <c r="L26" s="16"/>
      <c r="M26" s="1">
        <v>7</v>
      </c>
    </row>
    <row r="27" spans="2:23" s="1" customFormat="1" x14ac:dyDescent="0.15">
      <c r="B27" s="12" t="s">
        <v>11</v>
      </c>
      <c r="C27" s="13" t="s">
        <v>16</v>
      </c>
      <c r="D27" s="14" t="str">
        <f t="shared" si="0"/>
        <v>SHA LC&gt;1000</v>
      </c>
      <c r="E27" s="15"/>
      <c r="F27" s="15"/>
      <c r="G27" s="15">
        <v>7.61</v>
      </c>
      <c r="H27" s="15">
        <v>8.3747999999999987</v>
      </c>
      <c r="I27" s="15">
        <v>8.9700000000000006</v>
      </c>
      <c r="J27" s="15"/>
      <c r="K27" s="15"/>
      <c r="L27" s="16"/>
      <c r="M27" s="1">
        <v>8</v>
      </c>
    </row>
    <row r="28" spans="2:23" s="1" customFormat="1" x14ac:dyDescent="0.15">
      <c r="B28" s="12" t="s">
        <v>17</v>
      </c>
      <c r="C28" s="13" t="s">
        <v>8</v>
      </c>
      <c r="D28" s="14" t="str">
        <f t="shared" si="0"/>
        <v>SHY LC0-100</v>
      </c>
      <c r="E28" s="15"/>
      <c r="F28" s="15"/>
      <c r="G28" s="15">
        <v>617.56000000000006</v>
      </c>
      <c r="H28" s="15">
        <v>819.39</v>
      </c>
      <c r="I28" s="15">
        <v>897.2</v>
      </c>
      <c r="J28" s="15">
        <v>1043.02</v>
      </c>
      <c r="K28" s="15">
        <v>1100.99</v>
      </c>
      <c r="L28" s="16">
        <v>1678</v>
      </c>
      <c r="M28" s="1">
        <v>9</v>
      </c>
    </row>
    <row r="29" spans="2:23" s="1" customFormat="1" x14ac:dyDescent="0.15">
      <c r="B29" s="12" t="s">
        <v>17</v>
      </c>
      <c r="C29" s="13" t="s">
        <v>10</v>
      </c>
      <c r="D29" s="14" t="str">
        <f t="shared" si="0"/>
        <v>SHY LC100-300</v>
      </c>
      <c r="E29" s="15"/>
      <c r="F29" s="15"/>
      <c r="G29" s="15">
        <v>7.5</v>
      </c>
      <c r="H29" s="15">
        <v>8.3719999999999999</v>
      </c>
      <c r="I29" s="15">
        <v>9.3719999999999999</v>
      </c>
      <c r="J29" s="15">
        <v>10</v>
      </c>
      <c r="K29" s="15">
        <v>10.277000000000001</v>
      </c>
      <c r="L29" s="16">
        <v>13.7</v>
      </c>
      <c r="M29" s="1">
        <v>10</v>
      </c>
    </row>
    <row r="30" spans="2:23" s="1" customFormat="1" x14ac:dyDescent="0.15">
      <c r="B30" s="12" t="s">
        <v>17</v>
      </c>
      <c r="C30" s="13" t="s">
        <v>12</v>
      </c>
      <c r="D30" s="14" t="str">
        <f t="shared" si="0"/>
        <v>SHY LC300-500</v>
      </c>
      <c r="E30" s="15"/>
      <c r="F30" s="15"/>
      <c r="G30" s="15">
        <v>6.9830000000000005</v>
      </c>
      <c r="H30" s="15">
        <v>8.0250000000000004</v>
      </c>
      <c r="I30" s="15">
        <v>8.9050000000000011</v>
      </c>
      <c r="J30" s="15">
        <v>9.5</v>
      </c>
      <c r="K30" s="15">
        <v>10</v>
      </c>
      <c r="L30" s="16">
        <v>13</v>
      </c>
      <c r="M30" s="1">
        <v>11</v>
      </c>
    </row>
    <row r="31" spans="2:23" s="1" customFormat="1" x14ac:dyDescent="0.15">
      <c r="B31" s="12" t="s">
        <v>17</v>
      </c>
      <c r="C31" s="13" t="s">
        <v>14</v>
      </c>
      <c r="D31" s="14" t="str">
        <f t="shared" si="0"/>
        <v>SHY LC500-1000</v>
      </c>
      <c r="E31" s="15"/>
      <c r="F31" s="15"/>
      <c r="G31" s="15">
        <v>7</v>
      </c>
      <c r="H31" s="15">
        <v>7.9</v>
      </c>
      <c r="I31" s="15">
        <v>8.6999999999999993</v>
      </c>
      <c r="J31" s="15">
        <v>9.4</v>
      </c>
      <c r="K31" s="15">
        <v>9.9</v>
      </c>
      <c r="L31" s="16">
        <v>13.3</v>
      </c>
      <c r="M31" s="1">
        <v>12</v>
      </c>
    </row>
    <row r="32" spans="2:23" s="1" customFormat="1" x14ac:dyDescent="0.15">
      <c r="B32" s="12" t="s">
        <v>17</v>
      </c>
      <c r="C32" s="13" t="s">
        <v>16</v>
      </c>
      <c r="D32" s="14" t="str">
        <f t="shared" si="0"/>
        <v>SHY LC&gt;1000</v>
      </c>
      <c r="E32" s="15"/>
      <c r="F32" s="15"/>
      <c r="G32" s="15">
        <v>7</v>
      </c>
      <c r="H32" s="15">
        <v>7.9</v>
      </c>
      <c r="I32" s="15">
        <v>8.6999999999999993</v>
      </c>
      <c r="J32" s="15">
        <v>9.4</v>
      </c>
      <c r="K32" s="15">
        <v>9.9</v>
      </c>
      <c r="L32" s="16">
        <v>13.3</v>
      </c>
      <c r="M32" s="1">
        <v>13</v>
      </c>
    </row>
    <row r="33" spans="2:22" s="1" customFormat="1" x14ac:dyDescent="0.15">
      <c r="B33" s="12" t="s">
        <v>24</v>
      </c>
      <c r="C33" s="13" t="s">
        <v>8</v>
      </c>
      <c r="D33" s="14" t="str">
        <f t="shared" si="0"/>
        <v>SZH LC0-100</v>
      </c>
      <c r="E33" s="15"/>
      <c r="F33" s="15"/>
      <c r="G33" s="15"/>
      <c r="H33" s="15">
        <v>853.85</v>
      </c>
      <c r="I33" s="15">
        <v>794.22</v>
      </c>
      <c r="J33" s="15">
        <v>914.2</v>
      </c>
      <c r="K33" s="15">
        <v>1049.52</v>
      </c>
      <c r="L33" s="16"/>
      <c r="M33" s="1">
        <v>14</v>
      </c>
    </row>
    <row r="34" spans="2:22" s="1" customFormat="1" x14ac:dyDescent="0.15">
      <c r="B34" s="12" t="s">
        <v>24</v>
      </c>
      <c r="C34" s="13" t="s">
        <v>10</v>
      </c>
      <c r="D34" s="14" t="str">
        <f t="shared" si="0"/>
        <v>SZH LC100-300</v>
      </c>
      <c r="E34" s="15"/>
      <c r="F34" s="15"/>
      <c r="G34" s="15"/>
      <c r="H34" s="15">
        <v>8.2099999999999991</v>
      </c>
      <c r="I34" s="15">
        <v>9.4509000000000007</v>
      </c>
      <c r="J34" s="15">
        <v>10.242800000000001</v>
      </c>
      <c r="K34" s="15">
        <v>9.4206000000000003</v>
      </c>
      <c r="L34" s="16"/>
      <c r="M34" s="1">
        <v>15</v>
      </c>
    </row>
    <row r="35" spans="2:22" s="1" customFormat="1" x14ac:dyDescent="0.15">
      <c r="B35" s="12" t="s">
        <v>24</v>
      </c>
      <c r="C35" s="13" t="s">
        <v>12</v>
      </c>
      <c r="D35" s="14" t="str">
        <f t="shared" si="0"/>
        <v>SZH LC300-500</v>
      </c>
      <c r="E35" s="15"/>
      <c r="F35" s="15"/>
      <c r="G35" s="15"/>
      <c r="H35" s="15">
        <v>8.5116999999999994</v>
      </c>
      <c r="I35" s="15">
        <v>7.7850000000000001</v>
      </c>
      <c r="J35" s="15">
        <v>9.3279000000000014</v>
      </c>
      <c r="K35" s="15">
        <v>9.3424999999999994</v>
      </c>
      <c r="L35" s="16"/>
      <c r="M35" s="1">
        <v>16</v>
      </c>
    </row>
    <row r="36" spans="2:22" s="1" customFormat="1" x14ac:dyDescent="0.15">
      <c r="B36" s="12" t="s">
        <v>24</v>
      </c>
      <c r="C36" s="13" t="s">
        <v>14</v>
      </c>
      <c r="D36" s="14" t="str">
        <f t="shared" si="0"/>
        <v>SZH LC500-1000</v>
      </c>
      <c r="E36" s="15"/>
      <c r="F36" s="15"/>
      <c r="G36" s="15"/>
      <c r="H36" s="15">
        <v>7.5069999999999997</v>
      </c>
      <c r="I36" s="15">
        <v>5.3639999999999999</v>
      </c>
      <c r="J36" s="15">
        <v>7.0179999999999998</v>
      </c>
      <c r="K36" s="15">
        <v>7.5344999999999995</v>
      </c>
      <c r="L36" s="16"/>
      <c r="M36" s="1">
        <v>17</v>
      </c>
    </row>
    <row r="37" spans="2:22" s="1" customFormat="1" x14ac:dyDescent="0.15">
      <c r="B37" s="12" t="s">
        <v>24</v>
      </c>
      <c r="C37" s="13" t="s">
        <v>16</v>
      </c>
      <c r="D37" s="14" t="str">
        <f t="shared" si="0"/>
        <v>SZH LC&gt;1000</v>
      </c>
      <c r="E37" s="15"/>
      <c r="F37" s="15"/>
      <c r="G37" s="15"/>
      <c r="H37" s="15">
        <v>7.5069999999999997</v>
      </c>
      <c r="I37" s="15">
        <v>5.3639999999999999</v>
      </c>
      <c r="J37" s="15">
        <v>7.0179999999999998</v>
      </c>
      <c r="K37" s="15">
        <v>7.5344999999999995</v>
      </c>
      <c r="L37" s="16"/>
      <c r="M37" s="1">
        <v>18</v>
      </c>
    </row>
    <row r="38" spans="2:22" s="1" customFormat="1" x14ac:dyDescent="0.15">
      <c r="B38" s="12" t="s">
        <v>20</v>
      </c>
      <c r="C38" s="13" t="s">
        <v>8</v>
      </c>
      <c r="D38" s="14" t="str">
        <f t="shared" si="0"/>
        <v>WHN LC0-100</v>
      </c>
      <c r="E38" s="15"/>
      <c r="F38" s="15"/>
      <c r="G38" s="15">
        <v>612.66</v>
      </c>
      <c r="H38" s="15">
        <v>694.14</v>
      </c>
      <c r="I38" s="15">
        <v>877.3900000000001</v>
      </c>
      <c r="J38" s="15">
        <v>983.06999999999994</v>
      </c>
      <c r="K38" s="15">
        <v>1056.8000000000002</v>
      </c>
      <c r="L38" s="16"/>
      <c r="M38" s="1">
        <v>19</v>
      </c>
    </row>
    <row r="39" spans="2:22" s="1" customFormat="1" x14ac:dyDescent="0.15">
      <c r="B39" s="12" t="s">
        <v>20</v>
      </c>
      <c r="C39" s="13" t="s">
        <v>10</v>
      </c>
      <c r="D39" s="14" t="str">
        <f t="shared" si="0"/>
        <v>WHN LC100-300</v>
      </c>
      <c r="E39" s="15"/>
      <c r="F39" s="15"/>
      <c r="G39" s="15">
        <v>6.9219999999999846</v>
      </c>
      <c r="H39" s="15">
        <v>7.8319999999999901</v>
      </c>
      <c r="I39" s="15">
        <v>8.5335000000000178</v>
      </c>
      <c r="J39" s="15">
        <v>9.5010000000000119</v>
      </c>
      <c r="K39" s="15">
        <v>9.9750000000000583</v>
      </c>
      <c r="L39" s="16"/>
      <c r="M39" s="1">
        <v>20</v>
      </c>
    </row>
    <row r="40" spans="2:22" s="1" customFormat="1" x14ac:dyDescent="0.15">
      <c r="B40" s="12" t="s">
        <v>20</v>
      </c>
      <c r="C40" s="13" t="s">
        <v>12</v>
      </c>
      <c r="D40" s="14" t="str">
        <f t="shared" si="0"/>
        <v>WHN LC300-500</v>
      </c>
      <c r="E40" s="15"/>
      <c r="F40" s="15"/>
      <c r="G40" s="15">
        <v>6.7420000000000044</v>
      </c>
      <c r="H40" s="15">
        <v>7.8380000000000152</v>
      </c>
      <c r="I40" s="15">
        <v>8.5059999999999985</v>
      </c>
      <c r="J40" s="15">
        <v>9.7639999999999905</v>
      </c>
      <c r="K40" s="15">
        <v>10.388999999999999</v>
      </c>
      <c r="L40" s="16"/>
      <c r="M40" s="1">
        <v>21</v>
      </c>
    </row>
    <row r="41" spans="2:22" s="1" customFormat="1" x14ac:dyDescent="0.15">
      <c r="B41" s="12" t="s">
        <v>20</v>
      </c>
      <c r="C41" s="13" t="s">
        <v>14</v>
      </c>
      <c r="D41" s="14" t="str">
        <f t="shared" si="0"/>
        <v>WHN LC500-1000</v>
      </c>
      <c r="E41" s="15"/>
      <c r="F41" s="15"/>
      <c r="G41" s="15">
        <v>6.5</v>
      </c>
      <c r="H41" s="15">
        <v>7.4810000000000318</v>
      </c>
      <c r="I41" s="15">
        <v>8.5</v>
      </c>
      <c r="J41" s="15">
        <v>9.4129999999999949</v>
      </c>
      <c r="K41" s="15">
        <v>9.8529999999999855</v>
      </c>
      <c r="L41" s="16"/>
      <c r="M41" s="1">
        <v>22</v>
      </c>
    </row>
    <row r="42" spans="2:22" s="1" customFormat="1" x14ac:dyDescent="0.15">
      <c r="B42" s="12" t="s">
        <v>20</v>
      </c>
      <c r="C42" s="13" t="s">
        <v>16</v>
      </c>
      <c r="D42" s="14" t="str">
        <f t="shared" si="0"/>
        <v>WHN LC&gt;1000</v>
      </c>
      <c r="E42" s="15"/>
      <c r="F42" s="15"/>
      <c r="G42" s="15">
        <v>6.5</v>
      </c>
      <c r="H42" s="15">
        <v>7.4810000000000318</v>
      </c>
      <c r="I42" s="15">
        <v>8.5</v>
      </c>
      <c r="J42" s="15">
        <v>9.4129999999999949</v>
      </c>
      <c r="K42" s="15">
        <v>9.8529999999999855</v>
      </c>
      <c r="L42" s="16"/>
      <c r="M42" s="1">
        <v>23</v>
      </c>
    </row>
    <row r="43" spans="2:22" s="1" customFormat="1" ht="13.5" thickBot="1" x14ac:dyDescent="0.2">
      <c r="B43" s="12" t="s">
        <v>22</v>
      </c>
      <c r="C43" s="13" t="s">
        <v>8</v>
      </c>
      <c r="D43" s="14" t="str">
        <f t="shared" si="0"/>
        <v>XAN LC0-100</v>
      </c>
      <c r="E43" s="15"/>
      <c r="F43" s="15"/>
      <c r="G43" s="15">
        <v>572</v>
      </c>
      <c r="H43" s="15">
        <v>667</v>
      </c>
      <c r="I43" s="15">
        <v>813.21</v>
      </c>
      <c r="J43" s="15">
        <v>1010</v>
      </c>
      <c r="K43" s="15">
        <v>1108.6099999999999</v>
      </c>
      <c r="L43" s="16"/>
    </row>
    <row r="44" spans="2:22" s="1" customFormat="1" ht="16.5" x14ac:dyDescent="0.15">
      <c r="B44" s="12" t="s">
        <v>22</v>
      </c>
      <c r="C44" s="13" t="s">
        <v>10</v>
      </c>
      <c r="D44" s="14" t="str">
        <f t="shared" si="0"/>
        <v>XAN LC100-300</v>
      </c>
      <c r="E44" s="15"/>
      <c r="F44" s="15"/>
      <c r="G44" s="15">
        <v>7.1139999999999999</v>
      </c>
      <c r="H44" s="15">
        <v>8.7990000000000013</v>
      </c>
      <c r="I44" s="15">
        <v>9.0659999999999989</v>
      </c>
      <c r="J44" s="15">
        <v>10.102</v>
      </c>
      <c r="K44" s="15">
        <v>10.532</v>
      </c>
      <c r="L44" s="16"/>
      <c r="M44" s="3" t="s">
        <v>33</v>
      </c>
      <c r="N44" s="9" t="s">
        <v>4</v>
      </c>
      <c r="O44" s="7">
        <v>1</v>
      </c>
      <c r="P44" s="7">
        <v>2</v>
      </c>
      <c r="Q44" s="7">
        <v>3</v>
      </c>
      <c r="R44" s="7">
        <v>5</v>
      </c>
      <c r="S44" s="7">
        <v>8</v>
      </c>
      <c r="T44" s="7">
        <v>10</v>
      </c>
      <c r="U44" s="7">
        <v>12</v>
      </c>
      <c r="V44" s="8">
        <v>20</v>
      </c>
    </row>
    <row r="45" spans="2:22" s="1" customFormat="1" x14ac:dyDescent="0.15">
      <c r="B45" s="12" t="s">
        <v>22</v>
      </c>
      <c r="C45" s="13" t="s">
        <v>12</v>
      </c>
      <c r="D45" s="14" t="str">
        <f t="shared" si="0"/>
        <v>XAN LC300-500</v>
      </c>
      <c r="E45" s="15"/>
      <c r="F45" s="15"/>
      <c r="G45" s="15">
        <v>6.9569999999999999</v>
      </c>
      <c r="H45" s="15">
        <v>8.3994999999999997</v>
      </c>
      <c r="I45" s="15">
        <v>9.0129999999999981</v>
      </c>
      <c r="J45" s="15">
        <v>9.9705000000000013</v>
      </c>
      <c r="K45" s="15">
        <v>10.3315</v>
      </c>
      <c r="L45" s="16"/>
      <c r="N45" s="17" t="s">
        <v>9</v>
      </c>
      <c r="O45" s="18">
        <v>0</v>
      </c>
      <c r="P45" s="18">
        <v>2.4795342315582228E-2</v>
      </c>
      <c r="Q45" s="18">
        <v>0.12376311228480434</v>
      </c>
      <c r="R45" s="18">
        <v>4.762672114257583E-2</v>
      </c>
      <c r="S45" s="18">
        <v>0.41202011027013219</v>
      </c>
      <c r="T45" s="18">
        <v>0.17206068625074547</v>
      </c>
      <c r="U45" s="18">
        <v>0.13576954215041168</v>
      </c>
      <c r="V45" s="19">
        <v>8.3964485585748164E-2</v>
      </c>
    </row>
    <row r="46" spans="2:22" s="1" customFormat="1" x14ac:dyDescent="0.15">
      <c r="B46" s="12" t="s">
        <v>22</v>
      </c>
      <c r="C46" s="13" t="s">
        <v>14</v>
      </c>
      <c r="D46" s="14" t="str">
        <f t="shared" si="0"/>
        <v>XAN LC500-1000</v>
      </c>
      <c r="E46" s="15"/>
      <c r="F46" s="15"/>
      <c r="G46" s="15">
        <v>6.8</v>
      </c>
      <c r="H46" s="15">
        <v>8</v>
      </c>
      <c r="I46" s="15">
        <v>8.9599999999999991</v>
      </c>
      <c r="J46" s="15">
        <v>9.8390000000000004</v>
      </c>
      <c r="K46" s="15">
        <v>10.131</v>
      </c>
      <c r="L46" s="16">
        <v>13.399999999999999</v>
      </c>
      <c r="N46" s="17" t="s">
        <v>11</v>
      </c>
      <c r="O46" s="18">
        <v>0</v>
      </c>
      <c r="P46" s="18">
        <v>7.7248787367884398E-4</v>
      </c>
      <c r="Q46" s="18">
        <v>5.4877629464675559E-2</v>
      </c>
      <c r="R46" s="18">
        <v>0.33722505486125337</v>
      </c>
      <c r="S46" s="18">
        <v>0.60712482780039223</v>
      </c>
      <c r="T46" s="18">
        <v>0</v>
      </c>
      <c r="U46" s="18">
        <v>0</v>
      </c>
      <c r="V46" s="19">
        <v>0</v>
      </c>
    </row>
    <row r="47" spans="2:22" s="1" customFormat="1" x14ac:dyDescent="0.15">
      <c r="B47" s="12" t="s">
        <v>22</v>
      </c>
      <c r="C47" s="13" t="s">
        <v>16</v>
      </c>
      <c r="D47" s="14" t="str">
        <f t="shared" si="0"/>
        <v>XAN LC&gt;1000</v>
      </c>
      <c r="E47" s="15"/>
      <c r="F47" s="15"/>
      <c r="G47" s="15">
        <v>6.8</v>
      </c>
      <c r="H47" s="15">
        <v>8</v>
      </c>
      <c r="I47" s="15">
        <v>8.9599999999999991</v>
      </c>
      <c r="J47" s="15">
        <v>9.8390000000000004</v>
      </c>
      <c r="K47" s="15">
        <v>10.131</v>
      </c>
      <c r="L47" s="16">
        <v>13.399999999999999</v>
      </c>
      <c r="N47" s="17" t="s">
        <v>13</v>
      </c>
      <c r="O47" s="18">
        <v>0</v>
      </c>
      <c r="P47" s="18">
        <v>0</v>
      </c>
      <c r="Q47" s="18">
        <v>3.7644679614428453E-2</v>
      </c>
      <c r="R47" s="18">
        <v>6.371569217304382E-2</v>
      </c>
      <c r="S47" s="18">
        <v>0.72380514718333111</v>
      </c>
      <c r="T47" s="18">
        <v>0</v>
      </c>
      <c r="U47" s="18">
        <v>3.8681072771306967E-2</v>
      </c>
      <c r="V47" s="19">
        <v>0.13615340825788969</v>
      </c>
    </row>
    <row r="48" spans="2:22" s="1" customFormat="1" x14ac:dyDescent="0.15">
      <c r="B48" s="12" t="s">
        <v>28</v>
      </c>
      <c r="C48" s="13" t="s">
        <v>8</v>
      </c>
      <c r="D48" s="14" t="str">
        <f t="shared" si="0"/>
        <v>XJG LC0-100</v>
      </c>
      <c r="E48" s="15"/>
      <c r="F48" s="15"/>
      <c r="G48" s="15">
        <v>487</v>
      </c>
      <c r="H48" s="15">
        <v>563</v>
      </c>
      <c r="I48" s="15">
        <v>899</v>
      </c>
      <c r="J48" s="15"/>
      <c r="K48" s="15"/>
      <c r="L48" s="16"/>
      <c r="N48" s="17" t="s">
        <v>15</v>
      </c>
      <c r="O48" s="18">
        <v>0</v>
      </c>
      <c r="P48" s="18">
        <v>0</v>
      </c>
      <c r="Q48" s="18">
        <v>3.129877401506817E-2</v>
      </c>
      <c r="R48" s="18">
        <v>2.8015032054275159E-2</v>
      </c>
      <c r="S48" s="18">
        <v>0.51653719006201537</v>
      </c>
      <c r="T48" s="18">
        <v>0.28594654977383649</v>
      </c>
      <c r="U48" s="18">
        <v>0.13820245409480478</v>
      </c>
      <c r="V48" s="19">
        <v>0</v>
      </c>
    </row>
    <row r="49" spans="2:22" s="1" customFormat="1" x14ac:dyDescent="0.15">
      <c r="B49" s="12" t="s">
        <v>28</v>
      </c>
      <c r="C49" s="13" t="s">
        <v>10</v>
      </c>
      <c r="D49" s="14" t="str">
        <f t="shared" si="0"/>
        <v>XJG LC100-300</v>
      </c>
      <c r="E49" s="15"/>
      <c r="F49" s="15"/>
      <c r="G49" s="15">
        <v>8.9</v>
      </c>
      <c r="H49" s="15">
        <v>11.5</v>
      </c>
      <c r="I49" s="15">
        <v>12.8</v>
      </c>
      <c r="J49" s="15"/>
      <c r="K49" s="15">
        <v>18.899999999999999</v>
      </c>
      <c r="L49" s="16"/>
      <c r="N49" s="17" t="s">
        <v>17</v>
      </c>
      <c r="O49" s="18">
        <v>0</v>
      </c>
      <c r="P49" s="18">
        <v>0</v>
      </c>
      <c r="Q49" s="18">
        <v>7.1397828906701002E-2</v>
      </c>
      <c r="R49" s="18">
        <v>8.4267296215331702E-2</v>
      </c>
      <c r="S49" s="18">
        <v>0.31145246521682357</v>
      </c>
      <c r="T49" s="18">
        <v>0.23107591550328774</v>
      </c>
      <c r="U49" s="18">
        <v>0.2700917724379438</v>
      </c>
      <c r="V49" s="19">
        <v>3.171472171991227E-2</v>
      </c>
    </row>
    <row r="50" spans="2:22" s="1" customFormat="1" x14ac:dyDescent="0.15">
      <c r="B50" s="12" t="s">
        <v>28</v>
      </c>
      <c r="C50" s="13" t="s">
        <v>12</v>
      </c>
      <c r="D50" s="14" t="str">
        <f t="shared" si="0"/>
        <v>XJG LC300-500</v>
      </c>
      <c r="E50" s="15"/>
      <c r="F50" s="15"/>
      <c r="G50" s="15">
        <v>9.1999999999999993</v>
      </c>
      <c r="H50" s="15">
        <v>11.2</v>
      </c>
      <c r="I50" s="15">
        <v>11.65</v>
      </c>
      <c r="J50" s="15"/>
      <c r="K50" s="15">
        <v>15</v>
      </c>
      <c r="L50" s="16"/>
      <c r="N50" s="17" t="s">
        <v>18</v>
      </c>
      <c r="O50" s="18">
        <v>0</v>
      </c>
      <c r="P50" s="18">
        <v>0</v>
      </c>
      <c r="Q50" s="18">
        <v>1.7970290848981111E-2</v>
      </c>
      <c r="R50" s="18">
        <v>4.712256213817604E-2</v>
      </c>
      <c r="S50" s="18">
        <v>0.51163492082951745</v>
      </c>
      <c r="T50" s="18">
        <v>0.31915903582174887</v>
      </c>
      <c r="U50" s="18">
        <v>0.10411319036157654</v>
      </c>
      <c r="V50" s="19">
        <v>0</v>
      </c>
    </row>
    <row r="51" spans="2:22" s="1" customFormat="1" x14ac:dyDescent="0.15">
      <c r="B51" s="12" t="s">
        <v>28</v>
      </c>
      <c r="C51" s="13" t="s">
        <v>14</v>
      </c>
      <c r="D51" s="14" t="str">
        <f t="shared" si="0"/>
        <v>XJG LC500-1000</v>
      </c>
      <c r="E51" s="15"/>
      <c r="F51" s="15"/>
      <c r="G51" s="15">
        <v>8.4499999999999993</v>
      </c>
      <c r="H51" s="15">
        <v>9</v>
      </c>
      <c r="I51" s="15">
        <v>9.5500000000000007</v>
      </c>
      <c r="J51" s="15"/>
      <c r="K51" s="15">
        <v>12.45</v>
      </c>
      <c r="L51" s="16"/>
      <c r="N51" s="17" t="s">
        <v>19</v>
      </c>
      <c r="O51" s="18">
        <v>0</v>
      </c>
      <c r="P51" s="18">
        <v>2.6674594455133375E-2</v>
      </c>
      <c r="Q51" s="18">
        <v>5.6135705744445902E-2</v>
      </c>
      <c r="R51" s="18">
        <v>0.18921779415476428</v>
      </c>
      <c r="S51" s="18">
        <v>0.28256466309267986</v>
      </c>
      <c r="T51" s="18">
        <v>0.37174905332755304</v>
      </c>
      <c r="U51" s="18">
        <v>7.3658189225423457E-2</v>
      </c>
      <c r="V51" s="19">
        <v>0</v>
      </c>
    </row>
    <row r="52" spans="2:22" s="1" customFormat="1" x14ac:dyDescent="0.15">
      <c r="B52" s="12" t="s">
        <v>28</v>
      </c>
      <c r="C52" s="13" t="s">
        <v>16</v>
      </c>
      <c r="D52" s="14" t="str">
        <f t="shared" si="0"/>
        <v>XJG LC&gt;1000</v>
      </c>
      <c r="E52" s="15"/>
      <c r="F52" s="15"/>
      <c r="G52" s="15">
        <v>9.3000000000000007</v>
      </c>
      <c r="H52" s="15">
        <v>9.84</v>
      </c>
      <c r="I52" s="15">
        <v>10.25</v>
      </c>
      <c r="J52" s="15"/>
      <c r="K52" s="15">
        <v>12.4</v>
      </c>
      <c r="L52" s="16"/>
      <c r="N52" s="17" t="s">
        <v>20</v>
      </c>
      <c r="O52" s="18">
        <v>0</v>
      </c>
      <c r="P52" s="18">
        <v>0</v>
      </c>
      <c r="Q52" s="18">
        <v>4.8193317142441593E-2</v>
      </c>
      <c r="R52" s="18">
        <v>9.5064576352146934E-2</v>
      </c>
      <c r="S52" s="18">
        <v>0.47928323265866146</v>
      </c>
      <c r="T52" s="18">
        <v>0.25753864019495526</v>
      </c>
      <c r="U52" s="18">
        <v>0.11992023365179469</v>
      </c>
      <c r="V52" s="19">
        <v>0</v>
      </c>
    </row>
    <row r="53" spans="2:22" s="1" customFormat="1" x14ac:dyDescent="0.15">
      <c r="B53" s="12" t="s">
        <v>26</v>
      </c>
      <c r="C53" s="13" t="s">
        <v>8</v>
      </c>
      <c r="D53" s="14" t="str">
        <f t="shared" si="0"/>
        <v>ZHZ LC0-100</v>
      </c>
      <c r="E53" s="15"/>
      <c r="F53" s="15"/>
      <c r="G53" s="15">
        <v>729</v>
      </c>
      <c r="H53" s="15">
        <v>807</v>
      </c>
      <c r="I53" s="15">
        <v>858.00000000000011</v>
      </c>
      <c r="J53" s="15">
        <v>994</v>
      </c>
      <c r="K53" s="15">
        <v>1173</v>
      </c>
      <c r="L53" s="16"/>
      <c r="N53" s="17" t="s">
        <v>21</v>
      </c>
      <c r="O53" s="18">
        <v>0</v>
      </c>
      <c r="P53" s="18">
        <v>0</v>
      </c>
      <c r="Q53" s="18">
        <v>7.4209896008544524E-2</v>
      </c>
      <c r="R53" s="18">
        <v>0.18344255710452192</v>
      </c>
      <c r="S53" s="18">
        <v>0.74234754688693361</v>
      </c>
      <c r="T53" s="18">
        <v>0</v>
      </c>
      <c r="U53" s="18">
        <v>0</v>
      </c>
      <c r="V53" s="19">
        <v>0</v>
      </c>
    </row>
    <row r="54" spans="2:22" s="1" customFormat="1" x14ac:dyDescent="0.15">
      <c r="B54" s="12" t="s">
        <v>26</v>
      </c>
      <c r="C54" s="13" t="s">
        <v>10</v>
      </c>
      <c r="D54" s="14" t="str">
        <f t="shared" si="0"/>
        <v>ZHZ LC100-300</v>
      </c>
      <c r="E54" s="15"/>
      <c r="F54" s="15"/>
      <c r="G54" s="15">
        <v>7.7366000000000001</v>
      </c>
      <c r="H54" s="15">
        <v>8.33</v>
      </c>
      <c r="I54" s="15">
        <v>9.18</v>
      </c>
      <c r="J54" s="15">
        <v>9.94</v>
      </c>
      <c r="K54" s="15">
        <v>10.69</v>
      </c>
      <c r="L54" s="16"/>
      <c r="N54" s="17" t="s">
        <v>22</v>
      </c>
      <c r="O54" s="18">
        <v>0</v>
      </c>
      <c r="P54" s="18">
        <v>0</v>
      </c>
      <c r="Q54" s="18">
        <v>2.9060288013615449E-2</v>
      </c>
      <c r="R54" s="18">
        <v>3.5701628991569173E-2</v>
      </c>
      <c r="S54" s="18">
        <v>0.27917072748852495</v>
      </c>
      <c r="T54" s="18">
        <v>0.27902221438112879</v>
      </c>
      <c r="U54" s="18">
        <v>0.37704514112516152</v>
      </c>
      <c r="V54" s="19">
        <v>0</v>
      </c>
    </row>
    <row r="55" spans="2:22" s="1" customFormat="1" x14ac:dyDescent="0.15">
      <c r="B55" s="12" t="s">
        <v>26</v>
      </c>
      <c r="C55" s="13" t="s">
        <v>12</v>
      </c>
      <c r="D55" s="14" t="str">
        <f t="shared" si="0"/>
        <v>ZHZ LC300-500</v>
      </c>
      <c r="E55" s="15"/>
      <c r="F55" s="15"/>
      <c r="G55" s="15">
        <v>7.1</v>
      </c>
      <c r="H55" s="15">
        <v>7.95</v>
      </c>
      <c r="I55" s="15">
        <v>8.7100000000000009</v>
      </c>
      <c r="J55" s="15">
        <v>9.75</v>
      </c>
      <c r="K55" s="15">
        <v>10.119999999999999</v>
      </c>
      <c r="L55" s="16"/>
      <c r="N55" s="17" t="s">
        <v>23</v>
      </c>
      <c r="O55" s="18">
        <v>4.8973105324588637E-3</v>
      </c>
      <c r="P55" s="18">
        <v>0</v>
      </c>
      <c r="Q55" s="18">
        <v>1.0376800593166972E-2</v>
      </c>
      <c r="R55" s="18">
        <v>6.7648495519615423E-2</v>
      </c>
      <c r="S55" s="18">
        <v>0.9170773933547588</v>
      </c>
      <c r="T55" s="18">
        <v>0</v>
      </c>
      <c r="U55" s="18">
        <v>0</v>
      </c>
      <c r="V55" s="19">
        <v>0</v>
      </c>
    </row>
    <row r="56" spans="2:22" s="1" customFormat="1" x14ac:dyDescent="0.15">
      <c r="B56" s="12" t="s">
        <v>26</v>
      </c>
      <c r="C56" s="13" t="s">
        <v>14</v>
      </c>
      <c r="D56" s="14" t="str">
        <f t="shared" si="0"/>
        <v>ZHZ LC500-1000</v>
      </c>
      <c r="E56" s="15"/>
      <c r="F56" s="15"/>
      <c r="G56" s="15">
        <v>7.1</v>
      </c>
      <c r="H56" s="15">
        <v>7.95</v>
      </c>
      <c r="I56" s="15">
        <v>8.7100000000000009</v>
      </c>
      <c r="J56" s="15">
        <v>9.75</v>
      </c>
      <c r="K56" s="15">
        <v>10.119999999999999</v>
      </c>
      <c r="L56" s="16"/>
      <c r="N56" s="17" t="s">
        <v>24</v>
      </c>
      <c r="O56" s="18">
        <v>0</v>
      </c>
      <c r="P56" s="18">
        <v>0</v>
      </c>
      <c r="Q56" s="18">
        <v>5.5704760312772786E-2</v>
      </c>
      <c r="R56" s="18">
        <v>3.3198538654279068E-2</v>
      </c>
      <c r="S56" s="18">
        <v>0.22483187957776501</v>
      </c>
      <c r="T56" s="18">
        <v>0.29630254261344302</v>
      </c>
      <c r="U56" s="18">
        <v>0.38996227884174006</v>
      </c>
      <c r="V56" s="19">
        <v>0</v>
      </c>
    </row>
    <row r="57" spans="2:22" s="1" customFormat="1" x14ac:dyDescent="0.15">
      <c r="B57" s="12" t="s">
        <v>26</v>
      </c>
      <c r="C57" s="13" t="s">
        <v>16</v>
      </c>
      <c r="D57" s="14" t="str">
        <f t="shared" si="0"/>
        <v>ZHZ LC&gt;1000</v>
      </c>
      <c r="E57" s="15"/>
      <c r="F57" s="15"/>
      <c r="G57" s="15">
        <v>7.1</v>
      </c>
      <c r="H57" s="15">
        <v>7.95</v>
      </c>
      <c r="I57" s="15">
        <v>8.7100000000000009</v>
      </c>
      <c r="J57" s="15">
        <v>9.75</v>
      </c>
      <c r="K57" s="15">
        <v>10.119999999999999</v>
      </c>
      <c r="L57" s="16"/>
      <c r="N57" s="17" t="s">
        <v>25</v>
      </c>
      <c r="O57" s="18">
        <v>5.5247371733543769E-3</v>
      </c>
      <c r="P57" s="18">
        <v>1.1322236339132498E-2</v>
      </c>
      <c r="Q57" s="18">
        <v>4.5875308832489345E-2</v>
      </c>
      <c r="R57" s="18">
        <v>8.1808870645936005E-2</v>
      </c>
      <c r="S57" s="18">
        <v>0.26829788140106503</v>
      </c>
      <c r="T57" s="18">
        <v>0.30155129388826485</v>
      </c>
      <c r="U57" s="18">
        <v>0.28561967171975783</v>
      </c>
      <c r="V57" s="19">
        <v>0</v>
      </c>
    </row>
    <row r="58" spans="2:22" s="1" customFormat="1" x14ac:dyDescent="0.15">
      <c r="B58" s="12" t="s">
        <v>27</v>
      </c>
      <c r="C58" s="13" t="s">
        <v>8</v>
      </c>
      <c r="D58" s="14" t="str">
        <f t="shared" si="0"/>
        <v>CHQ LC0-100</v>
      </c>
      <c r="E58" s="15"/>
      <c r="F58" s="15"/>
      <c r="G58" s="15">
        <v>525</v>
      </c>
      <c r="H58" s="15">
        <v>716</v>
      </c>
      <c r="I58" s="15">
        <v>764</v>
      </c>
      <c r="J58" s="15"/>
      <c r="K58" s="15"/>
      <c r="L58" s="16"/>
      <c r="N58" s="17" t="s">
        <v>26</v>
      </c>
      <c r="O58" s="18">
        <v>0</v>
      </c>
      <c r="P58" s="18">
        <v>0</v>
      </c>
      <c r="Q58" s="18">
        <v>9.3064485746396336E-2</v>
      </c>
      <c r="R58" s="18">
        <v>0.41262090489278641</v>
      </c>
      <c r="S58" s="18">
        <v>0.45915521392090008</v>
      </c>
      <c r="T58" s="18">
        <v>3.3915370399802018E-2</v>
      </c>
      <c r="U58" s="18">
        <v>1.2440250401152121E-3</v>
      </c>
      <c r="V58" s="19">
        <v>0</v>
      </c>
    </row>
    <row r="59" spans="2:22" s="1" customFormat="1" x14ac:dyDescent="0.15">
      <c r="B59" s="12" t="s">
        <v>27</v>
      </c>
      <c r="C59" s="13" t="s">
        <v>10</v>
      </c>
      <c r="D59" s="14" t="str">
        <f t="shared" si="0"/>
        <v>CHQ LC100-300</v>
      </c>
      <c r="E59" s="15"/>
      <c r="F59" s="15"/>
      <c r="G59" s="15">
        <v>5.81</v>
      </c>
      <c r="H59" s="15">
        <v>7.43</v>
      </c>
      <c r="I59" s="15">
        <v>8.9</v>
      </c>
      <c r="J59" s="15"/>
      <c r="K59" s="15"/>
      <c r="L59" s="16"/>
      <c r="N59" s="17" t="s">
        <v>27</v>
      </c>
      <c r="O59" s="18">
        <v>0</v>
      </c>
      <c r="P59" s="18">
        <v>0</v>
      </c>
      <c r="Q59" s="18">
        <v>8.1391414580055277E-2</v>
      </c>
      <c r="R59" s="18">
        <v>0.19579492516116456</v>
      </c>
      <c r="S59" s="18">
        <v>0.54816097574173339</v>
      </c>
      <c r="T59" s="18">
        <v>0</v>
      </c>
      <c r="U59" s="18">
        <v>0.17465268451704821</v>
      </c>
      <c r="V59" s="19">
        <v>0</v>
      </c>
    </row>
    <row r="60" spans="2:22" s="1" customFormat="1" x14ac:dyDescent="0.15">
      <c r="B60" s="12" t="s">
        <v>27</v>
      </c>
      <c r="C60" s="13" t="s">
        <v>12</v>
      </c>
      <c r="D60" s="14" t="str">
        <f t="shared" si="0"/>
        <v>CHQ LC300-500</v>
      </c>
      <c r="E60" s="15"/>
      <c r="F60" s="15"/>
      <c r="G60" s="15">
        <v>6.79</v>
      </c>
      <c r="H60" s="15">
        <v>8.52</v>
      </c>
      <c r="I60" s="15">
        <v>9.92</v>
      </c>
      <c r="J60" s="15"/>
      <c r="K60" s="15">
        <v>11.53</v>
      </c>
      <c r="L60" s="16"/>
      <c r="N60" s="17" t="s">
        <v>7</v>
      </c>
      <c r="O60" s="18">
        <v>0</v>
      </c>
      <c r="P60" s="18">
        <v>0</v>
      </c>
      <c r="Q60" s="18">
        <v>0.14324010966119285</v>
      </c>
      <c r="R60" s="18">
        <v>0.28291738528940186</v>
      </c>
      <c r="S60" s="18">
        <v>0.57384250504940526</v>
      </c>
      <c r="T60" s="18">
        <v>0</v>
      </c>
      <c r="U60" s="18">
        <v>0</v>
      </c>
      <c r="V60" s="19">
        <v>0</v>
      </c>
    </row>
    <row r="61" spans="2:22" s="1" customFormat="1" ht="13.5" thickBot="1" x14ac:dyDescent="0.2">
      <c r="B61" s="12" t="s">
        <v>27</v>
      </c>
      <c r="C61" s="13" t="s">
        <v>14</v>
      </c>
      <c r="D61" s="14" t="str">
        <f t="shared" si="0"/>
        <v>CHQ LC500-1000</v>
      </c>
      <c r="E61" s="15"/>
      <c r="F61" s="15"/>
      <c r="G61" s="15">
        <v>6.79</v>
      </c>
      <c r="H61" s="15">
        <v>8.52</v>
      </c>
      <c r="I61" s="15">
        <v>9.92</v>
      </c>
      <c r="J61" s="15"/>
      <c r="K61" s="15">
        <v>11.53</v>
      </c>
      <c r="L61" s="16"/>
      <c r="N61" s="24" t="s">
        <v>28</v>
      </c>
      <c r="O61" s="25">
        <v>0</v>
      </c>
      <c r="P61" s="25">
        <v>0</v>
      </c>
      <c r="Q61" s="25">
        <v>0.53937628421533412</v>
      </c>
      <c r="R61" s="25">
        <v>6.0568166727421519E-2</v>
      </c>
      <c r="S61" s="25">
        <v>0.16828585051579359</v>
      </c>
      <c r="T61" s="25">
        <v>0</v>
      </c>
      <c r="U61" s="25">
        <v>0.23176969854145077</v>
      </c>
      <c r="V61" s="26">
        <v>0</v>
      </c>
    </row>
    <row r="62" spans="2:22" s="1" customFormat="1" x14ac:dyDescent="0.15">
      <c r="B62" s="12" t="s">
        <v>27</v>
      </c>
      <c r="C62" s="13" t="s">
        <v>16</v>
      </c>
      <c r="D62" s="14" t="str">
        <f t="shared" si="0"/>
        <v>CHQ LC&gt;1000</v>
      </c>
      <c r="E62" s="15"/>
      <c r="F62" s="15"/>
      <c r="G62" s="15">
        <v>6.79</v>
      </c>
      <c r="H62" s="15">
        <v>8.52</v>
      </c>
      <c r="I62" s="15">
        <v>9.92</v>
      </c>
      <c r="J62" s="15"/>
      <c r="K62" s="15">
        <v>11.53</v>
      </c>
      <c r="L62" s="16"/>
      <c r="M62" s="1">
        <v>1</v>
      </c>
      <c r="N62" s="27" t="s">
        <v>29</v>
      </c>
      <c r="O62" s="28">
        <v>0</v>
      </c>
      <c r="P62" s="28">
        <v>2.4795342315582228E-2</v>
      </c>
      <c r="Q62" s="28">
        <v>0.12376311228480434</v>
      </c>
      <c r="R62" s="28">
        <v>4.762672114257583E-2</v>
      </c>
      <c r="S62" s="28">
        <v>0.41202011027013219</v>
      </c>
      <c r="T62" s="28">
        <v>0.17206068625074547</v>
      </c>
      <c r="U62" s="28">
        <v>0.13576954215041168</v>
      </c>
      <c r="V62" s="29">
        <v>8.3964485585748164E-2</v>
      </c>
    </row>
    <row r="63" spans="2:22" s="1" customFormat="1" x14ac:dyDescent="0.15">
      <c r="B63" s="12" t="s">
        <v>9</v>
      </c>
      <c r="C63" s="13" t="s">
        <v>8</v>
      </c>
      <c r="D63" s="14" t="str">
        <f t="shared" si="0"/>
        <v>BJG LC0-100</v>
      </c>
      <c r="E63" s="15"/>
      <c r="F63" s="15">
        <v>794</v>
      </c>
      <c r="G63" s="15">
        <v>851</v>
      </c>
      <c r="H63" s="15">
        <v>1100</v>
      </c>
      <c r="I63" s="15">
        <v>1301</v>
      </c>
      <c r="J63" s="15">
        <v>1502</v>
      </c>
      <c r="K63" s="15">
        <v>1551</v>
      </c>
      <c r="L63" s="16">
        <v>2602</v>
      </c>
      <c r="M63" s="1">
        <v>2</v>
      </c>
      <c r="N63" s="12" t="s">
        <v>30</v>
      </c>
      <c r="O63" s="18">
        <v>0</v>
      </c>
      <c r="P63" s="18">
        <v>0</v>
      </c>
      <c r="Q63" s="18">
        <v>3.7644679614428453E-2</v>
      </c>
      <c r="R63" s="18">
        <v>6.371569217304382E-2</v>
      </c>
      <c r="S63" s="18">
        <v>0.72380514718333111</v>
      </c>
      <c r="T63" s="18">
        <v>0</v>
      </c>
      <c r="U63" s="18">
        <v>3.8681072771306967E-2</v>
      </c>
      <c r="V63" s="19">
        <v>0.13615340825788969</v>
      </c>
    </row>
    <row r="64" spans="2:22" s="1" customFormat="1" x14ac:dyDescent="0.15">
      <c r="B64" s="12" t="s">
        <v>9</v>
      </c>
      <c r="C64" s="13" t="s">
        <v>10</v>
      </c>
      <c r="D64" s="14" t="str">
        <f t="shared" si="0"/>
        <v>BJG LC100-300</v>
      </c>
      <c r="E64" s="15"/>
      <c r="F64" s="15"/>
      <c r="G64" s="15">
        <v>8.532</v>
      </c>
      <c r="H64" s="15">
        <v>9.6978000000000009</v>
      </c>
      <c r="I64" s="15">
        <v>10.734999999999999</v>
      </c>
      <c r="J64" s="15">
        <v>12.474</v>
      </c>
      <c r="K64" s="15">
        <v>13.131499999999999</v>
      </c>
      <c r="L64" s="16">
        <v>15.5</v>
      </c>
      <c r="M64" s="1">
        <v>3</v>
      </c>
      <c r="N64" s="12" t="s">
        <v>31</v>
      </c>
      <c r="O64" s="18">
        <v>0</v>
      </c>
      <c r="P64" s="18">
        <v>0</v>
      </c>
      <c r="Q64" s="18">
        <v>4.8193317142441593E-2</v>
      </c>
      <c r="R64" s="18">
        <v>9.5064576352146934E-2</v>
      </c>
      <c r="S64" s="18">
        <v>0.47928323265866146</v>
      </c>
      <c r="T64" s="18">
        <v>0.25753864019495526</v>
      </c>
      <c r="U64" s="18">
        <v>0.11992023365179469</v>
      </c>
      <c r="V64" s="19">
        <v>0</v>
      </c>
    </row>
    <row r="65" spans="2:22" s="1" customFormat="1" ht="13.5" thickBot="1" x14ac:dyDescent="0.2">
      <c r="B65" s="12" t="s">
        <v>9</v>
      </c>
      <c r="C65" s="13" t="s">
        <v>12</v>
      </c>
      <c r="D65" s="14" t="str">
        <f t="shared" si="0"/>
        <v>BJG LC300-500</v>
      </c>
      <c r="E65" s="15"/>
      <c r="F65" s="15"/>
      <c r="G65" s="15">
        <v>8.532</v>
      </c>
      <c r="H65" s="15">
        <v>9.6978000000000009</v>
      </c>
      <c r="I65" s="15">
        <v>10.734999999999999</v>
      </c>
      <c r="J65" s="15">
        <v>12.474</v>
      </c>
      <c r="K65" s="15">
        <v>13.131499999999999</v>
      </c>
      <c r="L65" s="16">
        <v>15.5</v>
      </c>
      <c r="M65" s="1">
        <v>4</v>
      </c>
      <c r="N65" s="30" t="s">
        <v>32</v>
      </c>
      <c r="O65" s="25">
        <v>0</v>
      </c>
      <c r="P65" s="25">
        <v>0</v>
      </c>
      <c r="Q65" s="25">
        <v>2.9060288013615449E-2</v>
      </c>
      <c r="R65" s="25">
        <v>3.5701628991569173E-2</v>
      </c>
      <c r="S65" s="25">
        <v>0.27917072748852495</v>
      </c>
      <c r="T65" s="25">
        <v>0.27902221438112879</v>
      </c>
      <c r="U65" s="25">
        <v>0.37704514112516152</v>
      </c>
      <c r="V65" s="26">
        <v>0</v>
      </c>
    </row>
    <row r="66" spans="2:22" s="1" customFormat="1" x14ac:dyDescent="0.15">
      <c r="B66" s="12" t="s">
        <v>9</v>
      </c>
      <c r="C66" s="13" t="s">
        <v>14</v>
      </c>
      <c r="D66" s="14" t="str">
        <f t="shared" si="0"/>
        <v>BJG LC500-1000</v>
      </c>
      <c r="E66" s="15"/>
      <c r="F66" s="15"/>
      <c r="G66" s="15">
        <v>8.2620000000000005</v>
      </c>
      <c r="H66" s="15">
        <v>9.2541000000000011</v>
      </c>
      <c r="I66" s="15">
        <v>10.936800000000002</v>
      </c>
      <c r="J66" s="15">
        <v>12.430199999999999</v>
      </c>
      <c r="K66" s="15">
        <v>13.456299999999999</v>
      </c>
      <c r="L66" s="16">
        <v>14.569799999999999</v>
      </c>
      <c r="M66" s="1">
        <v>5</v>
      </c>
    </row>
    <row r="67" spans="2:22" s="1" customFormat="1" x14ac:dyDescent="0.15">
      <c r="B67" s="12" t="s">
        <v>9</v>
      </c>
      <c r="C67" s="13" t="s">
        <v>16</v>
      </c>
      <c r="D67" s="14" t="str">
        <f t="shared" si="0"/>
        <v>BJG LC&gt;1000</v>
      </c>
      <c r="E67" s="15"/>
      <c r="F67" s="15"/>
      <c r="G67" s="15">
        <v>7.85</v>
      </c>
      <c r="H67" s="15">
        <v>8.4643999999999995</v>
      </c>
      <c r="I67" s="15">
        <v>9.3283000000000005</v>
      </c>
      <c r="J67" s="15">
        <v>10.134</v>
      </c>
      <c r="K67" s="15">
        <v>11.286000000000001</v>
      </c>
      <c r="L67" s="16">
        <v>13.48</v>
      </c>
      <c r="M67" s="1">
        <v>6</v>
      </c>
    </row>
    <row r="68" spans="2:22" s="1" customFormat="1" x14ac:dyDescent="0.15">
      <c r="B68" s="12" t="s">
        <v>13</v>
      </c>
      <c r="C68" s="13" t="s">
        <v>8</v>
      </c>
      <c r="D68" s="14" t="str">
        <f t="shared" ref="D68:D107" si="1">B68&amp;C68</f>
        <v>GZH LC0-100</v>
      </c>
      <c r="E68" s="15"/>
      <c r="F68" s="15"/>
      <c r="G68" s="15">
        <v>829.76</v>
      </c>
      <c r="H68" s="15">
        <v>991.84</v>
      </c>
      <c r="I68" s="15">
        <v>1210.26</v>
      </c>
      <c r="J68" s="15"/>
      <c r="K68" s="15">
        <v>1347.3</v>
      </c>
      <c r="L68" s="16">
        <v>1765</v>
      </c>
      <c r="M68" s="1">
        <v>7</v>
      </c>
    </row>
    <row r="69" spans="2:22" s="1" customFormat="1" x14ac:dyDescent="0.15">
      <c r="B69" s="12" t="s">
        <v>13</v>
      </c>
      <c r="C69" s="13" t="s">
        <v>10</v>
      </c>
      <c r="D69" s="14" t="str">
        <f t="shared" si="1"/>
        <v>GZH LC100-300</v>
      </c>
      <c r="E69" s="15"/>
      <c r="F69" s="15"/>
      <c r="G69" s="32">
        <v>8.9517000000000007</v>
      </c>
      <c r="H69" s="32">
        <v>9.3408000000000015</v>
      </c>
      <c r="I69" s="32">
        <v>10.7881</v>
      </c>
      <c r="J69" s="32"/>
      <c r="K69" s="32">
        <v>11.928699999999999</v>
      </c>
      <c r="L69" s="33">
        <v>13.73</v>
      </c>
      <c r="M69" s="1">
        <v>8</v>
      </c>
    </row>
    <row r="70" spans="2:22" s="1" customFormat="1" x14ac:dyDescent="0.15">
      <c r="B70" s="12" t="s">
        <v>13</v>
      </c>
      <c r="C70" s="13" t="s">
        <v>12</v>
      </c>
      <c r="D70" s="14" t="str">
        <f t="shared" si="1"/>
        <v>GZH LC300-500</v>
      </c>
      <c r="E70" s="15"/>
      <c r="F70" s="15"/>
      <c r="G70" s="32">
        <v>7.6877000000000013</v>
      </c>
      <c r="H70" s="32">
        <v>9.2088000000000001</v>
      </c>
      <c r="I70" s="32">
        <v>9.7239000000000004</v>
      </c>
      <c r="J70" s="32"/>
      <c r="K70" s="32">
        <v>10.363999999999999</v>
      </c>
      <c r="L70" s="33">
        <v>13.356999999999999</v>
      </c>
      <c r="M70" s="1">
        <v>9</v>
      </c>
    </row>
    <row r="71" spans="2:22" s="1" customFormat="1" x14ac:dyDescent="0.15">
      <c r="B71" s="12" t="s">
        <v>13</v>
      </c>
      <c r="C71" s="13" t="s">
        <v>14</v>
      </c>
      <c r="D71" s="14" t="str">
        <f t="shared" si="1"/>
        <v>GZH LC500-1000</v>
      </c>
      <c r="E71" s="15"/>
      <c r="F71" s="15"/>
      <c r="G71" s="32">
        <v>7.4664000000000001</v>
      </c>
      <c r="H71" s="32">
        <v>8.06</v>
      </c>
      <c r="I71" s="32">
        <v>9.1047999999999991</v>
      </c>
      <c r="J71" s="32"/>
      <c r="K71" s="32">
        <v>9.9856999999999996</v>
      </c>
      <c r="L71" s="33">
        <v>11.965</v>
      </c>
      <c r="M71" s="1">
        <v>10</v>
      </c>
    </row>
    <row r="72" spans="2:22" s="1" customFormat="1" x14ac:dyDescent="0.15">
      <c r="B72" s="12" t="s">
        <v>13</v>
      </c>
      <c r="C72" s="13" t="s">
        <v>16</v>
      </c>
      <c r="D72" s="14" t="str">
        <f t="shared" si="1"/>
        <v>GZH LC&gt;1000</v>
      </c>
      <c r="E72" s="15"/>
      <c r="F72" s="15"/>
      <c r="G72" s="32">
        <v>7.4664000000000001</v>
      </c>
      <c r="H72" s="32">
        <v>8.06</v>
      </c>
      <c r="I72" s="32">
        <v>9.1047999999999991</v>
      </c>
      <c r="J72" s="32"/>
      <c r="K72" s="32">
        <v>9.9856999999999996</v>
      </c>
      <c r="L72" s="33">
        <v>11.965</v>
      </c>
      <c r="M72" s="1">
        <v>11</v>
      </c>
    </row>
    <row r="73" spans="2:22" s="1" customFormat="1" x14ac:dyDescent="0.15">
      <c r="B73" s="12" t="s">
        <v>25</v>
      </c>
      <c r="C73" s="13" t="s">
        <v>8</v>
      </c>
      <c r="D73" s="14" t="str">
        <f t="shared" si="1"/>
        <v>HRB LC0-100</v>
      </c>
      <c r="E73" s="15">
        <v>554.61</v>
      </c>
      <c r="F73" s="15">
        <v>625.81999999999994</v>
      </c>
      <c r="G73" s="15">
        <v>662.375</v>
      </c>
      <c r="H73" s="15">
        <v>890.27</v>
      </c>
      <c r="I73" s="15">
        <v>957.53</v>
      </c>
      <c r="J73" s="15">
        <v>1042.18</v>
      </c>
      <c r="K73" s="15">
        <v>1169</v>
      </c>
      <c r="L73" s="16"/>
      <c r="M73" s="1">
        <v>12</v>
      </c>
    </row>
    <row r="74" spans="2:22" s="1" customFormat="1" x14ac:dyDescent="0.15">
      <c r="B74" s="12" t="s">
        <v>25</v>
      </c>
      <c r="C74" s="13" t="s">
        <v>10</v>
      </c>
      <c r="D74" s="14" t="str">
        <f t="shared" si="1"/>
        <v>HRB LC100-300</v>
      </c>
      <c r="E74" s="15">
        <v>6.9550000000000001</v>
      </c>
      <c r="F74" s="15">
        <v>7.128000000000001</v>
      </c>
      <c r="G74" s="15">
        <v>7.7240000000000002</v>
      </c>
      <c r="H74" s="15">
        <v>9.36</v>
      </c>
      <c r="I74" s="15">
        <v>9.5570000000000004</v>
      </c>
      <c r="J74" s="15">
        <v>10.125</v>
      </c>
      <c r="K74" s="15">
        <v>10.7</v>
      </c>
      <c r="L74" s="16"/>
      <c r="M74" s="1">
        <v>13</v>
      </c>
    </row>
    <row r="75" spans="2:22" s="1" customFormat="1" x14ac:dyDescent="0.15">
      <c r="B75" s="12" t="s">
        <v>25</v>
      </c>
      <c r="C75" s="13" t="s">
        <v>12</v>
      </c>
      <c r="D75" s="14" t="str">
        <f t="shared" si="1"/>
        <v>HRB LC300-500</v>
      </c>
      <c r="E75" s="15">
        <v>6.9550000000000001</v>
      </c>
      <c r="F75" s="15">
        <v>7.128000000000001</v>
      </c>
      <c r="G75" s="15">
        <v>7.7240000000000002</v>
      </c>
      <c r="H75" s="15">
        <v>9.36</v>
      </c>
      <c r="I75" s="15">
        <v>9.5570000000000004</v>
      </c>
      <c r="J75" s="15">
        <v>10.125</v>
      </c>
      <c r="K75" s="15">
        <v>10.7</v>
      </c>
      <c r="L75" s="16"/>
      <c r="M75" s="1">
        <v>14</v>
      </c>
    </row>
    <row r="76" spans="2:22" s="1" customFormat="1" x14ac:dyDescent="0.15">
      <c r="B76" s="12" t="s">
        <v>25</v>
      </c>
      <c r="C76" s="13" t="s">
        <v>14</v>
      </c>
      <c r="D76" s="14" t="str">
        <f t="shared" si="1"/>
        <v>HRB LC500-1000</v>
      </c>
      <c r="E76" s="15"/>
      <c r="F76" s="15"/>
      <c r="G76" s="15">
        <v>7.3260000000000005</v>
      </c>
      <c r="H76" s="15">
        <v>9.0750000000000011</v>
      </c>
      <c r="I76" s="15">
        <v>9.0360000000000014</v>
      </c>
      <c r="J76" s="15">
        <v>9.3000000000000007</v>
      </c>
      <c r="K76" s="15">
        <v>9.9</v>
      </c>
      <c r="L76" s="16"/>
      <c r="M76" s="1">
        <v>15</v>
      </c>
    </row>
    <row r="77" spans="2:22" s="1" customFormat="1" x14ac:dyDescent="0.15">
      <c r="B77" s="12" t="s">
        <v>25</v>
      </c>
      <c r="C77" s="13" t="s">
        <v>16</v>
      </c>
      <c r="D77" s="14" t="str">
        <f t="shared" si="1"/>
        <v>HRB LC&gt;1000</v>
      </c>
      <c r="E77" s="15"/>
      <c r="F77" s="15"/>
      <c r="G77" s="15">
        <v>7.3319999999999999</v>
      </c>
      <c r="H77" s="15">
        <v>8.1999999999999993</v>
      </c>
      <c r="I77" s="15">
        <v>8.6</v>
      </c>
      <c r="J77" s="15">
        <v>9.1999999999999993</v>
      </c>
      <c r="K77" s="15">
        <v>9.3000000000000007</v>
      </c>
      <c r="L77" s="16"/>
      <c r="M77" s="1">
        <v>16</v>
      </c>
    </row>
    <row r="78" spans="2:22" s="1" customFormat="1" x14ac:dyDescent="0.15">
      <c r="B78" s="12" t="s">
        <v>15</v>
      </c>
      <c r="C78" s="13" t="s">
        <v>8</v>
      </c>
      <c r="D78" s="14" t="str">
        <f t="shared" si="1"/>
        <v>HZH LC0-100</v>
      </c>
      <c r="E78" s="15"/>
      <c r="F78" s="15"/>
      <c r="G78" s="15">
        <v>712.8</v>
      </c>
      <c r="H78" s="15">
        <v>865.85000000000014</v>
      </c>
      <c r="I78" s="15">
        <v>920.93999999999994</v>
      </c>
      <c r="J78" s="15">
        <v>987.94999999999993</v>
      </c>
      <c r="K78" s="15">
        <v>1033.53</v>
      </c>
      <c r="L78" s="16"/>
      <c r="M78" s="1">
        <v>17</v>
      </c>
    </row>
    <row r="79" spans="2:22" s="1" customFormat="1" x14ac:dyDescent="0.15">
      <c r="B79" s="12" t="s">
        <v>15</v>
      </c>
      <c r="C79" s="13" t="s">
        <v>10</v>
      </c>
      <c r="D79" s="14" t="str">
        <f t="shared" si="1"/>
        <v>HZH LC100-300</v>
      </c>
      <c r="E79" s="15"/>
      <c r="F79" s="15"/>
      <c r="G79" s="15">
        <v>8.4472999999999985</v>
      </c>
      <c r="H79" s="15">
        <v>8.9367999999999999</v>
      </c>
      <c r="I79" s="15">
        <v>10.1251</v>
      </c>
      <c r="J79" s="15">
        <v>10.761799999999999</v>
      </c>
      <c r="K79" s="15">
        <v>10.619199999999999</v>
      </c>
      <c r="L79" s="16"/>
      <c r="M79" s="1">
        <v>18</v>
      </c>
    </row>
    <row r="80" spans="2:22" s="1" customFormat="1" x14ac:dyDescent="0.15">
      <c r="B80" s="12" t="s">
        <v>15</v>
      </c>
      <c r="C80" s="13" t="s">
        <v>12</v>
      </c>
      <c r="D80" s="14" t="str">
        <f t="shared" si="1"/>
        <v>HZH LC300-500</v>
      </c>
      <c r="E80" s="15"/>
      <c r="F80" s="15"/>
      <c r="G80" s="15">
        <v>7.9068000000000005</v>
      </c>
      <c r="H80" s="15">
        <v>8.3669999999999991</v>
      </c>
      <c r="I80" s="15">
        <v>8.8958000000000013</v>
      </c>
      <c r="J80" s="15">
        <v>9.6387</v>
      </c>
      <c r="K80" s="15">
        <v>9.8801999999999985</v>
      </c>
      <c r="L80" s="16"/>
      <c r="M80" s="1">
        <v>19</v>
      </c>
    </row>
    <row r="81" spans="2:13" s="1" customFormat="1" x14ac:dyDescent="0.15">
      <c r="B81" s="12" t="s">
        <v>15</v>
      </c>
      <c r="C81" s="13" t="s">
        <v>14</v>
      </c>
      <c r="D81" s="14" t="str">
        <f t="shared" si="1"/>
        <v>HZH LC500-1000</v>
      </c>
      <c r="E81" s="15"/>
      <c r="F81" s="15"/>
      <c r="G81" s="15">
        <v>7.9068000000000005</v>
      </c>
      <c r="H81" s="15">
        <v>8.3669999999999991</v>
      </c>
      <c r="I81" s="15">
        <v>8.8958000000000013</v>
      </c>
      <c r="J81" s="15">
        <v>9.6387</v>
      </c>
      <c r="K81" s="15">
        <v>9.8801999999999985</v>
      </c>
      <c r="L81" s="16"/>
      <c r="M81" s="1">
        <v>20</v>
      </c>
    </row>
    <row r="82" spans="2:13" s="1" customFormat="1" x14ac:dyDescent="0.15">
      <c r="B82" s="12" t="s">
        <v>15</v>
      </c>
      <c r="C82" s="13" t="s">
        <v>16</v>
      </c>
      <c r="D82" s="14" t="str">
        <f t="shared" si="1"/>
        <v>HZH LC&gt;1000</v>
      </c>
      <c r="E82" s="15"/>
      <c r="F82" s="15"/>
      <c r="G82" s="15">
        <v>7.9068000000000005</v>
      </c>
      <c r="H82" s="15">
        <v>8.3669999999999991</v>
      </c>
      <c r="I82" s="15">
        <v>8.8958000000000013</v>
      </c>
      <c r="J82" s="15">
        <v>9.6387</v>
      </c>
      <c r="K82" s="15">
        <v>9.8801999999999985</v>
      </c>
      <c r="L82" s="16"/>
      <c r="M82" s="1">
        <v>21</v>
      </c>
    </row>
    <row r="83" spans="2:13" s="1" customFormat="1" x14ac:dyDescent="0.15">
      <c r="B83" s="12" t="s">
        <v>21</v>
      </c>
      <c r="C83" s="13" t="s">
        <v>8</v>
      </c>
      <c r="D83" s="14" t="str">
        <f t="shared" si="1"/>
        <v>CDU LC0-100</v>
      </c>
      <c r="E83" s="15"/>
      <c r="F83" s="15"/>
      <c r="G83" s="15">
        <v>540</v>
      </c>
      <c r="H83" s="15">
        <v>598</v>
      </c>
      <c r="I83" s="15">
        <v>687</v>
      </c>
      <c r="J83" s="15"/>
      <c r="K83" s="15"/>
      <c r="L83" s="16"/>
      <c r="M83" s="1">
        <v>22</v>
      </c>
    </row>
    <row r="84" spans="2:13" s="1" customFormat="1" x14ac:dyDescent="0.15">
      <c r="B84" s="12" t="s">
        <v>21</v>
      </c>
      <c r="C84" s="13" t="s">
        <v>10</v>
      </c>
      <c r="D84" s="14" t="str">
        <f t="shared" si="1"/>
        <v>CDU LC100-300</v>
      </c>
      <c r="E84" s="15"/>
      <c r="F84" s="15"/>
      <c r="G84" s="15">
        <v>6.79</v>
      </c>
      <c r="H84" s="15">
        <v>8.1300000000000008</v>
      </c>
      <c r="I84" s="15">
        <v>9.58</v>
      </c>
      <c r="J84" s="15"/>
      <c r="K84" s="15"/>
      <c r="L84" s="16"/>
      <c r="M84" s="1">
        <v>23</v>
      </c>
    </row>
    <row r="85" spans="2:13" s="1" customFormat="1" x14ac:dyDescent="0.15">
      <c r="B85" s="12" t="s">
        <v>21</v>
      </c>
      <c r="C85" s="13" t="s">
        <v>12</v>
      </c>
      <c r="D85" s="14" t="str">
        <f t="shared" si="1"/>
        <v>CDU LC300-500</v>
      </c>
      <c r="E85" s="15"/>
      <c r="F85" s="15"/>
      <c r="G85" s="15">
        <v>7.11</v>
      </c>
      <c r="H85" s="15">
        <v>8.26</v>
      </c>
      <c r="I85" s="15">
        <v>9.99</v>
      </c>
      <c r="J85" s="15"/>
      <c r="K85" s="15"/>
      <c r="L85" s="16"/>
    </row>
    <row r="86" spans="2:13" s="1" customFormat="1" x14ac:dyDescent="0.15">
      <c r="B86" s="12" t="s">
        <v>21</v>
      </c>
      <c r="C86" s="13" t="s">
        <v>14</v>
      </c>
      <c r="D86" s="14" t="str">
        <f t="shared" si="1"/>
        <v>CDU LC500-1000</v>
      </c>
      <c r="E86" s="15"/>
      <c r="F86" s="15"/>
      <c r="G86" s="15">
        <v>7.11</v>
      </c>
      <c r="H86" s="15">
        <v>8.26</v>
      </c>
      <c r="I86" s="15">
        <v>9.99</v>
      </c>
      <c r="J86" s="15"/>
      <c r="K86" s="15"/>
      <c r="L86" s="16"/>
    </row>
    <row r="87" spans="2:13" s="1" customFormat="1" ht="13.5" thickBot="1" x14ac:dyDescent="0.2">
      <c r="B87" s="30" t="s">
        <v>21</v>
      </c>
      <c r="C87" s="34" t="s">
        <v>16</v>
      </c>
      <c r="D87" s="35" t="str">
        <f t="shared" si="1"/>
        <v>CDU LC&gt;1000</v>
      </c>
      <c r="E87" s="36"/>
      <c r="F87" s="36"/>
      <c r="G87" s="36">
        <v>7.11</v>
      </c>
      <c r="H87" s="36">
        <v>8.26</v>
      </c>
      <c r="I87" s="36">
        <v>9.99</v>
      </c>
      <c r="J87" s="36"/>
      <c r="K87" s="36"/>
      <c r="L87" s="23"/>
    </row>
    <row r="88" spans="2:13" s="1" customFormat="1" x14ac:dyDescent="0.15">
      <c r="B88" s="27" t="s">
        <v>29</v>
      </c>
      <c r="C88" s="37" t="s">
        <v>8</v>
      </c>
      <c r="D88" s="38" t="str">
        <f t="shared" si="1"/>
        <v>TJN LC0-100</v>
      </c>
      <c r="E88" s="39"/>
      <c r="F88" s="39">
        <v>794</v>
      </c>
      <c r="G88" s="39">
        <v>851</v>
      </c>
      <c r="H88" s="39">
        <v>1100</v>
      </c>
      <c r="I88" s="39">
        <v>1301</v>
      </c>
      <c r="J88" s="39">
        <v>1502</v>
      </c>
      <c r="K88" s="39">
        <v>1551</v>
      </c>
      <c r="L88" s="40">
        <v>2602</v>
      </c>
    </row>
    <row r="89" spans="2:13" s="1" customFormat="1" x14ac:dyDescent="0.15">
      <c r="B89" s="12" t="s">
        <v>34</v>
      </c>
      <c r="C89" s="13" t="s">
        <v>10</v>
      </c>
      <c r="D89" s="14" t="str">
        <f t="shared" si="1"/>
        <v>TJN LC100-300</v>
      </c>
      <c r="E89" s="15"/>
      <c r="F89" s="15"/>
      <c r="G89" s="15">
        <v>8.532</v>
      </c>
      <c r="H89" s="15">
        <v>9.6978000000000009</v>
      </c>
      <c r="I89" s="15">
        <v>10.734999999999999</v>
      </c>
      <c r="J89" s="15">
        <v>12.474</v>
      </c>
      <c r="K89" s="15">
        <v>13.131499999999999</v>
      </c>
      <c r="L89" s="16">
        <v>15.5</v>
      </c>
    </row>
    <row r="90" spans="2:13" s="1" customFormat="1" x14ac:dyDescent="0.15">
      <c r="B90" s="12" t="s">
        <v>34</v>
      </c>
      <c r="C90" s="13" t="s">
        <v>12</v>
      </c>
      <c r="D90" s="14" t="str">
        <f t="shared" si="1"/>
        <v>TJN LC300-500</v>
      </c>
      <c r="E90" s="15"/>
      <c r="F90" s="15"/>
      <c r="G90" s="15">
        <v>8.532</v>
      </c>
      <c r="H90" s="15">
        <v>9.6978000000000009</v>
      </c>
      <c r="I90" s="15">
        <v>10.734999999999999</v>
      </c>
      <c r="J90" s="15">
        <v>12.474</v>
      </c>
      <c r="K90" s="15">
        <v>13.131499999999999</v>
      </c>
      <c r="L90" s="16">
        <v>15.5</v>
      </c>
    </row>
    <row r="91" spans="2:13" s="1" customFormat="1" x14ac:dyDescent="0.15">
      <c r="B91" s="12" t="s">
        <v>34</v>
      </c>
      <c r="C91" s="13" t="s">
        <v>14</v>
      </c>
      <c r="D91" s="14" t="str">
        <f t="shared" si="1"/>
        <v>TJN LC500-1000</v>
      </c>
      <c r="E91" s="15"/>
      <c r="F91" s="15"/>
      <c r="G91" s="15">
        <v>8.2620000000000005</v>
      </c>
      <c r="H91" s="15">
        <v>9.2541000000000011</v>
      </c>
      <c r="I91" s="15">
        <v>10.936800000000002</v>
      </c>
      <c r="J91" s="15">
        <v>12.430199999999999</v>
      </c>
      <c r="K91" s="15">
        <v>13.456299999999999</v>
      </c>
      <c r="L91" s="16">
        <v>14.569799999999999</v>
      </c>
    </row>
    <row r="92" spans="2:13" s="1" customFormat="1" x14ac:dyDescent="0.15">
      <c r="B92" s="12" t="s">
        <v>34</v>
      </c>
      <c r="C92" s="13" t="s">
        <v>16</v>
      </c>
      <c r="D92" s="14" t="str">
        <f t="shared" si="1"/>
        <v>TJN LC&gt;1000</v>
      </c>
      <c r="E92" s="15"/>
      <c r="F92" s="15"/>
      <c r="G92" s="15">
        <v>7.85</v>
      </c>
      <c r="H92" s="15">
        <v>8.4643999999999995</v>
      </c>
      <c r="I92" s="15">
        <v>9.3283000000000005</v>
      </c>
      <c r="J92" s="15">
        <v>10.134</v>
      </c>
      <c r="K92" s="15">
        <v>11.286000000000001</v>
      </c>
      <c r="L92" s="16">
        <v>13.48</v>
      </c>
    </row>
    <row r="93" spans="2:13" s="1" customFormat="1" x14ac:dyDescent="0.15">
      <c r="B93" s="12" t="s">
        <v>31</v>
      </c>
      <c r="C93" s="13" t="s">
        <v>8</v>
      </c>
      <c r="D93" s="14" t="str">
        <f t="shared" si="1"/>
        <v>CSA LC0-100</v>
      </c>
      <c r="E93" s="15"/>
      <c r="F93" s="15"/>
      <c r="G93" s="15">
        <v>612.66</v>
      </c>
      <c r="H93" s="15">
        <v>694.14</v>
      </c>
      <c r="I93" s="15">
        <v>877.3900000000001</v>
      </c>
      <c r="J93" s="15">
        <v>983.06999999999994</v>
      </c>
      <c r="K93" s="15">
        <v>1056.8000000000002</v>
      </c>
      <c r="L93" s="16"/>
    </row>
    <row r="94" spans="2:13" s="1" customFormat="1" x14ac:dyDescent="0.15">
      <c r="B94" s="12" t="s">
        <v>31</v>
      </c>
      <c r="C94" s="13" t="s">
        <v>10</v>
      </c>
      <c r="D94" s="14" t="str">
        <f t="shared" si="1"/>
        <v>CSA LC100-300</v>
      </c>
      <c r="E94" s="15"/>
      <c r="F94" s="15"/>
      <c r="G94" s="15">
        <v>6.9219999999999846</v>
      </c>
      <c r="H94" s="15">
        <v>7.8319999999999901</v>
      </c>
      <c r="I94" s="15">
        <v>8.5335000000000178</v>
      </c>
      <c r="J94" s="15">
        <v>9.5010000000000119</v>
      </c>
      <c r="K94" s="15">
        <v>9.9750000000000583</v>
      </c>
      <c r="L94" s="16"/>
    </row>
    <row r="95" spans="2:13" s="1" customFormat="1" x14ac:dyDescent="0.15">
      <c r="B95" s="12" t="s">
        <v>31</v>
      </c>
      <c r="C95" s="13" t="s">
        <v>12</v>
      </c>
      <c r="D95" s="14" t="str">
        <f t="shared" si="1"/>
        <v>CSA LC300-500</v>
      </c>
      <c r="E95" s="15"/>
      <c r="F95" s="15"/>
      <c r="G95" s="15">
        <v>6.7420000000000044</v>
      </c>
      <c r="H95" s="15">
        <v>7.8380000000000152</v>
      </c>
      <c r="I95" s="15">
        <v>8.5059999999999985</v>
      </c>
      <c r="J95" s="15">
        <v>9.7639999999999905</v>
      </c>
      <c r="K95" s="15">
        <v>10.388999999999999</v>
      </c>
      <c r="L95" s="16"/>
    </row>
    <row r="96" spans="2:13" s="1" customFormat="1" x14ac:dyDescent="0.15">
      <c r="B96" s="12" t="s">
        <v>31</v>
      </c>
      <c r="C96" s="13" t="s">
        <v>14</v>
      </c>
      <c r="D96" s="14" t="str">
        <f t="shared" si="1"/>
        <v>CSA LC500-1000</v>
      </c>
      <c r="E96" s="15"/>
      <c r="F96" s="15"/>
      <c r="G96" s="15">
        <v>6.5</v>
      </c>
      <c r="H96" s="15">
        <v>7.4810000000000318</v>
      </c>
      <c r="I96" s="15">
        <v>8.5</v>
      </c>
      <c r="J96" s="15">
        <v>9.4129999999999949</v>
      </c>
      <c r="K96" s="15">
        <v>9.8529999999999855</v>
      </c>
      <c r="L96" s="16"/>
    </row>
    <row r="97" spans="2:12" s="1" customFormat="1" x14ac:dyDescent="0.15">
      <c r="B97" s="12" t="s">
        <v>31</v>
      </c>
      <c r="C97" s="13" t="s">
        <v>16</v>
      </c>
      <c r="D97" s="14" t="str">
        <f t="shared" si="1"/>
        <v>CSA LC&gt;1000</v>
      </c>
      <c r="E97" s="15"/>
      <c r="F97" s="15"/>
      <c r="G97" s="15">
        <v>6.5</v>
      </c>
      <c r="H97" s="15">
        <v>7.4810000000000318</v>
      </c>
      <c r="I97" s="15">
        <v>8.5</v>
      </c>
      <c r="J97" s="15">
        <v>9.4129999999999949</v>
      </c>
      <c r="K97" s="15">
        <v>9.8529999999999855</v>
      </c>
      <c r="L97" s="16"/>
    </row>
    <row r="98" spans="2:12" s="1" customFormat="1" x14ac:dyDescent="0.15">
      <c r="B98" s="12" t="s">
        <v>30</v>
      </c>
      <c r="C98" s="13" t="s">
        <v>8</v>
      </c>
      <c r="D98" s="14" t="str">
        <f t="shared" si="1"/>
        <v>SZN LC0-100</v>
      </c>
      <c r="E98" s="15"/>
      <c r="F98" s="15"/>
      <c r="G98" s="15">
        <v>829.76</v>
      </c>
      <c r="H98" s="15">
        <v>991.84</v>
      </c>
      <c r="I98" s="15">
        <v>1210.26</v>
      </c>
      <c r="J98" s="15"/>
      <c r="K98" s="15">
        <v>1347.3</v>
      </c>
      <c r="L98" s="16">
        <v>1765</v>
      </c>
    </row>
    <row r="99" spans="2:12" s="1" customFormat="1" x14ac:dyDescent="0.15">
      <c r="B99" s="12" t="s">
        <v>30</v>
      </c>
      <c r="C99" s="13" t="s">
        <v>10</v>
      </c>
      <c r="D99" s="14" t="str">
        <f t="shared" si="1"/>
        <v>SZN LC100-300</v>
      </c>
      <c r="E99" s="15"/>
      <c r="F99" s="15"/>
      <c r="G99" s="32">
        <v>8.9517000000000007</v>
      </c>
      <c r="H99" s="32">
        <v>9.3408000000000015</v>
      </c>
      <c r="I99" s="32">
        <v>10.7881</v>
      </c>
      <c r="J99" s="32"/>
      <c r="K99" s="32">
        <v>11.928699999999999</v>
      </c>
      <c r="L99" s="33">
        <v>13.73</v>
      </c>
    </row>
    <row r="100" spans="2:12" s="1" customFormat="1" x14ac:dyDescent="0.15">
      <c r="B100" s="12" t="s">
        <v>30</v>
      </c>
      <c r="C100" s="13" t="s">
        <v>12</v>
      </c>
      <c r="D100" s="14" t="str">
        <f t="shared" si="1"/>
        <v>SZN LC300-500</v>
      </c>
      <c r="E100" s="15"/>
      <c r="F100" s="15"/>
      <c r="G100" s="32">
        <v>7.6877000000000013</v>
      </c>
      <c r="H100" s="32">
        <v>9.2088000000000001</v>
      </c>
      <c r="I100" s="32">
        <v>9.7239000000000004</v>
      </c>
      <c r="J100" s="32"/>
      <c r="K100" s="32">
        <v>10.363999999999999</v>
      </c>
      <c r="L100" s="33">
        <v>13.356999999999999</v>
      </c>
    </row>
    <row r="101" spans="2:12" s="1" customFormat="1" x14ac:dyDescent="0.15">
      <c r="B101" s="12" t="s">
        <v>30</v>
      </c>
      <c r="C101" s="13" t="s">
        <v>14</v>
      </c>
      <c r="D101" s="14" t="str">
        <f t="shared" si="1"/>
        <v>SZN LC500-1000</v>
      </c>
      <c r="E101" s="15"/>
      <c r="F101" s="15"/>
      <c r="G101" s="32">
        <v>7.4664000000000001</v>
      </c>
      <c r="H101" s="32">
        <v>8.06</v>
      </c>
      <c r="I101" s="32">
        <v>9.1047999999999991</v>
      </c>
      <c r="J101" s="32"/>
      <c r="K101" s="32">
        <v>9.9856999999999996</v>
      </c>
      <c r="L101" s="33">
        <v>11.965</v>
      </c>
    </row>
    <row r="102" spans="2:12" s="1" customFormat="1" x14ac:dyDescent="0.15">
      <c r="B102" s="12" t="s">
        <v>30</v>
      </c>
      <c r="C102" s="13" t="s">
        <v>16</v>
      </c>
      <c r="D102" s="14" t="str">
        <f t="shared" si="1"/>
        <v>SZN LC&gt;1000</v>
      </c>
      <c r="E102" s="15"/>
      <c r="F102" s="15"/>
      <c r="G102" s="32">
        <v>7.4664000000000001</v>
      </c>
      <c r="H102" s="32">
        <v>8.06</v>
      </c>
      <c r="I102" s="32">
        <v>9.1047999999999991</v>
      </c>
      <c r="J102" s="32"/>
      <c r="K102" s="32">
        <v>9.9856999999999996</v>
      </c>
      <c r="L102" s="33">
        <v>11.965</v>
      </c>
    </row>
    <row r="103" spans="2:12" s="1" customFormat="1" x14ac:dyDescent="0.15">
      <c r="B103" s="12" t="s">
        <v>32</v>
      </c>
      <c r="C103" s="13" t="s">
        <v>8</v>
      </c>
      <c r="D103" s="14" t="str">
        <f t="shared" si="1"/>
        <v>LZH LC0-100</v>
      </c>
      <c r="E103" s="15"/>
      <c r="F103" s="15"/>
      <c r="G103" s="15">
        <v>572</v>
      </c>
      <c r="H103" s="15">
        <v>667</v>
      </c>
      <c r="I103" s="15">
        <v>813.21</v>
      </c>
      <c r="J103" s="15">
        <v>1010</v>
      </c>
      <c r="K103" s="15">
        <v>1108.6099999999999</v>
      </c>
      <c r="L103" s="16"/>
    </row>
    <row r="104" spans="2:12" s="1" customFormat="1" x14ac:dyDescent="0.15">
      <c r="B104" s="12" t="s">
        <v>32</v>
      </c>
      <c r="C104" s="13" t="s">
        <v>10</v>
      </c>
      <c r="D104" s="14" t="str">
        <f t="shared" si="1"/>
        <v>LZH LC100-300</v>
      </c>
      <c r="E104" s="15"/>
      <c r="F104" s="15"/>
      <c r="G104" s="15">
        <v>7.1139999999999999</v>
      </c>
      <c r="H104" s="15">
        <v>8.7990000000000013</v>
      </c>
      <c r="I104" s="15">
        <v>9.0659999999999989</v>
      </c>
      <c r="J104" s="15">
        <v>10.102</v>
      </c>
      <c r="K104" s="15">
        <v>10.532</v>
      </c>
      <c r="L104" s="16"/>
    </row>
    <row r="105" spans="2:12" s="1" customFormat="1" x14ac:dyDescent="0.15">
      <c r="B105" s="12" t="s">
        <v>32</v>
      </c>
      <c r="C105" s="13" t="s">
        <v>12</v>
      </c>
      <c r="D105" s="14" t="str">
        <f t="shared" si="1"/>
        <v>LZH LC300-500</v>
      </c>
      <c r="E105" s="15"/>
      <c r="F105" s="15"/>
      <c r="G105" s="15">
        <v>6.9569999999999999</v>
      </c>
      <c r="H105" s="15">
        <v>8.3994999999999997</v>
      </c>
      <c r="I105" s="15">
        <v>9.0129999999999981</v>
      </c>
      <c r="J105" s="15">
        <v>9.9705000000000013</v>
      </c>
      <c r="K105" s="15">
        <v>10.3315</v>
      </c>
      <c r="L105" s="16"/>
    </row>
    <row r="106" spans="2:12" s="1" customFormat="1" x14ac:dyDescent="0.15">
      <c r="B106" s="12" t="s">
        <v>32</v>
      </c>
      <c r="C106" s="13" t="s">
        <v>14</v>
      </c>
      <c r="D106" s="14" t="str">
        <f t="shared" si="1"/>
        <v>LZH LC500-1000</v>
      </c>
      <c r="E106" s="15"/>
      <c r="F106" s="15"/>
      <c r="G106" s="15">
        <v>6.8</v>
      </c>
      <c r="H106" s="15">
        <v>8</v>
      </c>
      <c r="I106" s="15">
        <v>8.9599999999999991</v>
      </c>
      <c r="J106" s="15">
        <v>9.8390000000000004</v>
      </c>
      <c r="K106" s="15">
        <v>10.131</v>
      </c>
      <c r="L106" s="16">
        <v>13.399999999999999</v>
      </c>
    </row>
    <row r="107" spans="2:12" s="1" customFormat="1" ht="13.5" thickBot="1" x14ac:dyDescent="0.2">
      <c r="B107" s="30" t="s">
        <v>32</v>
      </c>
      <c r="C107" s="34" t="s">
        <v>16</v>
      </c>
      <c r="D107" s="35" t="str">
        <f t="shared" si="1"/>
        <v>LZH LC&gt;1000</v>
      </c>
      <c r="E107" s="36"/>
      <c r="F107" s="36"/>
      <c r="G107" s="36">
        <v>6.8</v>
      </c>
      <c r="H107" s="36">
        <v>8</v>
      </c>
      <c r="I107" s="36">
        <v>8.9599999999999991</v>
      </c>
      <c r="J107" s="36">
        <v>9.8390000000000004</v>
      </c>
      <c r="K107" s="36">
        <v>10.131</v>
      </c>
      <c r="L107" s="23">
        <v>13.399999999999999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2018-05-16T08:39:04Z</dcterms:modified>
</cp:coreProperties>
</file>