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b452a97267190/桌面/學分班/統計學/報告/"/>
    </mc:Choice>
  </mc:AlternateContent>
  <xr:revisionPtr revIDLastSave="107" documentId="11_ECE0F14E824727964D973BAD077827C8B4066BC5" xr6:coauthVersionLast="47" xr6:coauthVersionMax="47" xr10:uidLastSave="{9B92631A-E609-4B8C-A906-766B62A0D156}"/>
  <bookViews>
    <workbookView xWindow="-108" yWindow="-108" windowWidth="23256" windowHeight="12456" activeTab="1" xr2:uid="{00000000-000D-0000-FFFF-FFFF00000000}"/>
  </bookViews>
  <sheets>
    <sheet name="原始資料" sheetId="2" r:id="rId1"/>
    <sheet name="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C12" i="1"/>
  <c r="B12" i="1"/>
  <c r="B9" i="1"/>
  <c r="C4" i="1"/>
  <c r="C5" i="1" s="1"/>
  <c r="D4" i="1"/>
  <c r="D5" i="1" s="1"/>
  <c r="E4" i="1"/>
  <c r="E5" i="1" s="1"/>
  <c r="F4" i="1"/>
  <c r="F5" i="1" s="1"/>
  <c r="B4" i="1"/>
  <c r="B5" i="1" s="1"/>
  <c r="C11" i="1"/>
  <c r="B11" i="1"/>
  <c r="C10" i="1"/>
  <c r="B10" i="1"/>
  <c r="C9" i="1"/>
  <c r="G5" i="1" l="1"/>
  <c r="G4" i="1"/>
  <c r="H4" i="1" l="1"/>
  <c r="I4" i="1"/>
  <c r="J6" i="1" s="1"/>
  <c r="K6" i="1" s="1"/>
  <c r="L6" i="1" l="1"/>
</calcChain>
</file>

<file path=xl/sharedStrings.xml><?xml version="1.0" encoding="utf-8"?>
<sst xmlns="http://schemas.openxmlformats.org/spreadsheetml/2006/main" count="33" uniqueCount="23">
  <si>
    <t>107年</t>
  </si>
  <si>
    <t>108年</t>
  </si>
  <si>
    <t>109年</t>
  </si>
  <si>
    <t>110年</t>
  </si>
  <si>
    <t>111年</t>
  </si>
  <si>
    <t>資訊服務業</t>
    <phoneticPr fontId="1" type="noConversion"/>
  </si>
  <si>
    <t>女</t>
  </si>
  <si>
    <t>男</t>
  </si>
  <si>
    <t>每人每月總薪資(新臺幣元)</t>
    <phoneticPr fontId="1" type="noConversion"/>
  </si>
  <si>
    <t>薪資</t>
  </si>
  <si>
    <t>平均數</t>
  </si>
  <si>
    <t>中位數</t>
  </si>
  <si>
    <t>標準差</t>
  </si>
  <si>
    <t>最大值</t>
  </si>
  <si>
    <t>最小值</t>
  </si>
  <si>
    <t>Difference</t>
  </si>
  <si>
    <t>sum</t>
    <phoneticPr fontId="1" type="noConversion"/>
  </si>
  <si>
    <r>
      <t>d</t>
    </r>
    <r>
      <rPr>
        <vertAlign val="subscript"/>
        <sz val="12"/>
        <color indexed="8"/>
        <rFont val="標楷體"/>
        <family val="4"/>
        <charset val="136"/>
      </rPr>
      <t>i</t>
    </r>
    <r>
      <rPr>
        <vertAlign val="superscript"/>
        <sz val="12"/>
        <color indexed="8"/>
        <rFont val="標楷體"/>
        <family val="4"/>
        <charset val="136"/>
      </rPr>
      <t>2</t>
    </r>
    <phoneticPr fontId="1" type="noConversion"/>
  </si>
  <si>
    <t>Sd</t>
    <phoneticPr fontId="1" type="noConversion"/>
  </si>
  <si>
    <t>變異數</t>
    <phoneticPr fontId="1" type="noConversion"/>
  </si>
  <si>
    <t>T檢定</t>
    <phoneticPr fontId="1" type="noConversion"/>
  </si>
  <si>
    <t>`d</t>
    <phoneticPr fontId="1" type="noConversion"/>
  </si>
  <si>
    <r>
      <t>(Σd</t>
    </r>
    <r>
      <rPr>
        <vertAlign val="subscript"/>
        <sz val="12"/>
        <color indexed="8"/>
        <rFont val="標楷體"/>
        <family val="4"/>
        <charset val="136"/>
      </rPr>
      <t>i</t>
    </r>
    <r>
      <rPr>
        <sz val="12"/>
        <color indexed="8"/>
        <rFont val="標楷體"/>
        <family val="4"/>
        <charset val="136"/>
      </rPr>
      <t>)</t>
    </r>
    <r>
      <rPr>
        <vertAlign val="superscript"/>
        <sz val="12"/>
        <color indexed="8"/>
        <rFont val="標楷體"/>
        <family val="4"/>
        <charset val="136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</si>
</sst>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"/>
  </numFmts>
  <fonts count="8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indexed="8"/>
      <name val="標楷體"/>
      <family val="4"/>
      <charset val="136"/>
    </font>
    <font>
      <sz val="11"/>
      <color indexed="8"/>
      <name val="新細明體"/>
      <family val="2"/>
      <scheme val="minor"/>
    </font>
    <font>
      <sz val="12"/>
      <color indexed="8"/>
      <name val="標楷體"/>
      <family val="4"/>
      <charset val="136"/>
    </font>
    <font>
      <vertAlign val="subscript"/>
      <sz val="12"/>
      <color indexed="8"/>
      <name val="標楷體"/>
      <family val="4"/>
      <charset val="136"/>
    </font>
    <font>
      <vertAlign val="superscript"/>
      <sz val="12"/>
      <color indexed="8"/>
      <name val="標楷體"/>
      <family val="4"/>
      <charset val="136"/>
    </font>
    <font>
      <sz val="11"/>
      <color indexed="8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43" fontId="0" fillId="0" borderId="0" xfId="0" applyNumberFormat="1">
      <alignment vertical="center"/>
    </xf>
    <xf numFmtId="3" fontId="4" fillId="4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3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每月總薪資</a:t>
            </a:r>
            <a:r>
              <a:rPr lang="en-US" altLang="zh-TW"/>
              <a:t>-</a:t>
            </a:r>
            <a:r>
              <a:rPr lang="zh-TW" altLang="en-US"/>
              <a:t>資訊服務業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Sheet!$A$3</c:f>
              <c:strCache>
                <c:ptCount val="1"/>
                <c:pt idx="0">
                  <c:v>女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strRef>
              <c:f>Sheet!$B$1:$F$1</c:f>
              <c:strCache>
                <c:ptCount val="5"/>
                <c:pt idx="0">
                  <c:v>107年</c:v>
                </c:pt>
                <c:pt idx="1">
                  <c:v>108年</c:v>
                </c:pt>
                <c:pt idx="2">
                  <c:v>109年</c:v>
                </c:pt>
                <c:pt idx="3">
                  <c:v>110年</c:v>
                </c:pt>
                <c:pt idx="4">
                  <c:v>111年</c:v>
                </c:pt>
              </c:strCache>
            </c:strRef>
          </c:xVal>
          <c:yVal>
            <c:numRef>
              <c:f>Sheet!$B$3:$F$3</c:f>
              <c:numCache>
                <c:formatCode>#,##0</c:formatCode>
                <c:ptCount val="5"/>
                <c:pt idx="0">
                  <c:v>70953</c:v>
                </c:pt>
                <c:pt idx="1">
                  <c:v>72746</c:v>
                </c:pt>
                <c:pt idx="2">
                  <c:v>76786</c:v>
                </c:pt>
                <c:pt idx="3">
                  <c:v>83650</c:v>
                </c:pt>
                <c:pt idx="4">
                  <c:v>89256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6-4431-8277-767263385DE3}"/>
            </c:ext>
          </c:extLst>
        </c:ser>
        <c:ser>
          <c:idx val="1"/>
          <c:order val="1"/>
          <c:tx>
            <c:strRef>
              <c:f>Sheet!$A$2</c:f>
              <c:strCache>
                <c:ptCount val="1"/>
                <c:pt idx="0">
                  <c:v>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strRef>
              <c:f>Sheet!$B$1:$F$1</c:f>
              <c:strCache>
                <c:ptCount val="5"/>
                <c:pt idx="0">
                  <c:v>107年</c:v>
                </c:pt>
                <c:pt idx="1">
                  <c:v>108年</c:v>
                </c:pt>
                <c:pt idx="2">
                  <c:v>109年</c:v>
                </c:pt>
                <c:pt idx="3">
                  <c:v>110年</c:v>
                </c:pt>
                <c:pt idx="4">
                  <c:v>111年</c:v>
                </c:pt>
              </c:strCache>
            </c:strRef>
          </c:xVal>
          <c:yVal>
            <c:numRef>
              <c:f>Sheet!$B$2:$F$2</c:f>
              <c:numCache>
                <c:formatCode>#,##0</c:formatCode>
                <c:ptCount val="5"/>
                <c:pt idx="0">
                  <c:v>81621</c:v>
                </c:pt>
                <c:pt idx="1">
                  <c:v>86242</c:v>
                </c:pt>
                <c:pt idx="2">
                  <c:v>94566</c:v>
                </c:pt>
                <c:pt idx="3">
                  <c:v>108285</c:v>
                </c:pt>
                <c:pt idx="4">
                  <c:v>114748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6-4431-8277-767263385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37880"/>
        <c:axId val="550437176"/>
      </c:scatterChart>
      <c:valAx>
        <c:axId val="550437880"/>
        <c:scaling>
          <c:orientation val="minMax"/>
          <c:max val="6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0437176"/>
        <c:crosses val="autoZero"/>
        <c:crossBetween val="midCat"/>
      </c:valAx>
      <c:valAx>
        <c:axId val="55043717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043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1">
              <a:alpha val="96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813224</xdr:colOff>
      <xdr:row>7</xdr:row>
      <xdr:rowOff>183304</xdr:rowOff>
    </xdr:from>
    <xdr:to>
      <xdr:col>8</xdr:col>
      <xdr:colOff>1174327</xdr:colOff>
      <xdr:row>22</xdr:row>
      <xdr:rowOff>18627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EAAA4E-E229-9E3A-91F1-77F812DB3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910B-28BB-4D93-B23C-178808CAF65F}">
  <dimension ref="A1:O7"/>
  <sheetViews>
    <sheetView workbookViewId="0">
      <selection activeCell="G4" sqref="G4"/>
    </sheetView>
  </sheetViews>
  <sheetFormatPr defaultRowHeight="15" x14ac:dyDescent="0.3"/>
  <cols>
    <col min="1" max="3" width="18.5" customWidth="1"/>
  </cols>
  <sheetData>
    <row r="1" spans="1:15" ht="19.8" x14ac:dyDescent="0.3">
      <c r="A1" s="1" t="s">
        <v>5</v>
      </c>
      <c r="B1" s="2" t="s">
        <v>6</v>
      </c>
      <c r="C1" s="2" t="s">
        <v>7</v>
      </c>
      <c r="D1" s="3"/>
    </row>
    <row r="2" spans="1:15" ht="19.8" x14ac:dyDescent="0.4">
      <c r="A2" s="4" t="s">
        <v>0</v>
      </c>
      <c r="B2" s="5">
        <v>70953</v>
      </c>
      <c r="C2" s="5">
        <v>81621</v>
      </c>
      <c r="D2" s="3"/>
    </row>
    <row r="3" spans="1:15" ht="19.8" x14ac:dyDescent="0.4">
      <c r="A3" s="4" t="s">
        <v>1</v>
      </c>
      <c r="B3" s="5">
        <v>72746</v>
      </c>
      <c r="C3" s="5">
        <v>86242</v>
      </c>
      <c r="D3" s="3"/>
    </row>
    <row r="4" spans="1:15" ht="19.8" x14ac:dyDescent="0.4">
      <c r="A4" s="4" t="s">
        <v>2</v>
      </c>
      <c r="B4" s="5">
        <v>76786</v>
      </c>
      <c r="C4" s="5">
        <v>94566</v>
      </c>
      <c r="D4" s="3"/>
    </row>
    <row r="5" spans="1:15" ht="19.8" x14ac:dyDescent="0.4">
      <c r="A5" s="4" t="s">
        <v>3</v>
      </c>
      <c r="B5" s="5">
        <v>83650</v>
      </c>
      <c r="C5" s="5">
        <v>108285</v>
      </c>
      <c r="D5" s="3"/>
    </row>
    <row r="6" spans="1:15" ht="19.8" x14ac:dyDescent="0.4">
      <c r="A6" s="4" t="s">
        <v>4</v>
      </c>
      <c r="B6" s="5">
        <v>89256</v>
      </c>
      <c r="C6" s="5">
        <v>114748</v>
      </c>
      <c r="D6" s="3"/>
    </row>
    <row r="7" spans="1:15" ht="19.8" x14ac:dyDescent="0.3">
      <c r="A7" s="19" t="s">
        <v>8</v>
      </c>
      <c r="B7" s="19"/>
      <c r="C7" s="3"/>
      <c r="D7" s="3"/>
      <c r="E7" s="3"/>
      <c r="F7" s="3"/>
      <c r="N7" s="17"/>
      <c r="O7" s="17"/>
    </row>
  </sheetData>
  <mergeCells count="1"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J9" sqref="J9"/>
    </sheetView>
  </sheetViews>
  <sheetFormatPr defaultRowHeight="15" x14ac:dyDescent="0.3"/>
  <cols>
    <col min="1" max="1" width="15.75" customWidth="1"/>
    <col min="2" max="6" width="15.25" customWidth="1"/>
    <col min="7" max="7" width="18.875" bestFit="1" customWidth="1"/>
    <col min="8" max="8" width="11.625" customWidth="1"/>
    <col min="9" max="9" width="20.5" customWidth="1"/>
    <col min="10" max="10" width="19.5" bestFit="1" customWidth="1"/>
    <col min="11" max="11" width="19.375" bestFit="1" customWidth="1"/>
  </cols>
  <sheetData>
    <row r="1" spans="1:12" ht="20.399999999999999" x14ac:dyDescent="0.45">
      <c r="A1" s="9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16</v>
      </c>
      <c r="H1" s="11" t="s">
        <v>21</v>
      </c>
      <c r="I1" s="11" t="s">
        <v>22</v>
      </c>
      <c r="J1" s="20" t="s">
        <v>19</v>
      </c>
      <c r="K1" s="11" t="s">
        <v>18</v>
      </c>
      <c r="L1" s="18" t="s">
        <v>20</v>
      </c>
    </row>
    <row r="2" spans="1:12" ht="16.2" x14ac:dyDescent="0.3">
      <c r="A2" s="12" t="s">
        <v>7</v>
      </c>
      <c r="B2" s="13">
        <v>81621</v>
      </c>
      <c r="C2" s="13">
        <v>86242</v>
      </c>
      <c r="D2" s="13">
        <v>94566</v>
      </c>
      <c r="E2" s="13">
        <v>108285</v>
      </c>
      <c r="F2" s="13">
        <v>114748</v>
      </c>
      <c r="G2" s="14"/>
      <c r="H2" s="14"/>
      <c r="I2" s="14"/>
      <c r="J2" s="20"/>
      <c r="K2" s="20"/>
      <c r="L2" s="20"/>
    </row>
    <row r="3" spans="1:12" ht="16.2" x14ac:dyDescent="0.3">
      <c r="A3" s="12" t="s">
        <v>6</v>
      </c>
      <c r="B3" s="13">
        <v>70953</v>
      </c>
      <c r="C3" s="13">
        <v>72746</v>
      </c>
      <c r="D3" s="13">
        <v>76786</v>
      </c>
      <c r="E3" s="13">
        <v>83650</v>
      </c>
      <c r="F3" s="13">
        <v>89256</v>
      </c>
      <c r="G3" s="14"/>
      <c r="H3" s="14"/>
      <c r="I3" s="14"/>
      <c r="J3" s="20"/>
      <c r="K3" s="20"/>
      <c r="L3" s="20"/>
    </row>
    <row r="4" spans="1:12" ht="16.2" x14ac:dyDescent="0.3">
      <c r="A4" s="12" t="s">
        <v>15</v>
      </c>
      <c r="B4" s="13">
        <f>B2-B3</f>
        <v>10668</v>
      </c>
      <c r="C4" s="13">
        <f t="shared" ref="C4:F4" si="0">C2-C3</f>
        <v>13496</v>
      </c>
      <c r="D4" s="13">
        <f t="shared" si="0"/>
        <v>17780</v>
      </c>
      <c r="E4" s="13">
        <f t="shared" si="0"/>
        <v>24635</v>
      </c>
      <c r="F4" s="13">
        <f t="shared" si="0"/>
        <v>25492</v>
      </c>
      <c r="G4" s="15">
        <f>SUM(B4:F4)</f>
        <v>92071</v>
      </c>
      <c r="H4" s="16">
        <f>G4/5</f>
        <v>18414.2</v>
      </c>
      <c r="I4" s="16">
        <f>G4^2</f>
        <v>8477069041</v>
      </c>
      <c r="J4" s="20"/>
      <c r="K4" s="20"/>
      <c r="L4" s="20"/>
    </row>
    <row r="5" spans="1:12" ht="19.8" x14ac:dyDescent="0.3">
      <c r="A5" s="12" t="s">
        <v>17</v>
      </c>
      <c r="B5" s="15">
        <f>B4^2</f>
        <v>113806224</v>
      </c>
      <c r="C5" s="15">
        <f t="shared" ref="C5:F5" si="1">C4^2</f>
        <v>182142016</v>
      </c>
      <c r="D5" s="15">
        <f t="shared" si="1"/>
        <v>316128400</v>
      </c>
      <c r="E5" s="15">
        <f t="shared" si="1"/>
        <v>606883225</v>
      </c>
      <c r="F5" s="15">
        <f t="shared" si="1"/>
        <v>649842064</v>
      </c>
      <c r="G5" s="15">
        <f>SUM(B5:F5)</f>
        <v>1868801929</v>
      </c>
      <c r="H5" s="14"/>
      <c r="I5" s="14"/>
      <c r="J5" s="20"/>
      <c r="K5" s="20"/>
      <c r="L5" s="20"/>
    </row>
    <row r="6" spans="1:12" x14ac:dyDescent="0.3">
      <c r="A6" s="20"/>
      <c r="B6" s="20"/>
      <c r="C6" s="20"/>
      <c r="D6" s="20"/>
      <c r="E6" s="20"/>
      <c r="F6" s="20"/>
      <c r="G6" s="20"/>
      <c r="H6" s="20"/>
      <c r="I6" s="20"/>
      <c r="J6" s="21">
        <f>(G5-(I4/5))/(5-1)</f>
        <v>43347030.199999988</v>
      </c>
      <c r="K6" s="21">
        <f>SQRT(J6)</f>
        <v>6583.8461555537569</v>
      </c>
      <c r="L6" s="22">
        <f>(H4-0)/(K6/(5^(1/2)))</f>
        <v>6.2540044190648967</v>
      </c>
    </row>
    <row r="7" spans="1:12" ht="19.8" x14ac:dyDescent="0.3">
      <c r="A7" s="3"/>
      <c r="B7" s="3"/>
      <c r="J7" s="17"/>
      <c r="K7" s="17"/>
      <c r="L7" s="17"/>
    </row>
    <row r="8" spans="1:12" ht="19.8" x14ac:dyDescent="0.3">
      <c r="A8" s="6" t="s">
        <v>9</v>
      </c>
      <c r="B8" s="2" t="s">
        <v>7</v>
      </c>
      <c r="C8" s="2" t="s">
        <v>6</v>
      </c>
    </row>
    <row r="9" spans="1:12" x14ac:dyDescent="0.3">
      <c r="A9" s="6" t="s">
        <v>10</v>
      </c>
      <c r="B9" s="7">
        <f>AVERAGE(B2:F2)</f>
        <v>97092.4</v>
      </c>
      <c r="C9" s="7">
        <f>AVERAGE(B3:F3)</f>
        <v>78678.2</v>
      </c>
    </row>
    <row r="10" spans="1:12" x14ac:dyDescent="0.3">
      <c r="A10" s="6" t="s">
        <v>11</v>
      </c>
      <c r="B10" s="7">
        <f>MEDIAN(B2:F2)</f>
        <v>94566</v>
      </c>
      <c r="C10" s="7">
        <f>MEDIAN(B3:F3)</f>
        <v>76786</v>
      </c>
    </row>
    <row r="11" spans="1:12" x14ac:dyDescent="0.3">
      <c r="A11" s="6" t="s">
        <v>12</v>
      </c>
      <c r="B11" s="8">
        <f>STDEV(B2:F2)</f>
        <v>14146.312250901266</v>
      </c>
      <c r="C11" s="8">
        <f>STDEV(C2:G2)</f>
        <v>12926.295276812043</v>
      </c>
    </row>
    <row r="12" spans="1:12" x14ac:dyDescent="0.3">
      <c r="A12" s="6" t="s">
        <v>13</v>
      </c>
      <c r="B12" s="7">
        <f>MAX(B2:F2)</f>
        <v>114748</v>
      </c>
      <c r="C12" s="7">
        <f>MAX(B3:F3)</f>
        <v>89256</v>
      </c>
    </row>
    <row r="13" spans="1:12" x14ac:dyDescent="0.3">
      <c r="A13" s="6" t="s">
        <v>14</v>
      </c>
      <c r="B13" s="7">
        <f>MIN(B2:F2)</f>
        <v>81621</v>
      </c>
      <c r="C13" s="7">
        <f>MIN(B3:F3)</f>
        <v>70953</v>
      </c>
    </row>
    <row r="15" spans="1:12" x14ac:dyDescent="0.3">
      <c r="K15" s="17"/>
    </row>
    <row r="16" spans="1:12" x14ac:dyDescent="0.3">
      <c r="K16" s="17"/>
    </row>
    <row r="17" spans="9:11" x14ac:dyDescent="0.3">
      <c r="K17" s="17"/>
    </row>
    <row r="18" spans="9:11" x14ac:dyDescent="0.3">
      <c r="K18" s="17"/>
    </row>
    <row r="19" spans="9:11" x14ac:dyDescent="0.3">
      <c r="I19" s="17"/>
    </row>
    <row r="20" spans="9:11" x14ac:dyDescent="0.3">
      <c r="I20" s="17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原始資料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郁文 盧</cp:lastModifiedBy>
  <dcterms:created xsi:type="dcterms:W3CDTF">2023-12-15T03:12:29Z</dcterms:created>
  <dcterms:modified xsi:type="dcterms:W3CDTF">2024-01-08T13:31:48Z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