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交大\統計學\期末作業\"/>
    </mc:Choice>
  </mc:AlternateContent>
  <xr:revisionPtr revIDLastSave="0" documentId="13_ncr:1_{086504F5-1FBE-4D3C-A997-A83CE01E895C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a +散佈圖" sheetId="2" r:id="rId1"/>
    <sheet name="回歸分析" sheetId="5" r:id="rId2"/>
    <sheet name="分析" sheetId="3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分析!$D$1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B3" i="3"/>
  <c r="A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2" i="3"/>
  <c r="F45" i="3"/>
  <c r="E45" i="3"/>
  <c r="H45" i="3" l="1"/>
  <c r="L3" i="3" s="1"/>
  <c r="L7" i="3" s="1"/>
  <c r="M18" i="3" s="1"/>
  <c r="G45" i="3"/>
  <c r="L2" i="3" s="1"/>
  <c r="I45" i="3"/>
  <c r="L4" i="3" s="1"/>
  <c r="L8" i="3" l="1"/>
  <c r="L5" i="3"/>
  <c r="M16" i="3" l="1"/>
  <c r="N16" i="3" s="1"/>
  <c r="L9" i="3"/>
  <c r="M17" i="3" l="1"/>
  <c r="N17" i="3" s="1"/>
  <c r="L10" i="3"/>
  <c r="L11" i="3" s="1"/>
  <c r="O16" i="3"/>
  <c r="L6" i="3"/>
</calcChain>
</file>

<file path=xl/sharedStrings.xml><?xml version="1.0" encoding="utf-8"?>
<sst xmlns="http://schemas.openxmlformats.org/spreadsheetml/2006/main" count="201" uniqueCount="121">
  <si>
    <t>2013Q1</t>
    <phoneticPr fontId="1" type="noConversion"/>
  </si>
  <si>
    <t>2013Q2</t>
  </si>
  <si>
    <t>2013Q3</t>
  </si>
  <si>
    <t>2013Q4</t>
  </si>
  <si>
    <t>2014Q1</t>
    <phoneticPr fontId="1" type="noConversion"/>
  </si>
  <si>
    <t>2014Q2</t>
  </si>
  <si>
    <t>2014Q3</t>
  </si>
  <si>
    <t>2014Q4</t>
  </si>
  <si>
    <t>2015Q1</t>
    <phoneticPr fontId="1" type="noConversion"/>
  </si>
  <si>
    <t>2015Q2</t>
  </si>
  <si>
    <t>2015Q3</t>
  </si>
  <si>
    <t>2015Q4</t>
  </si>
  <si>
    <t>2016Q1</t>
    <phoneticPr fontId="1" type="noConversion"/>
  </si>
  <si>
    <t>2016Q2</t>
  </si>
  <si>
    <t>2016Q3</t>
  </si>
  <si>
    <t>2016Q4</t>
  </si>
  <si>
    <t>2017Q1</t>
    <phoneticPr fontId="1" type="noConversion"/>
  </si>
  <si>
    <t>2017Q2</t>
  </si>
  <si>
    <t>2017Q3</t>
  </si>
  <si>
    <t>2017Q4</t>
  </si>
  <si>
    <t>2018Q1</t>
    <phoneticPr fontId="1" type="noConversion"/>
  </si>
  <si>
    <t>人口數(每季末)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</si>
  <si>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</si>
  <si>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</si>
  <si>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</si>
  <si>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</si>
  <si>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</si>
  <si>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</si>
  <si>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</si>
  <si>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</si>
  <si>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</si>
  <si>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</si>
  <si>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</si>
  <si>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</si>
  <si>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</si>
  <si>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</si>
  <si>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</si>
  <si>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</si>
  <si>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</si>
  <si>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</si>
  <si>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</si>
  <si>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</si>
  <si>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2023Q2</t>
  </si>
  <si>
    <t>2023Q3</t>
  </si>
  <si>
    <t>房價(元/坪)</t>
    <phoneticPr fontId="1" type="noConversion"/>
  </si>
  <si>
    <t>期間</t>
    <phoneticPr fontId="1" type="noConversion"/>
  </si>
  <si>
    <t>平均數</t>
  </si>
  <si>
    <t>標準誤</t>
  </si>
  <si>
    <t>中間值</t>
  </si>
  <si>
    <t>眾數</t>
  </si>
  <si>
    <t>標準差</t>
  </si>
  <si>
    <t>峰度</t>
  </si>
  <si>
    <t>偏態</t>
  </si>
  <si>
    <t>最小值</t>
  </si>
  <si>
    <t>最大值</t>
  </si>
  <si>
    <t>房價</t>
    <phoneticPr fontId="1" type="noConversion"/>
  </si>
  <si>
    <t>摘要輸出</t>
  </si>
  <si>
    <t>迴歸統計</t>
  </si>
  <si>
    <t>R 的倍數</t>
  </si>
  <si>
    <t>R 平方</t>
  </si>
  <si>
    <t>調整的 R 平方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</si>
  <si>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</si>
  <si>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</si>
  <si>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</si>
  <si>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</si>
  <si>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</si>
  <si>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</si>
  <si>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</si>
  <si>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</si>
  <si>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</si>
  <si>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</si>
  <si>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</si>
  <si>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</si>
  <si>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</si>
  <si>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</si>
  <si>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</si>
  <si>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</si>
  <si>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</si>
  <si>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</si>
  <si>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</si>
  <si>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殘差輸出</t>
  </si>
  <si>
    <t>觀察值</t>
  </si>
  <si>
    <t>預測 Y</t>
  </si>
  <si>
    <t>加總</t>
    <phoneticPr fontId="1" type="noConversion"/>
  </si>
  <si>
    <t>X人口數(每季末)</t>
  </si>
  <si>
    <t>X人口數(每季末)</t>
    <phoneticPr fontId="1" type="noConversion"/>
  </si>
  <si>
    <t>Y房價(元/坪)</t>
  </si>
  <si>
    <t>Y房價(元/坪)</t>
    <phoneticPr fontId="1" type="noConversion"/>
  </si>
  <si>
    <t>X^2</t>
    <phoneticPr fontId="1" type="noConversion"/>
  </si>
  <si>
    <t>Y^2</t>
    <phoneticPr fontId="1" type="noConversion"/>
  </si>
  <si>
    <t>X*Y</t>
    <phoneticPr fontId="1" type="noConversion"/>
  </si>
  <si>
    <t>Sxx</t>
    <phoneticPr fontId="1" type="noConversion"/>
  </si>
  <si>
    <t>Syy</t>
    <phoneticPr fontId="1" type="noConversion"/>
  </si>
  <si>
    <t>Sxy</t>
    <phoneticPr fontId="1" type="noConversion"/>
  </si>
  <si>
    <t>b</t>
    <phoneticPr fontId="1" type="noConversion"/>
  </si>
  <si>
    <t>a</t>
    <phoneticPr fontId="1" type="noConversion"/>
  </si>
  <si>
    <t>total</t>
    <phoneticPr fontId="1" type="noConversion"/>
  </si>
  <si>
    <t>totalSS</t>
    <phoneticPr fontId="1" type="noConversion"/>
  </si>
  <si>
    <t>SSR</t>
    <phoneticPr fontId="1" type="noConversion"/>
  </si>
  <si>
    <t>SSE</t>
    <phoneticPr fontId="1" type="noConversion"/>
  </si>
  <si>
    <t>ô^2</t>
    <phoneticPr fontId="1" type="noConversion"/>
  </si>
  <si>
    <t>t*</t>
    <phoneticPr fontId="1" type="noConversion"/>
  </si>
  <si>
    <t>RR{t, ltl&gt;2.021}</t>
    <phoneticPr fontId="1" type="noConversion"/>
  </si>
  <si>
    <t>拒絕H0</t>
    <phoneticPr fontId="1" type="noConversion"/>
  </si>
  <si>
    <t>X有影響Y</t>
    <phoneticPr fontId="1" type="noConversion"/>
  </si>
  <si>
    <t>source</t>
    <phoneticPr fontId="1" type="noConversion"/>
  </si>
  <si>
    <t>error</t>
    <phoneticPr fontId="1" type="noConversion"/>
  </si>
  <si>
    <t>Df</t>
    <phoneticPr fontId="1" type="noConversion"/>
  </si>
  <si>
    <t>SS</t>
    <phoneticPr fontId="1" type="noConversion"/>
  </si>
  <si>
    <t>MS</t>
    <phoneticPr fontId="1" type="noConversion"/>
  </si>
  <si>
    <t>F</t>
    <phoneticPr fontId="1" type="noConversion"/>
  </si>
  <si>
    <t>regression</t>
    <phoneticPr fontId="1" type="noConversion"/>
  </si>
  <si>
    <r>
      <t>F</t>
    </r>
    <r>
      <rPr>
        <sz val="9"/>
        <color theme="1"/>
        <rFont val="新細明體"/>
        <family val="1"/>
        <charset val="136"/>
        <scheme val="minor"/>
      </rPr>
      <t>(1,41)</t>
    </r>
    <phoneticPr fontId="1" type="noConversion"/>
  </si>
  <si>
    <t>RR {F, F&gt;4.079}</t>
    <phoneticPr fontId="1" type="noConversion"/>
  </si>
  <si>
    <t>變異數</t>
  </si>
  <si>
    <t>範圍</t>
  </si>
  <si>
    <t>個數</t>
  </si>
  <si>
    <t>第 K 個最大值(1)</t>
  </si>
  <si>
    <t>第 K 個最小值(1)</t>
  </si>
  <si>
    <t>信賴度(95.0%)</t>
  </si>
  <si>
    <t>人口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</si>
</sst>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#,##0_);[Red]\(#,##0\)"/>
    <numFmt numFmtId="177" formatCode="_-* #,##0_-;\-* #,##0_-;_-* &quot;-&quot;??_-;_-@_-"/>
    <numFmt numFmtId="178" formatCode="#,##0_ "/>
  </numFmts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Lucida Bright"/>
      <family val="1"/>
    </font>
    <font>
      <sz val="9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Continuous" vertical="center"/>
    </xf>
    <xf numFmtId="176" fontId="2" fillId="0" borderId="0" xfId="0" applyNumberFormat="1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2" fillId="0" borderId="5" xfId="0" applyNumberFormat="1" applyFon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8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8" fontId="0" fillId="0" borderId="2" xfId="0" applyNumberForma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0" applyNumberFormat="1" applyBorder="1">
      <alignment vertical="center"/>
    </xf>
    <xf numFmtId="43" fontId="0" fillId="0" borderId="1" xfId="0" applyNumberFormat="1" applyBorder="1">
      <alignment vertical="center"/>
    </xf>
    <xf numFmtId="0" fontId="4" fillId="0" borderId="1" xfId="0" applyFont="1" applyBorder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人口數 </a:t>
            </a:r>
            <a:r>
              <a:rPr lang="en-US"/>
              <a:t>V.S. </a:t>
            </a:r>
            <a:r>
              <a:rPr lang="zh-TW"/>
              <a:t>房價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+散佈圖'!$D$1</c:f>
              <c:strCache>
                <c:ptCount val="1"/>
                <c:pt idx="0">
                  <c:v>房價(元/坪)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+散佈圖'!$C$2:$C$44</c:f>
              <c:numCache>
                <c:formatCode>#,##0_);[Red]\(#,##0\)</c:formatCode>
                <c:ptCount val="43"/>
                <c:pt idx="0">
                  <c:v>26905</c:v>
                </c:pt>
                <c:pt idx="1">
                  <c:v>27563</c:v>
                </c:pt>
                <c:pt idx="2">
                  <c:v>28262</c:v>
                </c:pt>
                <c:pt idx="3">
                  <c:v>28797</c:v>
                </c:pt>
                <c:pt idx="4">
                  <c:v>29258</c:v>
                </c:pt>
                <c:pt idx="5">
                  <c:v>29879</c:v>
                </c:pt>
                <c:pt idx="6">
                  <c:v>30703</c:v>
                </c:pt>
                <c:pt idx="7">
                  <c:v>31214</c:v>
                </c:pt>
                <c:pt idx="8">
                  <c:v>31672</c:v>
                </c:pt>
                <c:pt idx="9">
                  <c:v>32427</c:v>
                </c:pt>
                <c:pt idx="10">
                  <c:v>32988</c:v>
                </c:pt>
                <c:pt idx="11">
                  <c:v>33466</c:v>
                </c:pt>
                <c:pt idx="12">
                  <c:v>33950</c:v>
                </c:pt>
                <c:pt idx="13">
                  <c:v>34593</c:v>
                </c:pt>
                <c:pt idx="14">
                  <c:v>35292</c:v>
                </c:pt>
                <c:pt idx="15">
                  <c:v>35864</c:v>
                </c:pt>
                <c:pt idx="16">
                  <c:v>36393</c:v>
                </c:pt>
                <c:pt idx="17">
                  <c:v>37048</c:v>
                </c:pt>
                <c:pt idx="18">
                  <c:v>37865</c:v>
                </c:pt>
                <c:pt idx="19">
                  <c:v>38509</c:v>
                </c:pt>
                <c:pt idx="20">
                  <c:v>39060</c:v>
                </c:pt>
                <c:pt idx="21">
                  <c:v>39775</c:v>
                </c:pt>
                <c:pt idx="22">
                  <c:v>40307</c:v>
                </c:pt>
                <c:pt idx="23">
                  <c:v>40906</c:v>
                </c:pt>
                <c:pt idx="24">
                  <c:v>41570</c:v>
                </c:pt>
                <c:pt idx="25">
                  <c:v>42610</c:v>
                </c:pt>
                <c:pt idx="26">
                  <c:v>43647</c:v>
                </c:pt>
                <c:pt idx="27">
                  <c:v>44239</c:v>
                </c:pt>
                <c:pt idx="28">
                  <c:v>45017</c:v>
                </c:pt>
                <c:pt idx="29">
                  <c:v>45867</c:v>
                </c:pt>
                <c:pt idx="30">
                  <c:v>46471</c:v>
                </c:pt>
                <c:pt idx="31">
                  <c:v>46998</c:v>
                </c:pt>
                <c:pt idx="32">
                  <c:v>47552</c:v>
                </c:pt>
                <c:pt idx="33">
                  <c:v>47943</c:v>
                </c:pt>
                <c:pt idx="34">
                  <c:v>48405</c:v>
                </c:pt>
                <c:pt idx="35">
                  <c:v>48765</c:v>
                </c:pt>
                <c:pt idx="36">
                  <c:v>48816</c:v>
                </c:pt>
                <c:pt idx="37">
                  <c:v>48910</c:v>
                </c:pt>
                <c:pt idx="38">
                  <c:v>49261</c:v>
                </c:pt>
                <c:pt idx="39">
                  <c:v>49906</c:v>
                </c:pt>
                <c:pt idx="40">
                  <c:v>50879</c:v>
                </c:pt>
                <c:pt idx="41">
                  <c:v>51259</c:v>
                </c:pt>
                <c:pt idx="42">
                  <c:v>51739</c:v>
                </c:pt>
              </c:numCache>
            </c:numRef>
          </c:xVal>
          <c:yVal>
            <c:numRef>
              <c:f>'Data +散佈圖'!$D$2:$D$44</c:f>
              <c:numCache>
                <c:formatCode>#,##0_);[Red]\(#,##0\)</c:formatCode>
                <c:ptCount val="43"/>
                <c:pt idx="0">
                  <c:v>229293</c:v>
                </c:pt>
                <c:pt idx="1">
                  <c:v>239764</c:v>
                </c:pt>
                <c:pt idx="2">
                  <c:v>231521</c:v>
                </c:pt>
                <c:pt idx="3">
                  <c:v>229970</c:v>
                </c:pt>
                <c:pt idx="4">
                  <c:v>215438</c:v>
                </c:pt>
                <c:pt idx="5">
                  <c:v>231639</c:v>
                </c:pt>
                <c:pt idx="6">
                  <c:v>245741</c:v>
                </c:pt>
                <c:pt idx="7">
                  <c:v>233423</c:v>
                </c:pt>
                <c:pt idx="8">
                  <c:v>215438</c:v>
                </c:pt>
                <c:pt idx="9">
                  <c:v>231639</c:v>
                </c:pt>
                <c:pt idx="10">
                  <c:v>245741</c:v>
                </c:pt>
                <c:pt idx="11">
                  <c:v>233423</c:v>
                </c:pt>
                <c:pt idx="12">
                  <c:v>277494</c:v>
                </c:pt>
                <c:pt idx="13">
                  <c:v>267412</c:v>
                </c:pt>
                <c:pt idx="14">
                  <c:v>247154</c:v>
                </c:pt>
                <c:pt idx="15">
                  <c:v>261217</c:v>
                </c:pt>
                <c:pt idx="16">
                  <c:v>247930</c:v>
                </c:pt>
                <c:pt idx="17">
                  <c:v>254723</c:v>
                </c:pt>
                <c:pt idx="18">
                  <c:v>257089</c:v>
                </c:pt>
                <c:pt idx="19">
                  <c:v>268791</c:v>
                </c:pt>
                <c:pt idx="20">
                  <c:v>274705</c:v>
                </c:pt>
                <c:pt idx="21">
                  <c:v>272276</c:v>
                </c:pt>
                <c:pt idx="22">
                  <c:v>269627</c:v>
                </c:pt>
                <c:pt idx="23">
                  <c:v>263216</c:v>
                </c:pt>
                <c:pt idx="24">
                  <c:v>262802</c:v>
                </c:pt>
                <c:pt idx="25">
                  <c:v>258854</c:v>
                </c:pt>
                <c:pt idx="26">
                  <c:v>266416</c:v>
                </c:pt>
                <c:pt idx="27">
                  <c:v>263686</c:v>
                </c:pt>
                <c:pt idx="28">
                  <c:v>290421</c:v>
                </c:pt>
                <c:pt idx="29">
                  <c:v>289200</c:v>
                </c:pt>
                <c:pt idx="30">
                  <c:v>297845</c:v>
                </c:pt>
                <c:pt idx="31">
                  <c:v>314128</c:v>
                </c:pt>
                <c:pt idx="32">
                  <c:v>331203</c:v>
                </c:pt>
                <c:pt idx="33">
                  <c:v>319040</c:v>
                </c:pt>
                <c:pt idx="34">
                  <c:v>344799</c:v>
                </c:pt>
                <c:pt idx="35">
                  <c:v>390426</c:v>
                </c:pt>
                <c:pt idx="36">
                  <c:v>417680</c:v>
                </c:pt>
                <c:pt idx="37">
                  <c:v>436295</c:v>
                </c:pt>
                <c:pt idx="38">
                  <c:v>549574</c:v>
                </c:pt>
                <c:pt idx="39">
                  <c:v>438198</c:v>
                </c:pt>
                <c:pt idx="40">
                  <c:v>459609</c:v>
                </c:pt>
                <c:pt idx="41">
                  <c:v>507542</c:v>
                </c:pt>
                <c:pt idx="42">
                  <c:v>467786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4-466C-99E4-77FC3296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94447"/>
        <c:axId val="87894079"/>
      </c:scatterChart>
      <c:valAx>
        <c:axId val="269694447"/>
        <c:scaling>
          <c:orientation val="minMax"/>
          <c:min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 人口數</a:t>
                </a:r>
                <a:r>
                  <a:rPr lang="en-US"/>
                  <a:t>(</a:t>
                </a:r>
                <a:r>
                  <a:rPr lang="zh-TW"/>
                  <a:t>每季末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7894079"/>
        <c:crosses val="autoZero"/>
        <c:crossBetween val="midCat"/>
      </c:valAx>
      <c:valAx>
        <c:axId val="87894079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房價</a:t>
                </a:r>
                <a:r>
                  <a:rPr lang="en-US"/>
                  <a:t>(</a:t>
                </a:r>
                <a:r>
                  <a:rPr lang="zh-TW"/>
                  <a:t>元</a:t>
                </a:r>
                <a:r>
                  <a:rPr lang="en-US"/>
                  <a:t>/</a:t>
                </a:r>
                <a:r>
                  <a:rPr lang="zh-TW"/>
                  <a:t>坪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6969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+散佈圖'!$C$1</c:f>
              <c:strCache>
                <c:ptCount val="1"/>
                <c:pt idx="0">
                  <c:v>人口數(每季末)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+散佈圖'!$B$2:$B$44</c:f>
              <c:strCache>
                <c:ptCount val="43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  <c:pt idx="12">
                  <c:v>2016Q1</c:v>
                </c:pt>
                <c:pt idx="13">
                  <c:v>2016Q2</c:v>
                </c:pt>
                <c:pt idx="14">
                  <c:v>2016Q3</c:v>
                </c:pt>
                <c:pt idx="15">
                  <c:v>2016Q4</c:v>
                </c:pt>
                <c:pt idx="16">
                  <c:v>2017Q1</c:v>
                </c:pt>
                <c:pt idx="17">
                  <c:v>2017Q2</c:v>
                </c:pt>
                <c:pt idx="18">
                  <c:v>2017Q3</c:v>
                </c:pt>
                <c:pt idx="19">
                  <c:v>2017Q4</c:v>
                </c:pt>
                <c:pt idx="20">
                  <c:v>2018Q1</c:v>
                </c:pt>
                <c:pt idx="21">
                  <c:v>2018Q2</c:v>
                </c:pt>
                <c:pt idx="22">
                  <c:v>2018Q3</c:v>
                </c:pt>
                <c:pt idx="23">
                  <c:v>2018Q4</c:v>
                </c:pt>
                <c:pt idx="24">
                  <c:v>2019Q1</c:v>
                </c:pt>
                <c:pt idx="25">
                  <c:v>2019Q2</c:v>
                </c:pt>
                <c:pt idx="26">
                  <c:v>2019Q3</c:v>
                </c:pt>
                <c:pt idx="27">
                  <c:v>2019Q4</c:v>
                </c:pt>
                <c:pt idx="28">
                  <c:v>2020Q1</c:v>
                </c:pt>
                <c:pt idx="29">
                  <c:v>2020Q2</c:v>
                </c:pt>
                <c:pt idx="30">
                  <c:v>2020Q3</c:v>
                </c:pt>
                <c:pt idx="31">
                  <c:v>2020Q4</c:v>
                </c:pt>
                <c:pt idx="32">
                  <c:v>2021Q1</c:v>
                </c:pt>
                <c:pt idx="33">
                  <c:v>2021Q2</c:v>
                </c:pt>
                <c:pt idx="34">
                  <c:v>2021Q3</c:v>
                </c:pt>
                <c:pt idx="35">
                  <c:v>2021Q4</c:v>
                </c:pt>
                <c:pt idx="36">
                  <c:v>2022Q1</c:v>
                </c:pt>
                <c:pt idx="37">
                  <c:v>2022Q2</c:v>
                </c:pt>
                <c:pt idx="38">
                  <c:v>2022Q3</c:v>
                </c:pt>
                <c:pt idx="39">
                  <c:v>2022Q4</c:v>
                </c:pt>
                <c:pt idx="40">
                  <c:v>2023Q1</c:v>
                </c:pt>
                <c:pt idx="41">
                  <c:v>2023Q2</c:v>
                </c:pt>
                <c:pt idx="42">
                  <c:v>2023Q3</c:v>
                </c:pt>
              </c:strCache>
            </c:strRef>
          </c:cat>
          <c:val>
            <c:numRef>
              <c:f>'Data +散佈圖'!$C$2:$C$44</c:f>
              <c:numCache>
                <c:formatCode>#,##0_);[Red]\(#,##0\)</c:formatCode>
                <c:ptCount val="43"/>
                <c:pt idx="0">
                  <c:v>26905</c:v>
                </c:pt>
                <c:pt idx="1">
                  <c:v>27563</c:v>
                </c:pt>
                <c:pt idx="2">
                  <c:v>28262</c:v>
                </c:pt>
                <c:pt idx="3">
                  <c:v>28797</c:v>
                </c:pt>
                <c:pt idx="4">
                  <c:v>29258</c:v>
                </c:pt>
                <c:pt idx="5">
                  <c:v>29879</c:v>
                </c:pt>
                <c:pt idx="6">
                  <c:v>30703</c:v>
                </c:pt>
                <c:pt idx="7">
                  <c:v>31214</c:v>
                </c:pt>
                <c:pt idx="8">
                  <c:v>31672</c:v>
                </c:pt>
                <c:pt idx="9">
                  <c:v>32427</c:v>
                </c:pt>
                <c:pt idx="10">
                  <c:v>32988</c:v>
                </c:pt>
                <c:pt idx="11">
                  <c:v>33466</c:v>
                </c:pt>
                <c:pt idx="12">
                  <c:v>33950</c:v>
                </c:pt>
                <c:pt idx="13">
                  <c:v>34593</c:v>
                </c:pt>
                <c:pt idx="14">
                  <c:v>35292</c:v>
                </c:pt>
                <c:pt idx="15">
                  <c:v>35864</c:v>
                </c:pt>
                <c:pt idx="16">
                  <c:v>36393</c:v>
                </c:pt>
                <c:pt idx="17">
                  <c:v>37048</c:v>
                </c:pt>
                <c:pt idx="18">
                  <c:v>37865</c:v>
                </c:pt>
                <c:pt idx="19">
                  <c:v>38509</c:v>
                </c:pt>
                <c:pt idx="20">
                  <c:v>39060</c:v>
                </c:pt>
                <c:pt idx="21">
                  <c:v>39775</c:v>
                </c:pt>
                <c:pt idx="22">
                  <c:v>40307</c:v>
                </c:pt>
                <c:pt idx="23">
                  <c:v>40906</c:v>
                </c:pt>
                <c:pt idx="24">
                  <c:v>41570</c:v>
                </c:pt>
                <c:pt idx="25">
                  <c:v>42610</c:v>
                </c:pt>
                <c:pt idx="26">
                  <c:v>43647</c:v>
                </c:pt>
                <c:pt idx="27">
                  <c:v>44239</c:v>
                </c:pt>
                <c:pt idx="28">
                  <c:v>45017</c:v>
                </c:pt>
                <c:pt idx="29">
                  <c:v>45867</c:v>
                </c:pt>
                <c:pt idx="30">
                  <c:v>46471</c:v>
                </c:pt>
                <c:pt idx="31">
                  <c:v>46998</c:v>
                </c:pt>
                <c:pt idx="32">
                  <c:v>47552</c:v>
                </c:pt>
                <c:pt idx="33">
                  <c:v>47943</c:v>
                </c:pt>
                <c:pt idx="34">
                  <c:v>48405</c:v>
                </c:pt>
                <c:pt idx="35">
                  <c:v>48765</c:v>
                </c:pt>
                <c:pt idx="36">
                  <c:v>48816</c:v>
                </c:pt>
                <c:pt idx="37">
                  <c:v>48910</c:v>
                </c:pt>
                <c:pt idx="38">
                  <c:v>49261</c:v>
                </c:pt>
                <c:pt idx="39">
                  <c:v>49906</c:v>
                </c:pt>
                <c:pt idx="40">
                  <c:v>50879</c:v>
                </c:pt>
                <c:pt idx="41">
                  <c:v>51259</c:v>
                </c:pt>
                <c:pt idx="42">
                  <c:v>51739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9-4092-98D8-DA9D6B56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861536"/>
        <c:axId val="539596912"/>
      </c:barChart>
      <c:catAx>
        <c:axId val="6598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596912"/>
        <c:crosses val="autoZero"/>
        <c:auto val="1"/>
        <c:lblAlgn val="ctr"/>
        <c:lblOffset val="100"/>
        <c:noMultiLvlLbl val="0"/>
      </c:catAx>
      <c:valAx>
        <c:axId val="5395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8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+散佈圖'!$D$1</c:f>
              <c:strCache>
                <c:ptCount val="1"/>
                <c:pt idx="0">
                  <c:v>房價(元/坪)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+散佈圖'!$B$2:$B$44</c:f>
              <c:strCache>
                <c:ptCount val="43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  <c:pt idx="12">
                  <c:v>2016Q1</c:v>
                </c:pt>
                <c:pt idx="13">
                  <c:v>2016Q2</c:v>
                </c:pt>
                <c:pt idx="14">
                  <c:v>2016Q3</c:v>
                </c:pt>
                <c:pt idx="15">
                  <c:v>2016Q4</c:v>
                </c:pt>
                <c:pt idx="16">
                  <c:v>2017Q1</c:v>
                </c:pt>
                <c:pt idx="17">
                  <c:v>2017Q2</c:v>
                </c:pt>
                <c:pt idx="18">
                  <c:v>2017Q3</c:v>
                </c:pt>
                <c:pt idx="19">
                  <c:v>2017Q4</c:v>
                </c:pt>
                <c:pt idx="20">
                  <c:v>2018Q1</c:v>
                </c:pt>
                <c:pt idx="21">
                  <c:v>2018Q2</c:v>
                </c:pt>
                <c:pt idx="22">
                  <c:v>2018Q3</c:v>
                </c:pt>
                <c:pt idx="23">
                  <c:v>2018Q4</c:v>
                </c:pt>
                <c:pt idx="24">
                  <c:v>2019Q1</c:v>
                </c:pt>
                <c:pt idx="25">
                  <c:v>2019Q2</c:v>
                </c:pt>
                <c:pt idx="26">
                  <c:v>2019Q3</c:v>
                </c:pt>
                <c:pt idx="27">
                  <c:v>2019Q4</c:v>
                </c:pt>
                <c:pt idx="28">
                  <c:v>2020Q1</c:v>
                </c:pt>
                <c:pt idx="29">
                  <c:v>2020Q2</c:v>
                </c:pt>
                <c:pt idx="30">
                  <c:v>2020Q3</c:v>
                </c:pt>
                <c:pt idx="31">
                  <c:v>2020Q4</c:v>
                </c:pt>
                <c:pt idx="32">
                  <c:v>2021Q1</c:v>
                </c:pt>
                <c:pt idx="33">
                  <c:v>2021Q2</c:v>
                </c:pt>
                <c:pt idx="34">
                  <c:v>2021Q3</c:v>
                </c:pt>
                <c:pt idx="35">
                  <c:v>2021Q4</c:v>
                </c:pt>
                <c:pt idx="36">
                  <c:v>2022Q1</c:v>
                </c:pt>
                <c:pt idx="37">
                  <c:v>2022Q2</c:v>
                </c:pt>
                <c:pt idx="38">
                  <c:v>2022Q3</c:v>
                </c:pt>
                <c:pt idx="39">
                  <c:v>2022Q4</c:v>
                </c:pt>
                <c:pt idx="40">
                  <c:v>2023Q1</c:v>
                </c:pt>
                <c:pt idx="41">
                  <c:v>2023Q2</c:v>
                </c:pt>
                <c:pt idx="42">
                  <c:v>2023Q3</c:v>
                </c:pt>
              </c:strCache>
            </c:strRef>
          </c:cat>
          <c:val>
            <c:numRef>
              <c:f>'Data +散佈圖'!$D$2:$D$44</c:f>
              <c:numCache>
                <c:formatCode>#,##0_);[Red]\(#,##0\)</c:formatCode>
                <c:ptCount val="43"/>
                <c:pt idx="0">
                  <c:v>229293</c:v>
                </c:pt>
                <c:pt idx="1">
                  <c:v>239764</c:v>
                </c:pt>
                <c:pt idx="2">
                  <c:v>231521</c:v>
                </c:pt>
                <c:pt idx="3">
                  <c:v>229970</c:v>
                </c:pt>
                <c:pt idx="4">
                  <c:v>215438</c:v>
                </c:pt>
                <c:pt idx="5">
                  <c:v>231639</c:v>
                </c:pt>
                <c:pt idx="6">
                  <c:v>245741</c:v>
                </c:pt>
                <c:pt idx="7">
                  <c:v>233423</c:v>
                </c:pt>
                <c:pt idx="8">
                  <c:v>215438</c:v>
                </c:pt>
                <c:pt idx="9">
                  <c:v>231639</c:v>
                </c:pt>
                <c:pt idx="10">
                  <c:v>245741</c:v>
                </c:pt>
                <c:pt idx="11">
                  <c:v>233423</c:v>
                </c:pt>
                <c:pt idx="12">
                  <c:v>277494</c:v>
                </c:pt>
                <c:pt idx="13">
                  <c:v>267412</c:v>
                </c:pt>
                <c:pt idx="14">
                  <c:v>247154</c:v>
                </c:pt>
                <c:pt idx="15">
                  <c:v>261217</c:v>
                </c:pt>
                <c:pt idx="16">
                  <c:v>247930</c:v>
                </c:pt>
                <c:pt idx="17">
                  <c:v>254723</c:v>
                </c:pt>
                <c:pt idx="18">
                  <c:v>257089</c:v>
                </c:pt>
                <c:pt idx="19">
                  <c:v>268791</c:v>
                </c:pt>
                <c:pt idx="20">
                  <c:v>274705</c:v>
                </c:pt>
                <c:pt idx="21">
                  <c:v>272276</c:v>
                </c:pt>
                <c:pt idx="22">
                  <c:v>269627</c:v>
                </c:pt>
                <c:pt idx="23">
                  <c:v>263216</c:v>
                </c:pt>
                <c:pt idx="24">
                  <c:v>262802</c:v>
                </c:pt>
                <c:pt idx="25">
                  <c:v>258854</c:v>
                </c:pt>
                <c:pt idx="26">
                  <c:v>266416</c:v>
                </c:pt>
                <c:pt idx="27">
                  <c:v>263686</c:v>
                </c:pt>
                <c:pt idx="28">
                  <c:v>290421</c:v>
                </c:pt>
                <c:pt idx="29">
                  <c:v>289200</c:v>
                </c:pt>
                <c:pt idx="30">
                  <c:v>297845</c:v>
                </c:pt>
                <c:pt idx="31">
                  <c:v>314128</c:v>
                </c:pt>
                <c:pt idx="32">
                  <c:v>331203</c:v>
                </c:pt>
                <c:pt idx="33">
                  <c:v>319040</c:v>
                </c:pt>
                <c:pt idx="34">
                  <c:v>344799</c:v>
                </c:pt>
                <c:pt idx="35">
                  <c:v>390426</c:v>
                </c:pt>
                <c:pt idx="36">
                  <c:v>417680</c:v>
                </c:pt>
                <c:pt idx="37">
                  <c:v>436295</c:v>
                </c:pt>
                <c:pt idx="38">
                  <c:v>549574</c:v>
                </c:pt>
                <c:pt idx="39">
                  <c:v>438198</c:v>
                </c:pt>
                <c:pt idx="40">
                  <c:v>459609</c:v>
                </c:pt>
                <c:pt idx="41">
                  <c:v>507542</c:v>
                </c:pt>
                <c:pt idx="42">
                  <c:v>467786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A-4F47-993C-26D7CC3D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865376"/>
        <c:axId val="457196496"/>
      </c:barChart>
      <c:catAx>
        <c:axId val="6598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196496"/>
        <c:crosses val="autoZero"/>
        <c:auto val="1"/>
        <c:lblAlgn val="ctr"/>
        <c:lblOffset val="100"/>
        <c:noMultiLvlLbl val="0"/>
      </c:catAx>
      <c:valAx>
        <c:axId val="4571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8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分析!$E$2:$E$44</c:f>
              <c:numCache>
                <c:formatCode>#,##0_);[Red]\(#,##0\)</c:formatCode>
                <c:ptCount val="43"/>
                <c:pt idx="0">
                  <c:v>26905</c:v>
                </c:pt>
                <c:pt idx="1">
                  <c:v>27563</c:v>
                </c:pt>
                <c:pt idx="2">
                  <c:v>28262</c:v>
                </c:pt>
                <c:pt idx="3">
                  <c:v>28797</c:v>
                </c:pt>
                <c:pt idx="4">
                  <c:v>29258</c:v>
                </c:pt>
                <c:pt idx="5">
                  <c:v>29879</c:v>
                </c:pt>
                <c:pt idx="6">
                  <c:v>30703</c:v>
                </c:pt>
                <c:pt idx="7">
                  <c:v>31214</c:v>
                </c:pt>
                <c:pt idx="8">
                  <c:v>31672</c:v>
                </c:pt>
                <c:pt idx="9">
                  <c:v>32427</c:v>
                </c:pt>
                <c:pt idx="10">
                  <c:v>32988</c:v>
                </c:pt>
                <c:pt idx="11">
                  <c:v>33466</c:v>
                </c:pt>
                <c:pt idx="12">
                  <c:v>33950</c:v>
                </c:pt>
                <c:pt idx="13">
                  <c:v>34593</c:v>
                </c:pt>
                <c:pt idx="14">
                  <c:v>35292</c:v>
                </c:pt>
                <c:pt idx="15">
                  <c:v>35864</c:v>
                </c:pt>
                <c:pt idx="16">
                  <c:v>36393</c:v>
                </c:pt>
                <c:pt idx="17">
                  <c:v>37048</c:v>
                </c:pt>
                <c:pt idx="18">
                  <c:v>37865</c:v>
                </c:pt>
                <c:pt idx="19">
                  <c:v>38509</c:v>
                </c:pt>
                <c:pt idx="20">
                  <c:v>39060</c:v>
                </c:pt>
                <c:pt idx="21">
                  <c:v>39775</c:v>
                </c:pt>
                <c:pt idx="22">
                  <c:v>40307</c:v>
                </c:pt>
                <c:pt idx="23">
                  <c:v>40906</c:v>
                </c:pt>
                <c:pt idx="24">
                  <c:v>41570</c:v>
                </c:pt>
                <c:pt idx="25">
                  <c:v>42610</c:v>
                </c:pt>
                <c:pt idx="26">
                  <c:v>43647</c:v>
                </c:pt>
                <c:pt idx="27">
                  <c:v>44239</c:v>
                </c:pt>
                <c:pt idx="28">
                  <c:v>45017</c:v>
                </c:pt>
                <c:pt idx="29">
                  <c:v>45867</c:v>
                </c:pt>
                <c:pt idx="30">
                  <c:v>46471</c:v>
                </c:pt>
                <c:pt idx="31">
                  <c:v>46998</c:v>
                </c:pt>
                <c:pt idx="32">
                  <c:v>47552</c:v>
                </c:pt>
                <c:pt idx="33">
                  <c:v>47943</c:v>
                </c:pt>
                <c:pt idx="34">
                  <c:v>48405</c:v>
                </c:pt>
                <c:pt idx="35">
                  <c:v>48765</c:v>
                </c:pt>
                <c:pt idx="36">
                  <c:v>48816</c:v>
                </c:pt>
                <c:pt idx="37">
                  <c:v>48910</c:v>
                </c:pt>
                <c:pt idx="38">
                  <c:v>49261</c:v>
                </c:pt>
                <c:pt idx="39">
                  <c:v>49906</c:v>
                </c:pt>
                <c:pt idx="40">
                  <c:v>50879</c:v>
                </c:pt>
                <c:pt idx="41">
                  <c:v>51259</c:v>
                </c:pt>
                <c:pt idx="42">
                  <c:v>51739</c:v>
                </c:pt>
              </c:numCache>
            </c:numRef>
          </c:xVal>
          <c:yVal>
            <c:numRef>
              <c:f>分析!$F$2:$F$44</c:f>
              <c:numCache>
                <c:formatCode>#,##0_);[Red]\(#,##0\)</c:formatCode>
                <c:ptCount val="43"/>
                <c:pt idx="0">
                  <c:v>229293</c:v>
                </c:pt>
                <c:pt idx="1">
                  <c:v>239764</c:v>
                </c:pt>
                <c:pt idx="2">
                  <c:v>231521</c:v>
                </c:pt>
                <c:pt idx="3">
                  <c:v>229970</c:v>
                </c:pt>
                <c:pt idx="4">
                  <c:v>215438</c:v>
                </c:pt>
                <c:pt idx="5">
                  <c:v>231639</c:v>
                </c:pt>
                <c:pt idx="6">
                  <c:v>245741</c:v>
                </c:pt>
                <c:pt idx="7">
                  <c:v>233423</c:v>
                </c:pt>
                <c:pt idx="8">
                  <c:v>215438</c:v>
                </c:pt>
                <c:pt idx="9">
                  <c:v>231639</c:v>
                </c:pt>
                <c:pt idx="10">
                  <c:v>245741</c:v>
                </c:pt>
                <c:pt idx="11">
                  <c:v>233423</c:v>
                </c:pt>
                <c:pt idx="12">
                  <c:v>277494</c:v>
                </c:pt>
                <c:pt idx="13">
                  <c:v>267412</c:v>
                </c:pt>
                <c:pt idx="14">
                  <c:v>247154</c:v>
                </c:pt>
                <c:pt idx="15">
                  <c:v>261217</c:v>
                </c:pt>
                <c:pt idx="16">
                  <c:v>247930</c:v>
                </c:pt>
                <c:pt idx="17">
                  <c:v>254723</c:v>
                </c:pt>
                <c:pt idx="18">
                  <c:v>257089</c:v>
                </c:pt>
                <c:pt idx="19">
                  <c:v>268791</c:v>
                </c:pt>
                <c:pt idx="20">
                  <c:v>274705</c:v>
                </c:pt>
                <c:pt idx="21">
                  <c:v>272276</c:v>
                </c:pt>
                <c:pt idx="22">
                  <c:v>269627</c:v>
                </c:pt>
                <c:pt idx="23">
                  <c:v>263216</c:v>
                </c:pt>
                <c:pt idx="24">
                  <c:v>262802</c:v>
                </c:pt>
                <c:pt idx="25">
                  <c:v>258854</c:v>
                </c:pt>
                <c:pt idx="26">
                  <c:v>266416</c:v>
                </c:pt>
                <c:pt idx="27">
                  <c:v>263686</c:v>
                </c:pt>
                <c:pt idx="28">
                  <c:v>290421</c:v>
                </c:pt>
                <c:pt idx="29">
                  <c:v>289200</c:v>
                </c:pt>
                <c:pt idx="30">
                  <c:v>297845</c:v>
                </c:pt>
                <c:pt idx="31">
                  <c:v>314128</c:v>
                </c:pt>
                <c:pt idx="32">
                  <c:v>331203</c:v>
                </c:pt>
                <c:pt idx="33">
                  <c:v>319040</c:v>
                </c:pt>
                <c:pt idx="34">
                  <c:v>344799</c:v>
                </c:pt>
                <c:pt idx="35">
                  <c:v>390426</c:v>
                </c:pt>
                <c:pt idx="36">
                  <c:v>417680</c:v>
                </c:pt>
                <c:pt idx="37">
                  <c:v>436295</c:v>
                </c:pt>
                <c:pt idx="38">
                  <c:v>549574</c:v>
                </c:pt>
                <c:pt idx="39">
                  <c:v>438198</c:v>
                </c:pt>
                <c:pt idx="40">
                  <c:v>459609</c:v>
                </c:pt>
                <c:pt idx="41">
                  <c:v>507542</c:v>
                </c:pt>
                <c:pt idx="42">
                  <c:v>467786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4-4785-87AC-B61A603F10C5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分析!$E$2:$E$44</c:f>
              <c:numCache>
                <c:formatCode>#,##0_);[Red]\(#,##0\)</c:formatCode>
                <c:ptCount val="43"/>
                <c:pt idx="0">
                  <c:v>26905</c:v>
                </c:pt>
                <c:pt idx="1">
                  <c:v>27563</c:v>
                </c:pt>
                <c:pt idx="2">
                  <c:v>28262</c:v>
                </c:pt>
                <c:pt idx="3">
                  <c:v>28797</c:v>
                </c:pt>
                <c:pt idx="4">
                  <c:v>29258</c:v>
                </c:pt>
                <c:pt idx="5">
                  <c:v>29879</c:v>
                </c:pt>
                <c:pt idx="6">
                  <c:v>30703</c:v>
                </c:pt>
                <c:pt idx="7">
                  <c:v>31214</c:v>
                </c:pt>
                <c:pt idx="8">
                  <c:v>31672</c:v>
                </c:pt>
                <c:pt idx="9">
                  <c:v>32427</c:v>
                </c:pt>
                <c:pt idx="10">
                  <c:v>32988</c:v>
                </c:pt>
                <c:pt idx="11">
                  <c:v>33466</c:v>
                </c:pt>
                <c:pt idx="12">
                  <c:v>33950</c:v>
                </c:pt>
                <c:pt idx="13">
                  <c:v>34593</c:v>
                </c:pt>
                <c:pt idx="14">
                  <c:v>35292</c:v>
                </c:pt>
                <c:pt idx="15">
                  <c:v>35864</c:v>
                </c:pt>
                <c:pt idx="16">
                  <c:v>36393</c:v>
                </c:pt>
                <c:pt idx="17">
                  <c:v>37048</c:v>
                </c:pt>
                <c:pt idx="18">
                  <c:v>37865</c:v>
                </c:pt>
                <c:pt idx="19">
                  <c:v>38509</c:v>
                </c:pt>
                <c:pt idx="20">
                  <c:v>39060</c:v>
                </c:pt>
                <c:pt idx="21">
                  <c:v>39775</c:v>
                </c:pt>
                <c:pt idx="22">
                  <c:v>40307</c:v>
                </c:pt>
                <c:pt idx="23">
                  <c:v>40906</c:v>
                </c:pt>
                <c:pt idx="24">
                  <c:v>41570</c:v>
                </c:pt>
                <c:pt idx="25">
                  <c:v>42610</c:v>
                </c:pt>
                <c:pt idx="26">
                  <c:v>43647</c:v>
                </c:pt>
                <c:pt idx="27">
                  <c:v>44239</c:v>
                </c:pt>
                <c:pt idx="28">
                  <c:v>45017</c:v>
                </c:pt>
                <c:pt idx="29">
                  <c:v>45867</c:v>
                </c:pt>
                <c:pt idx="30">
                  <c:v>46471</c:v>
                </c:pt>
                <c:pt idx="31">
                  <c:v>46998</c:v>
                </c:pt>
                <c:pt idx="32">
                  <c:v>47552</c:v>
                </c:pt>
                <c:pt idx="33">
                  <c:v>47943</c:v>
                </c:pt>
                <c:pt idx="34">
                  <c:v>48405</c:v>
                </c:pt>
                <c:pt idx="35">
                  <c:v>48765</c:v>
                </c:pt>
                <c:pt idx="36">
                  <c:v>48816</c:v>
                </c:pt>
                <c:pt idx="37">
                  <c:v>48910</c:v>
                </c:pt>
                <c:pt idx="38">
                  <c:v>49261</c:v>
                </c:pt>
                <c:pt idx="39">
                  <c:v>49906</c:v>
                </c:pt>
                <c:pt idx="40">
                  <c:v>50879</c:v>
                </c:pt>
                <c:pt idx="41">
                  <c:v>51259</c:v>
                </c:pt>
                <c:pt idx="42">
                  <c:v>51739</c:v>
                </c:pt>
              </c:numCache>
            </c:numRef>
          </c:xVal>
          <c:yVal>
            <c:numRef>
              <c:f>回歸分析!$B$25:$B$67</c:f>
              <c:numCache>
                <c:formatCode>General</c:formatCode>
                <c:ptCount val="43"/>
                <c:pt idx="0">
                  <c:v>184312.58851575822</c:v>
                </c:pt>
                <c:pt idx="1">
                  <c:v>190144.60083415994</c:v>
                </c:pt>
                <c:pt idx="2">
                  <c:v>196340.00601738607</c:v>
                </c:pt>
                <c:pt idx="3">
                  <c:v>201081.8397413145</c:v>
                </c:pt>
                <c:pt idx="4">
                  <c:v>205167.79366043789</c:v>
                </c:pt>
                <c:pt idx="5">
                  <c:v>210671.86607643712</c:v>
                </c:pt>
                <c:pt idx="6">
                  <c:v>217975.17633534747</c:v>
                </c:pt>
                <c:pt idx="7">
                  <c:v>222504.2922847445</c:v>
                </c:pt>
                <c:pt idx="8">
                  <c:v>226563.65648205148</c:v>
                </c:pt>
                <c:pt idx="9">
                  <c:v>233255.40313918417</c:v>
                </c:pt>
                <c:pt idx="10">
                  <c:v>238227.6811188549</c:v>
                </c:pt>
                <c:pt idx="11">
                  <c:v>242464.31012827135</c:v>
                </c:pt>
                <c:pt idx="12">
                  <c:v>246754.11858132062</c:v>
                </c:pt>
                <c:pt idx="13">
                  <c:v>252453.18229064025</c:v>
                </c:pt>
                <c:pt idx="14">
                  <c:v>258648.58747386641</c:v>
                </c:pt>
                <c:pt idx="15">
                  <c:v>263718.36110019736</c:v>
                </c:pt>
                <c:pt idx="16">
                  <c:v>268407.01538049296</c:v>
                </c:pt>
                <c:pt idx="17">
                  <c:v>274212.43797707825</c:v>
                </c:pt>
                <c:pt idx="18">
                  <c:v>281453.70555175032</c:v>
                </c:pt>
                <c:pt idx="19">
                  <c:v>287161.6325016754</c:v>
                </c:pt>
                <c:pt idx="20">
                  <c:v>292045.27807529143</c:v>
                </c:pt>
                <c:pt idx="21">
                  <c:v>298382.49510820513</c:v>
                </c:pt>
                <c:pt idx="22">
                  <c:v>303097.73911031714</c:v>
                </c:pt>
                <c:pt idx="23">
                  <c:v>308406.8202329959</c:v>
                </c:pt>
                <c:pt idx="24">
                  <c:v>314292.01199503045</c:v>
                </c:pt>
                <c:pt idx="25">
                  <c:v>323509.78222472314</c:v>
                </c:pt>
                <c:pt idx="26">
                  <c:v>332700.96273259941</c:v>
                </c:pt>
                <c:pt idx="27">
                  <c:v>337948.00117103988</c:v>
                </c:pt>
                <c:pt idx="28">
                  <c:v>344843.60236209841</c:v>
                </c:pt>
                <c:pt idx="29">
                  <c:v>352377.35687675112</c:v>
                </c:pt>
                <c:pt idx="30">
                  <c:v>357730.7542024572</c:v>
                </c:pt>
                <c:pt idx="31">
                  <c:v>362401.68200154189</c:v>
                </c:pt>
                <c:pt idx="32">
                  <c:v>367311.91729697434</c:v>
                </c:pt>
                <c:pt idx="33">
                  <c:v>370777.44437371456</c:v>
                </c:pt>
                <c:pt idx="34">
                  <c:v>374872.26153344341</c:v>
                </c:pt>
                <c:pt idx="35">
                  <c:v>378063.02815141395</c:v>
                </c:pt>
                <c:pt idx="36">
                  <c:v>378515.05342229316</c:v>
                </c:pt>
                <c:pt idx="37">
                  <c:v>379348.19803920767</c:v>
                </c:pt>
                <c:pt idx="38">
                  <c:v>382459.19549172895</c:v>
                </c:pt>
                <c:pt idx="39">
                  <c:v>388175.98568225949</c:v>
                </c:pt>
                <c:pt idx="40">
                  <c:v>396799.91879138543</c:v>
                </c:pt>
                <c:pt idx="41">
                  <c:v>400167.95022146543</c:v>
                </c:pt>
                <c:pt idx="42">
                  <c:v>404422.30571209284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4-4785-87AC-B61A603F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534959"/>
        <c:axId val="1179688543"/>
      </c:scatterChart>
      <c:valAx>
        <c:axId val="104253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179688543"/>
        <c:crosses val="autoZero"/>
        <c:crossBetween val="midCat"/>
      </c:valAx>
      <c:valAx>
        <c:axId val="1179688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042534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5</xdr:row>
      <xdr:rowOff>38100</xdr:rowOff>
    </xdr:from>
    <xdr:to>
      <xdr:col>15</xdr:col>
      <xdr:colOff>80010</xdr:colOff>
      <xdr:row>21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47D83B-5F28-4B5D-8C4A-026D6BDE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21</xdr:row>
      <xdr:rowOff>90487</xdr:rowOff>
    </xdr:from>
    <xdr:to>
      <xdr:col>13</xdr:col>
      <xdr:colOff>409575</xdr:colOff>
      <xdr:row>35</xdr:row>
      <xdr:rowOff>166687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0CBE54D-AA38-C5AD-DD50-F76092DE3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36</xdr:row>
      <xdr:rowOff>152400</xdr:rowOff>
    </xdr:from>
    <xdr:to>
      <xdr:col>13</xdr:col>
      <xdr:colOff>438150</xdr:colOff>
      <xdr:row>51</xdr:row>
      <xdr:rowOff>38100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A9762BF-BE63-D56F-0189-849AB681E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185738</xdr:rowOff>
    </xdr:from>
    <xdr:to>
      <xdr:col>21</xdr:col>
      <xdr:colOff>100013</xdr:colOff>
      <xdr:row>31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E63ABB-0978-02AC-D4BB-8BBA10A1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A669-5D69-47E9-B2D6-D118C593E6F9}">
  <dimension ref="B1:D44"/>
  <sheetViews>
    <sheetView topLeftCell="A25" workbookViewId="0">
      <selection activeCell="E24" sqref="E24"/>
    </sheetView>
  </sheetViews>
  <sheetFormatPr defaultRowHeight="15" x14ac:dyDescent="0.45"/>
  <cols>
    <col min="3" max="3" width="16.140625" customWidth="1"/>
    <col min="4" max="4" width="17.2109375" customWidth="1"/>
    <col min="5" max="5" width="11.35546875" customWidth="1"/>
  </cols>
  <sheetData>
    <row r="1" spans="2:4" x14ac:dyDescent="0.45">
      <c r="B1" s="1" t="s">
        <v>45</v>
      </c>
      <c r="C1" s="2" t="s">
        <v>21</v>
      </c>
      <c r="D1" s="2" t="s">
        <v>44</v>
      </c>
    </row>
    <row r="2" spans="2:4" x14ac:dyDescent="0.45">
      <c r="B2" s="1" t="s">
        <v>0</v>
      </c>
      <c r="C2" s="3">
        <v>26905</v>
      </c>
      <c r="D2" s="3">
        <v>229293</v>
      </c>
    </row>
    <row r="3" spans="2:4" x14ac:dyDescent="0.45">
      <c r="B3" s="1" t="s">
        <v>1</v>
      </c>
      <c r="C3" s="3">
        <v>27563</v>
      </c>
      <c r="D3" s="3">
        <v>239764</v>
      </c>
    </row>
    <row r="4" spans="2:4" x14ac:dyDescent="0.45">
      <c r="B4" s="1" t="s">
        <v>2</v>
      </c>
      <c r="C4" s="3">
        <v>28262</v>
      </c>
      <c r="D4" s="3">
        <v>231521</v>
      </c>
    </row>
    <row r="5" spans="2:4" x14ac:dyDescent="0.45">
      <c r="B5" s="1" t="s">
        <v>3</v>
      </c>
      <c r="C5" s="4">
        <v>28797</v>
      </c>
      <c r="D5" s="3">
        <v>229970</v>
      </c>
    </row>
    <row r="6" spans="2:4" x14ac:dyDescent="0.45">
      <c r="B6" s="1" t="s">
        <v>4</v>
      </c>
      <c r="C6" s="3">
        <v>29258</v>
      </c>
      <c r="D6" s="3">
        <v>215438</v>
      </c>
    </row>
    <row r="7" spans="2:4" x14ac:dyDescent="0.45">
      <c r="B7" s="1" t="s">
        <v>5</v>
      </c>
      <c r="C7" s="4">
        <v>29879</v>
      </c>
      <c r="D7" s="3">
        <v>231639</v>
      </c>
    </row>
    <row r="8" spans="2:4" x14ac:dyDescent="0.45">
      <c r="B8" s="1" t="s">
        <v>6</v>
      </c>
      <c r="C8" s="4">
        <v>30703</v>
      </c>
      <c r="D8" s="3">
        <v>245741</v>
      </c>
    </row>
    <row r="9" spans="2:4" x14ac:dyDescent="0.45">
      <c r="B9" s="1" t="s">
        <v>7</v>
      </c>
      <c r="C9" s="4">
        <v>31214</v>
      </c>
      <c r="D9" s="3">
        <v>233423</v>
      </c>
    </row>
    <row r="10" spans="2:4" x14ac:dyDescent="0.45">
      <c r="B10" s="1" t="s">
        <v>8</v>
      </c>
      <c r="C10" s="4">
        <v>31672</v>
      </c>
      <c r="D10" s="3">
        <v>215438</v>
      </c>
    </row>
    <row r="11" spans="2:4" x14ac:dyDescent="0.45">
      <c r="B11" s="1" t="s">
        <v>9</v>
      </c>
      <c r="C11" s="4">
        <v>32427</v>
      </c>
      <c r="D11" s="3">
        <v>231639</v>
      </c>
    </row>
    <row r="12" spans="2:4" x14ac:dyDescent="0.45">
      <c r="B12" s="1" t="s">
        <v>10</v>
      </c>
      <c r="C12" s="4">
        <v>32988</v>
      </c>
      <c r="D12" s="3">
        <v>245741</v>
      </c>
    </row>
    <row r="13" spans="2:4" x14ac:dyDescent="0.45">
      <c r="B13" s="1" t="s">
        <v>11</v>
      </c>
      <c r="C13" s="4">
        <v>33466</v>
      </c>
      <c r="D13" s="3">
        <v>233423</v>
      </c>
    </row>
    <row r="14" spans="2:4" x14ac:dyDescent="0.45">
      <c r="B14" s="1" t="s">
        <v>12</v>
      </c>
      <c r="C14" s="4">
        <v>33950</v>
      </c>
      <c r="D14" s="3">
        <v>277494</v>
      </c>
    </row>
    <row r="15" spans="2:4" x14ac:dyDescent="0.45">
      <c r="B15" s="1" t="s">
        <v>13</v>
      </c>
      <c r="C15" s="3">
        <v>34593</v>
      </c>
      <c r="D15" s="3">
        <v>267412</v>
      </c>
    </row>
    <row r="16" spans="2:4" x14ac:dyDescent="0.45">
      <c r="B16" s="1" t="s">
        <v>14</v>
      </c>
      <c r="C16" s="4">
        <v>35292</v>
      </c>
      <c r="D16" s="3">
        <v>247154</v>
      </c>
    </row>
    <row r="17" spans="2:4" x14ac:dyDescent="0.45">
      <c r="B17" s="1" t="s">
        <v>15</v>
      </c>
      <c r="C17" s="4">
        <v>35864</v>
      </c>
      <c r="D17" s="3">
        <v>261217</v>
      </c>
    </row>
    <row r="18" spans="2:4" x14ac:dyDescent="0.45">
      <c r="B18" s="1" t="s">
        <v>16</v>
      </c>
      <c r="C18" s="4">
        <v>36393</v>
      </c>
      <c r="D18" s="3">
        <v>247930</v>
      </c>
    </row>
    <row r="19" spans="2:4" x14ac:dyDescent="0.45">
      <c r="B19" s="1" t="s">
        <v>17</v>
      </c>
      <c r="C19" s="4">
        <v>37048</v>
      </c>
      <c r="D19" s="3">
        <v>254723</v>
      </c>
    </row>
    <row r="20" spans="2:4" x14ac:dyDescent="0.45">
      <c r="B20" s="1" t="s">
        <v>18</v>
      </c>
      <c r="C20" s="4">
        <v>37865</v>
      </c>
      <c r="D20" s="3">
        <v>257089</v>
      </c>
    </row>
    <row r="21" spans="2:4" x14ac:dyDescent="0.45">
      <c r="B21" s="1" t="s">
        <v>19</v>
      </c>
      <c r="C21" s="4">
        <v>38509</v>
      </c>
      <c r="D21" s="3">
        <v>268791</v>
      </c>
    </row>
    <row r="22" spans="2:4" x14ac:dyDescent="0.45">
      <c r="B22" s="1" t="s">
        <v>20</v>
      </c>
      <c r="C22" s="4">
        <v>39060</v>
      </c>
      <c r="D22" s="3">
        <v>274705</v>
      </c>
    </row>
    <row r="23" spans="2:4" x14ac:dyDescent="0.45">
      <c r="B23" s="1" t="s">
        <v>22</v>
      </c>
      <c r="C23" s="4">
        <v>39775</v>
      </c>
      <c r="D23" s="3">
        <v>272276</v>
      </c>
    </row>
    <row r="24" spans="2:4" x14ac:dyDescent="0.45">
      <c r="B24" s="1" t="s">
        <v>23</v>
      </c>
      <c r="C24" s="4">
        <v>40307</v>
      </c>
      <c r="D24" s="3">
        <v>269627</v>
      </c>
    </row>
    <row r="25" spans="2:4" x14ac:dyDescent="0.45">
      <c r="B25" s="1" t="s">
        <v>24</v>
      </c>
      <c r="C25" s="4">
        <v>40906</v>
      </c>
      <c r="D25" s="3">
        <v>263216</v>
      </c>
    </row>
    <row r="26" spans="2:4" x14ac:dyDescent="0.45">
      <c r="B26" s="1" t="s">
        <v>25</v>
      </c>
      <c r="C26" s="4">
        <v>41570</v>
      </c>
      <c r="D26" s="3">
        <v>262802</v>
      </c>
    </row>
    <row r="27" spans="2:4" x14ac:dyDescent="0.45">
      <c r="B27" s="1" t="s">
        <v>26</v>
      </c>
      <c r="C27" s="4">
        <v>42610</v>
      </c>
      <c r="D27" s="3">
        <v>258854</v>
      </c>
    </row>
    <row r="28" spans="2:4" x14ac:dyDescent="0.45">
      <c r="B28" s="1" t="s">
        <v>27</v>
      </c>
      <c r="C28" s="4">
        <v>43647</v>
      </c>
      <c r="D28" s="3">
        <v>266416</v>
      </c>
    </row>
    <row r="29" spans="2:4" x14ac:dyDescent="0.45">
      <c r="B29" s="1" t="s">
        <v>28</v>
      </c>
      <c r="C29" s="4">
        <v>44239</v>
      </c>
      <c r="D29" s="3">
        <v>263686</v>
      </c>
    </row>
    <row r="30" spans="2:4" x14ac:dyDescent="0.45">
      <c r="B30" s="1" t="s">
        <v>29</v>
      </c>
      <c r="C30" s="4">
        <v>45017</v>
      </c>
      <c r="D30" s="3">
        <v>290421</v>
      </c>
    </row>
    <row r="31" spans="2:4" x14ac:dyDescent="0.45">
      <c r="B31" s="1" t="s">
        <v>30</v>
      </c>
      <c r="C31" s="4">
        <v>45867</v>
      </c>
      <c r="D31" s="3">
        <v>289200</v>
      </c>
    </row>
    <row r="32" spans="2:4" x14ac:dyDescent="0.45">
      <c r="B32" s="1" t="s">
        <v>31</v>
      </c>
      <c r="C32" s="4">
        <v>46471</v>
      </c>
      <c r="D32" s="3">
        <v>297845</v>
      </c>
    </row>
    <row r="33" spans="2:4" x14ac:dyDescent="0.45">
      <c r="B33" s="1" t="s">
        <v>32</v>
      </c>
      <c r="C33" s="4">
        <v>46998</v>
      </c>
      <c r="D33" s="3">
        <v>314128</v>
      </c>
    </row>
    <row r="34" spans="2:4" x14ac:dyDescent="0.45">
      <c r="B34" s="1" t="s">
        <v>33</v>
      </c>
      <c r="C34" s="4">
        <v>47552</v>
      </c>
      <c r="D34" s="3">
        <v>331203</v>
      </c>
    </row>
    <row r="35" spans="2:4" x14ac:dyDescent="0.45">
      <c r="B35" s="1" t="s">
        <v>34</v>
      </c>
      <c r="C35" s="4">
        <v>47943</v>
      </c>
      <c r="D35" s="3">
        <v>319040</v>
      </c>
    </row>
    <row r="36" spans="2:4" x14ac:dyDescent="0.45">
      <c r="B36" s="1" t="s">
        <v>35</v>
      </c>
      <c r="C36" s="4">
        <v>48405</v>
      </c>
      <c r="D36" s="3">
        <v>344799</v>
      </c>
    </row>
    <row r="37" spans="2:4" x14ac:dyDescent="0.45">
      <c r="B37" s="1" t="s">
        <v>36</v>
      </c>
      <c r="C37" s="4">
        <v>48765</v>
      </c>
      <c r="D37" s="3">
        <v>390426</v>
      </c>
    </row>
    <row r="38" spans="2:4" x14ac:dyDescent="0.45">
      <c r="B38" s="1" t="s">
        <v>37</v>
      </c>
      <c r="C38" s="4">
        <v>48816</v>
      </c>
      <c r="D38" s="3">
        <v>417680</v>
      </c>
    </row>
    <row r="39" spans="2:4" x14ac:dyDescent="0.45">
      <c r="B39" s="1" t="s">
        <v>38</v>
      </c>
      <c r="C39" s="4">
        <v>48910</v>
      </c>
      <c r="D39" s="3">
        <v>436295</v>
      </c>
    </row>
    <row r="40" spans="2:4" x14ac:dyDescent="0.45">
      <c r="B40" s="1" t="s">
        <v>39</v>
      </c>
      <c r="C40" s="4">
        <v>49261</v>
      </c>
      <c r="D40" s="3">
        <v>549574</v>
      </c>
    </row>
    <row r="41" spans="2:4" x14ac:dyDescent="0.45">
      <c r="B41" s="1" t="s">
        <v>40</v>
      </c>
      <c r="C41" s="4">
        <v>49906</v>
      </c>
      <c r="D41" s="3">
        <v>438198</v>
      </c>
    </row>
    <row r="42" spans="2:4" x14ac:dyDescent="0.45">
      <c r="B42" s="1" t="s">
        <v>41</v>
      </c>
      <c r="C42" s="4">
        <v>50879</v>
      </c>
      <c r="D42" s="3">
        <v>459609</v>
      </c>
    </row>
    <row r="43" spans="2:4" x14ac:dyDescent="0.45">
      <c r="B43" s="1" t="s">
        <v>42</v>
      </c>
      <c r="C43" s="4">
        <v>51259</v>
      </c>
      <c r="D43" s="3">
        <v>507542</v>
      </c>
    </row>
    <row r="44" spans="2:4" x14ac:dyDescent="0.45">
      <c r="B44" s="1" t="s">
        <v>43</v>
      </c>
      <c r="C44" s="4">
        <v>51739</v>
      </c>
      <c r="D44" s="3">
        <v>467786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C918-C839-4225-A138-3A2C8978868D}">
  <dimension ref="A1:I67"/>
  <sheetViews>
    <sheetView tabSelected="1" workbookViewId="0">
      <selection activeCell="D6" sqref="D6"/>
    </sheetView>
  </sheetViews>
  <sheetFormatPr defaultRowHeight="15" x14ac:dyDescent="0.45"/>
  <cols>
    <col min="1" max="2" width="13.7109375" customWidth="1"/>
    <col min="3" max="4" width="15.5703125" bestFit="1" customWidth="1"/>
    <col min="5" max="9" width="13.7109375" customWidth="1"/>
  </cols>
  <sheetData>
    <row r="1" spans="1:9" x14ac:dyDescent="0.45">
      <c r="A1" t="s">
        <v>56</v>
      </c>
    </row>
    <row r="2" spans="1:9" ht="15.4" thickBot="1" x14ac:dyDescent="0.5"/>
    <row r="3" spans="1:9" x14ac:dyDescent="0.45">
      <c r="A3" s="8" t="s">
        <v>57</v>
      </c>
      <c r="B3" s="8"/>
    </row>
    <row r="4" spans="1:9" x14ac:dyDescent="0.45">
      <c r="A4" t="s">
        <v>58</v>
      </c>
      <c r="B4">
        <v>0.8078637194510091</v>
      </c>
    </row>
    <row r="5" spans="1:9" x14ac:dyDescent="0.45">
      <c r="A5" t="s">
        <v>59</v>
      </c>
      <c r="B5">
        <v>0.65264378920521882</v>
      </c>
    </row>
    <row r="6" spans="1:9" x14ac:dyDescent="0.45">
      <c r="A6" t="s">
        <v>60</v>
      </c>
      <c r="B6">
        <v>0.64417168650290701</v>
      </c>
    </row>
    <row r="7" spans="1:9" x14ac:dyDescent="0.45">
      <c r="A7" t="s">
        <v>47</v>
      </c>
      <c r="B7">
        <v>50553.725261892629</v>
      </c>
    </row>
    <row r="8" spans="1:9" ht="15.4" thickBot="1" x14ac:dyDescent="0.5">
      <c r="A8" s="6" t="s">
        <v>61</v>
      </c>
      <c r="B8" s="6">
        <v>43</v>
      </c>
    </row>
    <row r="10" spans="1:9" ht="15.4" thickBot="1" x14ac:dyDescent="0.5">
      <c r="A10" t="s">
        <v>62</v>
      </c>
    </row>
    <row r="11" spans="1:9" x14ac:dyDescent="0.45">
      <c r="A11" s="7"/>
      <c r="B11" s="7" t="s">
        <v>67</v>
      </c>
      <c r="C11" s="7" t="s">
        <v>68</v>
      </c>
      <c r="D11" s="7" t="s">
        <v>69</v>
      </c>
      <c r="E11" s="7" t="s">
        <v>70</v>
      </c>
      <c r="F11" s="7" t="s">
        <v>71</v>
      </c>
    </row>
    <row r="12" spans="1:9" x14ac:dyDescent="0.45">
      <c r="A12" t="s">
        <v>63</v>
      </c>
      <c r="B12">
        <v>1</v>
      </c>
      <c r="C12" s="15">
        <v>196875341946.36694</v>
      </c>
      <c r="D12" s="15">
        <v>196875341946.36694</v>
      </c>
      <c r="E12">
        <v>77.034452028908419</v>
      </c>
      <c r="F12">
        <v>5.8374742219764917E-11</v>
      </c>
    </row>
    <row r="13" spans="1:9" x14ac:dyDescent="0.45">
      <c r="A13" t="s">
        <v>64</v>
      </c>
      <c r="B13">
        <v>41</v>
      </c>
      <c r="C13" s="15">
        <v>104782844652.05176</v>
      </c>
      <c r="D13" s="15">
        <v>2555679137.8549209</v>
      </c>
    </row>
    <row r="14" spans="1:9" ht="15.4" thickBot="1" x14ac:dyDescent="0.5">
      <c r="A14" s="6" t="s">
        <v>65</v>
      </c>
      <c r="B14" s="6">
        <v>42</v>
      </c>
      <c r="C14" s="17">
        <v>301658186598.4187</v>
      </c>
      <c r="D14" s="17"/>
      <c r="E14" s="6"/>
      <c r="F14" s="6"/>
    </row>
    <row r="15" spans="1:9" ht="15.4" thickBot="1" x14ac:dyDescent="0.5"/>
    <row r="16" spans="1:9" x14ac:dyDescent="0.45">
      <c r="A16" s="7"/>
      <c r="B16" s="7" t="s">
        <v>72</v>
      </c>
      <c r="C16" s="7" t="s">
        <v>47</v>
      </c>
      <c r="D16" s="7" t="s">
        <v>73</v>
      </c>
      <c r="E16" s="7" t="s">
        <v>74</v>
      </c>
      <c r="F16" s="7" t="s">
        <v>75</v>
      </c>
      <c r="G16" s="7" t="s">
        <v>76</v>
      </c>
      <c r="H16" s="7" t="s">
        <v>77</v>
      </c>
      <c r="I16" s="7" t="s">
        <v>78</v>
      </c>
    </row>
    <row r="17" spans="1:9" x14ac:dyDescent="0.45">
      <c r="A17" t="s">
        <v>66</v>
      </c>
      <c r="B17">
        <v>-54152.899974512518</v>
      </c>
      <c r="C17">
        <v>40950.635050476965</v>
      </c>
      <c r="D17">
        <v>-1.3223946321653388</v>
      </c>
      <c r="E17">
        <v>0.19336652400650198</v>
      </c>
      <c r="F17">
        <v>-136854.38522454342</v>
      </c>
      <c r="G17">
        <v>28548.585275518388</v>
      </c>
      <c r="H17">
        <v>-136854.38522454342</v>
      </c>
      <c r="I17">
        <v>28548.585275518388</v>
      </c>
    </row>
    <row r="18" spans="1:9" ht="15.4" thickBot="1" x14ac:dyDescent="0.5">
      <c r="A18" s="6" t="s">
        <v>79</v>
      </c>
      <c r="B18" s="6">
        <v>8.8632406054737309</v>
      </c>
      <c r="C18" s="6">
        <v>1.0098341194564906</v>
      </c>
      <c r="D18" s="6">
        <v>8.776927254393101</v>
      </c>
      <c r="E18" s="6">
        <v>5.8374742219764503E-11</v>
      </c>
      <c r="F18" s="6">
        <v>6.8238392278817575</v>
      </c>
      <c r="G18" s="6">
        <v>10.902641983065704</v>
      </c>
      <c r="H18" s="6">
        <v>6.8238392278817575</v>
      </c>
      <c r="I18" s="6">
        <v>10.902641983065704</v>
      </c>
    </row>
    <row r="22" spans="1:9" x14ac:dyDescent="0.45">
      <c r="A22" t="s">
        <v>80</v>
      </c>
    </row>
    <row r="23" spans="1:9" ht="15.4" thickBot="1" x14ac:dyDescent="0.5"/>
    <row r="24" spans="1:9" x14ac:dyDescent="0.45">
      <c r="A24" s="7" t="s">
        <v>81</v>
      </c>
      <c r="B24" s="7" t="s">
        <v>82</v>
      </c>
      <c r="C24" s="7" t="s">
        <v>64</v>
      </c>
    </row>
    <row r="25" spans="1:9" x14ac:dyDescent="0.45">
      <c r="A25">
        <v>1</v>
      </c>
      <c r="B25">
        <v>184312.58851575822</v>
      </c>
      <c r="C25">
        <v>44980.411484241777</v>
      </c>
    </row>
    <row r="26" spans="1:9" x14ac:dyDescent="0.45">
      <c r="A26">
        <v>2</v>
      </c>
      <c r="B26">
        <v>190144.60083415994</v>
      </c>
      <c r="C26">
        <v>49619.399165840063</v>
      </c>
    </row>
    <row r="27" spans="1:9" x14ac:dyDescent="0.45">
      <c r="A27">
        <v>3</v>
      </c>
      <c r="B27">
        <v>196340.00601738607</v>
      </c>
      <c r="C27">
        <v>35180.993982613931</v>
      </c>
    </row>
    <row r="28" spans="1:9" x14ac:dyDescent="0.45">
      <c r="A28">
        <v>4</v>
      </c>
      <c r="B28">
        <v>201081.8397413145</v>
      </c>
      <c r="C28">
        <v>28888.160258685501</v>
      </c>
    </row>
    <row r="29" spans="1:9" x14ac:dyDescent="0.45">
      <c r="A29">
        <v>5</v>
      </c>
      <c r="B29">
        <v>205167.79366043789</v>
      </c>
      <c r="C29">
        <v>10270.206339562108</v>
      </c>
    </row>
    <row r="30" spans="1:9" x14ac:dyDescent="0.45">
      <c r="A30">
        <v>6</v>
      </c>
      <c r="B30">
        <v>210671.86607643712</v>
      </c>
      <c r="C30">
        <v>20967.133923562884</v>
      </c>
    </row>
    <row r="31" spans="1:9" x14ac:dyDescent="0.45">
      <c r="A31">
        <v>7</v>
      </c>
      <c r="B31">
        <v>217975.17633534747</v>
      </c>
      <c r="C31">
        <v>27765.823664652533</v>
      </c>
    </row>
    <row r="32" spans="1:9" x14ac:dyDescent="0.45">
      <c r="A32">
        <v>8</v>
      </c>
      <c r="B32">
        <v>222504.2922847445</v>
      </c>
      <c r="C32">
        <v>10918.707715255499</v>
      </c>
    </row>
    <row r="33" spans="1:3" x14ac:dyDescent="0.45">
      <c r="A33">
        <v>9</v>
      </c>
      <c r="B33">
        <v>226563.65648205148</v>
      </c>
      <c r="C33">
        <v>-11125.656482051476</v>
      </c>
    </row>
    <row r="34" spans="1:3" x14ac:dyDescent="0.45">
      <c r="A34">
        <v>10</v>
      </c>
      <c r="B34">
        <v>233255.40313918417</v>
      </c>
      <c r="C34">
        <v>-1616.4031391841709</v>
      </c>
    </row>
    <row r="35" spans="1:3" x14ac:dyDescent="0.45">
      <c r="A35">
        <v>11</v>
      </c>
      <c r="B35">
        <v>238227.6811188549</v>
      </c>
      <c r="C35">
        <v>7513.3188811450964</v>
      </c>
    </row>
    <row r="36" spans="1:3" x14ac:dyDescent="0.45">
      <c r="A36">
        <v>12</v>
      </c>
      <c r="B36">
        <v>242464.31012827135</v>
      </c>
      <c r="C36">
        <v>-9041.3101282713469</v>
      </c>
    </row>
    <row r="37" spans="1:3" x14ac:dyDescent="0.45">
      <c r="A37">
        <v>13</v>
      </c>
      <c r="B37">
        <v>246754.11858132062</v>
      </c>
      <c r="C37">
        <v>30739.881418679375</v>
      </c>
    </row>
    <row r="38" spans="1:3" x14ac:dyDescent="0.45">
      <c r="A38">
        <v>14</v>
      </c>
      <c r="B38">
        <v>252453.18229064025</v>
      </c>
      <c r="C38">
        <v>14958.817709359748</v>
      </c>
    </row>
    <row r="39" spans="1:3" x14ac:dyDescent="0.45">
      <c r="A39">
        <v>15</v>
      </c>
      <c r="B39">
        <v>258648.58747386641</v>
      </c>
      <c r="C39">
        <v>-11494.587473866413</v>
      </c>
    </row>
    <row r="40" spans="1:3" x14ac:dyDescent="0.45">
      <c r="A40">
        <v>16</v>
      </c>
      <c r="B40">
        <v>263718.36110019736</v>
      </c>
      <c r="C40">
        <v>-2501.3611001973622</v>
      </c>
    </row>
    <row r="41" spans="1:3" x14ac:dyDescent="0.45">
      <c r="A41">
        <v>17</v>
      </c>
      <c r="B41">
        <v>268407.01538049296</v>
      </c>
      <c r="C41">
        <v>-20477.015380492958</v>
      </c>
    </row>
    <row r="42" spans="1:3" x14ac:dyDescent="0.45">
      <c r="A42">
        <v>18</v>
      </c>
      <c r="B42">
        <v>274212.43797707825</v>
      </c>
      <c r="C42">
        <v>-19489.437977078254</v>
      </c>
    </row>
    <row r="43" spans="1:3" x14ac:dyDescent="0.45">
      <c r="A43">
        <v>19</v>
      </c>
      <c r="B43">
        <v>281453.70555175032</v>
      </c>
      <c r="C43">
        <v>-24364.705551750318</v>
      </c>
    </row>
    <row r="44" spans="1:3" x14ac:dyDescent="0.45">
      <c r="A44">
        <v>20</v>
      </c>
      <c r="B44">
        <v>287161.6325016754</v>
      </c>
      <c r="C44">
        <v>-18370.632501675398</v>
      </c>
    </row>
    <row r="45" spans="1:3" x14ac:dyDescent="0.45">
      <c r="A45">
        <v>21</v>
      </c>
      <c r="B45">
        <v>292045.27807529143</v>
      </c>
      <c r="C45">
        <v>-17340.278075291426</v>
      </c>
    </row>
    <row r="46" spans="1:3" x14ac:dyDescent="0.45">
      <c r="A46">
        <v>22</v>
      </c>
      <c r="B46">
        <v>298382.49510820513</v>
      </c>
      <c r="C46">
        <v>-26106.495108205127</v>
      </c>
    </row>
    <row r="47" spans="1:3" x14ac:dyDescent="0.45">
      <c r="A47">
        <v>23</v>
      </c>
      <c r="B47">
        <v>303097.73911031714</v>
      </c>
      <c r="C47">
        <v>-33470.739110317139</v>
      </c>
    </row>
    <row r="48" spans="1:3" x14ac:dyDescent="0.45">
      <c r="A48">
        <v>24</v>
      </c>
      <c r="B48">
        <v>308406.8202329959</v>
      </c>
      <c r="C48">
        <v>-45190.820232995902</v>
      </c>
    </row>
    <row r="49" spans="1:3" x14ac:dyDescent="0.45">
      <c r="A49">
        <v>25</v>
      </c>
      <c r="B49">
        <v>314292.01199503045</v>
      </c>
      <c r="C49">
        <v>-51490.011995030451</v>
      </c>
    </row>
    <row r="50" spans="1:3" x14ac:dyDescent="0.45">
      <c r="A50">
        <v>26</v>
      </c>
      <c r="B50">
        <v>323509.78222472314</v>
      </c>
      <c r="C50">
        <v>-64655.782224723138</v>
      </c>
    </row>
    <row r="51" spans="1:3" x14ac:dyDescent="0.45">
      <c r="A51">
        <v>27</v>
      </c>
      <c r="B51">
        <v>332700.96273259941</v>
      </c>
      <c r="C51">
        <v>-66284.962732599408</v>
      </c>
    </row>
    <row r="52" spans="1:3" x14ac:dyDescent="0.45">
      <c r="A52">
        <v>28</v>
      </c>
      <c r="B52">
        <v>337948.00117103988</v>
      </c>
      <c r="C52">
        <v>-74262.001171039883</v>
      </c>
    </row>
    <row r="53" spans="1:3" x14ac:dyDescent="0.45">
      <c r="A53">
        <v>29</v>
      </c>
      <c r="B53">
        <v>344843.60236209841</v>
      </c>
      <c r="C53">
        <v>-54422.602362098405</v>
      </c>
    </row>
    <row r="54" spans="1:3" x14ac:dyDescent="0.45">
      <c r="A54">
        <v>30</v>
      </c>
      <c r="B54">
        <v>352377.35687675112</v>
      </c>
      <c r="C54">
        <v>-63177.356876751117</v>
      </c>
    </row>
    <row r="55" spans="1:3" x14ac:dyDescent="0.45">
      <c r="A55">
        <v>31</v>
      </c>
      <c r="B55">
        <v>357730.7542024572</v>
      </c>
      <c r="C55">
        <v>-59885.754202457203</v>
      </c>
    </row>
    <row r="56" spans="1:3" x14ac:dyDescent="0.45">
      <c r="A56">
        <v>32</v>
      </c>
      <c r="B56">
        <v>362401.68200154189</v>
      </c>
      <c r="C56">
        <v>-48273.682001541893</v>
      </c>
    </row>
    <row r="57" spans="1:3" x14ac:dyDescent="0.45">
      <c r="A57">
        <v>33</v>
      </c>
      <c r="B57">
        <v>367311.91729697434</v>
      </c>
      <c r="C57">
        <v>-36108.917296974338</v>
      </c>
    </row>
    <row r="58" spans="1:3" x14ac:dyDescent="0.45">
      <c r="A58">
        <v>34</v>
      </c>
      <c r="B58">
        <v>370777.44437371456</v>
      </c>
      <c r="C58">
        <v>-51737.444373714563</v>
      </c>
    </row>
    <row r="59" spans="1:3" x14ac:dyDescent="0.45">
      <c r="A59">
        <v>35</v>
      </c>
      <c r="B59">
        <v>374872.26153344341</v>
      </c>
      <c r="C59">
        <v>-30073.261533443409</v>
      </c>
    </row>
    <row r="60" spans="1:3" x14ac:dyDescent="0.45">
      <c r="A60">
        <v>36</v>
      </c>
      <c r="B60">
        <v>378063.02815141395</v>
      </c>
      <c r="C60">
        <v>12362.97184858605</v>
      </c>
    </row>
    <row r="61" spans="1:3" x14ac:dyDescent="0.45">
      <c r="A61">
        <v>37</v>
      </c>
      <c r="B61">
        <v>378515.05342229316</v>
      </c>
      <c r="C61">
        <v>39164.94657770684</v>
      </c>
    </row>
    <row r="62" spans="1:3" x14ac:dyDescent="0.45">
      <c r="A62">
        <v>38</v>
      </c>
      <c r="B62">
        <v>379348.19803920767</v>
      </c>
      <c r="C62">
        <v>56946.801960792334</v>
      </c>
    </row>
    <row r="63" spans="1:3" x14ac:dyDescent="0.45">
      <c r="A63">
        <v>39</v>
      </c>
      <c r="B63">
        <v>382459.19549172895</v>
      </c>
      <c r="C63">
        <v>167114.80450827105</v>
      </c>
    </row>
    <row r="64" spans="1:3" x14ac:dyDescent="0.45">
      <c r="A64">
        <v>40</v>
      </c>
      <c r="B64">
        <v>388175.98568225949</v>
      </c>
      <c r="C64">
        <v>50022.014317740512</v>
      </c>
    </row>
    <row r="65" spans="1:3" x14ac:dyDescent="0.45">
      <c r="A65">
        <v>41</v>
      </c>
      <c r="B65">
        <v>396799.91879138543</v>
      </c>
      <c r="C65">
        <v>62809.081208614574</v>
      </c>
    </row>
    <row r="66" spans="1:3" x14ac:dyDescent="0.45">
      <c r="A66">
        <v>42</v>
      </c>
      <c r="B66">
        <v>400167.95022146543</v>
      </c>
      <c r="C66">
        <v>107374.04977853457</v>
      </c>
    </row>
    <row r="67" spans="1:3" ht="15.4" thickBot="1" x14ac:dyDescent="0.5">
      <c r="A67" s="6">
        <v>43</v>
      </c>
      <c r="B67" s="6">
        <v>404422.30571209284</v>
      </c>
      <c r="C67" s="6">
        <v>63363.694287907158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65D7-3BF2-4547-90ED-0C8F80FAA17C}">
  <dimension ref="A1:O72"/>
  <sheetViews>
    <sheetView workbookViewId="0">
      <selection activeCell="N22" sqref="N22"/>
    </sheetView>
  </sheetViews>
  <sheetFormatPr defaultRowHeight="15" x14ac:dyDescent="0.45"/>
  <cols>
    <col min="4" max="4" width="13.0703125" customWidth="1"/>
    <col min="5" max="5" width="15.28515625" customWidth="1"/>
    <col min="6" max="6" width="13.0703125" customWidth="1"/>
    <col min="7" max="7" width="14.5703125" bestFit="1" customWidth="1"/>
    <col min="8" max="8" width="17.2109375" bestFit="1" customWidth="1"/>
    <col min="9" max="9" width="15.640625" bestFit="1" customWidth="1"/>
    <col min="11" max="11" width="15.28515625" bestFit="1" customWidth="1"/>
    <col min="12" max="14" width="15.5703125" bestFit="1" customWidth="1"/>
    <col min="15" max="15" width="12.35546875" customWidth="1"/>
  </cols>
  <sheetData>
    <row r="1" spans="1:15" x14ac:dyDescent="0.45">
      <c r="D1" s="1" t="s">
        <v>45</v>
      </c>
      <c r="E1" s="2" t="s">
        <v>85</v>
      </c>
      <c r="F1" s="2" t="s">
        <v>87</v>
      </c>
      <c r="G1" t="s">
        <v>88</v>
      </c>
      <c r="H1" t="s">
        <v>89</v>
      </c>
      <c r="I1" t="s">
        <v>90</v>
      </c>
    </row>
    <row r="2" spans="1:15" x14ac:dyDescent="0.45">
      <c r="A2" t="s">
        <v>120</v>
      </c>
      <c r="B2" t="s">
        <v>55</v>
      </c>
      <c r="D2" s="1" t="s">
        <v>0</v>
      </c>
      <c r="E2" s="3">
        <v>26905</v>
      </c>
      <c r="F2" s="3">
        <v>229293</v>
      </c>
      <c r="G2" s="5">
        <f>E2^2</f>
        <v>723879025</v>
      </c>
      <c r="H2" s="5">
        <f>F2^2</f>
        <v>52575279849</v>
      </c>
      <c r="I2" s="5">
        <f>E2*F2</f>
        <v>6169128165</v>
      </c>
      <c r="K2" s="1" t="s">
        <v>91</v>
      </c>
      <c r="L2" s="18">
        <f>G45-((E45^2)/43)</f>
        <v>2506145304.1860428</v>
      </c>
    </row>
    <row r="3" spans="1:15" x14ac:dyDescent="0.45">
      <c r="A3" s="16">
        <f>(E3-E2)/E2</f>
        <v>2.4456420739639471E-2</v>
      </c>
      <c r="B3" s="16">
        <f>(F3-F2)/F2</f>
        <v>4.5666461688756307E-2</v>
      </c>
      <c r="C3" s="16"/>
      <c r="D3" s="1" t="s">
        <v>1</v>
      </c>
      <c r="E3" s="3">
        <v>27563</v>
      </c>
      <c r="F3" s="3">
        <v>239764</v>
      </c>
      <c r="G3" s="5">
        <f t="shared" ref="G3:G44" si="0">E3^2</f>
        <v>759718969</v>
      </c>
      <c r="H3" s="5">
        <f t="shared" ref="H3:H44" si="1">F3^2</f>
        <v>57486775696</v>
      </c>
      <c r="I3" s="5">
        <f t="shared" ref="I3:I44" si="2">E3*F3</f>
        <v>6608615132</v>
      </c>
      <c r="K3" s="1" t="s">
        <v>92</v>
      </c>
      <c r="L3" s="19">
        <f>H45-((F45^2)/43)</f>
        <v>301658186598.41846</v>
      </c>
    </row>
    <row r="4" spans="1:15" x14ac:dyDescent="0.45">
      <c r="A4" s="16">
        <f t="shared" ref="A4:A44" si="3">(E4-E3)/E3</f>
        <v>2.5360084170808692E-2</v>
      </c>
      <c r="B4" s="16">
        <f t="shared" ref="B4:B44" si="4">(F4-F3)/F3</f>
        <v>-3.4379639979312988E-2</v>
      </c>
      <c r="C4" s="16"/>
      <c r="D4" s="1" t="s">
        <v>2</v>
      </c>
      <c r="E4" s="3">
        <v>28262</v>
      </c>
      <c r="F4" s="3">
        <v>231521</v>
      </c>
      <c r="G4" s="5">
        <f t="shared" si="0"/>
        <v>798740644</v>
      </c>
      <c r="H4" s="5">
        <f t="shared" si="1"/>
        <v>53601973441</v>
      </c>
      <c r="I4" s="5">
        <f t="shared" si="2"/>
        <v>6543246502</v>
      </c>
      <c r="K4" s="1" t="s">
        <v>93</v>
      </c>
      <c r="L4" s="19">
        <f>I45-((E45*F45)/43)</f>
        <v>22212568823.279053</v>
      </c>
    </row>
    <row r="5" spans="1:15" x14ac:dyDescent="0.45">
      <c r="A5" s="16">
        <f t="shared" si="3"/>
        <v>1.8930012030288018E-2</v>
      </c>
      <c r="B5" s="16">
        <f t="shared" si="4"/>
        <v>-6.6991763166192268E-3</v>
      </c>
      <c r="C5" s="16"/>
      <c r="D5" s="1" t="s">
        <v>3</v>
      </c>
      <c r="E5" s="4">
        <v>28797</v>
      </c>
      <c r="F5" s="3">
        <v>229970</v>
      </c>
      <c r="G5" s="5">
        <f t="shared" si="0"/>
        <v>829267209</v>
      </c>
      <c r="H5" s="5">
        <f t="shared" si="1"/>
        <v>52886200900</v>
      </c>
      <c r="I5" s="5">
        <f t="shared" si="2"/>
        <v>6622446090</v>
      </c>
      <c r="K5" s="1" t="s">
        <v>94</v>
      </c>
      <c r="L5" s="20">
        <f>L4/L2</f>
        <v>8.8632406054737327</v>
      </c>
    </row>
    <row r="6" spans="1:15" x14ac:dyDescent="0.45">
      <c r="A6" s="16">
        <f t="shared" si="3"/>
        <v>1.6008612008195297E-2</v>
      </c>
      <c r="B6" s="16">
        <f t="shared" si="4"/>
        <v>-6.3190850980562679E-2</v>
      </c>
      <c r="C6" s="16"/>
      <c r="D6" s="1" t="s">
        <v>4</v>
      </c>
      <c r="E6" s="3">
        <v>29258</v>
      </c>
      <c r="F6" s="3">
        <v>215438</v>
      </c>
      <c r="G6" s="5">
        <f t="shared" si="0"/>
        <v>856030564</v>
      </c>
      <c r="H6" s="5">
        <f t="shared" si="1"/>
        <v>46413531844</v>
      </c>
      <c r="I6" s="5">
        <f t="shared" si="2"/>
        <v>6303285004</v>
      </c>
      <c r="K6" s="1" t="s">
        <v>95</v>
      </c>
      <c r="L6" s="19">
        <f>F46-L5*E46</f>
        <v>-54152.899974512577</v>
      </c>
    </row>
    <row r="7" spans="1:15" x14ac:dyDescent="0.45">
      <c r="A7" s="16">
        <f t="shared" si="3"/>
        <v>2.1224964112379521E-2</v>
      </c>
      <c r="B7" s="16">
        <f t="shared" si="4"/>
        <v>7.5200289642495755E-2</v>
      </c>
      <c r="C7" s="16"/>
      <c r="D7" s="1" t="s">
        <v>5</v>
      </c>
      <c r="E7" s="4">
        <v>29879</v>
      </c>
      <c r="F7" s="3">
        <v>231639</v>
      </c>
      <c r="G7" s="5">
        <f t="shared" si="0"/>
        <v>892754641</v>
      </c>
      <c r="H7" s="5">
        <f t="shared" si="1"/>
        <v>53656626321</v>
      </c>
      <c r="I7" s="5">
        <f t="shared" si="2"/>
        <v>6921141681</v>
      </c>
      <c r="K7" s="1" t="s">
        <v>97</v>
      </c>
      <c r="L7" s="19">
        <f>L3</f>
        <v>301658186598.41846</v>
      </c>
    </row>
    <row r="8" spans="1:15" x14ac:dyDescent="0.45">
      <c r="A8" s="16">
        <f t="shared" si="3"/>
        <v>2.7577897519997323E-2</v>
      </c>
      <c r="B8" s="16">
        <f t="shared" si="4"/>
        <v>6.0879212913196826E-2</v>
      </c>
      <c r="C8" s="16"/>
      <c r="D8" s="1" t="s">
        <v>6</v>
      </c>
      <c r="E8" s="4">
        <v>30703</v>
      </c>
      <c r="F8" s="3">
        <v>245741</v>
      </c>
      <c r="G8" s="5">
        <f t="shared" si="0"/>
        <v>942674209</v>
      </c>
      <c r="H8" s="5">
        <f t="shared" si="1"/>
        <v>60388639081</v>
      </c>
      <c r="I8" s="5">
        <f t="shared" si="2"/>
        <v>7544985923</v>
      </c>
      <c r="K8" s="1" t="s">
        <v>98</v>
      </c>
      <c r="L8" s="19">
        <f>(L4^2)/L2</f>
        <v>196875341946.36676</v>
      </c>
    </row>
    <row r="9" spans="1:15" x14ac:dyDescent="0.45">
      <c r="A9" s="16">
        <f t="shared" si="3"/>
        <v>1.6643324756538447E-2</v>
      </c>
      <c r="B9" s="16">
        <f t="shared" si="4"/>
        <v>-5.012594560940177E-2</v>
      </c>
      <c r="C9" s="16"/>
      <c r="D9" s="1" t="s">
        <v>7</v>
      </c>
      <c r="E9" s="4">
        <v>31214</v>
      </c>
      <c r="F9" s="3">
        <v>233423</v>
      </c>
      <c r="G9" s="5">
        <f t="shared" si="0"/>
        <v>974313796</v>
      </c>
      <c r="H9" s="5">
        <f t="shared" si="1"/>
        <v>54486296929</v>
      </c>
      <c r="I9" s="5">
        <f t="shared" si="2"/>
        <v>7286065522</v>
      </c>
      <c r="K9" s="1" t="s">
        <v>99</v>
      </c>
      <c r="L9" s="19">
        <f>L7-L8</f>
        <v>104782844652.0517</v>
      </c>
    </row>
    <row r="10" spans="1:15" x14ac:dyDescent="0.45">
      <c r="A10" s="16">
        <f t="shared" si="3"/>
        <v>1.4672903184468507E-2</v>
      </c>
      <c r="B10" s="16">
        <f t="shared" si="4"/>
        <v>-7.704896261293874E-2</v>
      </c>
      <c r="C10" s="16"/>
      <c r="D10" s="1" t="s">
        <v>8</v>
      </c>
      <c r="E10" s="4">
        <v>31672</v>
      </c>
      <c r="F10" s="3">
        <v>215438</v>
      </c>
      <c r="G10" s="5">
        <f t="shared" si="0"/>
        <v>1003115584</v>
      </c>
      <c r="H10" s="5">
        <f t="shared" si="1"/>
        <v>46413531844</v>
      </c>
      <c r="I10" s="5">
        <f t="shared" si="2"/>
        <v>6823352336</v>
      </c>
      <c r="K10" s="21" t="s">
        <v>100</v>
      </c>
      <c r="L10" s="19">
        <f>L9/(43-2)</f>
        <v>2555679137.8549194</v>
      </c>
    </row>
    <row r="11" spans="1:15" x14ac:dyDescent="0.45">
      <c r="A11" s="16">
        <f t="shared" si="3"/>
        <v>2.3838090426875475E-2</v>
      </c>
      <c r="B11" s="16">
        <f t="shared" si="4"/>
        <v>7.5200289642495755E-2</v>
      </c>
      <c r="C11" s="16"/>
      <c r="D11" s="1" t="s">
        <v>9</v>
      </c>
      <c r="E11" s="4">
        <v>32427</v>
      </c>
      <c r="F11" s="3">
        <v>231639</v>
      </c>
      <c r="G11" s="5">
        <f t="shared" si="0"/>
        <v>1051510329</v>
      </c>
      <c r="H11" s="5">
        <f t="shared" si="1"/>
        <v>53656626321</v>
      </c>
      <c r="I11" s="5">
        <f t="shared" si="2"/>
        <v>7511357853</v>
      </c>
      <c r="K11" s="1" t="s">
        <v>101</v>
      </c>
      <c r="L11" s="20">
        <f>L5/((L10/L2)^(1/2))</f>
        <v>8.776927254393101</v>
      </c>
    </row>
    <row r="12" spans="1:15" x14ac:dyDescent="0.45">
      <c r="A12" s="16">
        <f t="shared" si="3"/>
        <v>1.7300397816634287E-2</v>
      </c>
      <c r="B12" s="16">
        <f t="shared" si="4"/>
        <v>6.0879212913196826E-2</v>
      </c>
      <c r="C12" s="16"/>
      <c r="D12" s="1" t="s">
        <v>10</v>
      </c>
      <c r="E12" s="4">
        <v>32988</v>
      </c>
      <c r="F12" s="3">
        <v>245741</v>
      </c>
      <c r="G12" s="5">
        <f t="shared" si="0"/>
        <v>1088208144</v>
      </c>
      <c r="H12" s="5">
        <f t="shared" si="1"/>
        <v>60388639081</v>
      </c>
      <c r="I12" s="5">
        <f t="shared" si="2"/>
        <v>8106504108</v>
      </c>
      <c r="K12" s="1" t="s">
        <v>102</v>
      </c>
      <c r="L12" s="1"/>
    </row>
    <row r="13" spans="1:15" x14ac:dyDescent="0.45">
      <c r="A13" s="16">
        <f t="shared" si="3"/>
        <v>1.449011761852795E-2</v>
      </c>
      <c r="B13" s="16">
        <f t="shared" si="4"/>
        <v>-5.012594560940177E-2</v>
      </c>
      <c r="C13" s="16"/>
      <c r="D13" s="1" t="s">
        <v>11</v>
      </c>
      <c r="E13" s="4">
        <v>33466</v>
      </c>
      <c r="F13" s="3">
        <v>233423</v>
      </c>
      <c r="G13" s="5">
        <f t="shared" si="0"/>
        <v>1119973156</v>
      </c>
      <c r="H13" s="5">
        <f t="shared" si="1"/>
        <v>54486296929</v>
      </c>
      <c r="I13" s="5">
        <f t="shared" si="2"/>
        <v>7811734118</v>
      </c>
      <c r="K13" s="1" t="s">
        <v>103</v>
      </c>
      <c r="L13" s="1" t="s">
        <v>104</v>
      </c>
    </row>
    <row r="14" spans="1:15" x14ac:dyDescent="0.45">
      <c r="A14" s="16">
        <f t="shared" si="3"/>
        <v>1.446243949082651E-2</v>
      </c>
      <c r="B14" s="16">
        <f t="shared" si="4"/>
        <v>0.18880315992854174</v>
      </c>
      <c r="C14" s="16"/>
      <c r="D14" s="1" t="s">
        <v>12</v>
      </c>
      <c r="E14" s="4">
        <v>33950</v>
      </c>
      <c r="F14" s="3">
        <v>277494</v>
      </c>
      <c r="G14" s="5">
        <f t="shared" si="0"/>
        <v>1152602500</v>
      </c>
      <c r="H14" s="5">
        <f t="shared" si="1"/>
        <v>77002920036</v>
      </c>
      <c r="I14" s="5">
        <f t="shared" si="2"/>
        <v>9420921300</v>
      </c>
    </row>
    <row r="15" spans="1:15" x14ac:dyDescent="0.45">
      <c r="A15" s="16">
        <f t="shared" si="3"/>
        <v>1.893961708394698E-2</v>
      </c>
      <c r="B15" s="16">
        <f t="shared" si="4"/>
        <v>-3.6332317095144402E-2</v>
      </c>
      <c r="C15" s="16"/>
      <c r="D15" s="1" t="s">
        <v>13</v>
      </c>
      <c r="E15" s="3">
        <v>34593</v>
      </c>
      <c r="F15" s="3">
        <v>267412</v>
      </c>
      <c r="G15" s="5">
        <f t="shared" si="0"/>
        <v>1196675649</v>
      </c>
      <c r="H15" s="5">
        <f t="shared" si="1"/>
        <v>71509177744</v>
      </c>
      <c r="I15" s="5">
        <f t="shared" si="2"/>
        <v>9250583316</v>
      </c>
      <c r="K15" s="1" t="s">
        <v>105</v>
      </c>
      <c r="L15" s="2" t="s">
        <v>107</v>
      </c>
      <c r="M15" s="2" t="s">
        <v>108</v>
      </c>
      <c r="N15" s="2" t="s">
        <v>109</v>
      </c>
      <c r="O15" s="2" t="s">
        <v>110</v>
      </c>
    </row>
    <row r="16" spans="1:15" x14ac:dyDescent="0.45">
      <c r="A16" s="16">
        <f t="shared" si="3"/>
        <v>2.0206400138756395E-2</v>
      </c>
      <c r="B16" s="16">
        <f t="shared" si="4"/>
        <v>-7.5755762643411662E-2</v>
      </c>
      <c r="C16" s="16"/>
      <c r="D16" s="1" t="s">
        <v>14</v>
      </c>
      <c r="E16" s="4">
        <v>35292</v>
      </c>
      <c r="F16" s="3">
        <v>247154</v>
      </c>
      <c r="G16" s="5">
        <f t="shared" si="0"/>
        <v>1245525264</v>
      </c>
      <c r="H16" s="5">
        <f t="shared" si="1"/>
        <v>61085099716</v>
      </c>
      <c r="I16" s="5">
        <f t="shared" si="2"/>
        <v>8722558968</v>
      </c>
      <c r="K16" s="1" t="s">
        <v>111</v>
      </c>
      <c r="L16" s="1">
        <v>1</v>
      </c>
      <c r="M16" s="19">
        <f>L8</f>
        <v>196875341946.36676</v>
      </c>
      <c r="N16" s="19">
        <f>M16/L16</f>
        <v>196875341946.36676</v>
      </c>
      <c r="O16" s="1">
        <f>N16/N17</f>
        <v>77.03445202890839</v>
      </c>
    </row>
    <row r="17" spans="1:15" x14ac:dyDescent="0.45">
      <c r="A17" s="16">
        <f t="shared" si="3"/>
        <v>1.6207639125014169E-2</v>
      </c>
      <c r="B17" s="16">
        <f t="shared" si="4"/>
        <v>5.6899746716622027E-2</v>
      </c>
      <c r="C17" s="16"/>
      <c r="D17" s="1" t="s">
        <v>15</v>
      </c>
      <c r="E17" s="4">
        <v>35864</v>
      </c>
      <c r="F17" s="3">
        <v>261217</v>
      </c>
      <c r="G17" s="5">
        <f t="shared" si="0"/>
        <v>1286226496</v>
      </c>
      <c r="H17" s="5">
        <f t="shared" si="1"/>
        <v>68234321089</v>
      </c>
      <c r="I17" s="5">
        <f t="shared" si="2"/>
        <v>9368286488</v>
      </c>
      <c r="K17" s="1" t="s">
        <v>106</v>
      </c>
      <c r="L17" s="1">
        <v>41</v>
      </c>
      <c r="M17" s="19">
        <f>L9</f>
        <v>104782844652.0517</v>
      </c>
      <c r="N17" s="19">
        <f>M17/L17</f>
        <v>2555679137.8549194</v>
      </c>
      <c r="O17" s="1"/>
    </row>
    <row r="18" spans="1:15" x14ac:dyDescent="0.45">
      <c r="A18" s="16">
        <f t="shared" si="3"/>
        <v>1.4750167298683918E-2</v>
      </c>
      <c r="B18" s="16">
        <f t="shared" si="4"/>
        <v>-5.0865755291577504E-2</v>
      </c>
      <c r="C18" s="16"/>
      <c r="D18" s="1" t="s">
        <v>16</v>
      </c>
      <c r="E18" s="4">
        <v>36393</v>
      </c>
      <c r="F18" s="3">
        <v>247930</v>
      </c>
      <c r="G18" s="5">
        <f t="shared" si="0"/>
        <v>1324450449</v>
      </c>
      <c r="H18" s="5">
        <f t="shared" si="1"/>
        <v>61469284900</v>
      </c>
      <c r="I18" s="5">
        <f t="shared" si="2"/>
        <v>9022916490</v>
      </c>
      <c r="K18" s="1" t="s">
        <v>96</v>
      </c>
      <c r="L18" s="1">
        <v>42</v>
      </c>
      <c r="M18" s="19">
        <f>L7</f>
        <v>301658186598.41846</v>
      </c>
      <c r="N18" s="19"/>
      <c r="O18" s="1"/>
    </row>
    <row r="19" spans="1:15" x14ac:dyDescent="0.45">
      <c r="A19" s="16">
        <f t="shared" si="3"/>
        <v>1.7997966641936636E-2</v>
      </c>
      <c r="B19" s="16">
        <f t="shared" si="4"/>
        <v>2.7398862582180453E-2</v>
      </c>
      <c r="C19" s="16"/>
      <c r="D19" s="1" t="s">
        <v>17</v>
      </c>
      <c r="E19" s="4">
        <v>37048</v>
      </c>
      <c r="F19" s="3">
        <v>254723</v>
      </c>
      <c r="G19" s="5">
        <f t="shared" si="0"/>
        <v>1372554304</v>
      </c>
      <c r="H19" s="5">
        <f t="shared" si="1"/>
        <v>64883806729</v>
      </c>
      <c r="I19" s="5">
        <f t="shared" si="2"/>
        <v>9436977704</v>
      </c>
    </row>
    <row r="20" spans="1:15" x14ac:dyDescent="0.45">
      <c r="A20" s="16">
        <f t="shared" si="3"/>
        <v>2.2052472468149429E-2</v>
      </c>
      <c r="B20" s="16">
        <f t="shared" si="4"/>
        <v>9.2885212564236437E-3</v>
      </c>
      <c r="C20" s="16"/>
      <c r="D20" s="1" t="s">
        <v>18</v>
      </c>
      <c r="E20" s="4">
        <v>37865</v>
      </c>
      <c r="F20" s="3">
        <v>257089</v>
      </c>
      <c r="G20" s="5">
        <f t="shared" si="0"/>
        <v>1433758225</v>
      </c>
      <c r="H20" s="5">
        <f t="shared" si="1"/>
        <v>66094753921</v>
      </c>
      <c r="I20" s="5">
        <f t="shared" si="2"/>
        <v>9734674985</v>
      </c>
      <c r="K20" s="1" t="s">
        <v>112</v>
      </c>
      <c r="L20" s="1"/>
    </row>
    <row r="21" spans="1:15" x14ac:dyDescent="0.45">
      <c r="A21" s="16">
        <f t="shared" si="3"/>
        <v>1.7007790835864255E-2</v>
      </c>
      <c r="B21" s="16">
        <f t="shared" si="4"/>
        <v>4.5517311125719107E-2</v>
      </c>
      <c r="C21" s="16"/>
      <c r="D21" s="1" t="s">
        <v>19</v>
      </c>
      <c r="E21" s="4">
        <v>38509</v>
      </c>
      <c r="F21" s="3">
        <v>268791</v>
      </c>
      <c r="G21" s="5">
        <f t="shared" si="0"/>
        <v>1482943081</v>
      </c>
      <c r="H21" s="5">
        <f t="shared" si="1"/>
        <v>72248601681</v>
      </c>
      <c r="I21" s="5">
        <f t="shared" si="2"/>
        <v>10350872619</v>
      </c>
      <c r="K21" s="1" t="s">
        <v>113</v>
      </c>
      <c r="L21" s="1"/>
    </row>
    <row r="22" spans="1:15" x14ac:dyDescent="0.45">
      <c r="A22" s="16">
        <f t="shared" si="3"/>
        <v>1.430834350411592E-2</v>
      </c>
      <c r="B22" s="16">
        <f t="shared" si="4"/>
        <v>2.2002224776871249E-2</v>
      </c>
      <c r="C22" s="16"/>
      <c r="D22" s="1" t="s">
        <v>20</v>
      </c>
      <c r="E22" s="4">
        <v>39060</v>
      </c>
      <c r="F22" s="3">
        <v>274705</v>
      </c>
      <c r="G22" s="5">
        <f t="shared" si="0"/>
        <v>1525683600</v>
      </c>
      <c r="H22" s="5">
        <f t="shared" si="1"/>
        <v>75462837025</v>
      </c>
      <c r="I22" s="5">
        <f t="shared" si="2"/>
        <v>10729977300</v>
      </c>
      <c r="K22" s="1" t="s">
        <v>103</v>
      </c>
      <c r="L22" s="1" t="s">
        <v>104</v>
      </c>
    </row>
    <row r="23" spans="1:15" x14ac:dyDescent="0.45">
      <c r="A23" s="16">
        <f t="shared" si="3"/>
        <v>1.8305171530977982E-2</v>
      </c>
      <c r="B23" s="16">
        <f t="shared" si="4"/>
        <v>-8.8422125552865809E-3</v>
      </c>
      <c r="C23" s="16"/>
      <c r="D23" s="1" t="s">
        <v>22</v>
      </c>
      <c r="E23" s="4">
        <v>39775</v>
      </c>
      <c r="F23" s="3">
        <v>272276</v>
      </c>
      <c r="G23" s="5">
        <f t="shared" si="0"/>
        <v>1582050625</v>
      </c>
      <c r="H23" s="5">
        <f t="shared" si="1"/>
        <v>74134220176</v>
      </c>
      <c r="I23" s="5">
        <f t="shared" si="2"/>
        <v>10829777900</v>
      </c>
    </row>
    <row r="24" spans="1:15" x14ac:dyDescent="0.45">
      <c r="A24" s="16">
        <f t="shared" si="3"/>
        <v>1.3375235700817096E-2</v>
      </c>
      <c r="B24" s="16">
        <f t="shared" si="4"/>
        <v>-9.729098414843762E-3</v>
      </c>
      <c r="C24" s="16"/>
      <c r="D24" s="1" t="s">
        <v>23</v>
      </c>
      <c r="E24" s="4">
        <v>40307</v>
      </c>
      <c r="F24" s="3">
        <v>269627</v>
      </c>
      <c r="G24" s="5">
        <f t="shared" si="0"/>
        <v>1624654249</v>
      </c>
      <c r="H24" s="5">
        <f t="shared" si="1"/>
        <v>72698719129</v>
      </c>
      <c r="I24" s="5">
        <f t="shared" si="2"/>
        <v>10867855489</v>
      </c>
    </row>
    <row r="25" spans="1:15" x14ac:dyDescent="0.45">
      <c r="A25" s="16">
        <f t="shared" si="3"/>
        <v>1.4860942268092391E-2</v>
      </c>
      <c r="B25" s="16">
        <f t="shared" si="4"/>
        <v>-2.3777292333482924E-2</v>
      </c>
      <c r="C25" s="16"/>
      <c r="D25" s="1" t="s">
        <v>24</v>
      </c>
      <c r="E25" s="4">
        <v>40906</v>
      </c>
      <c r="F25" s="3">
        <v>263216</v>
      </c>
      <c r="G25" s="5">
        <f t="shared" si="0"/>
        <v>1673300836</v>
      </c>
      <c r="H25" s="5">
        <f t="shared" si="1"/>
        <v>69282662656</v>
      </c>
      <c r="I25" s="5">
        <f t="shared" si="2"/>
        <v>10767113696</v>
      </c>
    </row>
    <row r="26" spans="1:15" x14ac:dyDescent="0.45">
      <c r="A26" s="16">
        <f t="shared" si="3"/>
        <v>1.6232337554393E-2</v>
      </c>
      <c r="B26" s="16">
        <f t="shared" si="4"/>
        <v>-1.5728527141207222E-3</v>
      </c>
      <c r="C26" s="16"/>
      <c r="D26" s="1" t="s">
        <v>25</v>
      </c>
      <c r="E26" s="4">
        <v>41570</v>
      </c>
      <c r="F26" s="3">
        <v>262802</v>
      </c>
      <c r="G26" s="5">
        <f t="shared" si="0"/>
        <v>1728064900</v>
      </c>
      <c r="H26" s="5">
        <f t="shared" si="1"/>
        <v>69064891204</v>
      </c>
      <c r="I26" s="5">
        <f t="shared" si="2"/>
        <v>10924679140</v>
      </c>
    </row>
    <row r="27" spans="1:15" x14ac:dyDescent="0.45">
      <c r="A27" s="16">
        <f t="shared" si="3"/>
        <v>2.5018041857108493E-2</v>
      </c>
      <c r="B27" s="16">
        <f t="shared" si="4"/>
        <v>-1.502271672209496E-2</v>
      </c>
      <c r="C27" s="16"/>
      <c r="D27" s="1" t="s">
        <v>26</v>
      </c>
      <c r="E27" s="4">
        <v>42610</v>
      </c>
      <c r="F27" s="3">
        <v>258854</v>
      </c>
      <c r="G27" s="5">
        <f t="shared" si="0"/>
        <v>1815612100</v>
      </c>
      <c r="H27" s="5">
        <f t="shared" si="1"/>
        <v>67005393316</v>
      </c>
      <c r="I27" s="5">
        <f t="shared" si="2"/>
        <v>11029768940</v>
      </c>
    </row>
    <row r="28" spans="1:15" x14ac:dyDescent="0.45">
      <c r="A28" s="16">
        <f t="shared" si="3"/>
        <v>2.4337010091527809E-2</v>
      </c>
      <c r="B28" s="16">
        <f t="shared" si="4"/>
        <v>2.9213378970384851E-2</v>
      </c>
      <c r="C28" s="16"/>
      <c r="D28" s="1" t="s">
        <v>27</v>
      </c>
      <c r="E28" s="4">
        <v>43647</v>
      </c>
      <c r="F28" s="3">
        <v>266416</v>
      </c>
      <c r="G28" s="5">
        <f t="shared" si="0"/>
        <v>1905060609</v>
      </c>
      <c r="H28" s="5">
        <f t="shared" si="1"/>
        <v>70977485056</v>
      </c>
      <c r="I28" s="5">
        <f t="shared" si="2"/>
        <v>11628259152</v>
      </c>
    </row>
    <row r="29" spans="1:15" x14ac:dyDescent="0.45">
      <c r="A29" s="16">
        <f t="shared" si="3"/>
        <v>1.3563360597521021E-2</v>
      </c>
      <c r="B29" s="16">
        <f t="shared" si="4"/>
        <v>-1.0247132304366104E-2</v>
      </c>
      <c r="C29" s="16"/>
      <c r="D29" s="1" t="s">
        <v>28</v>
      </c>
      <c r="E29" s="4">
        <v>44239</v>
      </c>
      <c r="F29" s="3">
        <v>263686</v>
      </c>
      <c r="G29" s="5">
        <f t="shared" si="0"/>
        <v>1957089121</v>
      </c>
      <c r="H29" s="5">
        <f t="shared" si="1"/>
        <v>69530306596</v>
      </c>
      <c r="I29" s="5">
        <f t="shared" si="2"/>
        <v>11665204954</v>
      </c>
    </row>
    <row r="30" spans="1:15" x14ac:dyDescent="0.45">
      <c r="A30" s="16">
        <f t="shared" si="3"/>
        <v>1.7586292637717851E-2</v>
      </c>
      <c r="B30" s="16">
        <f t="shared" si="4"/>
        <v>0.10138953148820946</v>
      </c>
      <c r="C30" s="16"/>
      <c r="D30" s="1" t="s">
        <v>29</v>
      </c>
      <c r="E30" s="4">
        <v>45017</v>
      </c>
      <c r="F30" s="3">
        <v>290421</v>
      </c>
      <c r="G30" s="5">
        <f t="shared" si="0"/>
        <v>2026530289</v>
      </c>
      <c r="H30" s="5">
        <f t="shared" si="1"/>
        <v>84344357241</v>
      </c>
      <c r="I30" s="5">
        <f t="shared" si="2"/>
        <v>13073882157</v>
      </c>
    </row>
    <row r="31" spans="1:15" x14ac:dyDescent="0.45">
      <c r="A31" s="16">
        <f t="shared" si="3"/>
        <v>1.8881755781149343E-2</v>
      </c>
      <c r="B31" s="16">
        <f t="shared" si="4"/>
        <v>-4.2042414288222963E-3</v>
      </c>
      <c r="C31" s="16"/>
      <c r="D31" s="1" t="s">
        <v>30</v>
      </c>
      <c r="E31" s="4">
        <v>45867</v>
      </c>
      <c r="F31" s="3">
        <v>289200</v>
      </c>
      <c r="G31" s="5">
        <f t="shared" si="0"/>
        <v>2103781689</v>
      </c>
      <c r="H31" s="5">
        <f t="shared" si="1"/>
        <v>83636640000</v>
      </c>
      <c r="I31" s="5">
        <f t="shared" si="2"/>
        <v>13264736400</v>
      </c>
    </row>
    <row r="32" spans="1:15" x14ac:dyDescent="0.45">
      <c r="A32" s="16">
        <f t="shared" si="3"/>
        <v>1.3168508949789609E-2</v>
      </c>
      <c r="B32" s="16">
        <f t="shared" si="4"/>
        <v>2.9892807745504842E-2</v>
      </c>
      <c r="C32" s="16"/>
      <c r="D32" s="1" t="s">
        <v>31</v>
      </c>
      <c r="E32" s="4">
        <v>46471</v>
      </c>
      <c r="F32" s="3">
        <v>297845</v>
      </c>
      <c r="G32" s="5">
        <f t="shared" si="0"/>
        <v>2159553841</v>
      </c>
      <c r="H32" s="5">
        <f t="shared" si="1"/>
        <v>88711644025</v>
      </c>
      <c r="I32" s="5">
        <f t="shared" si="2"/>
        <v>13841154995</v>
      </c>
    </row>
    <row r="33" spans="1:13" x14ac:dyDescent="0.45">
      <c r="A33" s="16">
        <f t="shared" si="3"/>
        <v>1.1340405844505175E-2</v>
      </c>
      <c r="B33" s="16">
        <f t="shared" si="4"/>
        <v>5.4669375010492037E-2</v>
      </c>
      <c r="C33" s="16"/>
      <c r="D33" s="1" t="s">
        <v>32</v>
      </c>
      <c r="E33" s="4">
        <v>46998</v>
      </c>
      <c r="F33" s="3">
        <v>314128</v>
      </c>
      <c r="G33" s="5">
        <f t="shared" si="0"/>
        <v>2208812004</v>
      </c>
      <c r="H33" s="5">
        <f t="shared" si="1"/>
        <v>98676400384</v>
      </c>
      <c r="I33" s="5">
        <f t="shared" si="2"/>
        <v>14763387744</v>
      </c>
    </row>
    <row r="34" spans="1:13" x14ac:dyDescent="0.45">
      <c r="A34" s="16">
        <f t="shared" si="3"/>
        <v>1.178773564832546E-2</v>
      </c>
      <c r="B34" s="16">
        <f t="shared" si="4"/>
        <v>5.4356822696480414E-2</v>
      </c>
      <c r="C34" s="16"/>
      <c r="D34" s="1" t="s">
        <v>33</v>
      </c>
      <c r="E34" s="4">
        <v>47552</v>
      </c>
      <c r="F34" s="3">
        <v>331203</v>
      </c>
      <c r="G34" s="5">
        <f t="shared" si="0"/>
        <v>2261192704</v>
      </c>
      <c r="H34" s="5">
        <f t="shared" si="1"/>
        <v>109695427209</v>
      </c>
      <c r="I34" s="5">
        <f t="shared" si="2"/>
        <v>15749365056</v>
      </c>
    </row>
    <row r="35" spans="1:13" x14ac:dyDescent="0.45">
      <c r="A35" s="16">
        <f t="shared" si="3"/>
        <v>8.2225773889636616E-3</v>
      </c>
      <c r="B35" s="16">
        <f t="shared" si="4"/>
        <v>-3.6723701174204343E-2</v>
      </c>
      <c r="C35" s="16"/>
      <c r="D35" s="1" t="s">
        <v>34</v>
      </c>
      <c r="E35" s="4">
        <v>47943</v>
      </c>
      <c r="F35" s="3">
        <v>319040</v>
      </c>
      <c r="G35" s="5">
        <f t="shared" si="0"/>
        <v>2298531249</v>
      </c>
      <c r="H35" s="5">
        <f t="shared" si="1"/>
        <v>101786521600</v>
      </c>
      <c r="I35" s="5">
        <f t="shared" si="2"/>
        <v>15295734720</v>
      </c>
    </row>
    <row r="36" spans="1:13" x14ac:dyDescent="0.45">
      <c r="A36" s="16">
        <f t="shared" si="3"/>
        <v>9.6364432763907139E-3</v>
      </c>
      <c r="B36" s="16">
        <f t="shared" si="4"/>
        <v>8.0739092276830488E-2</v>
      </c>
      <c r="C36" s="16"/>
      <c r="D36" s="1" t="s">
        <v>35</v>
      </c>
      <c r="E36" s="4">
        <v>48405</v>
      </c>
      <c r="F36" s="3">
        <v>344799</v>
      </c>
      <c r="G36" s="5">
        <f t="shared" si="0"/>
        <v>2343044025</v>
      </c>
      <c r="H36" s="5">
        <f t="shared" si="1"/>
        <v>118886350401</v>
      </c>
      <c r="I36" s="5">
        <f t="shared" si="2"/>
        <v>16689995595</v>
      </c>
    </row>
    <row r="37" spans="1:13" x14ac:dyDescent="0.45">
      <c r="A37" s="16">
        <f t="shared" si="3"/>
        <v>7.437248218159281E-3</v>
      </c>
      <c r="B37" s="16">
        <f t="shared" si="4"/>
        <v>0.13232927009649101</v>
      </c>
      <c r="C37" s="16"/>
      <c r="D37" s="1" t="s">
        <v>36</v>
      </c>
      <c r="E37" s="4">
        <v>48765</v>
      </c>
      <c r="F37" s="3">
        <v>390426</v>
      </c>
      <c r="G37" s="5">
        <f t="shared" si="0"/>
        <v>2378025225</v>
      </c>
      <c r="H37" s="5">
        <f t="shared" si="1"/>
        <v>152432461476</v>
      </c>
      <c r="I37" s="5">
        <f t="shared" si="2"/>
        <v>19039123890</v>
      </c>
    </row>
    <row r="38" spans="1:13" x14ac:dyDescent="0.45">
      <c r="A38" s="16">
        <f t="shared" si="3"/>
        <v>1.0458320516764073E-3</v>
      </c>
      <c r="B38" s="16">
        <f t="shared" si="4"/>
        <v>6.9805801867703479E-2</v>
      </c>
      <c r="C38" s="16"/>
      <c r="D38" s="1" t="s">
        <v>37</v>
      </c>
      <c r="E38" s="4">
        <v>48816</v>
      </c>
      <c r="F38" s="3">
        <v>417680</v>
      </c>
      <c r="G38" s="5">
        <f t="shared" si="0"/>
        <v>2383001856</v>
      </c>
      <c r="H38" s="5">
        <f t="shared" si="1"/>
        <v>174456582400</v>
      </c>
      <c r="I38" s="5">
        <f t="shared" si="2"/>
        <v>20389466880</v>
      </c>
    </row>
    <row r="39" spans="1:13" x14ac:dyDescent="0.45">
      <c r="A39" s="16">
        <f t="shared" si="3"/>
        <v>1.9255981645362177E-3</v>
      </c>
      <c r="B39" s="16">
        <f t="shared" si="4"/>
        <v>4.4567611568665004E-2</v>
      </c>
      <c r="C39" s="16"/>
      <c r="D39" s="1" t="s">
        <v>38</v>
      </c>
      <c r="E39" s="4">
        <v>48910</v>
      </c>
      <c r="F39" s="3">
        <v>436295</v>
      </c>
      <c r="G39" s="5">
        <f t="shared" si="0"/>
        <v>2392188100</v>
      </c>
      <c r="H39" s="5">
        <f t="shared" si="1"/>
        <v>190353327025</v>
      </c>
      <c r="I39" s="5">
        <f t="shared" si="2"/>
        <v>21339188450</v>
      </c>
    </row>
    <row r="40" spans="1:13" x14ac:dyDescent="0.45">
      <c r="A40" s="16">
        <f t="shared" si="3"/>
        <v>7.1764465344510324E-3</v>
      </c>
      <c r="B40" s="16">
        <f t="shared" si="4"/>
        <v>0.25963854731317115</v>
      </c>
      <c r="C40" s="16"/>
      <c r="D40" s="1" t="s">
        <v>39</v>
      </c>
      <c r="E40" s="4">
        <v>49261</v>
      </c>
      <c r="F40" s="3">
        <v>549574</v>
      </c>
      <c r="G40" s="5">
        <f t="shared" si="0"/>
        <v>2426646121</v>
      </c>
      <c r="H40" s="5">
        <f t="shared" si="1"/>
        <v>302031581476</v>
      </c>
      <c r="I40" s="5">
        <f t="shared" si="2"/>
        <v>27072564814</v>
      </c>
    </row>
    <row r="41" spans="1:13" x14ac:dyDescent="0.45">
      <c r="A41" s="16">
        <f t="shared" si="3"/>
        <v>1.309352225898784E-2</v>
      </c>
      <c r="B41" s="16">
        <f t="shared" si="4"/>
        <v>-0.20265878662382136</v>
      </c>
      <c r="C41" s="16"/>
      <c r="D41" s="1" t="s">
        <v>40</v>
      </c>
      <c r="E41" s="4">
        <v>49906</v>
      </c>
      <c r="F41" s="3">
        <v>438198</v>
      </c>
      <c r="G41" s="5">
        <f t="shared" si="0"/>
        <v>2490608836</v>
      </c>
      <c r="H41" s="5">
        <f t="shared" si="1"/>
        <v>192017487204</v>
      </c>
      <c r="I41" s="5">
        <f t="shared" si="2"/>
        <v>21868709388</v>
      </c>
    </row>
    <row r="42" spans="1:13" x14ac:dyDescent="0.45">
      <c r="A42" s="16">
        <f t="shared" si="3"/>
        <v>1.9496653708972869E-2</v>
      </c>
      <c r="B42" s="16">
        <f t="shared" si="4"/>
        <v>4.8861473580436243E-2</v>
      </c>
      <c r="C42" s="16"/>
      <c r="D42" s="1" t="s">
        <v>41</v>
      </c>
      <c r="E42" s="4">
        <v>50879</v>
      </c>
      <c r="F42" s="3">
        <v>459609</v>
      </c>
      <c r="G42" s="5">
        <f t="shared" si="0"/>
        <v>2588672641</v>
      </c>
      <c r="H42" s="5">
        <f t="shared" si="1"/>
        <v>211240432881</v>
      </c>
      <c r="I42" s="5">
        <f t="shared" si="2"/>
        <v>23384446311</v>
      </c>
    </row>
    <row r="43" spans="1:13" x14ac:dyDescent="0.45">
      <c r="A43" s="16">
        <f t="shared" si="3"/>
        <v>7.4687002496118243E-3</v>
      </c>
      <c r="B43" s="16">
        <f t="shared" si="4"/>
        <v>0.10429082111098782</v>
      </c>
      <c r="C43" s="16"/>
      <c r="D43" s="1" t="s">
        <v>42</v>
      </c>
      <c r="E43" s="4">
        <v>51259</v>
      </c>
      <c r="F43" s="3">
        <v>507542</v>
      </c>
      <c r="G43" s="5">
        <f t="shared" si="0"/>
        <v>2627485081</v>
      </c>
      <c r="H43" s="5">
        <f t="shared" si="1"/>
        <v>257598881764</v>
      </c>
      <c r="I43" s="5">
        <f t="shared" si="2"/>
        <v>26016095378</v>
      </c>
    </row>
    <row r="44" spans="1:13" ht="15.4" thickBot="1" x14ac:dyDescent="0.5">
      <c r="A44" s="16">
        <f t="shared" si="3"/>
        <v>9.3642092120408121E-3</v>
      </c>
      <c r="B44" s="16">
        <f t="shared" si="4"/>
        <v>-7.8330463291707883E-2</v>
      </c>
      <c r="C44" s="16"/>
      <c r="D44" s="11" t="s">
        <v>43</v>
      </c>
      <c r="E44" s="12">
        <v>51739</v>
      </c>
      <c r="F44" s="13">
        <v>467786</v>
      </c>
      <c r="G44" s="14">
        <f t="shared" si="0"/>
        <v>2676924121</v>
      </c>
      <c r="H44" s="14">
        <f t="shared" si="1"/>
        <v>218823741796</v>
      </c>
      <c r="I44" s="14">
        <f t="shared" si="2"/>
        <v>24202779854</v>
      </c>
    </row>
    <row r="45" spans="1:13" ht="15.4" thickTop="1" x14ac:dyDescent="0.45">
      <c r="D45" s="10" t="s">
        <v>83</v>
      </c>
      <c r="E45" s="9">
        <f>SUM(E2:E44)</f>
        <v>1712550</v>
      </c>
      <c r="F45" s="5">
        <f>SUM(F2:F44)</f>
        <v>12850168</v>
      </c>
      <c r="G45" s="5">
        <f t="shared" ref="G45:I45" si="5">SUM(G2:G44)</f>
        <v>70711436060</v>
      </c>
      <c r="H45" s="5">
        <f t="shared" si="5"/>
        <v>4141816736092</v>
      </c>
      <c r="I45" s="5">
        <f t="shared" si="5"/>
        <v>533992922507</v>
      </c>
    </row>
    <row r="46" spans="1:13" x14ac:dyDescent="0.45">
      <c r="D46" t="s">
        <v>46</v>
      </c>
      <c r="E46" s="5">
        <v>39826.744186046511</v>
      </c>
      <c r="F46" s="5">
        <v>298841.11627906974</v>
      </c>
      <c r="L46" t="s">
        <v>46</v>
      </c>
      <c r="M46" s="5">
        <v>39826.744186046511</v>
      </c>
    </row>
    <row r="47" spans="1:13" x14ac:dyDescent="0.45">
      <c r="D47" t="s">
        <v>47</v>
      </c>
      <c r="E47" s="5">
        <v>1177.9971797864125</v>
      </c>
      <c r="F47" s="5">
        <v>12924.051650829992</v>
      </c>
      <c r="L47" t="s">
        <v>47</v>
      </c>
      <c r="M47" s="5">
        <v>1177.9971797864125</v>
      </c>
    </row>
    <row r="48" spans="1:13" x14ac:dyDescent="0.45">
      <c r="D48" t="s">
        <v>48</v>
      </c>
      <c r="E48" s="5">
        <v>39775</v>
      </c>
      <c r="F48" s="5">
        <v>266416</v>
      </c>
      <c r="L48" t="s">
        <v>48</v>
      </c>
      <c r="M48" s="5">
        <v>39775</v>
      </c>
    </row>
    <row r="49" spans="4:13" x14ac:dyDescent="0.45">
      <c r="D49" t="s">
        <v>50</v>
      </c>
      <c r="E49" s="5">
        <v>7724.6440882505312</v>
      </c>
      <c r="F49" s="5">
        <v>84748.674185221447</v>
      </c>
      <c r="L49" t="s">
        <v>50</v>
      </c>
      <c r="M49" s="5">
        <v>7724.6440882505312</v>
      </c>
    </row>
    <row r="50" spans="4:13" x14ac:dyDescent="0.45">
      <c r="D50" t="s">
        <v>114</v>
      </c>
      <c r="E50" s="5">
        <v>59670126.290143877</v>
      </c>
      <c r="F50" s="5">
        <v>7182337776.1528206</v>
      </c>
      <c r="L50" t="s">
        <v>114</v>
      </c>
      <c r="M50" s="5">
        <v>59670126.290143877</v>
      </c>
    </row>
    <row r="51" spans="4:13" x14ac:dyDescent="0.45">
      <c r="D51" t="s">
        <v>53</v>
      </c>
      <c r="E51" s="5">
        <v>26905</v>
      </c>
      <c r="F51" s="5">
        <v>215438</v>
      </c>
      <c r="L51" t="s">
        <v>53</v>
      </c>
      <c r="M51" s="5">
        <v>26905</v>
      </c>
    </row>
    <row r="52" spans="4:13" x14ac:dyDescent="0.45">
      <c r="D52" t="s">
        <v>54</v>
      </c>
      <c r="E52" s="5">
        <v>51739</v>
      </c>
      <c r="F52" s="5">
        <v>549574</v>
      </c>
      <c r="L52" t="s">
        <v>54</v>
      </c>
      <c r="M52" s="5">
        <v>51739</v>
      </c>
    </row>
    <row r="54" spans="4:13" ht="15.4" thickBot="1" x14ac:dyDescent="0.5"/>
    <row r="55" spans="4:13" x14ac:dyDescent="0.45">
      <c r="D55" s="8" t="s">
        <v>84</v>
      </c>
      <c r="E55" s="8"/>
      <c r="G55" s="8" t="s">
        <v>86</v>
      </c>
      <c r="H55" s="8"/>
    </row>
    <row r="57" spans="4:13" x14ac:dyDescent="0.45">
      <c r="D57" t="s">
        <v>46</v>
      </c>
      <c r="E57">
        <v>39826.744186046511</v>
      </c>
      <c r="G57" t="s">
        <v>46</v>
      </c>
      <c r="H57">
        <v>298841.11627906974</v>
      </c>
    </row>
    <row r="58" spans="4:13" x14ac:dyDescent="0.45">
      <c r="D58" t="s">
        <v>47</v>
      </c>
      <c r="E58">
        <v>1177.9971797864125</v>
      </c>
      <c r="G58" t="s">
        <v>47</v>
      </c>
      <c r="H58">
        <v>12924.051650829992</v>
      </c>
    </row>
    <row r="59" spans="4:13" x14ac:dyDescent="0.45">
      <c r="D59" t="s">
        <v>48</v>
      </c>
      <c r="E59">
        <v>39775</v>
      </c>
      <c r="G59" t="s">
        <v>48</v>
      </c>
      <c r="H59">
        <v>266416</v>
      </c>
    </row>
    <row r="60" spans="4:13" x14ac:dyDescent="0.45">
      <c r="D60" t="s">
        <v>49</v>
      </c>
      <c r="E60" t="e">
        <v>#N/A</v>
      </c>
      <c r="G60" t="s">
        <v>49</v>
      </c>
      <c r="H60">
        <v>215438</v>
      </c>
    </row>
    <row r="61" spans="4:13" x14ac:dyDescent="0.45">
      <c r="D61" t="s">
        <v>50</v>
      </c>
      <c r="E61">
        <v>7724.6440882505312</v>
      </c>
      <c r="G61" t="s">
        <v>50</v>
      </c>
      <c r="H61">
        <v>84748.674185221447</v>
      </c>
    </row>
    <row r="62" spans="4:13" x14ac:dyDescent="0.45">
      <c r="D62" t="s">
        <v>114</v>
      </c>
      <c r="E62">
        <v>59670126.290143877</v>
      </c>
      <c r="G62" t="s">
        <v>114</v>
      </c>
      <c r="H62">
        <v>7182337776.1528206</v>
      </c>
    </row>
    <row r="63" spans="4:13" x14ac:dyDescent="0.45">
      <c r="D63" t="s">
        <v>51</v>
      </c>
      <c r="E63">
        <v>-1.3545531664939858</v>
      </c>
      <c r="G63" t="s">
        <v>51</v>
      </c>
      <c r="H63">
        <v>1.3765182770931408</v>
      </c>
    </row>
    <row r="64" spans="4:13" x14ac:dyDescent="0.45">
      <c r="D64" t="s">
        <v>52</v>
      </c>
      <c r="E64">
        <v>-6.2044626589804051E-2</v>
      </c>
      <c r="G64" t="s">
        <v>52</v>
      </c>
      <c r="H64">
        <v>1.5211393888884941</v>
      </c>
    </row>
    <row r="65" spans="4:8" x14ac:dyDescent="0.45">
      <c r="D65" t="s">
        <v>115</v>
      </c>
      <c r="E65">
        <v>24834</v>
      </c>
      <c r="G65" t="s">
        <v>115</v>
      </c>
      <c r="H65">
        <v>334136</v>
      </c>
    </row>
    <row r="66" spans="4:8" x14ac:dyDescent="0.45">
      <c r="D66" t="s">
        <v>53</v>
      </c>
      <c r="E66">
        <v>26905</v>
      </c>
      <c r="G66" t="s">
        <v>53</v>
      </c>
      <c r="H66">
        <v>215438</v>
      </c>
    </row>
    <row r="67" spans="4:8" x14ac:dyDescent="0.45">
      <c r="D67" t="s">
        <v>54</v>
      </c>
      <c r="E67">
        <v>51739</v>
      </c>
      <c r="G67" t="s">
        <v>54</v>
      </c>
      <c r="H67">
        <v>549574</v>
      </c>
    </row>
    <row r="68" spans="4:8" x14ac:dyDescent="0.45">
      <c r="D68" t="s">
        <v>65</v>
      </c>
      <c r="E68">
        <v>1712550</v>
      </c>
      <c r="G68" t="s">
        <v>65</v>
      </c>
      <c r="H68">
        <v>12850168</v>
      </c>
    </row>
    <row r="69" spans="4:8" x14ac:dyDescent="0.45">
      <c r="D69" t="s">
        <v>116</v>
      </c>
      <c r="E69">
        <v>43</v>
      </c>
      <c r="G69" t="s">
        <v>116</v>
      </c>
      <c r="H69">
        <v>43</v>
      </c>
    </row>
    <row r="70" spans="4:8" x14ac:dyDescent="0.45">
      <c r="D70" t="s">
        <v>117</v>
      </c>
      <c r="E70">
        <v>51739</v>
      </c>
      <c r="G70" t="s">
        <v>117</v>
      </c>
      <c r="H70">
        <v>549574</v>
      </c>
    </row>
    <row r="71" spans="4:8" x14ac:dyDescent="0.45">
      <c r="D71" t="s">
        <v>118</v>
      </c>
      <c r="E71">
        <v>26905</v>
      </c>
      <c r="G71" t="s">
        <v>118</v>
      </c>
      <c r="H71">
        <v>215438</v>
      </c>
    </row>
    <row r="72" spans="4:8" ht="15.4" thickBot="1" x14ac:dyDescent="0.5">
      <c r="D72" s="6" t="s">
        <v>119</v>
      </c>
      <c r="E72" s="6">
        <v>2377.2945544986878</v>
      </c>
      <c r="G72" s="6" t="s">
        <v>119</v>
      </c>
      <c r="H72" s="6">
        <v>26081.792162820511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+散佈圖</vt:lpstr>
      <vt:lpstr>回歸分析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BC00 YTHung2</dc:creator>
  <cp:lastModifiedBy>洪宇霆</cp:lastModifiedBy>
  <dcterms:created xsi:type="dcterms:W3CDTF">2023-12-15T02:04:57Z</dcterms:created>
  <dcterms:modified xsi:type="dcterms:W3CDTF">2023-12-29T05:41:24Z</dcterms:modified>
</cp:coreProperties>
</file>