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9361\Desktop\在職\統計學\"/>
    </mc:Choice>
  </mc:AlternateContent>
  <xr:revisionPtr revIDLastSave="0" documentId="13_ncr:1_{AA5264A7-4CFB-4174-A9D4-02D7052BE754}" xr6:coauthVersionLast="47" xr6:coauthVersionMax="47" xr10:uidLastSave="{00000000-0000-0000-0000-000000000000}"/>
  <bookViews>
    <workbookView xWindow="-110" yWindow="-110" windowWidth="19420" windowHeight="10300" xr2:uid="{FAF24491-FACC-47A3-91A1-021646E0C0B6}"/>
  </bookViews>
  <sheets>
    <sheet name="工作表2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89" i="3" l="1"/>
  <c r="J187" i="3"/>
  <c r="J186" i="3"/>
  <c r="J184" i="3"/>
  <c r="K164" i="3"/>
  <c r="I168" i="3"/>
  <c r="I167" i="3"/>
  <c r="I169" i="3" s="1"/>
  <c r="K155" i="3"/>
  <c r="K154" i="3"/>
  <c r="K139" i="3"/>
  <c r="L106" i="3"/>
  <c r="K107" i="3" s="1"/>
  <c r="M104" i="3"/>
  <c r="M103" i="3"/>
  <c r="K109" i="3" s="1"/>
  <c r="K82" i="3"/>
  <c r="K88" i="3" s="1"/>
  <c r="J90" i="3" s="1"/>
  <c r="J80" i="3"/>
  <c r="K81" i="3" s="1"/>
  <c r="J79" i="3"/>
  <c r="P55" i="3"/>
  <c r="P53" i="3"/>
  <c r="K51" i="3"/>
  <c r="K52" i="3"/>
  <c r="K53" i="3"/>
  <c r="K54" i="3"/>
  <c r="K55" i="3"/>
  <c r="K56" i="3"/>
  <c r="K57" i="3"/>
  <c r="K58" i="3"/>
  <c r="K59" i="3"/>
  <c r="K60" i="3"/>
  <c r="K50" i="3"/>
  <c r="K61" i="3" s="1"/>
  <c r="E24" i="3"/>
  <c r="AD13" i="3"/>
  <c r="AB11" i="3"/>
  <c r="AD9" i="3"/>
  <c r="AB7" i="3"/>
  <c r="Z4" i="3"/>
  <c r="Z18" i="3"/>
  <c r="AB21" i="3"/>
  <c r="AD23" i="3"/>
  <c r="AD27" i="3"/>
  <c r="AB25" i="3"/>
  <c r="R27" i="3"/>
  <c r="P25" i="3"/>
  <c r="R23" i="3"/>
  <c r="P21" i="3"/>
  <c r="D24" i="3" s="1"/>
  <c r="L5" i="3"/>
  <c r="N18" i="3"/>
  <c r="C24" i="3" s="1"/>
  <c r="L51" i="3" l="1"/>
  <c r="L59" i="3"/>
  <c r="L52" i="3"/>
  <c r="L60" i="3"/>
  <c r="L53" i="3"/>
  <c r="L50" i="3"/>
  <c r="L54" i="3"/>
  <c r="L56" i="3"/>
  <c r="L57" i="3"/>
  <c r="L58" i="3"/>
  <c r="L55" i="3"/>
  <c r="K85" i="3"/>
  <c r="L61" i="3" l="1"/>
  <c r="L62" i="3" s="1"/>
  <c r="O55" i="3" l="1"/>
  <c r="O54" i="3"/>
  <c r="P54" i="3" s="1"/>
  <c r="P56" i="3" s="1"/>
  <c r="O51" i="3" s="1"/>
</calcChain>
</file>

<file path=xl/sharedStrings.xml><?xml version="1.0" encoding="utf-8"?>
<sst xmlns="http://schemas.openxmlformats.org/spreadsheetml/2006/main" count="136" uniqueCount="98">
  <si>
    <t>a.</t>
    <phoneticPr fontId="1" type="noConversion"/>
  </si>
  <si>
    <t>b.</t>
    <phoneticPr fontId="1" type="noConversion"/>
  </si>
  <si>
    <t>c.</t>
    <phoneticPr fontId="1" type="noConversion"/>
  </si>
  <si>
    <t>d.</t>
    <phoneticPr fontId="1" type="noConversion"/>
  </si>
  <si>
    <t>CH05.01_34</t>
  </si>
  <si>
    <t>CH05.01_28</t>
  </si>
  <si>
    <t>K1</t>
    <phoneticPr fontId="1" type="noConversion"/>
  </si>
  <si>
    <t>K2</t>
    <phoneticPr fontId="1" type="noConversion"/>
  </si>
  <si>
    <t>K3</t>
    <phoneticPr fontId="1" type="noConversion"/>
  </si>
  <si>
    <t>K4</t>
    <phoneticPr fontId="1" type="noConversion"/>
  </si>
  <si>
    <t>K3,K1</t>
    <phoneticPr fontId="1" type="noConversion"/>
  </si>
  <si>
    <t>K4,K1</t>
    <phoneticPr fontId="1" type="noConversion"/>
  </si>
  <si>
    <t>K2,K1</t>
    <phoneticPr fontId="1" type="noConversion"/>
  </si>
  <si>
    <t>K2,K3</t>
    <phoneticPr fontId="1" type="noConversion"/>
  </si>
  <si>
    <t>K2,K4</t>
    <phoneticPr fontId="1" type="noConversion"/>
  </si>
  <si>
    <t>K2,K3,K1</t>
    <phoneticPr fontId="1" type="noConversion"/>
  </si>
  <si>
    <t>K2,K3,K4</t>
    <phoneticPr fontId="1" type="noConversion"/>
  </si>
  <si>
    <t>K2,K4,K1</t>
    <phoneticPr fontId="1" type="noConversion"/>
  </si>
  <si>
    <t>K2,K4,K3</t>
    <phoneticPr fontId="1" type="noConversion"/>
  </si>
  <si>
    <t>K2,K3,K1,K2</t>
    <phoneticPr fontId="1" type="noConversion"/>
  </si>
  <si>
    <t>K2,K4,K1,K2</t>
    <phoneticPr fontId="1" type="noConversion"/>
  </si>
  <si>
    <t>K3,K2</t>
    <phoneticPr fontId="1" type="noConversion"/>
  </si>
  <si>
    <t>K3,K4</t>
    <phoneticPr fontId="1" type="noConversion"/>
  </si>
  <si>
    <t>K3,K2,K1</t>
    <phoneticPr fontId="1" type="noConversion"/>
  </si>
  <si>
    <t>K3,K2,K4</t>
    <phoneticPr fontId="1" type="noConversion"/>
  </si>
  <si>
    <t>K3,K4,K1</t>
    <phoneticPr fontId="1" type="noConversion"/>
  </si>
  <si>
    <t>K3,K4,K2</t>
    <phoneticPr fontId="1" type="noConversion"/>
  </si>
  <si>
    <t>K3,K2,K4,K1</t>
    <phoneticPr fontId="1" type="noConversion"/>
  </si>
  <si>
    <t>K3,K4,K2,K1</t>
    <phoneticPr fontId="1" type="noConversion"/>
  </si>
  <si>
    <t>K4,K3</t>
    <phoneticPr fontId="1" type="noConversion"/>
  </si>
  <si>
    <t>K4,K2</t>
    <phoneticPr fontId="1" type="noConversion"/>
  </si>
  <si>
    <t>K4,K2,K1</t>
    <phoneticPr fontId="1" type="noConversion"/>
  </si>
  <si>
    <t>K4,K2,K3</t>
    <phoneticPr fontId="1" type="noConversion"/>
  </si>
  <si>
    <t>K4,K3,K1</t>
    <phoneticPr fontId="1" type="noConversion"/>
  </si>
  <si>
    <t>K4,K3,K2</t>
    <phoneticPr fontId="1" type="noConversion"/>
  </si>
  <si>
    <t>K4,K2,K3,K1</t>
    <phoneticPr fontId="1" type="noConversion"/>
  </si>
  <si>
    <t>K4,K3,K2,K1</t>
    <phoneticPr fontId="1" type="noConversion"/>
  </si>
  <si>
    <t>假設K1是正確的</t>
    <phoneticPr fontId="1" type="noConversion"/>
  </si>
  <si>
    <t>a.b</t>
    <phoneticPr fontId="1" type="noConversion"/>
  </si>
  <si>
    <t>X=1</t>
    <phoneticPr fontId="1" type="noConversion"/>
  </si>
  <si>
    <t>X=2</t>
    <phoneticPr fontId="1" type="noConversion"/>
  </si>
  <si>
    <t>X=3</t>
    <phoneticPr fontId="1" type="noConversion"/>
  </si>
  <si>
    <t>X=4</t>
    <phoneticPr fontId="1" type="noConversion"/>
  </si>
  <si>
    <t>x</t>
    <phoneticPr fontId="1" type="noConversion"/>
  </si>
  <si>
    <t>p(x)</t>
    <phoneticPr fontId="1" type="noConversion"/>
  </si>
  <si>
    <t>xp(x)</t>
    <phoneticPr fontId="1" type="noConversion"/>
  </si>
  <si>
    <t>(x-u)^2*p(x)</t>
    <phoneticPr fontId="1" type="noConversion"/>
  </si>
  <si>
    <r>
      <t>P(u-2</t>
    </r>
    <r>
      <rPr>
        <sz val="12"/>
        <color theme="1"/>
        <rFont val="Calibri"/>
        <family val="3"/>
        <charset val="161"/>
      </rPr>
      <t>σ</t>
    </r>
    <r>
      <rPr>
        <sz val="12"/>
        <color theme="1"/>
        <rFont val="新細明體"/>
        <family val="2"/>
        <charset val="136"/>
        <scheme val="minor"/>
      </rPr>
      <t>&lt;x&lt;u+2</t>
    </r>
    <r>
      <rPr>
        <sz val="12"/>
        <color theme="1"/>
        <rFont val="Calibri"/>
        <family val="2"/>
        <charset val="161"/>
      </rPr>
      <t>σ</t>
    </r>
    <r>
      <rPr>
        <sz val="12"/>
        <color theme="1"/>
        <rFont val="新細明體"/>
        <family val="2"/>
        <charset val="136"/>
        <scheme val="minor"/>
      </rPr>
      <t>)</t>
    </r>
    <phoneticPr fontId="1" type="noConversion"/>
  </si>
  <si>
    <t>P(3.55&lt;x&lt;12.25)</t>
    <phoneticPr fontId="1" type="noConversion"/>
  </si>
  <si>
    <r>
      <t>u-2</t>
    </r>
    <r>
      <rPr>
        <sz val="12"/>
        <color theme="1"/>
        <rFont val="Calibri"/>
        <family val="2"/>
        <charset val="161"/>
      </rPr>
      <t>σ</t>
    </r>
    <r>
      <rPr>
        <sz val="12"/>
        <color theme="1"/>
        <rFont val="新細明體"/>
        <family val="2"/>
        <charset val="136"/>
        <scheme val="minor"/>
      </rPr>
      <t>=</t>
    </r>
    <phoneticPr fontId="1" type="noConversion"/>
  </si>
  <si>
    <r>
      <t>u+2</t>
    </r>
    <r>
      <rPr>
        <sz val="12"/>
        <color theme="1"/>
        <rFont val="Calibri"/>
        <family val="2"/>
        <charset val="161"/>
      </rPr>
      <t>σ</t>
    </r>
    <r>
      <rPr>
        <sz val="12"/>
        <color theme="1"/>
        <rFont val="新細明體"/>
        <family val="2"/>
        <charset val="136"/>
        <scheme val="minor"/>
      </rPr>
      <t>=</t>
    </r>
    <phoneticPr fontId="1" type="noConversion"/>
  </si>
  <si>
    <t>CH05.02_44</t>
  </si>
  <si>
    <t>=0.9973-</t>
    <phoneticPr fontId="1" type="noConversion"/>
  </si>
  <si>
    <t>=0.9745</t>
    <phoneticPr fontId="1" type="noConversion"/>
  </si>
  <si>
    <t>查表</t>
    <phoneticPr fontId="1" type="noConversion"/>
  </si>
  <si>
    <t>n=10</t>
    <phoneticPr fontId="1" type="noConversion"/>
  </si>
  <si>
    <t>p=0.5</t>
    <phoneticPr fontId="1" type="noConversion"/>
  </si>
  <si>
    <t>u=</t>
    <phoneticPr fontId="1" type="noConversion"/>
  </si>
  <si>
    <r>
      <rPr>
        <sz val="12"/>
        <color theme="1"/>
        <rFont val="Calibri"/>
        <family val="2"/>
        <charset val="161"/>
      </rPr>
      <t>σ</t>
    </r>
    <r>
      <rPr>
        <sz val="12"/>
        <color theme="1"/>
        <rFont val="新細明體"/>
        <family val="2"/>
        <charset val="136"/>
        <scheme val="minor"/>
      </rPr>
      <t>=</t>
    </r>
    <phoneticPr fontId="1" type="noConversion"/>
  </si>
  <si>
    <t>P(X&gt;6)=</t>
    <phoneticPr fontId="1" type="noConversion"/>
  </si>
  <si>
    <t>P(Z&gt;0.63)</t>
    <phoneticPr fontId="1" type="noConversion"/>
  </si>
  <si>
    <t>Z=</t>
  </si>
  <si>
    <t>Z=</t>
    <phoneticPr fontId="1" type="noConversion"/>
  </si>
  <si>
    <t>P(4&lt;X&lt;6)=</t>
    <phoneticPr fontId="1" type="noConversion"/>
  </si>
  <si>
    <t>P(-0.63&lt;Z&lt;0.63)=</t>
    <phoneticPr fontId="1" type="noConversion"/>
  </si>
  <si>
    <t>CH05.02_47</t>
  </si>
  <si>
    <t>47. 植物遺傳學</t>
  </si>
  <si>
    <r>
      <t>(b)</t>
    </r>
    <r>
      <rPr>
        <sz val="12"/>
        <color theme="1"/>
        <rFont val="新細明體"/>
        <family val="2"/>
        <charset val="136"/>
        <scheme val="minor"/>
      </rPr>
      <t xml:space="preserve"> 計算 P(x≥9)P(x \geq 9)P(x≥9)。</t>
    </r>
  </si>
  <si>
    <r>
      <t>(c)</t>
    </r>
    <r>
      <rPr>
        <sz val="12"/>
        <color theme="1"/>
        <rFont val="新細明體"/>
        <family val="2"/>
        <charset val="136"/>
        <scheme val="minor"/>
      </rPr>
      <t xml:space="preserve"> 計算 P(x≤1)P(x \leq 1)P(x≤1)。</t>
    </r>
  </si>
  <si>
    <r>
      <t>(d)</t>
    </r>
    <r>
      <rPr>
        <sz val="12"/>
        <color theme="1"/>
        <rFont val="新細明體"/>
        <family val="2"/>
        <charset val="136"/>
        <scheme val="minor"/>
      </rPr>
      <t xml:space="preserve"> 如果觀察到只有一株植物有紅色花瓣，其餘九株植物都是條紋花瓣，這是否不尋常？若這些實驗結果確實發生了，你可以得出什麼結論？</t>
    </r>
  </si>
  <si>
    <t>n=</t>
    <phoneticPr fontId="1" type="noConversion"/>
  </si>
  <si>
    <t>P=</t>
    <phoneticPr fontId="1" type="noConversion"/>
  </si>
  <si>
    <t>紅花</t>
    <phoneticPr fontId="1" type="noConversion"/>
  </si>
  <si>
    <t>一株具有紅色花瓣的牡丹植物與一株具有條紋花瓣的牡丹植物交配。來自這次交配的後代有紅色花的機率為 0.75。令 x 為從這次交配所得的 10 顆種子中長出紅色花瓣植物的數量。這些種子都已被收集並發芽。</t>
    <phoneticPr fontId="1" type="noConversion"/>
  </si>
  <si>
    <r>
      <t>(a)</t>
    </r>
    <r>
      <rPr>
        <sz val="12"/>
        <color theme="1"/>
        <rFont val="新細明體"/>
        <family val="2"/>
        <charset val="136"/>
        <scheme val="minor"/>
      </rPr>
      <t xml:space="preserve"> 隨機變數 x 是否服從二項分配？如果不服從，為什麼？如果服從，n 和 p 的值為何？</t>
    </r>
    <phoneticPr fontId="1" type="noConversion"/>
  </si>
  <si>
    <t>YES,只有紅和非紅兩種結果, n=10 , p=0.75</t>
    <phoneticPr fontId="1" type="noConversion"/>
  </si>
  <si>
    <t>P(x&lt;=9)</t>
    <phoneticPr fontId="1" type="noConversion"/>
  </si>
  <si>
    <t>P(x&gt;=9)</t>
    <phoneticPr fontId="1" type="noConversion"/>
  </si>
  <si>
    <t>P(x&lt;=1)</t>
    <phoneticPr fontId="1" type="noConversion"/>
  </si>
  <si>
    <t>=0</t>
    <phoneticPr fontId="1" type="noConversion"/>
  </si>
  <si>
    <t>--&gt;</t>
    <phoneticPr fontId="1" type="noConversion"/>
  </si>
  <si>
    <t>outlier</t>
    <phoneticPr fontId="1" type="noConversion"/>
  </si>
  <si>
    <t>CH06.02_51</t>
  </si>
  <si>
    <t>No.it is not unusual</t>
    <phoneticPr fontId="1" type="noConversion"/>
  </si>
  <si>
    <t>&lt;3</t>
    <phoneticPr fontId="1" type="noConversion"/>
  </si>
  <si>
    <t>CH06.02_59</t>
  </si>
  <si>
    <r>
      <t>u+3</t>
    </r>
    <r>
      <rPr>
        <sz val="12"/>
        <color theme="1"/>
        <rFont val="Calibri"/>
        <family val="2"/>
        <charset val="161"/>
      </rPr>
      <t>σ</t>
    </r>
    <phoneticPr fontId="1" type="noConversion"/>
  </si>
  <si>
    <r>
      <t>u-3</t>
    </r>
    <r>
      <rPr>
        <sz val="12"/>
        <color theme="1"/>
        <rFont val="Calibri"/>
        <family val="2"/>
        <charset val="161"/>
      </rPr>
      <t>σ</t>
    </r>
    <phoneticPr fontId="1" type="noConversion"/>
  </si>
  <si>
    <t>180 &lt;</t>
    <phoneticPr fontId="1" type="noConversion"/>
  </si>
  <si>
    <t>Yes</t>
    <phoneticPr fontId="1" type="noConversion"/>
  </si>
  <si>
    <t>CH06.03_17</t>
  </si>
  <si>
    <t>CH06.03_20</t>
  </si>
  <si>
    <t>p=</t>
    <phoneticPr fontId="1" type="noConversion"/>
  </si>
  <si>
    <t>P(X&gt;=55)=</t>
    <phoneticPr fontId="1" type="noConversion"/>
  </si>
  <si>
    <t>=1-0.7881=</t>
    <phoneticPr fontId="1" type="noConversion"/>
  </si>
  <si>
    <t>P(Z&gt;0.8)</t>
    <phoneticPr fontId="1" type="noConversion"/>
  </si>
  <si>
    <t>=1-0.758</t>
    <phoneticPr fontId="1" type="noConversion"/>
  </si>
  <si>
    <t>Not a raw event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</si>
</sst>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0.0"/>
  </numFmts>
  <fonts count="8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color theme="1"/>
      <name val="Arial"/>
      <family val="2"/>
    </font>
    <font>
      <b/>
      <sz val="12"/>
      <color theme="4"/>
      <name val="新細明體"/>
      <family val="1"/>
      <charset val="136"/>
      <scheme val="minor"/>
    </font>
    <font>
      <sz val="12"/>
      <color theme="1"/>
      <name val="Calibri"/>
      <family val="3"/>
      <charset val="161"/>
    </font>
    <font>
      <sz val="12"/>
      <color theme="1"/>
      <name val="Calibri"/>
      <family val="2"/>
      <charset val="161"/>
    </font>
    <font>
      <sz val="12"/>
      <color theme="1"/>
      <name val="新細明體"/>
      <family val="2"/>
      <charset val="161"/>
      <scheme val="minor"/>
    </font>
    <font>
      <b/>
      <sz val="12"/>
      <color theme="1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 quotePrefix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2" fillId="0" borderId="0" xfId="0" applyFont="1">
      <alignment vertical="center"/>
    </xf>
    <xf numFmtId="0" fontId="0" fillId="2" borderId="0" xfId="0" applyFill="1">
      <alignment vertical="center"/>
    </xf>
    <xf numFmtId="0" fontId="0" fillId="0" borderId="0" xfId="0" quotePrefix="1" applyAlignment="1">
      <alignment horizontal="left" vertical="center"/>
    </xf>
    <xf numFmtId="0" fontId="0" fillId="0" borderId="1" xfId="0" applyBorder="1">
      <alignment vertical="center"/>
    </xf>
    <xf numFmtId="0" fontId="0" fillId="0" borderId="3" xfId="0" applyBorder="1">
      <alignment vertical="center"/>
    </xf>
    <xf numFmtId="0" fontId="0" fillId="0" borderId="2" xfId="0" applyBorder="1">
      <alignment vertical="center"/>
    </xf>
    <xf numFmtId="0" fontId="3" fillId="0" borderId="0" xfId="0" applyFont="1">
      <alignment vertical="center"/>
    </xf>
    <xf numFmtId="2" fontId="0" fillId="0" borderId="0" xfId="0" applyNumberFormat="1">
      <alignment vertical="center"/>
    </xf>
    <xf numFmtId="177" fontId="3" fillId="0" borderId="0" xfId="0" applyNumberFormat="1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3" fillId="0" borderId="0" xfId="0" quotePrefix="1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工作表2!$A$24</c:f>
              <c:strCache>
                <c:ptCount val="1"/>
                <c:pt idx="0">
                  <c:v>p(x)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3C79-4026-9E51-0C70AE99A7ED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C79-4026-9E51-0C70AE99A7ED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3C79-4026-9E51-0C70AE99A7ED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C79-4026-9E51-0C70AE99A7ED}"/>
              </c:ext>
            </c:extLst>
          </c:dPt>
          <c:cat>
            <c:strRef>
              <c:f>工作表2!$A$23:$E$23</c:f>
              <c:strCache>
                <c:ptCount val="5"/>
                <c:pt idx="0">
                  <c:v>x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strCache>
            </c:strRef>
          </c:cat>
          <c:val>
            <c:numRef>
              <c:f>工作表2!$B$24:$E$24</c:f>
              <c:numCache>
                <c:formatCode>General</c:formatCode>
                <c:ptCount val="4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79-4026-9E51-0C70AE99A7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1238281327"/>
        <c:axId val="1238281807"/>
      </c:barChart>
      <c:catAx>
        <c:axId val="1238281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238281807"/>
        <c:crosses val="autoZero"/>
        <c:auto val="1"/>
        <c:lblAlgn val="ctr"/>
        <c:lblOffset val="100"/>
        <c:noMultiLvlLbl val="0"/>
      </c:catAx>
      <c:valAx>
        <c:axId val="123828180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238281327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工作表2!$J$49</c:f>
              <c:strCache>
                <c:ptCount val="1"/>
                <c:pt idx="0">
                  <c:v>p(x)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工作表2!$I$50:$I$60</c:f>
              <c:numCache>
                <c:formatCode>General</c:formatCode>
                <c:ptCount val="11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</c:numCache>
            </c:numRef>
          </c:cat>
          <c:val>
            <c:numRef>
              <c:f>工作表2!$J$50:$J$60</c:f>
              <c:numCache>
                <c:formatCode>General</c:formatCode>
                <c:ptCount val="11"/>
                <c:pt idx="0">
                  <c:v>0.03</c:v>
                </c:pt>
                <c:pt idx="1">
                  <c:v>0.05</c:v>
                </c:pt>
                <c:pt idx="2">
                  <c:v>7.0000000000000007E-2</c:v>
                </c:pt>
                <c:pt idx="3">
                  <c:v>0.1</c:v>
                </c:pt>
                <c:pt idx="4">
                  <c:v>0.14000000000000001</c:v>
                </c:pt>
                <c:pt idx="5">
                  <c:v>0.2</c:v>
                </c:pt>
                <c:pt idx="6">
                  <c:v>0.18</c:v>
                </c:pt>
                <c:pt idx="7">
                  <c:v>0.12</c:v>
                </c:pt>
                <c:pt idx="8">
                  <c:v>7.0000000000000007E-2</c:v>
                </c:pt>
                <c:pt idx="9">
                  <c:v>0.03</c:v>
                </c:pt>
                <c:pt idx="10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D5-43B8-8915-C8CF9FC085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1026303"/>
        <c:axId val="1351023423"/>
      </c:barChart>
      <c:catAx>
        <c:axId val="1351026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351023423"/>
        <c:crosses val="autoZero"/>
        <c:auto val="1"/>
        <c:lblAlgn val="ctr"/>
        <c:lblOffset val="100"/>
        <c:noMultiLvlLbl val="0"/>
      </c:catAx>
      <c:valAx>
        <c:axId val="1351023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351026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3" Type="http://schemas.openxmlformats.org/officeDocument/2006/relationships/chart" Target="../charts/chart1.xml"/><Relationship Id="rId7" Type="http://schemas.openxmlformats.org/officeDocument/2006/relationships/image" Target="../media/image5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11" Type="http://schemas.openxmlformats.org/officeDocument/2006/relationships/image" Target="../media/image9.png"/><Relationship Id="rId5" Type="http://schemas.openxmlformats.org/officeDocument/2006/relationships/image" Target="../media/image3.png"/><Relationship Id="rId10" Type="http://schemas.openxmlformats.org/officeDocument/2006/relationships/image" Target="../media/image8.png"/><Relationship Id="rId4" Type="http://schemas.openxmlformats.org/officeDocument/2006/relationships/chart" Target="../charts/chart2.xml"/><Relationship Id="rId9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69850</xdr:colOff>
      <xdr:row>2</xdr:row>
      <xdr:rowOff>50800</xdr:rowOff>
    </xdr:from>
    <xdr:to>
      <xdr:col>6</xdr:col>
      <xdr:colOff>570711</xdr:colOff>
      <xdr:row>20</xdr:row>
      <xdr:rowOff>133350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5B3E48E6-1091-97C0-C6F6-BD60AC271C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850" y="482600"/>
          <a:ext cx="4158461" cy="3968750"/>
        </a:xfrm>
        <a:prstGeom prst="rect">
          <a:avLst/>
        </a:prstGeom>
      </xdr:spPr>
    </xdr:pic>
    <xdr:clientData/>
  </xdr:twoCellAnchor>
  <xdr:twoCellAnchor editAs="oneCell">
    <xdr:from>
      <xdr:col>0</xdr:col>
      <xdr:colOff>69850</xdr:colOff>
      <xdr:row>46</xdr:row>
      <xdr:rowOff>44451</xdr:rowOff>
    </xdr:from>
    <xdr:to>
      <xdr:col>7</xdr:col>
      <xdr:colOff>114300</xdr:colOff>
      <xdr:row>61</xdr:row>
      <xdr:rowOff>119675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B94960E2-75A8-7BD2-EF59-C131C816EA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850" y="9975851"/>
          <a:ext cx="4311650" cy="3313724"/>
        </a:xfrm>
        <a:prstGeom prst="rect">
          <a:avLst/>
        </a:prstGeom>
      </xdr:spPr>
    </xdr:pic>
    <xdr:clientData/>
  </xdr:twoCellAnchor>
  <xdr:twoCellAnchor>
    <xdr:from>
      <xdr:col>8</xdr:col>
      <xdr:colOff>469900</xdr:colOff>
      <xdr:row>4</xdr:row>
      <xdr:rowOff>25400</xdr:rowOff>
    </xdr:from>
    <xdr:to>
      <xdr:col>10</xdr:col>
      <xdr:colOff>565150</xdr:colOff>
      <xdr:row>6</xdr:row>
      <xdr:rowOff>203200</xdr:rowOff>
    </xdr:to>
    <xdr:cxnSp macro="">
      <xdr:nvCxnSpPr>
        <xdr:cNvPr id="49" name="直線接點 48">
          <a:extLst>
            <a:ext uri="{FF2B5EF4-FFF2-40B4-BE49-F238E27FC236}">
              <a16:creationId xmlns:a16="http://schemas.microsoft.com/office/drawing/2014/main" id="{31048F84-5C1A-4819-B01B-C390F79B4729}"/>
            </a:ext>
          </a:extLst>
        </xdr:cNvPr>
        <xdr:cNvCxnSpPr/>
      </xdr:nvCxnSpPr>
      <xdr:spPr>
        <a:xfrm flipV="1">
          <a:off x="5346700" y="889000"/>
          <a:ext cx="1314450" cy="6096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463550</xdr:colOff>
      <xdr:row>7</xdr:row>
      <xdr:rowOff>0</xdr:rowOff>
    </xdr:from>
    <xdr:to>
      <xdr:col>11</xdr:col>
      <xdr:colOff>38100</xdr:colOff>
      <xdr:row>17</xdr:row>
      <xdr:rowOff>177800</xdr:rowOff>
    </xdr:to>
    <xdr:cxnSp macro="">
      <xdr:nvCxnSpPr>
        <xdr:cNvPr id="50" name="直線接點 49">
          <a:extLst>
            <a:ext uri="{FF2B5EF4-FFF2-40B4-BE49-F238E27FC236}">
              <a16:creationId xmlns:a16="http://schemas.microsoft.com/office/drawing/2014/main" id="{7A34F449-9097-4AB5-A7E2-B0ABC20F51F7}"/>
            </a:ext>
          </a:extLst>
        </xdr:cNvPr>
        <xdr:cNvCxnSpPr/>
      </xdr:nvCxnSpPr>
      <xdr:spPr>
        <a:xfrm>
          <a:off x="5340350" y="1511300"/>
          <a:ext cx="1403350" cy="23368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546100</xdr:colOff>
      <xdr:row>0</xdr:row>
      <xdr:rowOff>209550</xdr:rowOff>
    </xdr:from>
    <xdr:to>
      <xdr:col>14</xdr:col>
      <xdr:colOff>596900</xdr:colOff>
      <xdr:row>2</xdr:row>
      <xdr:rowOff>82550</xdr:rowOff>
    </xdr:to>
    <xdr:cxnSp macro="">
      <xdr:nvCxnSpPr>
        <xdr:cNvPr id="52" name="直線接點 51">
          <a:extLst>
            <a:ext uri="{FF2B5EF4-FFF2-40B4-BE49-F238E27FC236}">
              <a16:creationId xmlns:a16="http://schemas.microsoft.com/office/drawing/2014/main" id="{DC506806-933A-4F66-AC33-90E5A3788354}"/>
            </a:ext>
          </a:extLst>
        </xdr:cNvPr>
        <xdr:cNvCxnSpPr/>
      </xdr:nvCxnSpPr>
      <xdr:spPr>
        <a:xfrm flipV="1">
          <a:off x="7251700" y="425450"/>
          <a:ext cx="660400" cy="3048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520700</xdr:colOff>
      <xdr:row>2</xdr:row>
      <xdr:rowOff>95250</xdr:rowOff>
    </xdr:from>
    <xdr:to>
      <xdr:col>14</xdr:col>
      <xdr:colOff>514350</xdr:colOff>
      <xdr:row>3</xdr:row>
      <xdr:rowOff>101600</xdr:rowOff>
    </xdr:to>
    <xdr:cxnSp macro="">
      <xdr:nvCxnSpPr>
        <xdr:cNvPr id="54" name="直線接點 53">
          <a:extLst>
            <a:ext uri="{FF2B5EF4-FFF2-40B4-BE49-F238E27FC236}">
              <a16:creationId xmlns:a16="http://schemas.microsoft.com/office/drawing/2014/main" id="{CDA10046-4FB5-459E-99D7-46615E1F1E64}"/>
            </a:ext>
          </a:extLst>
        </xdr:cNvPr>
        <xdr:cNvCxnSpPr/>
      </xdr:nvCxnSpPr>
      <xdr:spPr>
        <a:xfrm>
          <a:off x="7226300" y="742950"/>
          <a:ext cx="603250" cy="2222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133350</xdr:colOff>
      <xdr:row>0</xdr:row>
      <xdr:rowOff>133350</xdr:rowOff>
    </xdr:from>
    <xdr:to>
      <xdr:col>16</xdr:col>
      <xdr:colOff>393700</xdr:colOff>
      <xdr:row>0</xdr:row>
      <xdr:rowOff>139700</xdr:rowOff>
    </xdr:to>
    <xdr:cxnSp macro="">
      <xdr:nvCxnSpPr>
        <xdr:cNvPr id="64" name="直線接點 63">
          <a:extLst>
            <a:ext uri="{FF2B5EF4-FFF2-40B4-BE49-F238E27FC236}">
              <a16:creationId xmlns:a16="http://schemas.microsoft.com/office/drawing/2014/main" id="{56CFBD63-EB6B-4599-BE5F-C968C4979DD7}"/>
            </a:ext>
          </a:extLst>
        </xdr:cNvPr>
        <xdr:cNvCxnSpPr/>
      </xdr:nvCxnSpPr>
      <xdr:spPr>
        <a:xfrm flipV="1">
          <a:off x="8667750" y="349250"/>
          <a:ext cx="260350" cy="63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133350</xdr:colOff>
      <xdr:row>3</xdr:row>
      <xdr:rowOff>133350</xdr:rowOff>
    </xdr:from>
    <xdr:to>
      <xdr:col>16</xdr:col>
      <xdr:colOff>431800</xdr:colOff>
      <xdr:row>3</xdr:row>
      <xdr:rowOff>133350</xdr:rowOff>
    </xdr:to>
    <xdr:cxnSp macro="">
      <xdr:nvCxnSpPr>
        <xdr:cNvPr id="67" name="直線接點 66">
          <a:extLst>
            <a:ext uri="{FF2B5EF4-FFF2-40B4-BE49-F238E27FC236}">
              <a16:creationId xmlns:a16="http://schemas.microsoft.com/office/drawing/2014/main" id="{EBAE9F43-7A8A-446B-B4DB-BC88B18AD6BA}"/>
            </a:ext>
          </a:extLst>
        </xdr:cNvPr>
        <xdr:cNvCxnSpPr/>
      </xdr:nvCxnSpPr>
      <xdr:spPr>
        <a:xfrm>
          <a:off x="8667750" y="996950"/>
          <a:ext cx="29845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596900</xdr:colOff>
      <xdr:row>5</xdr:row>
      <xdr:rowOff>44450</xdr:rowOff>
    </xdr:from>
    <xdr:to>
      <xdr:col>14</xdr:col>
      <xdr:colOff>558800</xdr:colOff>
      <xdr:row>6</xdr:row>
      <xdr:rowOff>19050</xdr:rowOff>
    </xdr:to>
    <xdr:cxnSp macro="">
      <xdr:nvCxnSpPr>
        <xdr:cNvPr id="73" name="直線接點 72">
          <a:extLst>
            <a:ext uri="{FF2B5EF4-FFF2-40B4-BE49-F238E27FC236}">
              <a16:creationId xmlns:a16="http://schemas.microsoft.com/office/drawing/2014/main" id="{ED9E8D54-E4CC-4802-8C4B-07D4E500E589}"/>
            </a:ext>
          </a:extLst>
        </xdr:cNvPr>
        <xdr:cNvCxnSpPr/>
      </xdr:nvCxnSpPr>
      <xdr:spPr>
        <a:xfrm flipV="1">
          <a:off x="7302500" y="1339850"/>
          <a:ext cx="571500" cy="1905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571500</xdr:colOff>
      <xdr:row>6</xdr:row>
      <xdr:rowOff>31750</xdr:rowOff>
    </xdr:from>
    <xdr:to>
      <xdr:col>14</xdr:col>
      <xdr:colOff>565150</xdr:colOff>
      <xdr:row>7</xdr:row>
      <xdr:rowOff>38100</xdr:rowOff>
    </xdr:to>
    <xdr:cxnSp macro="">
      <xdr:nvCxnSpPr>
        <xdr:cNvPr id="74" name="直線接點 73">
          <a:extLst>
            <a:ext uri="{FF2B5EF4-FFF2-40B4-BE49-F238E27FC236}">
              <a16:creationId xmlns:a16="http://schemas.microsoft.com/office/drawing/2014/main" id="{4105700D-A474-4B2B-8025-18CB9E885D9A}"/>
            </a:ext>
          </a:extLst>
        </xdr:cNvPr>
        <xdr:cNvCxnSpPr/>
      </xdr:nvCxnSpPr>
      <xdr:spPr>
        <a:xfrm>
          <a:off x="7277100" y="1543050"/>
          <a:ext cx="603250" cy="2222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152400</xdr:colOff>
      <xdr:row>5</xdr:row>
      <xdr:rowOff>152400</xdr:rowOff>
    </xdr:from>
    <xdr:to>
      <xdr:col>16</xdr:col>
      <xdr:colOff>450850</xdr:colOff>
      <xdr:row>5</xdr:row>
      <xdr:rowOff>152400</xdr:rowOff>
    </xdr:to>
    <xdr:cxnSp macro="">
      <xdr:nvCxnSpPr>
        <xdr:cNvPr id="77" name="直線接點 76">
          <a:extLst>
            <a:ext uri="{FF2B5EF4-FFF2-40B4-BE49-F238E27FC236}">
              <a16:creationId xmlns:a16="http://schemas.microsoft.com/office/drawing/2014/main" id="{1137E9C4-F63E-4EE2-90AD-DB7DC5A8E479}"/>
            </a:ext>
          </a:extLst>
        </xdr:cNvPr>
        <xdr:cNvCxnSpPr/>
      </xdr:nvCxnSpPr>
      <xdr:spPr>
        <a:xfrm>
          <a:off x="8686800" y="1447800"/>
          <a:ext cx="29845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158750</xdr:colOff>
      <xdr:row>7</xdr:row>
      <xdr:rowOff>120650</xdr:rowOff>
    </xdr:from>
    <xdr:to>
      <xdr:col>16</xdr:col>
      <xdr:colOff>457200</xdr:colOff>
      <xdr:row>7</xdr:row>
      <xdr:rowOff>120650</xdr:rowOff>
    </xdr:to>
    <xdr:cxnSp macro="">
      <xdr:nvCxnSpPr>
        <xdr:cNvPr id="78" name="直線接點 77">
          <a:extLst>
            <a:ext uri="{FF2B5EF4-FFF2-40B4-BE49-F238E27FC236}">
              <a16:creationId xmlns:a16="http://schemas.microsoft.com/office/drawing/2014/main" id="{77F2E628-EF55-47D7-9652-500360952F6C}"/>
            </a:ext>
          </a:extLst>
        </xdr:cNvPr>
        <xdr:cNvCxnSpPr/>
      </xdr:nvCxnSpPr>
      <xdr:spPr>
        <a:xfrm>
          <a:off x="8693150" y="1847850"/>
          <a:ext cx="29845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9</xdr:row>
      <xdr:rowOff>95250</xdr:rowOff>
    </xdr:from>
    <xdr:to>
      <xdr:col>14</xdr:col>
      <xdr:colOff>571500</xdr:colOff>
      <xdr:row>10</xdr:row>
      <xdr:rowOff>69850</xdr:rowOff>
    </xdr:to>
    <xdr:cxnSp macro="">
      <xdr:nvCxnSpPr>
        <xdr:cNvPr id="80" name="直線接點 79">
          <a:extLst>
            <a:ext uri="{FF2B5EF4-FFF2-40B4-BE49-F238E27FC236}">
              <a16:creationId xmlns:a16="http://schemas.microsoft.com/office/drawing/2014/main" id="{855D1BD4-1485-4B63-AD44-2A8BF74363D6}"/>
            </a:ext>
          </a:extLst>
        </xdr:cNvPr>
        <xdr:cNvCxnSpPr/>
      </xdr:nvCxnSpPr>
      <xdr:spPr>
        <a:xfrm flipV="1">
          <a:off x="7315200" y="2254250"/>
          <a:ext cx="571500" cy="1905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584200</xdr:colOff>
      <xdr:row>10</xdr:row>
      <xdr:rowOff>82550</xdr:rowOff>
    </xdr:from>
    <xdr:to>
      <xdr:col>14</xdr:col>
      <xdr:colOff>577850</xdr:colOff>
      <xdr:row>11</xdr:row>
      <xdr:rowOff>88900</xdr:rowOff>
    </xdr:to>
    <xdr:cxnSp macro="">
      <xdr:nvCxnSpPr>
        <xdr:cNvPr id="81" name="直線接點 80">
          <a:extLst>
            <a:ext uri="{FF2B5EF4-FFF2-40B4-BE49-F238E27FC236}">
              <a16:creationId xmlns:a16="http://schemas.microsoft.com/office/drawing/2014/main" id="{487FA7E9-3F20-4C06-BB79-078262F79108}"/>
            </a:ext>
          </a:extLst>
        </xdr:cNvPr>
        <xdr:cNvCxnSpPr/>
      </xdr:nvCxnSpPr>
      <xdr:spPr>
        <a:xfrm>
          <a:off x="7289800" y="2457450"/>
          <a:ext cx="603250" cy="2222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171450</xdr:colOff>
      <xdr:row>9</xdr:row>
      <xdr:rowOff>120650</xdr:rowOff>
    </xdr:from>
    <xdr:to>
      <xdr:col>16</xdr:col>
      <xdr:colOff>469900</xdr:colOff>
      <xdr:row>9</xdr:row>
      <xdr:rowOff>120650</xdr:rowOff>
    </xdr:to>
    <xdr:cxnSp macro="">
      <xdr:nvCxnSpPr>
        <xdr:cNvPr id="82" name="直線接點 81">
          <a:extLst>
            <a:ext uri="{FF2B5EF4-FFF2-40B4-BE49-F238E27FC236}">
              <a16:creationId xmlns:a16="http://schemas.microsoft.com/office/drawing/2014/main" id="{29BE81DC-F105-4957-B268-7857415FEA72}"/>
            </a:ext>
          </a:extLst>
        </xdr:cNvPr>
        <xdr:cNvCxnSpPr/>
      </xdr:nvCxnSpPr>
      <xdr:spPr>
        <a:xfrm>
          <a:off x="8705850" y="2279650"/>
          <a:ext cx="29845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196850</xdr:colOff>
      <xdr:row>11</xdr:row>
      <xdr:rowOff>114300</xdr:rowOff>
    </xdr:from>
    <xdr:to>
      <xdr:col>16</xdr:col>
      <xdr:colOff>495300</xdr:colOff>
      <xdr:row>11</xdr:row>
      <xdr:rowOff>114300</xdr:rowOff>
    </xdr:to>
    <xdr:cxnSp macro="">
      <xdr:nvCxnSpPr>
        <xdr:cNvPr id="83" name="直線接點 82">
          <a:extLst>
            <a:ext uri="{FF2B5EF4-FFF2-40B4-BE49-F238E27FC236}">
              <a16:creationId xmlns:a16="http://schemas.microsoft.com/office/drawing/2014/main" id="{DA36F0A4-B751-4AA6-9D63-87410E3106F5}"/>
            </a:ext>
          </a:extLst>
        </xdr:cNvPr>
        <xdr:cNvCxnSpPr/>
      </xdr:nvCxnSpPr>
      <xdr:spPr>
        <a:xfrm>
          <a:off x="8731250" y="2705100"/>
          <a:ext cx="29845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381000</xdr:colOff>
      <xdr:row>2</xdr:row>
      <xdr:rowOff>114300</xdr:rowOff>
    </xdr:from>
    <xdr:to>
      <xdr:col>12</xdr:col>
      <xdr:colOff>520700</xdr:colOff>
      <xdr:row>4</xdr:row>
      <xdr:rowOff>19050</xdr:rowOff>
    </xdr:to>
    <xdr:cxnSp macro="">
      <xdr:nvCxnSpPr>
        <xdr:cNvPr id="100" name="直線接點 99">
          <a:extLst>
            <a:ext uri="{FF2B5EF4-FFF2-40B4-BE49-F238E27FC236}">
              <a16:creationId xmlns:a16="http://schemas.microsoft.com/office/drawing/2014/main" id="{16D23652-C56F-465F-BD92-0EE4B260A838}"/>
            </a:ext>
          </a:extLst>
        </xdr:cNvPr>
        <xdr:cNvCxnSpPr/>
      </xdr:nvCxnSpPr>
      <xdr:spPr>
        <a:xfrm flipV="1">
          <a:off x="7086600" y="546100"/>
          <a:ext cx="749300" cy="3365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374650</xdr:colOff>
      <xdr:row>4</xdr:row>
      <xdr:rowOff>12700</xdr:rowOff>
    </xdr:from>
    <xdr:to>
      <xdr:col>12</xdr:col>
      <xdr:colOff>546100</xdr:colOff>
      <xdr:row>9</xdr:row>
      <xdr:rowOff>69850</xdr:rowOff>
    </xdr:to>
    <xdr:cxnSp macro="">
      <xdr:nvCxnSpPr>
        <xdr:cNvPr id="105" name="直線接點 104">
          <a:extLst>
            <a:ext uri="{FF2B5EF4-FFF2-40B4-BE49-F238E27FC236}">
              <a16:creationId xmlns:a16="http://schemas.microsoft.com/office/drawing/2014/main" id="{2F354C45-DB29-4486-94E8-3DFD5BE1474C}"/>
            </a:ext>
          </a:extLst>
        </xdr:cNvPr>
        <xdr:cNvCxnSpPr/>
      </xdr:nvCxnSpPr>
      <xdr:spPr>
        <a:xfrm>
          <a:off x="7080250" y="876300"/>
          <a:ext cx="781050" cy="11366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520700</xdr:colOff>
      <xdr:row>16</xdr:row>
      <xdr:rowOff>95250</xdr:rowOff>
    </xdr:from>
    <xdr:to>
      <xdr:col>14</xdr:col>
      <xdr:colOff>514350</xdr:colOff>
      <xdr:row>17</xdr:row>
      <xdr:rowOff>101600</xdr:rowOff>
    </xdr:to>
    <xdr:cxnSp macro="">
      <xdr:nvCxnSpPr>
        <xdr:cNvPr id="117" name="直線接點 116">
          <a:extLst>
            <a:ext uri="{FF2B5EF4-FFF2-40B4-BE49-F238E27FC236}">
              <a16:creationId xmlns:a16="http://schemas.microsoft.com/office/drawing/2014/main" id="{73A7DFA9-278C-4864-B980-6925EA7CD52C}"/>
            </a:ext>
          </a:extLst>
        </xdr:cNvPr>
        <xdr:cNvCxnSpPr/>
      </xdr:nvCxnSpPr>
      <xdr:spPr>
        <a:xfrm>
          <a:off x="8445500" y="527050"/>
          <a:ext cx="603250" cy="2222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133350</xdr:colOff>
      <xdr:row>14</xdr:row>
      <xdr:rowOff>133350</xdr:rowOff>
    </xdr:from>
    <xdr:to>
      <xdr:col>16</xdr:col>
      <xdr:colOff>393700</xdr:colOff>
      <xdr:row>14</xdr:row>
      <xdr:rowOff>139700</xdr:rowOff>
    </xdr:to>
    <xdr:cxnSp macro="">
      <xdr:nvCxnSpPr>
        <xdr:cNvPr id="118" name="直線接點 117">
          <a:extLst>
            <a:ext uri="{FF2B5EF4-FFF2-40B4-BE49-F238E27FC236}">
              <a16:creationId xmlns:a16="http://schemas.microsoft.com/office/drawing/2014/main" id="{C2D5F099-21A5-47CC-BAB3-AB90A2167B51}"/>
            </a:ext>
          </a:extLst>
        </xdr:cNvPr>
        <xdr:cNvCxnSpPr/>
      </xdr:nvCxnSpPr>
      <xdr:spPr>
        <a:xfrm flipV="1">
          <a:off x="9886950" y="133350"/>
          <a:ext cx="260350" cy="63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133350</xdr:colOff>
      <xdr:row>17</xdr:row>
      <xdr:rowOff>133350</xdr:rowOff>
    </xdr:from>
    <xdr:to>
      <xdr:col>16</xdr:col>
      <xdr:colOff>431800</xdr:colOff>
      <xdr:row>17</xdr:row>
      <xdr:rowOff>133350</xdr:rowOff>
    </xdr:to>
    <xdr:cxnSp macro="">
      <xdr:nvCxnSpPr>
        <xdr:cNvPr id="119" name="直線接點 118">
          <a:extLst>
            <a:ext uri="{FF2B5EF4-FFF2-40B4-BE49-F238E27FC236}">
              <a16:creationId xmlns:a16="http://schemas.microsoft.com/office/drawing/2014/main" id="{C6C824A4-9331-4F02-AC2C-7D8FF1E20F8E}"/>
            </a:ext>
          </a:extLst>
        </xdr:cNvPr>
        <xdr:cNvCxnSpPr/>
      </xdr:nvCxnSpPr>
      <xdr:spPr>
        <a:xfrm>
          <a:off x="9886950" y="781050"/>
          <a:ext cx="29845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596900</xdr:colOff>
      <xdr:row>19</xdr:row>
      <xdr:rowOff>44450</xdr:rowOff>
    </xdr:from>
    <xdr:to>
      <xdr:col>14</xdr:col>
      <xdr:colOff>558800</xdr:colOff>
      <xdr:row>20</xdr:row>
      <xdr:rowOff>19050</xdr:rowOff>
    </xdr:to>
    <xdr:cxnSp macro="">
      <xdr:nvCxnSpPr>
        <xdr:cNvPr id="120" name="直線接點 119">
          <a:extLst>
            <a:ext uri="{FF2B5EF4-FFF2-40B4-BE49-F238E27FC236}">
              <a16:creationId xmlns:a16="http://schemas.microsoft.com/office/drawing/2014/main" id="{6ACB36F2-7585-4752-8D5B-8089334B2A26}"/>
            </a:ext>
          </a:extLst>
        </xdr:cNvPr>
        <xdr:cNvCxnSpPr/>
      </xdr:nvCxnSpPr>
      <xdr:spPr>
        <a:xfrm flipV="1">
          <a:off x="8521700" y="1123950"/>
          <a:ext cx="571500" cy="1905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571500</xdr:colOff>
      <xdr:row>20</xdr:row>
      <xdr:rowOff>31750</xdr:rowOff>
    </xdr:from>
    <xdr:to>
      <xdr:col>14</xdr:col>
      <xdr:colOff>565150</xdr:colOff>
      <xdr:row>21</xdr:row>
      <xdr:rowOff>38100</xdr:rowOff>
    </xdr:to>
    <xdr:cxnSp macro="">
      <xdr:nvCxnSpPr>
        <xdr:cNvPr id="121" name="直線接點 120">
          <a:extLst>
            <a:ext uri="{FF2B5EF4-FFF2-40B4-BE49-F238E27FC236}">
              <a16:creationId xmlns:a16="http://schemas.microsoft.com/office/drawing/2014/main" id="{1F089260-1E8D-4B60-86E2-C3002546448B}"/>
            </a:ext>
          </a:extLst>
        </xdr:cNvPr>
        <xdr:cNvCxnSpPr/>
      </xdr:nvCxnSpPr>
      <xdr:spPr>
        <a:xfrm>
          <a:off x="8496300" y="1327150"/>
          <a:ext cx="603250" cy="2222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152400</xdr:colOff>
      <xdr:row>19</xdr:row>
      <xdr:rowOff>152400</xdr:rowOff>
    </xdr:from>
    <xdr:to>
      <xdr:col>16</xdr:col>
      <xdr:colOff>450850</xdr:colOff>
      <xdr:row>19</xdr:row>
      <xdr:rowOff>152400</xdr:rowOff>
    </xdr:to>
    <xdr:cxnSp macro="">
      <xdr:nvCxnSpPr>
        <xdr:cNvPr id="122" name="直線接點 121">
          <a:extLst>
            <a:ext uri="{FF2B5EF4-FFF2-40B4-BE49-F238E27FC236}">
              <a16:creationId xmlns:a16="http://schemas.microsoft.com/office/drawing/2014/main" id="{3E951F52-E340-4BC3-B639-BD019740C02A}"/>
            </a:ext>
          </a:extLst>
        </xdr:cNvPr>
        <xdr:cNvCxnSpPr/>
      </xdr:nvCxnSpPr>
      <xdr:spPr>
        <a:xfrm>
          <a:off x="9906000" y="1231900"/>
          <a:ext cx="29845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158750</xdr:colOff>
      <xdr:row>21</xdr:row>
      <xdr:rowOff>120650</xdr:rowOff>
    </xdr:from>
    <xdr:to>
      <xdr:col>16</xdr:col>
      <xdr:colOff>457200</xdr:colOff>
      <xdr:row>21</xdr:row>
      <xdr:rowOff>120650</xdr:rowOff>
    </xdr:to>
    <xdr:cxnSp macro="">
      <xdr:nvCxnSpPr>
        <xdr:cNvPr id="123" name="直線接點 122">
          <a:extLst>
            <a:ext uri="{FF2B5EF4-FFF2-40B4-BE49-F238E27FC236}">
              <a16:creationId xmlns:a16="http://schemas.microsoft.com/office/drawing/2014/main" id="{471FFEFD-D7E5-48FA-AC0A-50A2ADF2EB67}"/>
            </a:ext>
          </a:extLst>
        </xdr:cNvPr>
        <xdr:cNvCxnSpPr/>
      </xdr:nvCxnSpPr>
      <xdr:spPr>
        <a:xfrm>
          <a:off x="9912350" y="1631950"/>
          <a:ext cx="29845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23</xdr:row>
      <xdr:rowOff>95250</xdr:rowOff>
    </xdr:from>
    <xdr:to>
      <xdr:col>14</xdr:col>
      <xdr:colOff>571500</xdr:colOff>
      <xdr:row>24</xdr:row>
      <xdr:rowOff>69850</xdr:rowOff>
    </xdr:to>
    <xdr:cxnSp macro="">
      <xdr:nvCxnSpPr>
        <xdr:cNvPr id="124" name="直線接點 123">
          <a:extLst>
            <a:ext uri="{FF2B5EF4-FFF2-40B4-BE49-F238E27FC236}">
              <a16:creationId xmlns:a16="http://schemas.microsoft.com/office/drawing/2014/main" id="{F41349F5-675D-42A4-B7FD-4A0E1F32E322}"/>
            </a:ext>
          </a:extLst>
        </xdr:cNvPr>
        <xdr:cNvCxnSpPr/>
      </xdr:nvCxnSpPr>
      <xdr:spPr>
        <a:xfrm flipV="1">
          <a:off x="8534400" y="2038350"/>
          <a:ext cx="571500" cy="1905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584200</xdr:colOff>
      <xdr:row>24</xdr:row>
      <xdr:rowOff>82550</xdr:rowOff>
    </xdr:from>
    <xdr:to>
      <xdr:col>14</xdr:col>
      <xdr:colOff>577850</xdr:colOff>
      <xdr:row>25</xdr:row>
      <xdr:rowOff>88900</xdr:rowOff>
    </xdr:to>
    <xdr:cxnSp macro="">
      <xdr:nvCxnSpPr>
        <xdr:cNvPr id="125" name="直線接點 124">
          <a:extLst>
            <a:ext uri="{FF2B5EF4-FFF2-40B4-BE49-F238E27FC236}">
              <a16:creationId xmlns:a16="http://schemas.microsoft.com/office/drawing/2014/main" id="{7900949D-8930-434B-8453-EB8F76788247}"/>
            </a:ext>
          </a:extLst>
        </xdr:cNvPr>
        <xdr:cNvCxnSpPr/>
      </xdr:nvCxnSpPr>
      <xdr:spPr>
        <a:xfrm>
          <a:off x="8509000" y="2241550"/>
          <a:ext cx="603250" cy="2222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171450</xdr:colOff>
      <xdr:row>23</xdr:row>
      <xdr:rowOff>120650</xdr:rowOff>
    </xdr:from>
    <xdr:to>
      <xdr:col>16</xdr:col>
      <xdr:colOff>469900</xdr:colOff>
      <xdr:row>23</xdr:row>
      <xdr:rowOff>120650</xdr:rowOff>
    </xdr:to>
    <xdr:cxnSp macro="">
      <xdr:nvCxnSpPr>
        <xdr:cNvPr id="126" name="直線接點 125">
          <a:extLst>
            <a:ext uri="{FF2B5EF4-FFF2-40B4-BE49-F238E27FC236}">
              <a16:creationId xmlns:a16="http://schemas.microsoft.com/office/drawing/2014/main" id="{2EB2019B-1313-41FB-BF07-FC2FFCE99A5B}"/>
            </a:ext>
          </a:extLst>
        </xdr:cNvPr>
        <xdr:cNvCxnSpPr/>
      </xdr:nvCxnSpPr>
      <xdr:spPr>
        <a:xfrm>
          <a:off x="9925050" y="2063750"/>
          <a:ext cx="29845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196850</xdr:colOff>
      <xdr:row>25</xdr:row>
      <xdr:rowOff>114300</xdr:rowOff>
    </xdr:from>
    <xdr:to>
      <xdr:col>16</xdr:col>
      <xdr:colOff>495300</xdr:colOff>
      <xdr:row>25</xdr:row>
      <xdr:rowOff>114300</xdr:rowOff>
    </xdr:to>
    <xdr:cxnSp macro="">
      <xdr:nvCxnSpPr>
        <xdr:cNvPr id="127" name="直線接點 126">
          <a:extLst>
            <a:ext uri="{FF2B5EF4-FFF2-40B4-BE49-F238E27FC236}">
              <a16:creationId xmlns:a16="http://schemas.microsoft.com/office/drawing/2014/main" id="{4DC6B30C-5EEC-4A43-B96B-CD743685DABC}"/>
            </a:ext>
          </a:extLst>
        </xdr:cNvPr>
        <xdr:cNvCxnSpPr/>
      </xdr:nvCxnSpPr>
      <xdr:spPr>
        <a:xfrm>
          <a:off x="9950450" y="2489200"/>
          <a:ext cx="29845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381000</xdr:colOff>
      <xdr:row>16</xdr:row>
      <xdr:rowOff>114300</xdr:rowOff>
    </xdr:from>
    <xdr:to>
      <xdr:col>12</xdr:col>
      <xdr:colOff>520700</xdr:colOff>
      <xdr:row>18</xdr:row>
      <xdr:rowOff>19050</xdr:rowOff>
    </xdr:to>
    <xdr:cxnSp macro="">
      <xdr:nvCxnSpPr>
        <xdr:cNvPr id="128" name="直線接點 127">
          <a:extLst>
            <a:ext uri="{FF2B5EF4-FFF2-40B4-BE49-F238E27FC236}">
              <a16:creationId xmlns:a16="http://schemas.microsoft.com/office/drawing/2014/main" id="{89DAFD8C-C105-4EC0-B239-7119474B41B4}"/>
            </a:ext>
          </a:extLst>
        </xdr:cNvPr>
        <xdr:cNvCxnSpPr/>
      </xdr:nvCxnSpPr>
      <xdr:spPr>
        <a:xfrm flipV="1">
          <a:off x="7086600" y="546100"/>
          <a:ext cx="749300" cy="3365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419100</xdr:colOff>
      <xdr:row>18</xdr:row>
      <xdr:rowOff>31750</xdr:rowOff>
    </xdr:from>
    <xdr:to>
      <xdr:col>12</xdr:col>
      <xdr:colOff>514350</xdr:colOff>
      <xdr:row>19</xdr:row>
      <xdr:rowOff>139700</xdr:rowOff>
    </xdr:to>
    <xdr:cxnSp macro="">
      <xdr:nvCxnSpPr>
        <xdr:cNvPr id="129" name="直線接點 128">
          <a:extLst>
            <a:ext uri="{FF2B5EF4-FFF2-40B4-BE49-F238E27FC236}">
              <a16:creationId xmlns:a16="http://schemas.microsoft.com/office/drawing/2014/main" id="{7F1A4D2D-07F3-4A5B-A579-24B95994040D}"/>
            </a:ext>
          </a:extLst>
        </xdr:cNvPr>
        <xdr:cNvCxnSpPr/>
      </xdr:nvCxnSpPr>
      <xdr:spPr>
        <a:xfrm>
          <a:off x="7124700" y="895350"/>
          <a:ext cx="704850" cy="3238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374650</xdr:colOff>
      <xdr:row>18</xdr:row>
      <xdr:rowOff>12700</xdr:rowOff>
    </xdr:from>
    <xdr:to>
      <xdr:col>12</xdr:col>
      <xdr:colOff>546100</xdr:colOff>
      <xdr:row>23</xdr:row>
      <xdr:rowOff>69850</xdr:rowOff>
    </xdr:to>
    <xdr:cxnSp macro="">
      <xdr:nvCxnSpPr>
        <xdr:cNvPr id="130" name="直線接點 129">
          <a:extLst>
            <a:ext uri="{FF2B5EF4-FFF2-40B4-BE49-F238E27FC236}">
              <a16:creationId xmlns:a16="http://schemas.microsoft.com/office/drawing/2014/main" id="{FE930FFB-DC0D-4F55-BB3F-76762F968A7A}"/>
            </a:ext>
          </a:extLst>
        </xdr:cNvPr>
        <xdr:cNvCxnSpPr/>
      </xdr:nvCxnSpPr>
      <xdr:spPr>
        <a:xfrm>
          <a:off x="7080250" y="876300"/>
          <a:ext cx="781050" cy="11366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469900</xdr:colOff>
      <xdr:row>4</xdr:row>
      <xdr:rowOff>25400</xdr:rowOff>
    </xdr:from>
    <xdr:to>
      <xdr:col>22</xdr:col>
      <xdr:colOff>565150</xdr:colOff>
      <xdr:row>6</xdr:row>
      <xdr:rowOff>203200</xdr:rowOff>
    </xdr:to>
    <xdr:cxnSp macro="">
      <xdr:nvCxnSpPr>
        <xdr:cNvPr id="138" name="直線接點 137">
          <a:extLst>
            <a:ext uri="{FF2B5EF4-FFF2-40B4-BE49-F238E27FC236}">
              <a16:creationId xmlns:a16="http://schemas.microsoft.com/office/drawing/2014/main" id="{1986EF30-F8C9-4756-9263-C8E384F42B2D}"/>
            </a:ext>
          </a:extLst>
        </xdr:cNvPr>
        <xdr:cNvCxnSpPr/>
      </xdr:nvCxnSpPr>
      <xdr:spPr>
        <a:xfrm flipV="1">
          <a:off x="5346700" y="889000"/>
          <a:ext cx="1314450" cy="6096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463550</xdr:colOff>
      <xdr:row>7</xdr:row>
      <xdr:rowOff>0</xdr:rowOff>
    </xdr:from>
    <xdr:to>
      <xdr:col>23</xdr:col>
      <xdr:colOff>38100</xdr:colOff>
      <xdr:row>17</xdr:row>
      <xdr:rowOff>177800</xdr:rowOff>
    </xdr:to>
    <xdr:cxnSp macro="">
      <xdr:nvCxnSpPr>
        <xdr:cNvPr id="139" name="直線接點 138">
          <a:extLst>
            <a:ext uri="{FF2B5EF4-FFF2-40B4-BE49-F238E27FC236}">
              <a16:creationId xmlns:a16="http://schemas.microsoft.com/office/drawing/2014/main" id="{9EBAB73E-ABF7-4A9C-BB94-8C471C17401E}"/>
            </a:ext>
          </a:extLst>
        </xdr:cNvPr>
        <xdr:cNvCxnSpPr/>
      </xdr:nvCxnSpPr>
      <xdr:spPr>
        <a:xfrm>
          <a:off x="5340350" y="1511300"/>
          <a:ext cx="1403350" cy="23368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546100</xdr:colOff>
      <xdr:row>0</xdr:row>
      <xdr:rowOff>209550</xdr:rowOff>
    </xdr:from>
    <xdr:to>
      <xdr:col>26</xdr:col>
      <xdr:colOff>596900</xdr:colOff>
      <xdr:row>2</xdr:row>
      <xdr:rowOff>82550</xdr:rowOff>
    </xdr:to>
    <xdr:cxnSp macro="">
      <xdr:nvCxnSpPr>
        <xdr:cNvPr id="140" name="直線接點 139">
          <a:extLst>
            <a:ext uri="{FF2B5EF4-FFF2-40B4-BE49-F238E27FC236}">
              <a16:creationId xmlns:a16="http://schemas.microsoft.com/office/drawing/2014/main" id="{47B800DF-66A0-4C9D-9C51-12F6277708C2}"/>
            </a:ext>
          </a:extLst>
        </xdr:cNvPr>
        <xdr:cNvCxnSpPr/>
      </xdr:nvCxnSpPr>
      <xdr:spPr>
        <a:xfrm flipV="1">
          <a:off x="8470900" y="209550"/>
          <a:ext cx="660400" cy="3048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520700</xdr:colOff>
      <xdr:row>2</xdr:row>
      <xdr:rowOff>95250</xdr:rowOff>
    </xdr:from>
    <xdr:to>
      <xdr:col>26</xdr:col>
      <xdr:colOff>514350</xdr:colOff>
      <xdr:row>3</xdr:row>
      <xdr:rowOff>101600</xdr:rowOff>
    </xdr:to>
    <xdr:cxnSp macro="">
      <xdr:nvCxnSpPr>
        <xdr:cNvPr id="141" name="直線接點 140">
          <a:extLst>
            <a:ext uri="{FF2B5EF4-FFF2-40B4-BE49-F238E27FC236}">
              <a16:creationId xmlns:a16="http://schemas.microsoft.com/office/drawing/2014/main" id="{9CCF9942-79FA-4EEB-B31C-BA49351F3682}"/>
            </a:ext>
          </a:extLst>
        </xdr:cNvPr>
        <xdr:cNvCxnSpPr/>
      </xdr:nvCxnSpPr>
      <xdr:spPr>
        <a:xfrm>
          <a:off x="8445500" y="527050"/>
          <a:ext cx="603250" cy="2222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133350</xdr:colOff>
      <xdr:row>0</xdr:row>
      <xdr:rowOff>133350</xdr:rowOff>
    </xdr:from>
    <xdr:to>
      <xdr:col>28</xdr:col>
      <xdr:colOff>393700</xdr:colOff>
      <xdr:row>0</xdr:row>
      <xdr:rowOff>139700</xdr:rowOff>
    </xdr:to>
    <xdr:cxnSp macro="">
      <xdr:nvCxnSpPr>
        <xdr:cNvPr id="142" name="直線接點 141">
          <a:extLst>
            <a:ext uri="{FF2B5EF4-FFF2-40B4-BE49-F238E27FC236}">
              <a16:creationId xmlns:a16="http://schemas.microsoft.com/office/drawing/2014/main" id="{F5E45B14-F503-41CD-87A5-57AC758BC055}"/>
            </a:ext>
          </a:extLst>
        </xdr:cNvPr>
        <xdr:cNvCxnSpPr/>
      </xdr:nvCxnSpPr>
      <xdr:spPr>
        <a:xfrm flipV="1">
          <a:off x="9886950" y="133350"/>
          <a:ext cx="260350" cy="63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133350</xdr:colOff>
      <xdr:row>3</xdr:row>
      <xdr:rowOff>133350</xdr:rowOff>
    </xdr:from>
    <xdr:to>
      <xdr:col>28</xdr:col>
      <xdr:colOff>431800</xdr:colOff>
      <xdr:row>3</xdr:row>
      <xdr:rowOff>133350</xdr:rowOff>
    </xdr:to>
    <xdr:cxnSp macro="">
      <xdr:nvCxnSpPr>
        <xdr:cNvPr id="143" name="直線接點 142">
          <a:extLst>
            <a:ext uri="{FF2B5EF4-FFF2-40B4-BE49-F238E27FC236}">
              <a16:creationId xmlns:a16="http://schemas.microsoft.com/office/drawing/2014/main" id="{91A59683-1C1A-40F1-92B1-CBB6B7530341}"/>
            </a:ext>
          </a:extLst>
        </xdr:cNvPr>
        <xdr:cNvCxnSpPr/>
      </xdr:nvCxnSpPr>
      <xdr:spPr>
        <a:xfrm>
          <a:off x="9886950" y="781050"/>
          <a:ext cx="29845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596900</xdr:colOff>
      <xdr:row>5</xdr:row>
      <xdr:rowOff>44450</xdr:rowOff>
    </xdr:from>
    <xdr:to>
      <xdr:col>26</xdr:col>
      <xdr:colOff>558800</xdr:colOff>
      <xdr:row>6</xdr:row>
      <xdr:rowOff>19050</xdr:rowOff>
    </xdr:to>
    <xdr:cxnSp macro="">
      <xdr:nvCxnSpPr>
        <xdr:cNvPr id="144" name="直線接點 143">
          <a:extLst>
            <a:ext uri="{FF2B5EF4-FFF2-40B4-BE49-F238E27FC236}">
              <a16:creationId xmlns:a16="http://schemas.microsoft.com/office/drawing/2014/main" id="{CCBCFA7B-641F-4D9B-8B8D-687FE92BB78F}"/>
            </a:ext>
          </a:extLst>
        </xdr:cNvPr>
        <xdr:cNvCxnSpPr/>
      </xdr:nvCxnSpPr>
      <xdr:spPr>
        <a:xfrm flipV="1">
          <a:off x="8521700" y="1123950"/>
          <a:ext cx="571500" cy="1905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571500</xdr:colOff>
      <xdr:row>6</xdr:row>
      <xdr:rowOff>31750</xdr:rowOff>
    </xdr:from>
    <xdr:to>
      <xdr:col>26</xdr:col>
      <xdr:colOff>565150</xdr:colOff>
      <xdr:row>7</xdr:row>
      <xdr:rowOff>38100</xdr:rowOff>
    </xdr:to>
    <xdr:cxnSp macro="">
      <xdr:nvCxnSpPr>
        <xdr:cNvPr id="145" name="直線接點 144">
          <a:extLst>
            <a:ext uri="{FF2B5EF4-FFF2-40B4-BE49-F238E27FC236}">
              <a16:creationId xmlns:a16="http://schemas.microsoft.com/office/drawing/2014/main" id="{75E82C0A-E6F9-45BB-9FAC-C1CC7199633C}"/>
            </a:ext>
          </a:extLst>
        </xdr:cNvPr>
        <xdr:cNvCxnSpPr/>
      </xdr:nvCxnSpPr>
      <xdr:spPr>
        <a:xfrm>
          <a:off x="8496300" y="1327150"/>
          <a:ext cx="603250" cy="2222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152400</xdr:colOff>
      <xdr:row>5</xdr:row>
      <xdr:rowOff>152400</xdr:rowOff>
    </xdr:from>
    <xdr:to>
      <xdr:col>28</xdr:col>
      <xdr:colOff>450850</xdr:colOff>
      <xdr:row>5</xdr:row>
      <xdr:rowOff>152400</xdr:rowOff>
    </xdr:to>
    <xdr:cxnSp macro="">
      <xdr:nvCxnSpPr>
        <xdr:cNvPr id="146" name="直線接點 145">
          <a:extLst>
            <a:ext uri="{FF2B5EF4-FFF2-40B4-BE49-F238E27FC236}">
              <a16:creationId xmlns:a16="http://schemas.microsoft.com/office/drawing/2014/main" id="{1415CCBA-1A5F-4D0C-9828-2CD58F466FBE}"/>
            </a:ext>
          </a:extLst>
        </xdr:cNvPr>
        <xdr:cNvCxnSpPr/>
      </xdr:nvCxnSpPr>
      <xdr:spPr>
        <a:xfrm>
          <a:off x="9906000" y="1231900"/>
          <a:ext cx="29845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158750</xdr:colOff>
      <xdr:row>7</xdr:row>
      <xdr:rowOff>120650</xdr:rowOff>
    </xdr:from>
    <xdr:to>
      <xdr:col>28</xdr:col>
      <xdr:colOff>457200</xdr:colOff>
      <xdr:row>7</xdr:row>
      <xdr:rowOff>120650</xdr:rowOff>
    </xdr:to>
    <xdr:cxnSp macro="">
      <xdr:nvCxnSpPr>
        <xdr:cNvPr id="147" name="直線接點 146">
          <a:extLst>
            <a:ext uri="{FF2B5EF4-FFF2-40B4-BE49-F238E27FC236}">
              <a16:creationId xmlns:a16="http://schemas.microsoft.com/office/drawing/2014/main" id="{5B8B5868-24FD-444B-B251-46D604CEE831}"/>
            </a:ext>
          </a:extLst>
        </xdr:cNvPr>
        <xdr:cNvCxnSpPr/>
      </xdr:nvCxnSpPr>
      <xdr:spPr>
        <a:xfrm>
          <a:off x="9912350" y="1631950"/>
          <a:ext cx="29845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9</xdr:row>
      <xdr:rowOff>95250</xdr:rowOff>
    </xdr:from>
    <xdr:to>
      <xdr:col>26</xdr:col>
      <xdr:colOff>571500</xdr:colOff>
      <xdr:row>10</xdr:row>
      <xdr:rowOff>69850</xdr:rowOff>
    </xdr:to>
    <xdr:cxnSp macro="">
      <xdr:nvCxnSpPr>
        <xdr:cNvPr id="148" name="直線接點 147">
          <a:extLst>
            <a:ext uri="{FF2B5EF4-FFF2-40B4-BE49-F238E27FC236}">
              <a16:creationId xmlns:a16="http://schemas.microsoft.com/office/drawing/2014/main" id="{A4A6ACA8-23C0-4AE6-8F2A-24DFA3C44AF1}"/>
            </a:ext>
          </a:extLst>
        </xdr:cNvPr>
        <xdr:cNvCxnSpPr/>
      </xdr:nvCxnSpPr>
      <xdr:spPr>
        <a:xfrm flipV="1">
          <a:off x="8534400" y="2038350"/>
          <a:ext cx="571500" cy="1905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584200</xdr:colOff>
      <xdr:row>10</xdr:row>
      <xdr:rowOff>82550</xdr:rowOff>
    </xdr:from>
    <xdr:to>
      <xdr:col>26</xdr:col>
      <xdr:colOff>577850</xdr:colOff>
      <xdr:row>11</xdr:row>
      <xdr:rowOff>88900</xdr:rowOff>
    </xdr:to>
    <xdr:cxnSp macro="">
      <xdr:nvCxnSpPr>
        <xdr:cNvPr id="149" name="直線接點 148">
          <a:extLst>
            <a:ext uri="{FF2B5EF4-FFF2-40B4-BE49-F238E27FC236}">
              <a16:creationId xmlns:a16="http://schemas.microsoft.com/office/drawing/2014/main" id="{ED33D87E-CDA8-411B-9A84-B5C4BFEBFEC0}"/>
            </a:ext>
          </a:extLst>
        </xdr:cNvPr>
        <xdr:cNvCxnSpPr/>
      </xdr:nvCxnSpPr>
      <xdr:spPr>
        <a:xfrm>
          <a:off x="8509000" y="2241550"/>
          <a:ext cx="603250" cy="2222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171450</xdr:colOff>
      <xdr:row>9</xdr:row>
      <xdr:rowOff>120650</xdr:rowOff>
    </xdr:from>
    <xdr:to>
      <xdr:col>28</xdr:col>
      <xdr:colOff>469900</xdr:colOff>
      <xdr:row>9</xdr:row>
      <xdr:rowOff>120650</xdr:rowOff>
    </xdr:to>
    <xdr:cxnSp macro="">
      <xdr:nvCxnSpPr>
        <xdr:cNvPr id="150" name="直線接點 149">
          <a:extLst>
            <a:ext uri="{FF2B5EF4-FFF2-40B4-BE49-F238E27FC236}">
              <a16:creationId xmlns:a16="http://schemas.microsoft.com/office/drawing/2014/main" id="{3946ABD2-493D-444E-8E9D-41844D1F5890}"/>
            </a:ext>
          </a:extLst>
        </xdr:cNvPr>
        <xdr:cNvCxnSpPr/>
      </xdr:nvCxnSpPr>
      <xdr:spPr>
        <a:xfrm>
          <a:off x="9925050" y="2063750"/>
          <a:ext cx="29845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196850</xdr:colOff>
      <xdr:row>11</xdr:row>
      <xdr:rowOff>114300</xdr:rowOff>
    </xdr:from>
    <xdr:to>
      <xdr:col>28</xdr:col>
      <xdr:colOff>495300</xdr:colOff>
      <xdr:row>11</xdr:row>
      <xdr:rowOff>114300</xdr:rowOff>
    </xdr:to>
    <xdr:cxnSp macro="">
      <xdr:nvCxnSpPr>
        <xdr:cNvPr id="151" name="直線接點 150">
          <a:extLst>
            <a:ext uri="{FF2B5EF4-FFF2-40B4-BE49-F238E27FC236}">
              <a16:creationId xmlns:a16="http://schemas.microsoft.com/office/drawing/2014/main" id="{163A22BD-349E-465A-B4E4-2A3A4EEF5C89}"/>
            </a:ext>
          </a:extLst>
        </xdr:cNvPr>
        <xdr:cNvCxnSpPr/>
      </xdr:nvCxnSpPr>
      <xdr:spPr>
        <a:xfrm>
          <a:off x="9950450" y="2489200"/>
          <a:ext cx="29845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381000</xdr:colOff>
      <xdr:row>2</xdr:row>
      <xdr:rowOff>114300</xdr:rowOff>
    </xdr:from>
    <xdr:to>
      <xdr:col>24</xdr:col>
      <xdr:colOff>520700</xdr:colOff>
      <xdr:row>4</xdr:row>
      <xdr:rowOff>19050</xdr:rowOff>
    </xdr:to>
    <xdr:cxnSp macro="">
      <xdr:nvCxnSpPr>
        <xdr:cNvPr id="152" name="直線接點 151">
          <a:extLst>
            <a:ext uri="{FF2B5EF4-FFF2-40B4-BE49-F238E27FC236}">
              <a16:creationId xmlns:a16="http://schemas.microsoft.com/office/drawing/2014/main" id="{E0659843-479B-4FFA-95DE-1D07330DA3BB}"/>
            </a:ext>
          </a:extLst>
        </xdr:cNvPr>
        <xdr:cNvCxnSpPr/>
      </xdr:nvCxnSpPr>
      <xdr:spPr>
        <a:xfrm flipV="1">
          <a:off x="7086600" y="546100"/>
          <a:ext cx="749300" cy="3365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457200</xdr:colOff>
      <xdr:row>4</xdr:row>
      <xdr:rowOff>25400</xdr:rowOff>
    </xdr:from>
    <xdr:to>
      <xdr:col>24</xdr:col>
      <xdr:colOff>552450</xdr:colOff>
      <xdr:row>5</xdr:row>
      <xdr:rowOff>133350</xdr:rowOff>
    </xdr:to>
    <xdr:cxnSp macro="">
      <xdr:nvCxnSpPr>
        <xdr:cNvPr id="153" name="直線接點 152">
          <a:extLst>
            <a:ext uri="{FF2B5EF4-FFF2-40B4-BE49-F238E27FC236}">
              <a16:creationId xmlns:a16="http://schemas.microsoft.com/office/drawing/2014/main" id="{BB70B394-78E3-4E07-9C49-468EA1E8C183}"/>
            </a:ext>
          </a:extLst>
        </xdr:cNvPr>
        <xdr:cNvCxnSpPr/>
      </xdr:nvCxnSpPr>
      <xdr:spPr>
        <a:xfrm>
          <a:off x="14478000" y="889000"/>
          <a:ext cx="704850" cy="3238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374650</xdr:colOff>
      <xdr:row>4</xdr:row>
      <xdr:rowOff>12700</xdr:rowOff>
    </xdr:from>
    <xdr:to>
      <xdr:col>24</xdr:col>
      <xdr:colOff>546100</xdr:colOff>
      <xdr:row>9</xdr:row>
      <xdr:rowOff>69850</xdr:rowOff>
    </xdr:to>
    <xdr:cxnSp macro="">
      <xdr:nvCxnSpPr>
        <xdr:cNvPr id="154" name="直線接點 153">
          <a:extLst>
            <a:ext uri="{FF2B5EF4-FFF2-40B4-BE49-F238E27FC236}">
              <a16:creationId xmlns:a16="http://schemas.microsoft.com/office/drawing/2014/main" id="{55995BEB-2B90-40EB-9028-D73308B99090}"/>
            </a:ext>
          </a:extLst>
        </xdr:cNvPr>
        <xdr:cNvCxnSpPr/>
      </xdr:nvCxnSpPr>
      <xdr:spPr>
        <a:xfrm>
          <a:off x="7080250" y="876300"/>
          <a:ext cx="781050" cy="11366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546100</xdr:colOff>
      <xdr:row>14</xdr:row>
      <xdr:rowOff>209550</xdr:rowOff>
    </xdr:from>
    <xdr:to>
      <xdr:col>26</xdr:col>
      <xdr:colOff>596900</xdr:colOff>
      <xdr:row>16</xdr:row>
      <xdr:rowOff>82550</xdr:rowOff>
    </xdr:to>
    <xdr:cxnSp macro="">
      <xdr:nvCxnSpPr>
        <xdr:cNvPr id="155" name="直線接點 154">
          <a:extLst>
            <a:ext uri="{FF2B5EF4-FFF2-40B4-BE49-F238E27FC236}">
              <a16:creationId xmlns:a16="http://schemas.microsoft.com/office/drawing/2014/main" id="{B9E0FC71-2A8D-4685-92CF-BF597E854164}"/>
            </a:ext>
          </a:extLst>
        </xdr:cNvPr>
        <xdr:cNvCxnSpPr/>
      </xdr:nvCxnSpPr>
      <xdr:spPr>
        <a:xfrm flipV="1">
          <a:off x="8470900" y="3232150"/>
          <a:ext cx="660400" cy="3048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520700</xdr:colOff>
      <xdr:row>16</xdr:row>
      <xdr:rowOff>95250</xdr:rowOff>
    </xdr:from>
    <xdr:to>
      <xdr:col>26</xdr:col>
      <xdr:colOff>514350</xdr:colOff>
      <xdr:row>17</xdr:row>
      <xdr:rowOff>101600</xdr:rowOff>
    </xdr:to>
    <xdr:cxnSp macro="">
      <xdr:nvCxnSpPr>
        <xdr:cNvPr id="156" name="直線接點 155">
          <a:extLst>
            <a:ext uri="{FF2B5EF4-FFF2-40B4-BE49-F238E27FC236}">
              <a16:creationId xmlns:a16="http://schemas.microsoft.com/office/drawing/2014/main" id="{28CC4C88-533B-49B4-8370-5DDACF9FBF8E}"/>
            </a:ext>
          </a:extLst>
        </xdr:cNvPr>
        <xdr:cNvCxnSpPr/>
      </xdr:nvCxnSpPr>
      <xdr:spPr>
        <a:xfrm>
          <a:off x="8445500" y="3549650"/>
          <a:ext cx="603250" cy="2222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133350</xdr:colOff>
      <xdr:row>14</xdr:row>
      <xdr:rowOff>133350</xdr:rowOff>
    </xdr:from>
    <xdr:to>
      <xdr:col>28</xdr:col>
      <xdr:colOff>393700</xdr:colOff>
      <xdr:row>14</xdr:row>
      <xdr:rowOff>139700</xdr:rowOff>
    </xdr:to>
    <xdr:cxnSp macro="">
      <xdr:nvCxnSpPr>
        <xdr:cNvPr id="157" name="直線接點 156">
          <a:extLst>
            <a:ext uri="{FF2B5EF4-FFF2-40B4-BE49-F238E27FC236}">
              <a16:creationId xmlns:a16="http://schemas.microsoft.com/office/drawing/2014/main" id="{10C954D1-9292-4C12-88F4-437A8A418219}"/>
            </a:ext>
          </a:extLst>
        </xdr:cNvPr>
        <xdr:cNvCxnSpPr/>
      </xdr:nvCxnSpPr>
      <xdr:spPr>
        <a:xfrm flipV="1">
          <a:off x="9886950" y="3155950"/>
          <a:ext cx="260350" cy="63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133350</xdr:colOff>
      <xdr:row>17</xdr:row>
      <xdr:rowOff>133350</xdr:rowOff>
    </xdr:from>
    <xdr:to>
      <xdr:col>28</xdr:col>
      <xdr:colOff>431800</xdr:colOff>
      <xdr:row>17</xdr:row>
      <xdr:rowOff>133350</xdr:rowOff>
    </xdr:to>
    <xdr:cxnSp macro="">
      <xdr:nvCxnSpPr>
        <xdr:cNvPr id="158" name="直線接點 157">
          <a:extLst>
            <a:ext uri="{FF2B5EF4-FFF2-40B4-BE49-F238E27FC236}">
              <a16:creationId xmlns:a16="http://schemas.microsoft.com/office/drawing/2014/main" id="{487D3397-360E-48DF-81E6-4DBE9E3E4FB3}"/>
            </a:ext>
          </a:extLst>
        </xdr:cNvPr>
        <xdr:cNvCxnSpPr/>
      </xdr:nvCxnSpPr>
      <xdr:spPr>
        <a:xfrm>
          <a:off x="9886950" y="3803650"/>
          <a:ext cx="29845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596900</xdr:colOff>
      <xdr:row>19</xdr:row>
      <xdr:rowOff>44450</xdr:rowOff>
    </xdr:from>
    <xdr:to>
      <xdr:col>26</xdr:col>
      <xdr:colOff>558800</xdr:colOff>
      <xdr:row>20</xdr:row>
      <xdr:rowOff>19050</xdr:rowOff>
    </xdr:to>
    <xdr:cxnSp macro="">
      <xdr:nvCxnSpPr>
        <xdr:cNvPr id="159" name="直線接點 158">
          <a:extLst>
            <a:ext uri="{FF2B5EF4-FFF2-40B4-BE49-F238E27FC236}">
              <a16:creationId xmlns:a16="http://schemas.microsoft.com/office/drawing/2014/main" id="{7ABF3189-658F-43FB-BA1D-0F4828B598CE}"/>
            </a:ext>
          </a:extLst>
        </xdr:cNvPr>
        <xdr:cNvCxnSpPr/>
      </xdr:nvCxnSpPr>
      <xdr:spPr>
        <a:xfrm flipV="1">
          <a:off x="8521700" y="4146550"/>
          <a:ext cx="571500" cy="1905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571500</xdr:colOff>
      <xdr:row>20</xdr:row>
      <xdr:rowOff>31750</xdr:rowOff>
    </xdr:from>
    <xdr:to>
      <xdr:col>26</xdr:col>
      <xdr:colOff>565150</xdr:colOff>
      <xdr:row>21</xdr:row>
      <xdr:rowOff>38100</xdr:rowOff>
    </xdr:to>
    <xdr:cxnSp macro="">
      <xdr:nvCxnSpPr>
        <xdr:cNvPr id="160" name="直線接點 159">
          <a:extLst>
            <a:ext uri="{FF2B5EF4-FFF2-40B4-BE49-F238E27FC236}">
              <a16:creationId xmlns:a16="http://schemas.microsoft.com/office/drawing/2014/main" id="{2D632EE8-92BF-4791-ABC7-5D571CA83DF3}"/>
            </a:ext>
          </a:extLst>
        </xdr:cNvPr>
        <xdr:cNvCxnSpPr/>
      </xdr:nvCxnSpPr>
      <xdr:spPr>
        <a:xfrm>
          <a:off x="8496300" y="4349750"/>
          <a:ext cx="603250" cy="2222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152400</xdr:colOff>
      <xdr:row>19</xdr:row>
      <xdr:rowOff>152400</xdr:rowOff>
    </xdr:from>
    <xdr:to>
      <xdr:col>28</xdr:col>
      <xdr:colOff>450850</xdr:colOff>
      <xdr:row>19</xdr:row>
      <xdr:rowOff>152400</xdr:rowOff>
    </xdr:to>
    <xdr:cxnSp macro="">
      <xdr:nvCxnSpPr>
        <xdr:cNvPr id="161" name="直線接點 160">
          <a:extLst>
            <a:ext uri="{FF2B5EF4-FFF2-40B4-BE49-F238E27FC236}">
              <a16:creationId xmlns:a16="http://schemas.microsoft.com/office/drawing/2014/main" id="{2073EC9D-1DC8-42AF-80EB-53A58D1646C0}"/>
            </a:ext>
          </a:extLst>
        </xdr:cNvPr>
        <xdr:cNvCxnSpPr/>
      </xdr:nvCxnSpPr>
      <xdr:spPr>
        <a:xfrm>
          <a:off x="9906000" y="4254500"/>
          <a:ext cx="29845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158750</xdr:colOff>
      <xdr:row>21</xdr:row>
      <xdr:rowOff>120650</xdr:rowOff>
    </xdr:from>
    <xdr:to>
      <xdr:col>28</xdr:col>
      <xdr:colOff>457200</xdr:colOff>
      <xdr:row>21</xdr:row>
      <xdr:rowOff>120650</xdr:rowOff>
    </xdr:to>
    <xdr:cxnSp macro="">
      <xdr:nvCxnSpPr>
        <xdr:cNvPr id="162" name="直線接點 161">
          <a:extLst>
            <a:ext uri="{FF2B5EF4-FFF2-40B4-BE49-F238E27FC236}">
              <a16:creationId xmlns:a16="http://schemas.microsoft.com/office/drawing/2014/main" id="{DDFED295-3C0E-422A-B95F-6EE52071F9CA}"/>
            </a:ext>
          </a:extLst>
        </xdr:cNvPr>
        <xdr:cNvCxnSpPr/>
      </xdr:nvCxnSpPr>
      <xdr:spPr>
        <a:xfrm>
          <a:off x="9912350" y="4654550"/>
          <a:ext cx="29845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23</xdr:row>
      <xdr:rowOff>95250</xdr:rowOff>
    </xdr:from>
    <xdr:to>
      <xdr:col>26</xdr:col>
      <xdr:colOff>571500</xdr:colOff>
      <xdr:row>24</xdr:row>
      <xdr:rowOff>69850</xdr:rowOff>
    </xdr:to>
    <xdr:cxnSp macro="">
      <xdr:nvCxnSpPr>
        <xdr:cNvPr id="163" name="直線接點 162">
          <a:extLst>
            <a:ext uri="{FF2B5EF4-FFF2-40B4-BE49-F238E27FC236}">
              <a16:creationId xmlns:a16="http://schemas.microsoft.com/office/drawing/2014/main" id="{60A38B7D-F3E5-416E-A6FD-B99DB041C0D5}"/>
            </a:ext>
          </a:extLst>
        </xdr:cNvPr>
        <xdr:cNvCxnSpPr/>
      </xdr:nvCxnSpPr>
      <xdr:spPr>
        <a:xfrm flipV="1">
          <a:off x="8534400" y="5060950"/>
          <a:ext cx="571500" cy="1905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584200</xdr:colOff>
      <xdr:row>24</xdr:row>
      <xdr:rowOff>82550</xdr:rowOff>
    </xdr:from>
    <xdr:to>
      <xdr:col>26</xdr:col>
      <xdr:colOff>577850</xdr:colOff>
      <xdr:row>25</xdr:row>
      <xdr:rowOff>88900</xdr:rowOff>
    </xdr:to>
    <xdr:cxnSp macro="">
      <xdr:nvCxnSpPr>
        <xdr:cNvPr id="164" name="直線接點 163">
          <a:extLst>
            <a:ext uri="{FF2B5EF4-FFF2-40B4-BE49-F238E27FC236}">
              <a16:creationId xmlns:a16="http://schemas.microsoft.com/office/drawing/2014/main" id="{CE315154-598A-4448-BF02-912C920F8EFB}"/>
            </a:ext>
          </a:extLst>
        </xdr:cNvPr>
        <xdr:cNvCxnSpPr/>
      </xdr:nvCxnSpPr>
      <xdr:spPr>
        <a:xfrm>
          <a:off x="8509000" y="5264150"/>
          <a:ext cx="603250" cy="2222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171450</xdr:colOff>
      <xdr:row>23</xdr:row>
      <xdr:rowOff>120650</xdr:rowOff>
    </xdr:from>
    <xdr:to>
      <xdr:col>28</xdr:col>
      <xdr:colOff>469900</xdr:colOff>
      <xdr:row>23</xdr:row>
      <xdr:rowOff>120650</xdr:rowOff>
    </xdr:to>
    <xdr:cxnSp macro="">
      <xdr:nvCxnSpPr>
        <xdr:cNvPr id="165" name="直線接點 164">
          <a:extLst>
            <a:ext uri="{FF2B5EF4-FFF2-40B4-BE49-F238E27FC236}">
              <a16:creationId xmlns:a16="http://schemas.microsoft.com/office/drawing/2014/main" id="{C2DD9FFC-F23C-4828-A0AA-47A11EB322AD}"/>
            </a:ext>
          </a:extLst>
        </xdr:cNvPr>
        <xdr:cNvCxnSpPr/>
      </xdr:nvCxnSpPr>
      <xdr:spPr>
        <a:xfrm>
          <a:off x="9925050" y="5086350"/>
          <a:ext cx="29845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196850</xdr:colOff>
      <xdr:row>25</xdr:row>
      <xdr:rowOff>114300</xdr:rowOff>
    </xdr:from>
    <xdr:to>
      <xdr:col>28</xdr:col>
      <xdr:colOff>495300</xdr:colOff>
      <xdr:row>25</xdr:row>
      <xdr:rowOff>114300</xdr:rowOff>
    </xdr:to>
    <xdr:cxnSp macro="">
      <xdr:nvCxnSpPr>
        <xdr:cNvPr id="166" name="直線接點 165">
          <a:extLst>
            <a:ext uri="{FF2B5EF4-FFF2-40B4-BE49-F238E27FC236}">
              <a16:creationId xmlns:a16="http://schemas.microsoft.com/office/drawing/2014/main" id="{C5141775-F784-4D4E-84BA-D0C59110F495}"/>
            </a:ext>
          </a:extLst>
        </xdr:cNvPr>
        <xdr:cNvCxnSpPr/>
      </xdr:nvCxnSpPr>
      <xdr:spPr>
        <a:xfrm>
          <a:off x="9950450" y="5511800"/>
          <a:ext cx="29845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381000</xdr:colOff>
      <xdr:row>16</xdr:row>
      <xdr:rowOff>114300</xdr:rowOff>
    </xdr:from>
    <xdr:to>
      <xdr:col>24</xdr:col>
      <xdr:colOff>520700</xdr:colOff>
      <xdr:row>18</xdr:row>
      <xdr:rowOff>19050</xdr:rowOff>
    </xdr:to>
    <xdr:cxnSp macro="">
      <xdr:nvCxnSpPr>
        <xdr:cNvPr id="167" name="直線接點 166">
          <a:extLst>
            <a:ext uri="{FF2B5EF4-FFF2-40B4-BE49-F238E27FC236}">
              <a16:creationId xmlns:a16="http://schemas.microsoft.com/office/drawing/2014/main" id="{D6FEF549-CDF1-4254-9BB8-3624382B5505}"/>
            </a:ext>
          </a:extLst>
        </xdr:cNvPr>
        <xdr:cNvCxnSpPr/>
      </xdr:nvCxnSpPr>
      <xdr:spPr>
        <a:xfrm flipV="1">
          <a:off x="7086600" y="3568700"/>
          <a:ext cx="749300" cy="3365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419100</xdr:colOff>
      <xdr:row>18</xdr:row>
      <xdr:rowOff>31750</xdr:rowOff>
    </xdr:from>
    <xdr:to>
      <xdr:col>24</xdr:col>
      <xdr:colOff>514350</xdr:colOff>
      <xdr:row>19</xdr:row>
      <xdr:rowOff>139700</xdr:rowOff>
    </xdr:to>
    <xdr:cxnSp macro="">
      <xdr:nvCxnSpPr>
        <xdr:cNvPr id="168" name="直線接點 167">
          <a:extLst>
            <a:ext uri="{FF2B5EF4-FFF2-40B4-BE49-F238E27FC236}">
              <a16:creationId xmlns:a16="http://schemas.microsoft.com/office/drawing/2014/main" id="{9E2B29E4-5F78-4E48-B115-D5BF3980C7FD}"/>
            </a:ext>
          </a:extLst>
        </xdr:cNvPr>
        <xdr:cNvCxnSpPr/>
      </xdr:nvCxnSpPr>
      <xdr:spPr>
        <a:xfrm>
          <a:off x="7124700" y="3917950"/>
          <a:ext cx="704850" cy="3238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374650</xdr:colOff>
      <xdr:row>18</xdr:row>
      <xdr:rowOff>12700</xdr:rowOff>
    </xdr:from>
    <xdr:to>
      <xdr:col>24</xdr:col>
      <xdr:colOff>546100</xdr:colOff>
      <xdr:row>23</xdr:row>
      <xdr:rowOff>69850</xdr:rowOff>
    </xdr:to>
    <xdr:cxnSp macro="">
      <xdr:nvCxnSpPr>
        <xdr:cNvPr id="169" name="直線接點 168">
          <a:extLst>
            <a:ext uri="{FF2B5EF4-FFF2-40B4-BE49-F238E27FC236}">
              <a16:creationId xmlns:a16="http://schemas.microsoft.com/office/drawing/2014/main" id="{EEB9138D-3353-4A35-B631-28D25875E6FE}"/>
            </a:ext>
          </a:extLst>
        </xdr:cNvPr>
        <xdr:cNvCxnSpPr/>
      </xdr:nvCxnSpPr>
      <xdr:spPr>
        <a:xfrm>
          <a:off x="7080250" y="3898900"/>
          <a:ext cx="781050" cy="11366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520700</xdr:colOff>
      <xdr:row>16</xdr:row>
      <xdr:rowOff>95250</xdr:rowOff>
    </xdr:from>
    <xdr:to>
      <xdr:col>26</xdr:col>
      <xdr:colOff>514350</xdr:colOff>
      <xdr:row>17</xdr:row>
      <xdr:rowOff>101600</xdr:rowOff>
    </xdr:to>
    <xdr:cxnSp macro="">
      <xdr:nvCxnSpPr>
        <xdr:cNvPr id="177" name="直線接點 176">
          <a:extLst>
            <a:ext uri="{FF2B5EF4-FFF2-40B4-BE49-F238E27FC236}">
              <a16:creationId xmlns:a16="http://schemas.microsoft.com/office/drawing/2014/main" id="{783F1051-8619-4576-9D51-F1B7835BCD6F}"/>
            </a:ext>
          </a:extLst>
        </xdr:cNvPr>
        <xdr:cNvCxnSpPr/>
      </xdr:nvCxnSpPr>
      <xdr:spPr>
        <a:xfrm>
          <a:off x="8445500" y="3549650"/>
          <a:ext cx="603250" cy="2222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520700</xdr:colOff>
      <xdr:row>2</xdr:row>
      <xdr:rowOff>95250</xdr:rowOff>
    </xdr:from>
    <xdr:to>
      <xdr:col>26</xdr:col>
      <xdr:colOff>514350</xdr:colOff>
      <xdr:row>3</xdr:row>
      <xdr:rowOff>101600</xdr:rowOff>
    </xdr:to>
    <xdr:cxnSp macro="">
      <xdr:nvCxnSpPr>
        <xdr:cNvPr id="178" name="直線接點 177">
          <a:extLst>
            <a:ext uri="{FF2B5EF4-FFF2-40B4-BE49-F238E27FC236}">
              <a16:creationId xmlns:a16="http://schemas.microsoft.com/office/drawing/2014/main" id="{FF8B3727-745C-45A9-8B6C-94DB6BF53790}"/>
            </a:ext>
          </a:extLst>
        </xdr:cNvPr>
        <xdr:cNvCxnSpPr/>
      </xdr:nvCxnSpPr>
      <xdr:spPr>
        <a:xfrm>
          <a:off x="8445500" y="3549650"/>
          <a:ext cx="603250" cy="2222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133350</xdr:colOff>
      <xdr:row>0</xdr:row>
      <xdr:rowOff>133350</xdr:rowOff>
    </xdr:from>
    <xdr:to>
      <xdr:col>28</xdr:col>
      <xdr:colOff>393700</xdr:colOff>
      <xdr:row>0</xdr:row>
      <xdr:rowOff>139700</xdr:rowOff>
    </xdr:to>
    <xdr:cxnSp macro="">
      <xdr:nvCxnSpPr>
        <xdr:cNvPr id="180" name="直線接點 179">
          <a:extLst>
            <a:ext uri="{FF2B5EF4-FFF2-40B4-BE49-F238E27FC236}">
              <a16:creationId xmlns:a16="http://schemas.microsoft.com/office/drawing/2014/main" id="{07950796-C9A6-42DB-904D-2638A162031C}"/>
            </a:ext>
          </a:extLst>
        </xdr:cNvPr>
        <xdr:cNvCxnSpPr/>
      </xdr:nvCxnSpPr>
      <xdr:spPr>
        <a:xfrm flipV="1">
          <a:off x="9886950" y="133350"/>
          <a:ext cx="260350" cy="63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593724</xdr:colOff>
      <xdr:row>25</xdr:row>
      <xdr:rowOff>180974</xdr:rowOff>
    </xdr:from>
    <xdr:to>
      <xdr:col>8</xdr:col>
      <xdr:colOff>539749</xdr:colOff>
      <xdr:row>39</xdr:row>
      <xdr:rowOff>69849</xdr:rowOff>
    </xdr:to>
    <xdr:graphicFrame macro="">
      <xdr:nvGraphicFramePr>
        <xdr:cNvPr id="181" name="圖表 180">
          <a:extLst>
            <a:ext uri="{FF2B5EF4-FFF2-40B4-BE49-F238E27FC236}">
              <a16:creationId xmlns:a16="http://schemas.microsoft.com/office/drawing/2014/main" id="{A0913BCE-4570-6B12-4ABE-6C3A40BC04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358775</xdr:colOff>
      <xdr:row>62</xdr:row>
      <xdr:rowOff>146049</xdr:rowOff>
    </xdr:from>
    <xdr:to>
      <xdr:col>15</xdr:col>
      <xdr:colOff>149225</xdr:colOff>
      <xdr:row>71</xdr:row>
      <xdr:rowOff>92074</xdr:rowOff>
    </xdr:to>
    <xdr:graphicFrame macro="">
      <xdr:nvGraphicFramePr>
        <xdr:cNvPr id="183" name="圖表 182">
          <a:extLst>
            <a:ext uri="{FF2B5EF4-FFF2-40B4-BE49-F238E27FC236}">
              <a16:creationId xmlns:a16="http://schemas.microsoft.com/office/drawing/2014/main" id="{A8CFD233-DC4C-76B0-5ADD-6939998B02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76</xdr:row>
      <xdr:rowOff>0</xdr:rowOff>
    </xdr:from>
    <xdr:to>
      <xdr:col>7</xdr:col>
      <xdr:colOff>44450</xdr:colOff>
      <xdr:row>87</xdr:row>
      <xdr:rowOff>192457</xdr:rowOff>
    </xdr:to>
    <xdr:pic>
      <xdr:nvPicPr>
        <xdr:cNvPr id="184" name="圖片 183">
          <a:extLst>
            <a:ext uri="{FF2B5EF4-FFF2-40B4-BE49-F238E27FC236}">
              <a16:creationId xmlns:a16="http://schemas.microsoft.com/office/drawing/2014/main" id="{2A7D50AA-ED6E-E373-36E5-BA4CFE722D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6408400"/>
          <a:ext cx="4311650" cy="2567357"/>
        </a:xfrm>
        <a:prstGeom prst="rect">
          <a:avLst/>
        </a:prstGeom>
      </xdr:spPr>
    </xdr:pic>
    <xdr:clientData/>
  </xdr:twoCellAnchor>
  <xdr:twoCellAnchor editAs="oneCell">
    <xdr:from>
      <xdr:col>0</xdr:col>
      <xdr:colOff>133351</xdr:colOff>
      <xdr:row>92</xdr:row>
      <xdr:rowOff>202614</xdr:rowOff>
    </xdr:from>
    <xdr:to>
      <xdr:col>6</xdr:col>
      <xdr:colOff>469901</xdr:colOff>
      <xdr:row>107</xdr:row>
      <xdr:rowOff>79969</xdr:rowOff>
    </xdr:to>
    <xdr:pic>
      <xdr:nvPicPr>
        <xdr:cNvPr id="185" name="圖片 184">
          <a:extLst>
            <a:ext uri="{FF2B5EF4-FFF2-40B4-BE49-F238E27FC236}">
              <a16:creationId xmlns:a16="http://schemas.microsoft.com/office/drawing/2014/main" id="{6A2A0057-61B5-64AD-F46F-05CC3A718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3351" y="20065414"/>
          <a:ext cx="3994150" cy="311585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109</xdr:row>
      <xdr:rowOff>139700</xdr:rowOff>
    </xdr:from>
    <xdr:to>
      <xdr:col>17</xdr:col>
      <xdr:colOff>519122</xdr:colOff>
      <xdr:row>130</xdr:row>
      <xdr:rowOff>45070</xdr:rowOff>
    </xdr:to>
    <xdr:pic>
      <xdr:nvPicPr>
        <xdr:cNvPr id="186" name="圖片 185">
          <a:extLst>
            <a:ext uri="{FF2B5EF4-FFF2-40B4-BE49-F238E27FC236}">
              <a16:creationId xmlns:a16="http://schemas.microsoft.com/office/drawing/2014/main" id="{BEC0207D-5DA6-7F4C-C5B1-530CECD96B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23672800"/>
          <a:ext cx="11441122" cy="4439270"/>
        </a:xfrm>
        <a:prstGeom prst="rect">
          <a:avLst/>
        </a:prstGeom>
      </xdr:spPr>
    </xdr:pic>
    <xdr:clientData/>
  </xdr:twoCellAnchor>
  <xdr:twoCellAnchor editAs="oneCell">
    <xdr:from>
      <xdr:col>0</xdr:col>
      <xdr:colOff>232804</xdr:colOff>
      <xdr:row>134</xdr:row>
      <xdr:rowOff>57150</xdr:rowOff>
    </xdr:from>
    <xdr:to>
      <xdr:col>7</xdr:col>
      <xdr:colOff>505616</xdr:colOff>
      <xdr:row>146</xdr:row>
      <xdr:rowOff>175097</xdr:rowOff>
    </xdr:to>
    <xdr:pic>
      <xdr:nvPicPr>
        <xdr:cNvPr id="187" name="圖片 186">
          <a:extLst>
            <a:ext uri="{FF2B5EF4-FFF2-40B4-BE49-F238E27FC236}">
              <a16:creationId xmlns:a16="http://schemas.microsoft.com/office/drawing/2014/main" id="{3FBDFE2A-4CBE-4824-F2D8-617E9631A8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32804" y="28987750"/>
          <a:ext cx="4540012" cy="2708747"/>
        </a:xfrm>
        <a:prstGeom prst="rect">
          <a:avLst/>
        </a:prstGeom>
      </xdr:spPr>
    </xdr:pic>
    <xdr:clientData/>
  </xdr:twoCellAnchor>
  <xdr:twoCellAnchor editAs="oneCell">
    <xdr:from>
      <xdr:col>0</xdr:col>
      <xdr:colOff>203200</xdr:colOff>
      <xdr:row>149</xdr:row>
      <xdr:rowOff>25920</xdr:rowOff>
    </xdr:from>
    <xdr:to>
      <xdr:col>7</xdr:col>
      <xdr:colOff>711979</xdr:colOff>
      <xdr:row>159</xdr:row>
      <xdr:rowOff>51156</xdr:rowOff>
    </xdr:to>
    <xdr:pic>
      <xdr:nvPicPr>
        <xdr:cNvPr id="188" name="圖片 187">
          <a:extLst>
            <a:ext uri="{FF2B5EF4-FFF2-40B4-BE49-F238E27FC236}">
              <a16:creationId xmlns:a16="http://schemas.microsoft.com/office/drawing/2014/main" id="{E4AB4054-17E9-E076-0B3D-F836E903F4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03200" y="32195020"/>
          <a:ext cx="4775979" cy="2184236"/>
        </a:xfrm>
        <a:prstGeom prst="rect">
          <a:avLst/>
        </a:prstGeom>
      </xdr:spPr>
    </xdr:pic>
    <xdr:clientData/>
  </xdr:twoCellAnchor>
  <xdr:twoCellAnchor editAs="oneCell">
    <xdr:from>
      <xdr:col>0</xdr:col>
      <xdr:colOff>317501</xdr:colOff>
      <xdr:row>162</xdr:row>
      <xdr:rowOff>107951</xdr:rowOff>
    </xdr:from>
    <xdr:to>
      <xdr:col>6</xdr:col>
      <xdr:colOff>190500</xdr:colOff>
      <xdr:row>179</xdr:row>
      <xdr:rowOff>91788</xdr:rowOff>
    </xdr:to>
    <xdr:pic>
      <xdr:nvPicPr>
        <xdr:cNvPr id="189" name="圖片 188">
          <a:extLst>
            <a:ext uri="{FF2B5EF4-FFF2-40B4-BE49-F238E27FC236}">
              <a16:creationId xmlns:a16="http://schemas.microsoft.com/office/drawing/2014/main" id="{CD891CE1-2F29-A735-C681-286AAE8B8D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17501" y="35083751"/>
          <a:ext cx="3530599" cy="3654137"/>
        </a:xfrm>
        <a:prstGeom prst="rect">
          <a:avLst/>
        </a:prstGeom>
      </xdr:spPr>
    </xdr:pic>
    <xdr:clientData/>
  </xdr:twoCellAnchor>
  <xdr:twoCellAnchor editAs="oneCell">
    <xdr:from>
      <xdr:col>0</xdr:col>
      <xdr:colOff>158750</xdr:colOff>
      <xdr:row>182</xdr:row>
      <xdr:rowOff>99918</xdr:rowOff>
    </xdr:from>
    <xdr:to>
      <xdr:col>7</xdr:col>
      <xdr:colOff>7073</xdr:colOff>
      <xdr:row>193</xdr:row>
      <xdr:rowOff>70261</xdr:rowOff>
    </xdr:to>
    <xdr:pic>
      <xdr:nvPicPr>
        <xdr:cNvPr id="190" name="圖片 189">
          <a:extLst>
            <a:ext uri="{FF2B5EF4-FFF2-40B4-BE49-F238E27FC236}">
              <a16:creationId xmlns:a16="http://schemas.microsoft.com/office/drawing/2014/main" id="{7074B30C-69A0-AABA-6681-227F86E54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58750" y="39393718"/>
          <a:ext cx="4115523" cy="23452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713B1-4D33-4462-B0EA-DA157747CA37}">
  <dimension ref="A1:AD192"/>
  <sheetViews>
    <sheetView tabSelected="1" zoomScaleNormal="100" workbookViewId="0">
      <selection activeCell="L192" sqref="L192"/>
    </sheetView>
  </sheetViews>
  <sheetFormatPr defaultRowHeight="17" x14ac:dyDescent="0.4"/>
  <cols>
    <col min="8" max="8" width="11.26953125" customWidth="1"/>
    <col min="9" max="10" width="11.90625" customWidth="1"/>
    <col min="12" max="12" width="7.36328125" customWidth="1"/>
    <col min="14" max="14" width="9.1796875" bestFit="1" customWidth="1"/>
    <col min="15" max="16" width="8.7265625" customWidth="1"/>
    <col min="20" max="20" width="9.1796875" bestFit="1" customWidth="1"/>
  </cols>
  <sheetData>
    <row r="1" spans="1:30" x14ac:dyDescent="0.4">
      <c r="L1" t="s">
        <v>39</v>
      </c>
      <c r="N1" t="s">
        <v>40</v>
      </c>
      <c r="P1" t="s">
        <v>41</v>
      </c>
      <c r="R1" t="s">
        <v>42</v>
      </c>
      <c r="X1" t="s">
        <v>39</v>
      </c>
      <c r="Z1" t="s">
        <v>40</v>
      </c>
      <c r="AB1" t="s">
        <v>41</v>
      </c>
      <c r="AD1" t="s">
        <v>42</v>
      </c>
    </row>
    <row r="2" spans="1:30" x14ac:dyDescent="0.4">
      <c r="A2" s="4" t="s">
        <v>5</v>
      </c>
    </row>
    <row r="3" spans="1:30" x14ac:dyDescent="0.4">
      <c r="I3" t="s">
        <v>38</v>
      </c>
      <c r="J3" t="s">
        <v>37</v>
      </c>
      <c r="Z3" s="5" t="s">
        <v>10</v>
      </c>
    </row>
    <row r="4" spans="1:30" x14ac:dyDescent="0.4">
      <c r="L4" s="5" t="s">
        <v>6</v>
      </c>
      <c r="X4" t="s">
        <v>8</v>
      </c>
      <c r="Z4">
        <f>1/4*1/3</f>
        <v>8.3333333333333329E-2</v>
      </c>
    </row>
    <row r="5" spans="1:30" x14ac:dyDescent="0.4">
      <c r="L5" s="6">
        <f>1/4</f>
        <v>0.25</v>
      </c>
    </row>
    <row r="6" spans="1:30" x14ac:dyDescent="0.4">
      <c r="Z6" t="s">
        <v>21</v>
      </c>
      <c r="AB6" s="5" t="s">
        <v>23</v>
      </c>
    </row>
    <row r="7" spans="1:30" x14ac:dyDescent="0.4">
      <c r="AB7">
        <f>1/4*1/3*1/2</f>
        <v>4.1666666666666664E-2</v>
      </c>
    </row>
    <row r="8" spans="1:30" x14ac:dyDescent="0.4">
      <c r="AB8" t="s">
        <v>24</v>
      </c>
      <c r="AD8" s="5" t="s">
        <v>27</v>
      </c>
    </row>
    <row r="9" spans="1:30" x14ac:dyDescent="0.4">
      <c r="AD9">
        <f>1/4*1/3*1/2</f>
        <v>4.1666666666666664E-2</v>
      </c>
    </row>
    <row r="10" spans="1:30" x14ac:dyDescent="0.4">
      <c r="Z10" t="s">
        <v>22</v>
      </c>
      <c r="AB10" s="5" t="s">
        <v>25</v>
      </c>
    </row>
    <row r="11" spans="1:30" x14ac:dyDescent="0.4">
      <c r="AB11">
        <f>1/4*1/3*1/2</f>
        <v>4.1666666666666664E-2</v>
      </c>
    </row>
    <row r="12" spans="1:30" x14ac:dyDescent="0.4">
      <c r="AB12" t="s">
        <v>26</v>
      </c>
      <c r="AD12" s="5" t="s">
        <v>28</v>
      </c>
    </row>
    <row r="13" spans="1:30" x14ac:dyDescent="0.4">
      <c r="AD13">
        <f>1/4*1/3*1/2</f>
        <v>4.1666666666666664E-2</v>
      </c>
    </row>
    <row r="17" spans="1:30" x14ac:dyDescent="0.4">
      <c r="N17" s="5" t="s">
        <v>12</v>
      </c>
      <c r="Z17" s="5" t="s">
        <v>11</v>
      </c>
    </row>
    <row r="18" spans="1:30" x14ac:dyDescent="0.4">
      <c r="N18">
        <f>1/4*1/3</f>
        <v>8.3333333333333329E-2</v>
      </c>
      <c r="Z18">
        <f>1/4*1/3</f>
        <v>8.3333333333333329E-2</v>
      </c>
    </row>
    <row r="19" spans="1:30" x14ac:dyDescent="0.4">
      <c r="L19" t="s">
        <v>7</v>
      </c>
      <c r="X19" t="s">
        <v>9</v>
      </c>
    </row>
    <row r="20" spans="1:30" x14ac:dyDescent="0.4">
      <c r="N20" t="s">
        <v>13</v>
      </c>
      <c r="P20" s="5" t="s">
        <v>15</v>
      </c>
      <c r="Z20" t="s">
        <v>30</v>
      </c>
      <c r="AB20" s="5" t="s">
        <v>31</v>
      </c>
    </row>
    <row r="21" spans="1:30" x14ac:dyDescent="0.4">
      <c r="P21">
        <f>1/4*1/3*1/2</f>
        <v>4.1666666666666664E-2</v>
      </c>
      <c r="AB21">
        <f>1/4*1/3*1/2</f>
        <v>4.1666666666666664E-2</v>
      </c>
    </row>
    <row r="22" spans="1:30" x14ac:dyDescent="0.4">
      <c r="A22" t="s">
        <v>2</v>
      </c>
      <c r="P22" t="s">
        <v>16</v>
      </c>
      <c r="R22" s="5" t="s">
        <v>19</v>
      </c>
      <c r="AB22" t="s">
        <v>32</v>
      </c>
      <c r="AD22" s="5" t="s">
        <v>35</v>
      </c>
    </row>
    <row r="23" spans="1:30" x14ac:dyDescent="0.4">
      <c r="A23" s="8" t="s">
        <v>43</v>
      </c>
      <c r="B23" s="7">
        <v>1</v>
      </c>
      <c r="C23" s="7">
        <v>2</v>
      </c>
      <c r="D23" s="7">
        <v>3</v>
      </c>
      <c r="E23" s="7">
        <v>4</v>
      </c>
      <c r="R23">
        <f>1/4*1/3*1/2</f>
        <v>4.1666666666666664E-2</v>
      </c>
      <c r="AD23">
        <f>1/4*1/3*1/2</f>
        <v>4.1666666666666664E-2</v>
      </c>
    </row>
    <row r="24" spans="1:30" x14ac:dyDescent="0.4">
      <c r="A24" s="9" t="s">
        <v>44</v>
      </c>
      <c r="B24">
        <v>0.25</v>
      </c>
      <c r="C24">
        <f>N18*3</f>
        <v>0.25</v>
      </c>
      <c r="D24">
        <f>P21*6</f>
        <v>0.25</v>
      </c>
      <c r="E24">
        <f>R23*6</f>
        <v>0.25</v>
      </c>
      <c r="N24" t="s">
        <v>14</v>
      </c>
      <c r="P24" s="5" t="s">
        <v>17</v>
      </c>
      <c r="Z24" t="s">
        <v>29</v>
      </c>
      <c r="AB24" s="5" t="s">
        <v>33</v>
      </c>
    </row>
    <row r="25" spans="1:30" x14ac:dyDescent="0.4">
      <c r="P25">
        <f>1/4*1/3*1/2</f>
        <v>4.1666666666666664E-2</v>
      </c>
      <c r="AB25">
        <f>1/4*1/3*1/2</f>
        <v>4.1666666666666664E-2</v>
      </c>
    </row>
    <row r="26" spans="1:30" x14ac:dyDescent="0.4">
      <c r="P26" t="s">
        <v>18</v>
      </c>
      <c r="R26" s="5" t="s">
        <v>20</v>
      </c>
      <c r="AB26" t="s">
        <v>34</v>
      </c>
      <c r="AD26" s="5" t="s">
        <v>36</v>
      </c>
    </row>
    <row r="27" spans="1:30" x14ac:dyDescent="0.4">
      <c r="A27" t="s">
        <v>3</v>
      </c>
      <c r="R27">
        <f>1/4*1/3*1/2</f>
        <v>4.1666666666666664E-2</v>
      </c>
      <c r="AD27">
        <f>1/4*1/3*1/2</f>
        <v>4.1666666666666664E-2</v>
      </c>
    </row>
    <row r="35" spans="1:15" x14ac:dyDescent="0.4">
      <c r="L35" t="s">
        <v>8</v>
      </c>
    </row>
    <row r="46" spans="1:15" x14ac:dyDescent="0.4">
      <c r="A46" s="4" t="s">
        <v>4</v>
      </c>
    </row>
    <row r="47" spans="1:15" x14ac:dyDescent="0.4">
      <c r="I47" t="s">
        <v>0</v>
      </c>
      <c r="J47">
        <v>7.9</v>
      </c>
      <c r="N47" t="s">
        <v>1</v>
      </c>
      <c r="O47">
        <v>2.2000000000000002</v>
      </c>
    </row>
    <row r="49" spans="9:17" x14ac:dyDescent="0.4">
      <c r="I49" t="s">
        <v>43</v>
      </c>
      <c r="J49" t="s">
        <v>44</v>
      </c>
      <c r="K49" t="s">
        <v>45</v>
      </c>
      <c r="L49" t="s">
        <v>46</v>
      </c>
    </row>
    <row r="50" spans="9:17" x14ac:dyDescent="0.4">
      <c r="I50">
        <v>3</v>
      </c>
      <c r="J50">
        <v>0.03</v>
      </c>
      <c r="K50">
        <f>I50*J50</f>
        <v>0.09</v>
      </c>
      <c r="L50" s="11">
        <f>(I50-K$61)^2*J50</f>
        <v>0.72030000000000016</v>
      </c>
    </row>
    <row r="51" spans="9:17" x14ac:dyDescent="0.4">
      <c r="I51">
        <v>4</v>
      </c>
      <c r="J51">
        <v>0.05</v>
      </c>
      <c r="K51">
        <f t="shared" ref="K51:K60" si="0">I51*J51</f>
        <v>0.2</v>
      </c>
      <c r="L51" s="11">
        <f t="shared" ref="L51:L60" si="1">(I51-K$61)^2*J51</f>
        <v>0.76050000000000018</v>
      </c>
      <c r="N51" t="s">
        <v>2</v>
      </c>
      <c r="O51" s="2">
        <f>P56</f>
        <v>0.97399425268372619</v>
      </c>
    </row>
    <row r="52" spans="9:17" x14ac:dyDescent="0.4">
      <c r="I52">
        <v>5</v>
      </c>
      <c r="J52">
        <v>7.0000000000000007E-2</v>
      </c>
      <c r="K52">
        <f t="shared" si="0"/>
        <v>0.35000000000000003</v>
      </c>
      <c r="L52" s="11">
        <f t="shared" si="1"/>
        <v>0.58870000000000022</v>
      </c>
      <c r="N52" t="s">
        <v>47</v>
      </c>
    </row>
    <row r="53" spans="9:17" x14ac:dyDescent="0.4">
      <c r="I53">
        <v>6</v>
      </c>
      <c r="J53">
        <v>0.1</v>
      </c>
      <c r="K53">
        <f t="shared" si="0"/>
        <v>0.60000000000000009</v>
      </c>
      <c r="L53" s="11">
        <f t="shared" si="1"/>
        <v>0.36100000000000015</v>
      </c>
      <c r="N53" t="s">
        <v>48</v>
      </c>
      <c r="P53">
        <f>SUM(J51:J59)</f>
        <v>0.96</v>
      </c>
    </row>
    <row r="54" spans="9:17" x14ac:dyDescent="0.4">
      <c r="I54">
        <v>7</v>
      </c>
      <c r="J54">
        <v>0.14000000000000001</v>
      </c>
      <c r="K54">
        <f t="shared" si="0"/>
        <v>0.98000000000000009</v>
      </c>
      <c r="L54" s="11">
        <f t="shared" si="1"/>
        <v>0.1134000000000001</v>
      </c>
      <c r="N54" t="s">
        <v>49</v>
      </c>
      <c r="O54">
        <f>K61-2*L62</f>
        <v>3.5502873658136913</v>
      </c>
      <c r="P54">
        <f>(J51-J50)*(4-O54)</f>
        <v>8.9942526837261758E-3</v>
      </c>
    </row>
    <row r="55" spans="9:17" x14ac:dyDescent="0.4">
      <c r="I55">
        <v>8</v>
      </c>
      <c r="J55">
        <v>0.2</v>
      </c>
      <c r="K55">
        <f t="shared" si="0"/>
        <v>1.6</v>
      </c>
      <c r="L55" s="11">
        <f t="shared" si="1"/>
        <v>1.9999999999999857E-3</v>
      </c>
      <c r="N55" t="s">
        <v>50</v>
      </c>
      <c r="O55">
        <f>K61+2*L62</f>
        <v>12.249712634186309</v>
      </c>
      <c r="P55">
        <f>(J59-J60)*0.25</f>
        <v>4.9999999999999992E-3</v>
      </c>
    </row>
    <row r="56" spans="9:17" x14ac:dyDescent="0.4">
      <c r="I56">
        <v>9</v>
      </c>
      <c r="J56">
        <v>0.18</v>
      </c>
      <c r="K56">
        <f t="shared" si="0"/>
        <v>1.6199999999999999</v>
      </c>
      <c r="L56" s="11">
        <f t="shared" si="1"/>
        <v>0.21779999999999985</v>
      </c>
      <c r="P56">
        <f>SUM(P53:P55)</f>
        <v>0.97399425268372619</v>
      </c>
    </row>
    <row r="57" spans="9:17" x14ac:dyDescent="0.4">
      <c r="I57">
        <v>10</v>
      </c>
      <c r="J57">
        <v>0.12</v>
      </c>
      <c r="K57">
        <f t="shared" si="0"/>
        <v>1.2</v>
      </c>
      <c r="L57" s="11">
        <f t="shared" si="1"/>
        <v>0.52919999999999978</v>
      </c>
      <c r="N57" t="s">
        <v>54</v>
      </c>
      <c r="O57" s="1" t="s">
        <v>52</v>
      </c>
      <c r="P57">
        <v>2.2800000000000001E-2</v>
      </c>
      <c r="Q57" s="1" t="s">
        <v>53</v>
      </c>
    </row>
    <row r="58" spans="9:17" x14ac:dyDescent="0.4">
      <c r="I58">
        <v>11</v>
      </c>
      <c r="J58">
        <v>7.0000000000000007E-2</v>
      </c>
      <c r="K58">
        <f t="shared" si="0"/>
        <v>0.77</v>
      </c>
      <c r="L58" s="11">
        <f t="shared" si="1"/>
        <v>0.67269999999999985</v>
      </c>
    </row>
    <row r="59" spans="9:17" x14ac:dyDescent="0.4">
      <c r="I59">
        <v>12</v>
      </c>
      <c r="J59">
        <v>0.03</v>
      </c>
      <c r="K59">
        <f t="shared" si="0"/>
        <v>0.36</v>
      </c>
      <c r="L59" s="11">
        <f t="shared" si="1"/>
        <v>0.50429999999999997</v>
      </c>
    </row>
    <row r="60" spans="9:17" x14ac:dyDescent="0.4">
      <c r="I60">
        <v>13</v>
      </c>
      <c r="J60">
        <v>0.01</v>
      </c>
      <c r="K60">
        <f t="shared" si="0"/>
        <v>0.13</v>
      </c>
      <c r="L60" s="11">
        <f t="shared" si="1"/>
        <v>0.2601</v>
      </c>
    </row>
    <row r="61" spans="9:17" x14ac:dyDescent="0.4">
      <c r="K61" s="10">
        <f>SUM(K50:K60)</f>
        <v>7.9</v>
      </c>
      <c r="L61" s="11">
        <f>(SUM(L50:L60))</f>
        <v>4.7300000000000004</v>
      </c>
    </row>
    <row r="62" spans="9:17" x14ac:dyDescent="0.4">
      <c r="L62" s="12">
        <f>SQRT(L61)</f>
        <v>2.1748563170931545</v>
      </c>
    </row>
    <row r="75" spans="1:10" x14ac:dyDescent="0.4">
      <c r="A75" s="4" t="s">
        <v>51</v>
      </c>
    </row>
    <row r="77" spans="1:10" x14ac:dyDescent="0.4">
      <c r="I77" t="s">
        <v>55</v>
      </c>
    </row>
    <row r="78" spans="1:10" x14ac:dyDescent="0.4">
      <c r="I78" t="s">
        <v>56</v>
      </c>
    </row>
    <row r="79" spans="1:10" x14ac:dyDescent="0.4">
      <c r="I79" t="s">
        <v>57</v>
      </c>
      <c r="J79">
        <f>10*0.5</f>
        <v>5</v>
      </c>
    </row>
    <row r="80" spans="1:10" x14ac:dyDescent="0.4">
      <c r="I80" s="13" t="s">
        <v>58</v>
      </c>
      <c r="J80" s="3">
        <f>SQRT(J79*0.5)</f>
        <v>1.5811388300841898</v>
      </c>
    </row>
    <row r="81" spans="1:11" x14ac:dyDescent="0.4">
      <c r="I81" t="s">
        <v>0</v>
      </c>
      <c r="J81" t="s">
        <v>62</v>
      </c>
      <c r="K81">
        <f>(6-J79)/J80</f>
        <v>0.63245553203367588</v>
      </c>
    </row>
    <row r="82" spans="1:11" x14ac:dyDescent="0.4">
      <c r="I82" t="s">
        <v>59</v>
      </c>
      <c r="J82" t="s">
        <v>60</v>
      </c>
      <c r="K82" s="10">
        <f>1-0.7357</f>
        <v>0.26429999999999998</v>
      </c>
    </row>
    <row r="84" spans="1:11" x14ac:dyDescent="0.4">
      <c r="I84" t="s">
        <v>1</v>
      </c>
    </row>
    <row r="85" spans="1:11" x14ac:dyDescent="0.4">
      <c r="I85" t="s">
        <v>61</v>
      </c>
      <c r="J85">
        <v>0.63245553203367588</v>
      </c>
      <c r="K85">
        <f>(4-J79)/J80</f>
        <v>-0.63245553203367588</v>
      </c>
    </row>
    <row r="87" spans="1:11" x14ac:dyDescent="0.4">
      <c r="I87" t="s">
        <v>63</v>
      </c>
    </row>
    <row r="88" spans="1:11" x14ac:dyDescent="0.4">
      <c r="I88" t="s">
        <v>64</v>
      </c>
      <c r="K88">
        <f>1-K82*2</f>
        <v>0.47140000000000004</v>
      </c>
    </row>
    <row r="90" spans="1:11" x14ac:dyDescent="0.4">
      <c r="I90" t="s">
        <v>2</v>
      </c>
      <c r="J90">
        <f>K88</f>
        <v>0.47140000000000004</v>
      </c>
    </row>
    <row r="92" spans="1:11" x14ac:dyDescent="0.4">
      <c r="A92" s="4" t="s">
        <v>65</v>
      </c>
    </row>
    <row r="95" spans="1:11" x14ac:dyDescent="0.4">
      <c r="I95" s="14" t="s">
        <v>66</v>
      </c>
    </row>
    <row r="96" spans="1:11" x14ac:dyDescent="0.4">
      <c r="I96" t="s">
        <v>73</v>
      </c>
    </row>
    <row r="98" spans="9:14" x14ac:dyDescent="0.4">
      <c r="I98" s="14" t="s">
        <v>74</v>
      </c>
    </row>
    <row r="99" spans="9:14" x14ac:dyDescent="0.4">
      <c r="I99" s="14" t="s">
        <v>67</v>
      </c>
    </row>
    <row r="100" spans="9:14" x14ac:dyDescent="0.4">
      <c r="I100" s="14" t="s">
        <v>68</v>
      </c>
    </row>
    <row r="101" spans="9:14" x14ac:dyDescent="0.4">
      <c r="I101" s="14" t="s">
        <v>69</v>
      </c>
    </row>
    <row r="103" spans="9:14" x14ac:dyDescent="0.4">
      <c r="I103" s="14" t="s">
        <v>70</v>
      </c>
      <c r="J103">
        <v>10</v>
      </c>
      <c r="L103" t="s">
        <v>57</v>
      </c>
      <c r="M103">
        <f>J103*J104</f>
        <v>7.5</v>
      </c>
    </row>
    <row r="104" spans="9:14" x14ac:dyDescent="0.4">
      <c r="I104" s="14" t="s">
        <v>71</v>
      </c>
      <c r="J104">
        <v>0.75</v>
      </c>
      <c r="K104" t="s">
        <v>72</v>
      </c>
      <c r="L104" s="13" t="s">
        <v>58</v>
      </c>
      <c r="M104" s="3">
        <f>SQRT(M103*0.25)</f>
        <v>1.3693063937629153</v>
      </c>
    </row>
    <row r="105" spans="9:14" x14ac:dyDescent="0.4">
      <c r="I105" s="14" t="s">
        <v>0</v>
      </c>
      <c r="J105" t="s">
        <v>75</v>
      </c>
    </row>
    <row r="106" spans="9:14" x14ac:dyDescent="0.4">
      <c r="I106" t="s">
        <v>1</v>
      </c>
      <c r="J106">
        <v>0.97199999999999998</v>
      </c>
      <c r="K106">
        <v>0.89300000000000002</v>
      </c>
      <c r="L106" s="10">
        <f>(J106+K106)/2</f>
        <v>0.9325</v>
      </c>
      <c r="M106" t="s">
        <v>76</v>
      </c>
      <c r="N106" s="14"/>
    </row>
    <row r="107" spans="9:14" x14ac:dyDescent="0.4">
      <c r="J107" t="s">
        <v>77</v>
      </c>
      <c r="K107">
        <f>1-L106</f>
        <v>6.7500000000000004E-2</v>
      </c>
      <c r="N107" s="14"/>
    </row>
    <row r="108" spans="9:14" x14ac:dyDescent="0.4">
      <c r="I108" s="14" t="s">
        <v>2</v>
      </c>
      <c r="J108" t="s">
        <v>78</v>
      </c>
      <c r="K108" s="1" t="s">
        <v>79</v>
      </c>
    </row>
    <row r="109" spans="9:14" x14ac:dyDescent="0.4">
      <c r="I109" t="s">
        <v>3</v>
      </c>
      <c r="J109" t="s">
        <v>62</v>
      </c>
      <c r="K109">
        <f>(1-M103)/M104</f>
        <v>-4.7469288317114398</v>
      </c>
      <c r="L109" s="1" t="s">
        <v>80</v>
      </c>
      <c r="M109" t="s">
        <v>81</v>
      </c>
    </row>
    <row r="133" spans="1:12" x14ac:dyDescent="0.4">
      <c r="A133" s="4" t="s">
        <v>82</v>
      </c>
    </row>
    <row r="136" spans="1:12" x14ac:dyDescent="0.4">
      <c r="J136" t="s">
        <v>57</v>
      </c>
      <c r="K136">
        <v>176.5</v>
      </c>
    </row>
    <row r="137" spans="1:12" x14ac:dyDescent="0.4">
      <c r="J137" s="13" t="s">
        <v>58</v>
      </c>
      <c r="K137">
        <v>8.9</v>
      </c>
    </row>
    <row r="139" spans="1:12" x14ac:dyDescent="0.4">
      <c r="J139" t="s">
        <v>62</v>
      </c>
      <c r="K139">
        <f>(188-K136)/K137</f>
        <v>1.2921348314606742</v>
      </c>
      <c r="L139" t="s">
        <v>84</v>
      </c>
    </row>
    <row r="140" spans="1:12" x14ac:dyDescent="0.4">
      <c r="K140" t="s">
        <v>83</v>
      </c>
    </row>
    <row r="148" spans="1:12" x14ac:dyDescent="0.4">
      <c r="A148" s="4" t="s">
        <v>85</v>
      </c>
    </row>
    <row r="151" spans="1:12" x14ac:dyDescent="0.4">
      <c r="J151" t="s">
        <v>57</v>
      </c>
      <c r="K151">
        <v>278</v>
      </c>
    </row>
    <row r="152" spans="1:12" x14ac:dyDescent="0.4">
      <c r="J152" s="13" t="s">
        <v>58</v>
      </c>
      <c r="K152">
        <v>12</v>
      </c>
    </row>
    <row r="154" spans="1:12" x14ac:dyDescent="0.4">
      <c r="J154" t="s">
        <v>0</v>
      </c>
      <c r="K154">
        <f>K151+3*K152</f>
        <v>314</v>
      </c>
      <c r="L154" t="s">
        <v>86</v>
      </c>
    </row>
    <row r="155" spans="1:12" x14ac:dyDescent="0.4">
      <c r="K155">
        <f>K151-3*K152</f>
        <v>242</v>
      </c>
      <c r="L155" t="s">
        <v>87</v>
      </c>
    </row>
    <row r="157" spans="1:12" x14ac:dyDescent="0.4">
      <c r="J157" t="s">
        <v>1</v>
      </c>
      <c r="K157" t="s">
        <v>89</v>
      </c>
    </row>
    <row r="158" spans="1:12" x14ac:dyDescent="0.4">
      <c r="K158" t="s">
        <v>88</v>
      </c>
      <c r="L158">
        <v>242</v>
      </c>
    </row>
    <row r="162" spans="1:11" x14ac:dyDescent="0.4">
      <c r="A162" s="4" t="s">
        <v>90</v>
      </c>
    </row>
    <row r="164" spans="1:11" x14ac:dyDescent="0.4">
      <c r="H164" t="s">
        <v>93</v>
      </c>
      <c r="I164" t="s">
        <v>95</v>
      </c>
      <c r="J164" s="15" t="s">
        <v>94</v>
      </c>
      <c r="K164" s="10">
        <f>1-0.7881</f>
        <v>0.21189999999999998</v>
      </c>
    </row>
    <row r="165" spans="1:11" x14ac:dyDescent="0.4">
      <c r="H165" t="s">
        <v>70</v>
      </c>
      <c r="I165">
        <v>100</v>
      </c>
    </row>
    <row r="166" spans="1:11" x14ac:dyDescent="0.4">
      <c r="H166" t="s">
        <v>92</v>
      </c>
      <c r="I166">
        <v>0.51</v>
      </c>
    </row>
    <row r="167" spans="1:11" x14ac:dyDescent="0.4">
      <c r="H167" s="13" t="s">
        <v>58</v>
      </c>
      <c r="I167">
        <f>SQRT(I165*I166*(1-I166))</f>
        <v>4.9989998999799949</v>
      </c>
    </row>
    <row r="168" spans="1:11" x14ac:dyDescent="0.4">
      <c r="H168" t="s">
        <v>57</v>
      </c>
      <c r="I168">
        <f>I165*I166</f>
        <v>51</v>
      </c>
    </row>
    <row r="169" spans="1:11" x14ac:dyDescent="0.4">
      <c r="H169" t="s">
        <v>62</v>
      </c>
      <c r="I169">
        <f>(55-51)/I167</f>
        <v>0.8001600480160056</v>
      </c>
    </row>
    <row r="182" spans="1:11" x14ac:dyDescent="0.4">
      <c r="A182" s="4" t="s">
        <v>91</v>
      </c>
    </row>
    <row r="183" spans="1:11" x14ac:dyDescent="0.4">
      <c r="I183" t="s">
        <v>0</v>
      </c>
    </row>
    <row r="184" spans="1:11" x14ac:dyDescent="0.4">
      <c r="I184" t="s">
        <v>92</v>
      </c>
      <c r="J184">
        <f>1/1000</f>
        <v>1E-3</v>
      </c>
    </row>
    <row r="185" spans="1:11" x14ac:dyDescent="0.4">
      <c r="I185" t="s">
        <v>70</v>
      </c>
      <c r="J185">
        <v>50000</v>
      </c>
    </row>
    <row r="186" spans="1:11" x14ac:dyDescent="0.4">
      <c r="I186" t="s">
        <v>57</v>
      </c>
      <c r="J186">
        <f>J184*J185</f>
        <v>50</v>
      </c>
    </row>
    <row r="187" spans="1:11" x14ac:dyDescent="0.4">
      <c r="I187" s="13" t="s">
        <v>58</v>
      </c>
      <c r="J187">
        <f>SQRT(J185*J184*(1-J184))</f>
        <v>7.067531393633848</v>
      </c>
    </row>
    <row r="188" spans="1:11" x14ac:dyDescent="0.4">
      <c r="I188" t="s">
        <v>93</v>
      </c>
      <c r="J188" s="1" t="s">
        <v>96</v>
      </c>
      <c r="K188" s="10">
        <v>0.24199999999999999</v>
      </c>
    </row>
    <row r="189" spans="1:11" x14ac:dyDescent="0.4">
      <c r="I189" t="s">
        <v>62</v>
      </c>
      <c r="J189">
        <f>(55-J186)/J187</f>
        <v>0.70746059996334809</v>
      </c>
    </row>
    <row r="191" spans="1:11" x14ac:dyDescent="0.4">
      <c r="I191" t="s">
        <v>1</v>
      </c>
      <c r="J191" t="s">
        <v>61</v>
      </c>
      <c r="K191">
        <v>0.70746059996334809</v>
      </c>
    </row>
    <row r="192" spans="1:11" x14ac:dyDescent="0.4">
      <c r="J192" t="s">
        <v>97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劉怡伶</dc:creator>
  <cp:lastModifiedBy>劉怡伶</cp:lastModifiedBy>
  <dcterms:created xsi:type="dcterms:W3CDTF">2025-10-05T06:49:16Z</dcterms:created>
  <dcterms:modified xsi:type="dcterms:W3CDTF">2025-10-23T21:46:10Z</dcterms:modified>
</cp:coreProperties>
</file>