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294241\Desktop\Aktivitaetskoeffizienten\01 UNIFAC Implementation\05 Handler\01a LC2Kerner -Grenzen\"/>
    </mc:Choice>
  </mc:AlternateContent>
  <xr:revisionPtr revIDLastSave="0" documentId="13_ncr:1_{DFC88BC7-EAE1-4F4B-A4AA-368ADCD69D4A}" xr6:coauthVersionLast="45" xr6:coauthVersionMax="45" xr10:uidLastSave="{00000000-0000-0000-0000-000000000000}"/>
  <bookViews>
    <workbookView xWindow="-120" yWindow="-120" windowWidth="25440" windowHeight="15390" activeTab="1" xr2:uid="{5B061C6E-D4D4-47D8-BAAA-EE68F745A25F}"/>
  </bookViews>
  <sheets>
    <sheet name="LC2Kerner" sheetId="1" r:id="rId1"/>
    <sheet name="Solvents" sheetId="4" r:id="rId2"/>
    <sheet name="ReadM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8" i="1"/>
  <c r="E6" i="1"/>
  <c r="E2" i="1"/>
  <c r="G2" i="1"/>
  <c r="E5" i="1" l="1"/>
  <c r="E4" i="1"/>
  <c r="E3" i="1"/>
</calcChain>
</file>

<file path=xl/sharedStrings.xml><?xml version="1.0" encoding="utf-8"?>
<sst xmlns="http://schemas.openxmlformats.org/spreadsheetml/2006/main" count="104" uniqueCount="80">
  <si>
    <t>Material</t>
  </si>
  <si>
    <t>FileName</t>
  </si>
  <si>
    <t>Formula</t>
  </si>
  <si>
    <t>Smiles</t>
  </si>
  <si>
    <t>CAS</t>
  </si>
  <si>
    <t>CC-3-V</t>
  </si>
  <si>
    <t>B894_06_3</t>
  </si>
  <si>
    <t>C17H30</t>
  </si>
  <si>
    <t>CC-4-V</t>
  </si>
  <si>
    <t>B894_06_4</t>
  </si>
  <si>
    <t>C18H32</t>
  </si>
  <si>
    <t>CC-5-V</t>
  </si>
  <si>
    <t>B894_06_5</t>
  </si>
  <si>
    <t>C19H34</t>
  </si>
  <si>
    <t>CC-3-V1</t>
  </si>
  <si>
    <t>B894_06_1</t>
  </si>
  <si>
    <t>C18 H32</t>
  </si>
  <si>
    <t>MPT</t>
  </si>
  <si>
    <t>HFUS</t>
  </si>
  <si>
    <t>C3H8O</t>
  </si>
  <si>
    <t>67-63-0</t>
  </si>
  <si>
    <t>CC(C)O</t>
  </si>
  <si>
    <t>C3H6O</t>
  </si>
  <si>
    <t>67-64-1</t>
  </si>
  <si>
    <t>CC(=O)C</t>
  </si>
  <si>
    <t>C2H6O</t>
  </si>
  <si>
    <t>64-17-5</t>
  </si>
  <si>
    <t>CCO</t>
  </si>
  <si>
    <t>C4H8O2</t>
  </si>
  <si>
    <t>141-78-6</t>
  </si>
  <si>
    <t>CCOC(=O)C</t>
  </si>
  <si>
    <t>C7H16</t>
  </si>
  <si>
    <t>142-82-5</t>
  </si>
  <si>
    <t>CCCCCCC</t>
  </si>
  <si>
    <t>C5H10O</t>
  </si>
  <si>
    <t>108-21-4</t>
  </si>
  <si>
    <t>CC(C)OC(=O)C</t>
  </si>
  <si>
    <t>https://www.sigmaaldrich.com/MSDS/MSDS/DisplayMSDSPage.do?country=DE&amp;language=de&amp;productNumber=278475&amp;brand=SIAL&amp;PageToGoToURL=https%3A%2F%2Fwww.sigmaaldrich.com%2Fcatalog%2Fproduct%2Fsial%2F278475%3Flang%3Dde</t>
  </si>
  <si>
    <t>Melting Point</t>
  </si>
  <si>
    <t>Schmelzpunkt</t>
  </si>
  <si>
    <t>°C</t>
  </si>
  <si>
    <t>Name</t>
  </si>
  <si>
    <t>Short</t>
  </si>
  <si>
    <t>Deutsch</t>
  </si>
  <si>
    <t>Einheit</t>
  </si>
  <si>
    <t>Heat of Fusion</t>
  </si>
  <si>
    <t>Fusionsenthalpie</t>
  </si>
  <si>
    <t>https://www.sigmaaldrich.com/catalog/product/sigald/650501?lang=de&amp;region=DE&amp;cm_sp=Insite-_-caSrpResults_srpRecs_srpModel_acetone-_-srpRecs3-1</t>
  </si>
  <si>
    <t>https://www.sigmaaldrich.com/catalog/product/sial/493511?lang=de&amp;region=DE&amp;cm_sp=Insite-_-caSrpResults_srpRecs_srpModel_ethanol-_-srpRecs3-1</t>
  </si>
  <si>
    <t>https://www.sigmaaldrich.com/catalog/product/sial/58958?lang=de&amp;region=DE</t>
  </si>
  <si>
    <t>https://www.sigmaaldrich.com/catalog/product/sial/246654?lang=de&amp;region=DE&amp;cm_sp=Insite-_-caSrpResults_srpRecs_srpModel_heptan-_-srpRecs3-1</t>
  </si>
  <si>
    <t>https://www.sigmaaldrich.com/catalog/product/sigald/537462?lang=de&amp;region=DE&amp;cm_sp=Insite-_-caSrpResults_srpRecs_srpModel_108-21-4-_-srpRecs3-1</t>
  </si>
  <si>
    <t>J/mol</t>
  </si>
  <si>
    <t>Source_MPT</t>
  </si>
  <si>
    <t>Source_HFUS</t>
  </si>
  <si>
    <t>DDBST</t>
  </si>
  <si>
    <t>NIST</t>
  </si>
  <si>
    <t>https://www.chemeo.com/cid/23-647-8/Isobutyl%20acetate#ref-joback</t>
  </si>
  <si>
    <t>TRST</t>
  </si>
  <si>
    <t>HTRS</t>
  </si>
  <si>
    <t>None</t>
  </si>
  <si>
    <t>Transition Temperature</t>
  </si>
  <si>
    <t>Heat of Transition</t>
  </si>
  <si>
    <t>Übergangstemperatur</t>
  </si>
  <si>
    <t>Übergangsenthalpie</t>
  </si>
  <si>
    <t>CC-3-ald</t>
  </si>
  <si>
    <t>CC-4-ald</t>
  </si>
  <si>
    <t>CCH-23</t>
  </si>
  <si>
    <t>16D1_G10.148</t>
  </si>
  <si>
    <t>630d1_a5.031</t>
  </si>
  <si>
    <t>954d1_L10.001</t>
  </si>
  <si>
    <t>C16H28O</t>
  </si>
  <si>
    <t>C17H32</t>
  </si>
  <si>
    <t>C17H30O</t>
  </si>
  <si>
    <t>ETHANOL</t>
  </si>
  <si>
    <t>ACETONE</t>
  </si>
  <si>
    <t>ISOPROPANOL</t>
  </si>
  <si>
    <t>ETHYL_ACETATE</t>
  </si>
  <si>
    <t>N-HEPTANE</t>
  </si>
  <si>
    <t>ISOPROPYL_ACETATE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</si>
</sst>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1" fillId="0" borderId="0" xfId="1"/>
    <xf numFmtId="49" fontId="1" fillId="0" borderId="0" xfId="1" applyNumberFormat="1"/>
    <xf numFmtId="0" fontId="1" fillId="4" borderId="0" xfId="1" applyFill="1"/>
    <xf numFmtId="0" fontId="0" fillId="4" borderId="0" xfId="0" applyFont="1" applyFill="1"/>
    <xf numFmtId="0" fontId="2" fillId="4" borderId="0" xfId="0" applyFont="1" applyFill="1"/>
    <xf numFmtId="0" fontId="3" fillId="0" borderId="0" xfId="0" applyFont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3" fillId="0" borderId="0" xfId="0" applyFont="1" applyAlignment="1">
      <alignment vertical="center"/>
    </xf>
  </cellXfs>
  <cellStyles count="2">
    <cellStyle name="Standard" xfId="0" builtinId="0"/>
    <cellStyle name="Standard 2" xfId="1" xr:uid="{5BC69E0B-336F-4815-83DC-7954AE17D5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BF55E-6879-44C4-8867-CC602202FA0A}">
  <dimension ref="A1:G8"/>
  <sheetViews>
    <sheetView workbookViewId="0">
      <selection activeCell="F23" sqref="F23"/>
    </sheetView>
  </sheetViews>
  <sheetFormatPr baseColWidth="10" defaultRowHeight="15" x14ac:dyDescent="0.25"/>
  <cols>
    <col min="2" max="2" width="14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17</v>
      </c>
      <c r="E1" s="1" t="s">
        <v>18</v>
      </c>
      <c r="F1" s="1" t="s">
        <v>58</v>
      </c>
      <c r="G1" s="1" t="s">
        <v>59</v>
      </c>
    </row>
    <row r="2" spans="1:7" x14ac:dyDescent="0.25">
      <c r="A2" s="2" t="s">
        <v>14</v>
      </c>
      <c r="B2" s="2" t="s">
        <v>15</v>
      </c>
      <c r="C2" s="2" t="s">
        <v>16</v>
      </c>
      <c r="D2" s="11">
        <v>316.07</v>
      </c>
      <c r="E2" s="3">
        <f>85.46*0.24862*1000</f>
        <v>21247.065199999997</v>
      </c>
      <c r="F2" s="8">
        <v>276.43</v>
      </c>
      <c r="G2" s="8">
        <f>1.699*0.24862*1000</f>
        <v>422.40538000000004</v>
      </c>
    </row>
    <row r="3" spans="1:7" x14ac:dyDescent="0.25">
      <c r="A3" t="s">
        <v>5</v>
      </c>
      <c r="B3" t="s">
        <v>6</v>
      </c>
      <c r="C3" t="s">
        <v>7</v>
      </c>
      <c r="D3" s="10">
        <v>306.68</v>
      </c>
      <c r="E3">
        <f>23.31*234.425</f>
        <v>5464.4467500000001</v>
      </c>
      <c r="F3" t="s">
        <v>60</v>
      </c>
      <c r="G3" t="s">
        <v>60</v>
      </c>
    </row>
    <row r="4" spans="1:7" x14ac:dyDescent="0.25">
      <c r="A4" s="2" t="s">
        <v>8</v>
      </c>
      <c r="B4" s="2" t="s">
        <v>9</v>
      </c>
      <c r="C4" s="2" t="s">
        <v>10</v>
      </c>
      <c r="D4" s="11">
        <v>328.24</v>
      </c>
      <c r="E4" s="3">
        <f>23.5*248.452</f>
        <v>5838.6220000000003</v>
      </c>
      <c r="F4" s="8" t="s">
        <v>60</v>
      </c>
      <c r="G4" s="8" t="s">
        <v>60</v>
      </c>
    </row>
    <row r="5" spans="1:7" x14ac:dyDescent="0.25">
      <c r="A5" t="s">
        <v>11</v>
      </c>
      <c r="B5" t="s">
        <v>12</v>
      </c>
      <c r="C5" t="s">
        <v>13</v>
      </c>
      <c r="D5" s="10">
        <v>325.39999999999998</v>
      </c>
      <c r="E5">
        <f>23.57*262.48</f>
        <v>6186.6536000000006</v>
      </c>
      <c r="F5" t="s">
        <v>60</v>
      </c>
      <c r="G5" t="s">
        <v>60</v>
      </c>
    </row>
    <row r="6" spans="1:7" x14ac:dyDescent="0.25">
      <c r="A6" s="9" t="s">
        <v>65</v>
      </c>
      <c r="B6" s="9" t="s">
        <v>68</v>
      </c>
      <c r="C6" s="9" t="s">
        <v>71</v>
      </c>
      <c r="D6" s="11">
        <v>348.36</v>
      </c>
      <c r="E6" s="9">
        <f>235.4*0.24862*1000</f>
        <v>58525.148000000001</v>
      </c>
      <c r="F6" s="9" t="s">
        <v>60</v>
      </c>
      <c r="G6" s="9" t="s">
        <v>60</v>
      </c>
    </row>
    <row r="7" spans="1:7" x14ac:dyDescent="0.25">
      <c r="A7" t="s">
        <v>66</v>
      </c>
      <c r="B7" t="s">
        <v>69</v>
      </c>
      <c r="C7" t="s">
        <v>73</v>
      </c>
      <c r="D7" s="10">
        <v>350.96</v>
      </c>
      <c r="E7">
        <f>228.1*0.3511*1000</f>
        <v>80085.91</v>
      </c>
      <c r="F7" s="4" t="s">
        <v>60</v>
      </c>
      <c r="G7" s="4" t="s">
        <v>60</v>
      </c>
    </row>
    <row r="8" spans="1:7" x14ac:dyDescent="0.25">
      <c r="A8" s="3" t="s">
        <v>67</v>
      </c>
      <c r="B8" s="3" t="s">
        <v>70</v>
      </c>
      <c r="C8" s="3" t="s">
        <v>72</v>
      </c>
      <c r="D8" s="11">
        <v>339.63</v>
      </c>
      <c r="E8" s="3">
        <f>27.46*0.2842*1000</f>
        <v>7804.1320000000005</v>
      </c>
      <c r="F8" s="3" t="s">
        <v>60</v>
      </c>
      <c r="G8" s="3" t="s">
        <v>60</v>
      </c>
    </row>
  </sheetData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1743-75AD-48B1-9303-350787CE598F}">
  <dimension ref="A1:H7"/>
  <sheetViews>
    <sheetView tabSelected="1" workbookViewId="0">
      <selection activeCell="A2" sqref="A2:A7"/>
    </sheetView>
  </sheetViews>
  <sheetFormatPr baseColWidth="10" defaultRowHeight="15" x14ac:dyDescent="0.25"/>
  <sheetData>
    <row r="1" spans="1:8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53</v>
      </c>
      <c r="F1" s="1" t="s">
        <v>17</v>
      </c>
      <c r="G1" s="1" t="s">
        <v>54</v>
      </c>
      <c r="H1" s="1" t="s">
        <v>18</v>
      </c>
    </row>
    <row r="2" spans="1:8" x14ac:dyDescent="0.25">
      <c r="A2" s="12" t="s">
        <v>76</v>
      </c>
      <c r="B2" s="7" t="s">
        <v>19</v>
      </c>
      <c r="C2" s="7" t="s">
        <v>21</v>
      </c>
      <c r="D2" s="7" t="s">
        <v>20</v>
      </c>
      <c r="E2" s="3" t="s">
        <v>37</v>
      </c>
      <c r="F2" s="11">
        <v>183.65</v>
      </c>
      <c r="G2" s="3" t="s">
        <v>55</v>
      </c>
      <c r="H2" s="3">
        <v>5369.3</v>
      </c>
    </row>
    <row r="3" spans="1:8" x14ac:dyDescent="0.25">
      <c r="A3" s="12" t="s">
        <v>75</v>
      </c>
      <c r="B3" s="5" t="s">
        <v>22</v>
      </c>
      <c r="C3" t="s">
        <v>24</v>
      </c>
      <c r="D3" s="6" t="s">
        <v>23</v>
      </c>
      <c r="E3" t="s">
        <v>47</v>
      </c>
      <c r="F3" s="10">
        <v>179.15</v>
      </c>
      <c r="G3" t="s">
        <v>55</v>
      </c>
      <c r="H3">
        <v>5687.3</v>
      </c>
    </row>
    <row r="4" spans="1:8" x14ac:dyDescent="0.25">
      <c r="A4" s="12" t="s">
        <v>74</v>
      </c>
      <c r="B4" t="s">
        <v>25</v>
      </c>
      <c r="C4" t="s">
        <v>27</v>
      </c>
      <c r="D4" t="s">
        <v>26</v>
      </c>
      <c r="E4" s="4" t="s">
        <v>48</v>
      </c>
      <c r="F4" s="10">
        <v>159.15</v>
      </c>
      <c r="G4" t="s">
        <v>55</v>
      </c>
      <c r="H4">
        <v>5017.5</v>
      </c>
    </row>
    <row r="5" spans="1:8" x14ac:dyDescent="0.25">
      <c r="A5" s="12" t="s">
        <v>77</v>
      </c>
      <c r="B5" s="3" t="s">
        <v>28</v>
      </c>
      <c r="C5" s="3" t="s">
        <v>30</v>
      </c>
      <c r="D5" s="3" t="s">
        <v>29</v>
      </c>
      <c r="E5" s="3" t="s">
        <v>49</v>
      </c>
      <c r="F5" s="11">
        <v>189.15</v>
      </c>
      <c r="G5" s="3" t="s">
        <v>55</v>
      </c>
      <c r="H5" s="3">
        <v>10473</v>
      </c>
    </row>
    <row r="6" spans="1:8" x14ac:dyDescent="0.25">
      <c r="A6" s="12" t="s">
        <v>78</v>
      </c>
      <c r="B6" s="3" t="s">
        <v>31</v>
      </c>
      <c r="C6" s="3" t="s">
        <v>33</v>
      </c>
      <c r="D6" s="3" t="s">
        <v>32</v>
      </c>
      <c r="E6" s="3" t="s">
        <v>50</v>
      </c>
      <c r="F6" s="11">
        <v>182.15</v>
      </c>
      <c r="G6" s="3" t="s">
        <v>56</v>
      </c>
      <c r="H6" s="3">
        <v>13990</v>
      </c>
    </row>
    <row r="7" spans="1:8" x14ac:dyDescent="0.25">
      <c r="A7" s="12" t="s">
        <v>79</v>
      </c>
      <c r="B7" t="s">
        <v>34</v>
      </c>
      <c r="C7" t="s">
        <v>36</v>
      </c>
      <c r="D7" t="s">
        <v>35</v>
      </c>
      <c r="E7" s="4" t="s">
        <v>51</v>
      </c>
      <c r="F7" s="10">
        <v>200.15</v>
      </c>
      <c r="G7" t="s">
        <v>57</v>
      </c>
      <c r="H7" s="4">
        <v>10560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DB445-82D0-4AA2-8018-9F145B0E6736}">
  <dimension ref="A1:E6"/>
  <sheetViews>
    <sheetView workbookViewId="0">
      <selection activeCell="H8" sqref="H8"/>
    </sheetView>
  </sheetViews>
  <sheetFormatPr baseColWidth="10" defaultRowHeight="15" x14ac:dyDescent="0.25"/>
  <cols>
    <col min="2" max="2" width="18" customWidth="1"/>
    <col min="3" max="3" width="19.28515625" customWidth="1"/>
  </cols>
  <sheetData>
    <row r="1" spans="1:5" x14ac:dyDescent="0.25">
      <c r="A1" s="1" t="s">
        <v>42</v>
      </c>
      <c r="B1" s="1" t="s">
        <v>41</v>
      </c>
      <c r="C1" s="1" t="s">
        <v>43</v>
      </c>
      <c r="D1" s="1" t="s">
        <v>44</v>
      </c>
      <c r="E1" s="4"/>
    </row>
    <row r="2" spans="1:5" x14ac:dyDescent="0.25">
      <c r="A2" t="s">
        <v>17</v>
      </c>
      <c r="B2" t="s">
        <v>38</v>
      </c>
      <c r="C2" t="s">
        <v>39</v>
      </c>
      <c r="D2" t="s">
        <v>40</v>
      </c>
      <c r="E2" s="4"/>
    </row>
    <row r="3" spans="1:5" x14ac:dyDescent="0.25">
      <c r="A3" s="3" t="s">
        <v>18</v>
      </c>
      <c r="B3" s="3" t="s">
        <v>45</v>
      </c>
      <c r="C3" s="3" t="s">
        <v>46</v>
      </c>
      <c r="D3" s="3" t="s">
        <v>52</v>
      </c>
      <c r="E3" s="4"/>
    </row>
    <row r="4" spans="1:5" x14ac:dyDescent="0.25">
      <c r="A4" t="s">
        <v>58</v>
      </c>
      <c r="B4" t="s">
        <v>61</v>
      </c>
      <c r="C4" t="s">
        <v>63</v>
      </c>
      <c r="D4" t="s">
        <v>40</v>
      </c>
      <c r="E4" s="4"/>
    </row>
    <row r="5" spans="1:5" x14ac:dyDescent="0.25">
      <c r="A5" s="3" t="s">
        <v>59</v>
      </c>
      <c r="B5" s="3" t="s">
        <v>62</v>
      </c>
      <c r="C5" s="3" t="s">
        <v>64</v>
      </c>
      <c r="D5" s="3" t="s">
        <v>52</v>
      </c>
      <c r="E5" s="4"/>
    </row>
    <row r="6" spans="1:5" x14ac:dyDescent="0.25">
      <c r="E6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LC2Kerner</vt:lpstr>
      <vt:lpstr>Solvents</vt:lpstr>
      <vt:lpstr>ReadMe</vt:lpstr>
    </vt:vector>
  </TitlesOfParts>
  <Company>Merck KGaA Darmstadt Germany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Peterson</dc:creator>
  <cp:lastModifiedBy>Luisa Peterson</cp:lastModifiedBy>
  <dcterms:created xsi:type="dcterms:W3CDTF">2020-11-19T11:07:56Z</dcterms:created>
  <dcterms:modified xsi:type="dcterms:W3CDTF">2021-02-22T08:57:35Z</dcterms:modified>
</cp:coreProperties>
</file>