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二学习文档\大二下\高频实验\"/>
    </mc:Choice>
  </mc:AlternateContent>
  <xr:revisionPtr revIDLastSave="0" documentId="13_ncr:1_{549D3235-9D9A-4606-B8AD-AAB18671F564}" xr6:coauthVersionLast="47" xr6:coauthVersionMax="47" xr10:uidLastSave="{00000000-0000-0000-0000-000000000000}"/>
  <bookViews>
    <workbookView xWindow="-108" yWindow="-108" windowWidth="23256" windowHeight="12456" xr2:uid="{FA036243-AC91-4479-ADAC-6E22FE64C4F4}"/>
  </bookViews>
  <sheets>
    <sheet name="谐振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0" i="1"/>
  <c r="D30" i="1" s="1"/>
  <c r="E31" i="1"/>
  <c r="D31" i="1" s="1"/>
  <c r="E32" i="1"/>
  <c r="D32" i="1" s="1"/>
  <c r="E33" i="1"/>
  <c r="D33" i="1" s="1"/>
  <c r="E29" i="1"/>
  <c r="D29" i="1" s="1"/>
  <c r="H29" i="1"/>
  <c r="E20" i="1"/>
  <c r="D20" i="1" s="1"/>
  <c r="E21" i="1"/>
  <c r="D21" i="1" s="1"/>
  <c r="E22" i="1"/>
  <c r="D22" i="1" s="1"/>
  <c r="E23" i="1"/>
  <c r="D23" i="1" s="1"/>
  <c r="E19" i="1"/>
  <c r="D19" i="1" s="1"/>
  <c r="H19" i="1"/>
  <c r="H10" i="1"/>
  <c r="H3" i="1"/>
  <c r="E12" i="1"/>
  <c r="E13" i="1"/>
  <c r="E14" i="1"/>
  <c r="D12" i="1"/>
  <c r="D13" i="1"/>
  <c r="D14" i="1"/>
  <c r="E11" i="1"/>
  <c r="D11" i="1" s="1"/>
  <c r="E10" i="1"/>
  <c r="D10" i="1" s="1"/>
  <c r="E4" i="1"/>
  <c r="D4" i="1" s="1"/>
  <c r="D5" i="1"/>
  <c r="E6" i="1"/>
  <c r="D6" i="1" s="1"/>
  <c r="E3" i="1"/>
  <c r="D3" i="1" s="1"/>
</calcChain>
</file>

<file path=xl/sharedStrings.xml><?xml version="1.0" encoding="utf-8"?>
<sst xmlns="http://schemas.openxmlformats.org/spreadsheetml/2006/main" count="40" uniqueCount="17">
  <si>
    <t>等效C/pF</t>
    <phoneticPr fontId="1" type="noConversion"/>
  </si>
  <si>
    <t>C1/pF</t>
    <phoneticPr fontId="1" type="noConversion"/>
  </si>
  <si>
    <t>C2/pF</t>
    <phoneticPr fontId="1" type="noConversion"/>
  </si>
  <si>
    <t>C3(定)/pF</t>
    <phoneticPr fontId="1" type="noConversion"/>
  </si>
  <si>
    <t>Vomax/V</t>
    <phoneticPr fontId="1" type="noConversion"/>
  </si>
  <si>
    <t>f0/Hz</t>
    <phoneticPr fontId="1" type="noConversion"/>
  </si>
  <si>
    <t>C3 = 75pF+双联电容、L = 1uH（设计一）</t>
    <phoneticPr fontId="1" type="noConversion"/>
  </si>
  <si>
    <t>C3 = 39pF+双联电容、L = 1uH（设计二）</t>
    <phoneticPr fontId="1" type="noConversion"/>
  </si>
  <si>
    <t>频率变化范围</t>
    <phoneticPr fontId="1" type="noConversion"/>
  </si>
  <si>
    <t>C3 = 39pF+双联电容、L = 0.47uH（设计三）</t>
    <phoneticPr fontId="1" type="noConversion"/>
  </si>
  <si>
    <t>备注：失效频率 = 24.41MHz，此时不起振的C（双联电容）更大</t>
    <phoneticPr fontId="1" type="noConversion"/>
  </si>
  <si>
    <t>Seiler</t>
    <phoneticPr fontId="1" type="noConversion"/>
  </si>
  <si>
    <t>双联电容（C4）/pF</t>
    <phoneticPr fontId="1" type="noConversion"/>
  </si>
  <si>
    <t>C3 = 175pF、L = 1uH（设计一）</t>
    <phoneticPr fontId="1" type="noConversion"/>
  </si>
  <si>
    <t>C增大、Q增大、Z增大、                  Uopp增大</t>
    <phoneticPr fontId="1" type="noConversion"/>
  </si>
  <si>
    <t>双联电容/pF</t>
    <phoneticPr fontId="1" type="noConversion"/>
  </si>
  <si>
    <t>备注：失效频率 = 19.08MHz（双联电容太小，这时候C3过小）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</si>
</sst>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E+00"/>
    <numFmt numFmtId="181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181" fontId="0" fillId="0" borderId="5" xfId="0" applyNumberForma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Clapp - </a:t>
            </a:r>
            <a:r>
              <a:rPr lang="zh-CN"/>
              <a:t>设计一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谐振!$D$3:$D$6</c:f>
              <c:numCache>
                <c:formatCode>0.000E+00</c:formatCode>
                <c:ptCount val="4"/>
                <c:pt idx="0">
                  <c:v>259.70787932979698</c:v>
                </c:pt>
                <c:pt idx="1">
                  <c:v>138.38474348765951</c:v>
                </c:pt>
                <c:pt idx="2">
                  <c:v>74.536795191672923</c:v>
                </c:pt>
                <c:pt idx="3">
                  <c:v>49.623441031679235</c:v>
                </c:pt>
              </c:numCache>
            </c:numRef>
          </c:xVal>
          <c:yVal>
            <c:numRef>
              <c:f>谐振!$F$3:$F$6</c:f>
              <c:numCache>
                <c:formatCode>0.00E+00</c:formatCode>
                <c:ptCount val="4"/>
                <c:pt idx="0" formatCode="0.000E+00">
                  <c:v>12660000</c:v>
                </c:pt>
                <c:pt idx="1">
                  <c:v>14260000</c:v>
                </c:pt>
                <c:pt idx="2">
                  <c:v>15940000</c:v>
                </c:pt>
                <c:pt idx="3">
                  <c:v>16970000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4-4136-96C5-C56CEC772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14512"/>
        <c:axId val="873924592"/>
      </c:scatterChart>
      <c:valAx>
        <c:axId val="8739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双联电容</a:t>
                </a:r>
                <a:r>
                  <a:rPr lang="en-US"/>
                  <a:t>/C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924592"/>
        <c:crosses val="autoZero"/>
        <c:crossBetween val="midCat"/>
      </c:valAx>
      <c:valAx>
        <c:axId val="873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f0/Hz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9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Clapp - </a:t>
            </a:r>
            <a:r>
              <a:rPr lang="zh-CN"/>
              <a:t>设计二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谐振!$D$10:$D$14</c:f>
              <c:numCache>
                <c:formatCode>0.000E+00</c:formatCode>
                <c:ptCount val="5"/>
                <c:pt idx="0">
                  <c:v>224.8127865900027</c:v>
                </c:pt>
                <c:pt idx="1">
                  <c:v>152.86065413418297</c:v>
                </c:pt>
                <c:pt idx="2">
                  <c:v>102.9959935242299</c:v>
                </c:pt>
                <c:pt idx="3">
                  <c:v>79.826011951483054</c:v>
                </c:pt>
                <c:pt idx="4">
                  <c:v>43.453166377225159</c:v>
                </c:pt>
              </c:numCache>
            </c:numRef>
          </c:xVal>
          <c:yVal>
            <c:numRef>
              <c:f>谐振!$F$10:$F$14</c:f>
              <c:numCache>
                <c:formatCode>0.000E+00</c:formatCode>
                <c:ptCount val="5"/>
                <c:pt idx="0">
                  <c:v>13440000</c:v>
                </c:pt>
                <c:pt idx="1">
                  <c:v>14720000</c:v>
                </c:pt>
                <c:pt idx="2" formatCode="0.00E+00">
                  <c:v>16220000</c:v>
                </c:pt>
                <c:pt idx="3" formatCode="0.00E+00">
                  <c:v>17260000</c:v>
                </c:pt>
                <c:pt idx="4" formatCode="0.00E+00">
                  <c:v>19800000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9-49F5-9A2A-1179931D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01808"/>
        <c:axId val="882202288"/>
      </c:scatterChart>
      <c:valAx>
        <c:axId val="8822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双联电容</a:t>
                </a:r>
                <a:r>
                  <a:rPr lang="en-US"/>
                  <a:t>/C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02288"/>
        <c:crosses val="autoZero"/>
        <c:crossBetween val="midCat"/>
      </c:valAx>
      <c:valAx>
        <c:axId val="8822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f0/Hz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Clapp - </a:t>
            </a:r>
            <a:r>
              <a:rPr lang="zh-CN"/>
              <a:t>设计一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谐振!$D$3:$D$6</c:f>
              <c:numCache>
                <c:formatCode>0.000E+00</c:formatCode>
                <c:ptCount val="4"/>
                <c:pt idx="0">
                  <c:v>259.70787932979698</c:v>
                </c:pt>
                <c:pt idx="1">
                  <c:v>138.38474348765951</c:v>
                </c:pt>
                <c:pt idx="2">
                  <c:v>74.536795191672923</c:v>
                </c:pt>
                <c:pt idx="3">
                  <c:v>49.623441031679235</c:v>
                </c:pt>
              </c:numCache>
            </c:numRef>
          </c:xVal>
          <c:yVal>
            <c:numRef>
              <c:f>谐振!$G$3:$G$6</c:f>
              <c:numCache>
                <c:formatCode>General</c:formatCode>
                <c:ptCount val="4"/>
                <c:pt idx="0">
                  <c:v>2.7639999999999998</c:v>
                </c:pt>
                <c:pt idx="1">
                  <c:v>2.7440000000000002</c:v>
                </c:pt>
                <c:pt idx="2">
                  <c:v>2.3780000000000001</c:v>
                </c:pt>
                <c:pt idx="3">
                  <c:v>2.0609999999999999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7-4F1F-8C61-D4A80A95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8384"/>
        <c:axId val="134297424"/>
      </c:scatterChart>
      <c:valAx>
        <c:axId val="1342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双联电容</a:t>
                </a:r>
                <a:r>
                  <a:rPr lang="en-US" altLang="zh-CN"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/C</a:t>
                </a:r>
                <a:endParaRPr lang="zh-CN" altLang="zh-CN"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97424"/>
        <c:crosses val="autoZero"/>
        <c:crossBetween val="midCat"/>
      </c:valAx>
      <c:valAx>
        <c:axId val="1342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Vopp/V</a:t>
                </a:r>
                <a:endParaRPr lang="zh-CN" altLang="zh-CN"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Clapp - </a:t>
            </a:r>
            <a:r>
              <a:rPr lang="zh-CN"/>
              <a:t>设计二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谐振!$D$10:$D$14</c:f>
              <c:numCache>
                <c:formatCode>0.000E+00</c:formatCode>
                <c:ptCount val="5"/>
                <c:pt idx="0">
                  <c:v>224.8127865900027</c:v>
                </c:pt>
                <c:pt idx="1">
                  <c:v>152.86065413418297</c:v>
                </c:pt>
                <c:pt idx="2">
                  <c:v>102.9959935242299</c:v>
                </c:pt>
                <c:pt idx="3">
                  <c:v>79.826011951483054</c:v>
                </c:pt>
                <c:pt idx="4">
                  <c:v>43.453166377225159</c:v>
                </c:pt>
              </c:numCache>
            </c:numRef>
          </c:xVal>
          <c:yVal>
            <c:numRef>
              <c:f>谐振!$G$10:$G$14</c:f>
              <c:numCache>
                <c:formatCode>General</c:formatCode>
                <c:ptCount val="5"/>
                <c:pt idx="0">
                  <c:v>2.633</c:v>
                </c:pt>
                <c:pt idx="1">
                  <c:v>2.5680000000000001</c:v>
                </c:pt>
                <c:pt idx="2">
                  <c:v>2.173</c:v>
                </c:pt>
                <c:pt idx="3">
                  <c:v>1.855</c:v>
                </c:pt>
                <c:pt idx="4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D-4C91-854E-89B6279A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96528"/>
        <c:axId val="882207568"/>
      </c:scatterChart>
      <c:valAx>
        <c:axId val="88219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双联电容</a:t>
                </a:r>
                <a:r>
                  <a:rPr lang="en-US"/>
                  <a:t>/C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07568"/>
        <c:crosses val="autoZero"/>
        <c:crossBetween val="midCat"/>
      </c:valAx>
      <c:valAx>
        <c:axId val="8822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Vopp/V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1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Clapp - </a:t>
            </a:r>
            <a:r>
              <a:rPr lang="zh-CN"/>
              <a:t>设计三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谐振!$D$19:$D$23</c:f>
              <c:numCache>
                <c:formatCode>0.000E+00</c:formatCode>
                <c:ptCount val="5"/>
                <c:pt idx="0">
                  <c:v>295.44024539377068</c:v>
                </c:pt>
                <c:pt idx="1">
                  <c:v>192.87254224880357</c:v>
                </c:pt>
                <c:pt idx="2">
                  <c:v>104.77034002082661</c:v>
                </c:pt>
                <c:pt idx="3">
                  <c:v>93.941283861387376</c:v>
                </c:pt>
                <c:pt idx="4">
                  <c:v>90.679221022218229</c:v>
                </c:pt>
              </c:numCache>
            </c:numRef>
          </c:xVal>
          <c:yVal>
            <c:numRef>
              <c:f>谐振!$F$19:$F$23</c:f>
              <c:numCache>
                <c:formatCode>0.000E+00</c:formatCode>
                <c:ptCount val="5"/>
                <c:pt idx="0">
                  <c:v>18470000</c:v>
                </c:pt>
                <c:pt idx="1">
                  <c:v>20310000</c:v>
                </c:pt>
                <c:pt idx="2" formatCode="0.00E+00">
                  <c:v>23560000</c:v>
                </c:pt>
                <c:pt idx="3" formatCode="0.00E+00">
                  <c:v>24200000</c:v>
                </c:pt>
                <c:pt idx="4" formatCode="0.00E+00">
                  <c:v>24410000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B-40C3-B3CB-B90ABFA3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03728"/>
        <c:axId val="882186448"/>
      </c:scatterChart>
      <c:valAx>
        <c:axId val="8822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双联电容</a:t>
                </a:r>
                <a:r>
                  <a:rPr lang="en-US"/>
                  <a:t>/C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186448"/>
        <c:crosses val="autoZero"/>
        <c:crossBetween val="midCat"/>
      </c:valAx>
      <c:valAx>
        <c:axId val="8821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f0/Hz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Clapp - </a:t>
            </a:r>
            <a:r>
              <a:rPr lang="zh-CN"/>
              <a:t>设计三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谐振!$D$19:$D$23</c:f>
              <c:numCache>
                <c:formatCode>0.000E+00</c:formatCode>
                <c:ptCount val="5"/>
                <c:pt idx="0">
                  <c:v>295.44024539377068</c:v>
                </c:pt>
                <c:pt idx="1">
                  <c:v>192.87254224880357</c:v>
                </c:pt>
                <c:pt idx="2">
                  <c:v>104.77034002082661</c:v>
                </c:pt>
                <c:pt idx="3">
                  <c:v>93.941283861387376</c:v>
                </c:pt>
                <c:pt idx="4">
                  <c:v>90.679221022218229</c:v>
                </c:pt>
              </c:numCache>
            </c:numRef>
          </c:xVal>
          <c:yVal>
            <c:numRef>
              <c:f>谐振!$G$19:$G$23</c:f>
              <c:numCache>
                <c:formatCode>General</c:formatCode>
                <c:ptCount val="5"/>
                <c:pt idx="0">
                  <c:v>2.6949999999999998</c:v>
                </c:pt>
                <c:pt idx="1">
                  <c:v>2.6669999999999998</c:v>
                </c:pt>
                <c:pt idx="2">
                  <c:v>1.68</c:v>
                </c:pt>
                <c:pt idx="3">
                  <c:v>1.0389999999999999</c:v>
                </c:pt>
                <c:pt idx="4">
                  <c:v>0.50800000000000001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9-4963-BE19-71FD5A0B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14992"/>
        <c:axId val="873922672"/>
      </c:scatterChart>
      <c:valAx>
        <c:axId val="8739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双联电容</a:t>
                </a:r>
                <a:r>
                  <a:rPr lang="en-US"/>
                  <a:t>/C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922672"/>
        <c:crosses val="autoZero"/>
        <c:crossBetween val="midCat"/>
      </c:valAx>
      <c:valAx>
        <c:axId val="873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Vopp/V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9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Seiler - </a:t>
            </a:r>
            <a:r>
              <a:rPr lang="zh-CN"/>
              <a:t>设计一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谐振!$D$29:$D$33</c:f>
              <c:numCache>
                <c:formatCode>0.000E+00</c:formatCode>
                <c:ptCount val="5"/>
                <c:pt idx="0">
                  <c:v>242.27374453430525</c:v>
                </c:pt>
                <c:pt idx="1">
                  <c:v>194.01939926686202</c:v>
                </c:pt>
                <c:pt idx="2">
                  <c:v>129.15171507907303</c:v>
                </c:pt>
                <c:pt idx="3">
                  <c:v>87.617435548606267</c:v>
                </c:pt>
                <c:pt idx="4">
                  <c:v>51.904016464862366</c:v>
                </c:pt>
              </c:numCache>
            </c:numRef>
          </c:xVal>
          <c:yVal>
            <c:numRef>
              <c:f>谐振!$F$29:$F$33</c:f>
              <c:numCache>
                <c:formatCode>0.000E+00</c:formatCode>
                <c:ptCount val="5"/>
                <c:pt idx="0">
                  <c:v>8613000</c:v>
                </c:pt>
                <c:pt idx="1">
                  <c:v>9294000</c:v>
                </c:pt>
                <c:pt idx="2" formatCode="0.00E+00">
                  <c:v>10530000</c:v>
                </c:pt>
                <c:pt idx="3" formatCode="0.00E+00">
                  <c:v>11640000</c:v>
                </c:pt>
                <c:pt idx="4" formatCode="0.00E+00">
                  <c:v>12940000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C-43FC-A571-81DEBFB9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05648"/>
        <c:axId val="882191728"/>
      </c:scatterChart>
      <c:valAx>
        <c:axId val="8822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双联电容</a:t>
                </a:r>
                <a:r>
                  <a:rPr lang="en-US" altLang="zh-CN"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/C</a:t>
                </a:r>
                <a:endParaRPr lang="zh-CN" altLang="zh-CN"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191728"/>
        <c:crosses val="autoZero"/>
        <c:crossBetween val="midCat"/>
      </c:valAx>
      <c:valAx>
        <c:axId val="8821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f0/Hz</a:t>
                </a:r>
                <a:endParaRPr lang="zh-CN" altLang="zh-CN"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Seiler - </a:t>
            </a:r>
            <a:r>
              <a:rPr lang="zh-CN" altLang="zh-CN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设计一</a:t>
            </a:r>
            <a:endParaRPr lang="en-US" altLang="zh-CN" sz="1600" b="0" i="0" u="none" strike="noStrike" kern="1200" spc="7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谐振!$D$29:$D$33</c:f>
              <c:numCache>
                <c:formatCode>0.000E+00</c:formatCode>
                <c:ptCount val="5"/>
                <c:pt idx="0">
                  <c:v>242.27374453430525</c:v>
                </c:pt>
                <c:pt idx="1">
                  <c:v>194.01939926686202</c:v>
                </c:pt>
                <c:pt idx="2">
                  <c:v>129.15171507907303</c:v>
                </c:pt>
                <c:pt idx="3">
                  <c:v>87.617435548606267</c:v>
                </c:pt>
                <c:pt idx="4">
                  <c:v>51.904016464862366</c:v>
                </c:pt>
              </c:numCache>
            </c:numRef>
          </c:xVal>
          <c:yVal>
            <c:numRef>
              <c:f>谐振!$G$29:$G$33</c:f>
              <c:numCache>
                <c:formatCode>General</c:formatCode>
                <c:ptCount val="5"/>
                <c:pt idx="0">
                  <c:v>1.855</c:v>
                </c:pt>
                <c:pt idx="1">
                  <c:v>2.0019999999999998</c:v>
                </c:pt>
                <c:pt idx="2">
                  <c:v>2.1190000000000002</c:v>
                </c:pt>
                <c:pt idx="3">
                  <c:v>2.246</c:v>
                </c:pt>
                <c:pt idx="4">
                  <c:v>2.3540000000000001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3-4488-AEFD-32B862B3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69888"/>
        <c:axId val="994068448"/>
      </c:scatterChart>
      <c:valAx>
        <c:axId val="9940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双联电容</a:t>
                </a:r>
                <a:r>
                  <a:rPr lang="en-US" altLang="zh-CN"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/C</a:t>
                </a:r>
                <a:endParaRPr lang="zh-CN" altLang="zh-CN"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068448"/>
        <c:crosses val="autoZero"/>
        <c:crossBetween val="midCat"/>
      </c:valAx>
      <c:valAx>
        <c:axId val="994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Vopp/V</a:t>
                </a:r>
                <a:endParaRPr lang="zh-CN" altLang="zh-CN"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0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29391</xdr:colOff>
      <xdr:row>0</xdr:row>
      <xdr:rowOff>32657</xdr:rowOff>
    </xdr:from>
    <xdr:to>
      <xdr:col>16</xdr:col>
      <xdr:colOff>334191</xdr:colOff>
      <xdr:row>12</xdr:row>
      <xdr:rowOff>93617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E3948D-8979-CBC4-31F2-AE686FA2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10886</xdr:rowOff>
    </xdr:from>
    <xdr:to>
      <xdr:col>16</xdr:col>
      <xdr:colOff>304800</xdr:colOff>
      <xdr:row>26</xdr:row>
      <xdr:rowOff>119743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4C3CD2-36BB-13FF-FFD9-81F682A4D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10885</xdr:colOff>
      <xdr:row>0</xdr:row>
      <xdr:rowOff>0</xdr:rowOff>
    </xdr:from>
    <xdr:to>
      <xdr:col>24</xdr:col>
      <xdr:colOff>315685</xdr:colOff>
      <xdr:row>12</xdr:row>
      <xdr:rowOff>65314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5F7578-CA3D-765E-384A-EF80A1F2C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587828</xdr:colOff>
      <xdr:row>13</xdr:row>
      <xdr:rowOff>16329</xdr:rowOff>
    </xdr:from>
    <xdr:to>
      <xdr:col>24</xdr:col>
      <xdr:colOff>283028</xdr:colOff>
      <xdr:row>26</xdr:row>
      <xdr:rowOff>125186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1999799-DFFE-8E78-3DEA-5FB56A568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-1</xdr:colOff>
      <xdr:row>27</xdr:row>
      <xdr:rowOff>38100</xdr:rowOff>
    </xdr:from>
    <xdr:to>
      <xdr:col>16</xdr:col>
      <xdr:colOff>304799</xdr:colOff>
      <xdr:row>42</xdr:row>
      <xdr:rowOff>157843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68E0FE-CECF-4D41-164F-9D71DC84A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598714</xdr:colOff>
      <xdr:row>27</xdr:row>
      <xdr:rowOff>16330</xdr:rowOff>
    </xdr:from>
    <xdr:to>
      <xdr:col>24</xdr:col>
      <xdr:colOff>293914</xdr:colOff>
      <xdr:row>42</xdr:row>
      <xdr:rowOff>136073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351AD8B-5E97-B346-2627-4048C561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587829</xdr:colOff>
      <xdr:row>33</xdr:row>
      <xdr:rowOff>168730</xdr:rowOff>
    </xdr:from>
    <xdr:to>
      <xdr:col>5</xdr:col>
      <xdr:colOff>576943</xdr:colOff>
      <xdr:row>49</xdr:row>
      <xdr:rowOff>125187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ECD1427-838D-F5BA-3468-5A770BA16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587827</xdr:colOff>
      <xdr:row>50</xdr:row>
      <xdr:rowOff>16328</xdr:rowOff>
    </xdr:from>
    <xdr:to>
      <xdr:col>5</xdr:col>
      <xdr:colOff>576941</xdr:colOff>
      <xdr:row>65</xdr:row>
      <xdr:rowOff>146957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3A233A2-A849-7923-ECD8-78C16393B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1A98-FA5F-4728-B90D-4D4EE15B6C4E}">
  <dimension ref="A1:AB34"/>
  <sheetViews>
    <sheetView tabSelected="1" topLeftCell="A31" zoomScale="70" zoomScaleNormal="70" workbookViewId="0">
      <selection activeCell="I27" sqref="I27"/>
    </sheetView>
  </sheetViews>
  <sheetFormatPr defaultRowHeight="13.8" x14ac:dyDescent="0.25"/>
  <cols>
    <col min="3" max="3" width="16.21875" customWidth="1"/>
    <col min="4" max="4" width="23.33203125" customWidth="1"/>
    <col min="5" max="5" width="18.44140625" customWidth="1"/>
    <col min="6" max="6" width="19.109375" customWidth="1"/>
    <col min="7" max="7" width="14.33203125" customWidth="1"/>
    <col min="8" max="8" width="18.33203125" customWidth="1"/>
  </cols>
  <sheetData>
    <row r="1" spans="1:28" ht="35.4" customHeight="1" thickBot="1" x14ac:dyDescent="0.3">
      <c r="A1" s="23" t="s">
        <v>6</v>
      </c>
      <c r="B1" s="24"/>
      <c r="C1" s="24"/>
      <c r="D1" s="24"/>
      <c r="E1" s="24"/>
      <c r="F1" s="24"/>
      <c r="G1" s="24"/>
      <c r="H1" s="25"/>
      <c r="I1" s="3"/>
      <c r="J1" s="3"/>
      <c r="Z1" s="35" t="s">
        <v>14</v>
      </c>
      <c r="AA1" s="35"/>
      <c r="AB1" s="35"/>
    </row>
    <row r="2" spans="1:28" x14ac:dyDescent="0.25">
      <c r="A2" s="7" t="s">
        <v>1</v>
      </c>
      <c r="B2" s="8" t="s">
        <v>2</v>
      </c>
      <c r="C2" s="8" t="s">
        <v>3</v>
      </c>
      <c r="D2" s="8" t="s">
        <v>15</v>
      </c>
      <c r="E2" s="8" t="s">
        <v>0</v>
      </c>
      <c r="F2" s="8" t="s">
        <v>5</v>
      </c>
      <c r="G2" s="8" t="s">
        <v>4</v>
      </c>
      <c r="H2" s="9" t="s">
        <v>8</v>
      </c>
      <c r="I2" s="1"/>
      <c r="J2" s="1"/>
      <c r="K2" s="1"/>
      <c r="L2" s="1"/>
      <c r="Z2" s="35"/>
      <c r="AA2" s="35"/>
      <c r="AB2" s="35"/>
    </row>
    <row r="3" spans="1:28" x14ac:dyDescent="0.25">
      <c r="A3" s="10">
        <v>1000</v>
      </c>
      <c r="B3" s="11">
        <v>300</v>
      </c>
      <c r="C3" s="11">
        <v>75</v>
      </c>
      <c r="D3" s="12">
        <f>1/(1/E3-1/B3)-C3</f>
        <v>259.70787932979698</v>
      </c>
      <c r="E3" s="12">
        <f>((1/(2*3.14*F3))^2)*10^18</f>
        <v>158.20248506284005</v>
      </c>
      <c r="F3" s="12">
        <v>12660000</v>
      </c>
      <c r="G3" s="11">
        <v>2.7639999999999998</v>
      </c>
      <c r="H3" s="31">
        <f>F6-F3</f>
        <v>4310000</v>
      </c>
      <c r="I3" s="1"/>
      <c r="J3" s="1"/>
      <c r="K3" s="1"/>
      <c r="L3" s="1"/>
      <c r="Z3" s="35"/>
      <c r="AA3" s="35"/>
      <c r="AB3" s="35"/>
    </row>
    <row r="4" spans="1:28" x14ac:dyDescent="0.25">
      <c r="A4" s="10">
        <v>1000</v>
      </c>
      <c r="B4" s="11">
        <v>300</v>
      </c>
      <c r="C4" s="11">
        <v>75</v>
      </c>
      <c r="D4" s="12">
        <f t="shared" ref="D4:D6" si="0">1/(1/E4-1/B4)-C4</f>
        <v>138.38474348765951</v>
      </c>
      <c r="E4" s="12">
        <f t="shared" ref="E4:E6" si="1">((1/(2*3.14*F4))^2)*10^18</f>
        <v>124.69288162209796</v>
      </c>
      <c r="F4" s="14">
        <v>14260000</v>
      </c>
      <c r="G4" s="11">
        <v>2.7440000000000002</v>
      </c>
      <c r="H4" s="13"/>
      <c r="I4" s="1"/>
      <c r="J4" s="1"/>
      <c r="K4" s="1"/>
      <c r="L4" s="1"/>
      <c r="Z4" s="35"/>
      <c r="AA4" s="35"/>
      <c r="AB4" s="35"/>
    </row>
    <row r="5" spans="1:28" x14ac:dyDescent="0.25">
      <c r="A5" s="10">
        <v>1000</v>
      </c>
      <c r="B5" s="11">
        <v>300</v>
      </c>
      <c r="C5" s="11">
        <v>75</v>
      </c>
      <c r="D5" s="12">
        <f t="shared" si="0"/>
        <v>74.536795191672923</v>
      </c>
      <c r="E5" s="12">
        <f>((1/(2*3.14*F5))^2)*10^18</f>
        <v>99.793919068124509</v>
      </c>
      <c r="F5" s="14">
        <v>15940000</v>
      </c>
      <c r="G5" s="11">
        <v>2.3780000000000001</v>
      </c>
      <c r="H5" s="13"/>
      <c r="I5" s="1"/>
      <c r="J5" s="1"/>
      <c r="K5" s="1"/>
      <c r="L5" s="1"/>
      <c r="Z5" s="35"/>
      <c r="AA5" s="35"/>
      <c r="AB5" s="35"/>
    </row>
    <row r="6" spans="1:28" ht="14.4" thickBot="1" x14ac:dyDescent="0.3">
      <c r="A6" s="15">
        <v>1000</v>
      </c>
      <c r="B6" s="16">
        <v>300</v>
      </c>
      <c r="C6" s="16">
        <v>75</v>
      </c>
      <c r="D6" s="17">
        <f t="shared" si="0"/>
        <v>49.623441031679235</v>
      </c>
      <c r="E6" s="17">
        <f t="shared" si="1"/>
        <v>88.047499729800577</v>
      </c>
      <c r="F6" s="18">
        <v>16970000</v>
      </c>
      <c r="G6" s="16">
        <v>2.0609999999999999</v>
      </c>
      <c r="H6" s="19"/>
      <c r="I6" s="1"/>
      <c r="J6" s="1"/>
      <c r="K6" s="1"/>
      <c r="L6" s="1"/>
    </row>
    <row r="7" spans="1:28" ht="14.4" thickBot="1" x14ac:dyDescent="0.3">
      <c r="A7" s="1"/>
      <c r="B7" s="1"/>
      <c r="C7" s="1"/>
      <c r="D7" s="2"/>
      <c r="E7" s="2"/>
      <c r="F7" s="1"/>
      <c r="G7" s="1"/>
      <c r="H7" s="1"/>
      <c r="I7" s="1"/>
      <c r="J7" s="1"/>
      <c r="K7" s="1"/>
      <c r="L7" s="1"/>
    </row>
    <row r="8" spans="1:28" ht="36.6" customHeight="1" thickBot="1" x14ac:dyDescent="0.3">
      <c r="A8" s="4" t="s">
        <v>7</v>
      </c>
      <c r="B8" s="5"/>
      <c r="C8" s="5"/>
      <c r="D8" s="5"/>
      <c r="E8" s="5"/>
      <c r="F8" s="5"/>
      <c r="G8" s="5"/>
      <c r="H8" s="6"/>
      <c r="I8" s="1"/>
      <c r="J8" s="1"/>
      <c r="K8" s="1"/>
      <c r="L8" s="1"/>
    </row>
    <row r="9" spans="1:28" x14ac:dyDescent="0.25">
      <c r="A9" s="20" t="s">
        <v>1</v>
      </c>
      <c r="B9" s="20" t="s">
        <v>2</v>
      </c>
      <c r="C9" s="21" t="s">
        <v>3</v>
      </c>
      <c r="D9" s="21" t="s">
        <v>15</v>
      </c>
      <c r="E9" s="21" t="s">
        <v>0</v>
      </c>
      <c r="F9" s="21" t="s">
        <v>5</v>
      </c>
      <c r="G9" s="21" t="s">
        <v>4</v>
      </c>
      <c r="H9" s="22" t="s">
        <v>8</v>
      </c>
      <c r="I9" s="1"/>
      <c r="J9" s="1"/>
      <c r="K9" s="1"/>
      <c r="L9" s="1"/>
    </row>
    <row r="10" spans="1:28" x14ac:dyDescent="0.25">
      <c r="A10" s="10">
        <v>1000</v>
      </c>
      <c r="B10" s="10">
        <v>300</v>
      </c>
      <c r="C10" s="11">
        <v>39</v>
      </c>
      <c r="D10" s="12">
        <f>1/(1/E10-1/B10)-C10</f>
        <v>224.8127865900027</v>
      </c>
      <c r="E10" s="12">
        <f>((1/(2*3.14*F10))^2)*10^18</f>
        <v>140.37254538988165</v>
      </c>
      <c r="F10" s="12">
        <v>13440000</v>
      </c>
      <c r="G10" s="11">
        <v>2.633</v>
      </c>
      <c r="H10" s="31">
        <f>F14-F10</f>
        <v>6360000</v>
      </c>
      <c r="I10" s="1"/>
      <c r="J10" s="1"/>
      <c r="K10" s="1"/>
      <c r="L10" s="1"/>
    </row>
    <row r="11" spans="1:28" x14ac:dyDescent="0.25">
      <c r="A11" s="10">
        <v>1000</v>
      </c>
      <c r="B11" s="10">
        <v>300</v>
      </c>
      <c r="C11" s="11">
        <v>39</v>
      </c>
      <c r="D11" s="12">
        <f t="shared" ref="D11:D14" si="2">1/(1/E11-1/B11)-C11</f>
        <v>152.86065413418297</v>
      </c>
      <c r="E11" s="12">
        <f t="shared" ref="E11:E14" si="3">((1/(2*3.14*F11))^2)*10^18</f>
        <v>117.02134691292589</v>
      </c>
      <c r="F11" s="12">
        <v>14720000</v>
      </c>
      <c r="G11" s="11">
        <v>2.5680000000000001</v>
      </c>
      <c r="H11" s="29"/>
    </row>
    <row r="12" spans="1:28" x14ac:dyDescent="0.25">
      <c r="A12" s="10">
        <v>1000</v>
      </c>
      <c r="B12" s="10">
        <v>300</v>
      </c>
      <c r="C12" s="11">
        <v>39</v>
      </c>
      <c r="D12" s="12">
        <f t="shared" si="2"/>
        <v>102.9959935242299</v>
      </c>
      <c r="E12" s="12">
        <f t="shared" si="3"/>
        <v>96.378244783645826</v>
      </c>
      <c r="F12" s="14">
        <v>16220000</v>
      </c>
      <c r="G12" s="11">
        <v>2.173</v>
      </c>
      <c r="H12" s="29"/>
    </row>
    <row r="13" spans="1:28" x14ac:dyDescent="0.25">
      <c r="A13" s="10">
        <v>1000</v>
      </c>
      <c r="B13" s="10">
        <v>300</v>
      </c>
      <c r="C13" s="11">
        <v>39</v>
      </c>
      <c r="D13" s="12">
        <f t="shared" si="2"/>
        <v>79.826011951483054</v>
      </c>
      <c r="E13" s="12">
        <f t="shared" si="3"/>
        <v>85.113633270644058</v>
      </c>
      <c r="F13" s="14">
        <v>17260000</v>
      </c>
      <c r="G13" s="11">
        <v>1.855</v>
      </c>
      <c r="H13" s="29"/>
    </row>
    <row r="14" spans="1:28" ht="14.4" thickBot="1" x14ac:dyDescent="0.3">
      <c r="A14" s="10">
        <v>1000</v>
      </c>
      <c r="B14" s="15">
        <v>300</v>
      </c>
      <c r="C14" s="16">
        <v>39</v>
      </c>
      <c r="D14" s="17">
        <f t="shared" si="2"/>
        <v>43.453166377225159</v>
      </c>
      <c r="E14" s="17">
        <f t="shared" si="3"/>
        <v>64.677069214717207</v>
      </c>
      <c r="F14" s="18">
        <v>19800000</v>
      </c>
      <c r="G14" s="16">
        <v>0.39500000000000002</v>
      </c>
      <c r="H14" s="30"/>
    </row>
    <row r="15" spans="1:28" ht="14.4" thickBot="1" x14ac:dyDescent="0.3">
      <c r="A15" s="23" t="s">
        <v>16</v>
      </c>
      <c r="B15" s="26"/>
      <c r="C15" s="26"/>
      <c r="D15" s="26"/>
      <c r="E15" s="26"/>
      <c r="F15" s="26"/>
      <c r="G15" s="26"/>
      <c r="H15" s="27"/>
    </row>
    <row r="16" spans="1:28" ht="14.4" thickBot="1" x14ac:dyDescent="0.3"/>
    <row r="17" spans="1:8" ht="37.200000000000003" customHeight="1" thickBot="1" x14ac:dyDescent="0.3">
      <c r="A17" s="23" t="s">
        <v>9</v>
      </c>
      <c r="B17" s="24"/>
      <c r="C17" s="24"/>
      <c r="D17" s="24"/>
      <c r="E17" s="24"/>
      <c r="F17" s="24"/>
      <c r="G17" s="24"/>
      <c r="H17" s="25"/>
    </row>
    <row r="18" spans="1:8" x14ac:dyDescent="0.25">
      <c r="A18" s="7" t="s">
        <v>1</v>
      </c>
      <c r="B18" s="8" t="s">
        <v>2</v>
      </c>
      <c r="C18" s="8" t="s">
        <v>3</v>
      </c>
      <c r="D18" s="8" t="s">
        <v>15</v>
      </c>
      <c r="E18" s="8" t="s">
        <v>0</v>
      </c>
      <c r="F18" s="8" t="s">
        <v>5</v>
      </c>
      <c r="G18" s="8" t="s">
        <v>4</v>
      </c>
      <c r="H18" s="9" t="s">
        <v>8</v>
      </c>
    </row>
    <row r="19" spans="1:8" x14ac:dyDescent="0.25">
      <c r="A19" s="10">
        <v>1000</v>
      </c>
      <c r="B19" s="11">
        <v>300</v>
      </c>
      <c r="C19" s="11">
        <v>39</v>
      </c>
      <c r="D19" s="12">
        <f>1/(1/E19-1/B19)-C19</f>
        <v>295.44024539377068</v>
      </c>
      <c r="E19" s="12">
        <f>((1/(2*3.14*F19))^2/0.47)*10^18</f>
        <v>158.14266882747839</v>
      </c>
      <c r="F19" s="12">
        <v>18470000</v>
      </c>
      <c r="G19" s="11">
        <v>2.6949999999999998</v>
      </c>
      <c r="H19" s="31">
        <f>F23-F19</f>
        <v>5940000</v>
      </c>
    </row>
    <row r="20" spans="1:8" x14ac:dyDescent="0.25">
      <c r="A20" s="10">
        <v>1000</v>
      </c>
      <c r="B20" s="11">
        <v>300</v>
      </c>
      <c r="C20" s="11">
        <v>39</v>
      </c>
      <c r="D20" s="12">
        <f t="shared" ref="D20:D23" si="4">1/(1/E20-1/B20)-C20</f>
        <v>192.87254224880357</v>
      </c>
      <c r="E20" s="12">
        <f t="shared" ref="E20:E23" si="5">((1/(2*3.14*F20))^2/0.47)*10^18</f>
        <v>130.78652712645751</v>
      </c>
      <c r="F20" s="12">
        <v>20310000</v>
      </c>
      <c r="G20" s="11">
        <v>2.6669999999999998</v>
      </c>
      <c r="H20" s="29"/>
    </row>
    <row r="21" spans="1:8" x14ac:dyDescent="0.25">
      <c r="A21" s="10">
        <v>1000</v>
      </c>
      <c r="B21" s="11">
        <v>300</v>
      </c>
      <c r="C21" s="11">
        <v>39</v>
      </c>
      <c r="D21" s="12">
        <f t="shared" si="4"/>
        <v>104.77034002082661</v>
      </c>
      <c r="E21" s="12">
        <f t="shared" si="5"/>
        <v>97.192394616151674</v>
      </c>
      <c r="F21" s="14">
        <v>23560000</v>
      </c>
      <c r="G21" s="11">
        <v>1.68</v>
      </c>
      <c r="H21" s="29"/>
    </row>
    <row r="22" spans="1:8" x14ac:dyDescent="0.25">
      <c r="A22" s="10">
        <v>1000</v>
      </c>
      <c r="B22" s="11">
        <v>300</v>
      </c>
      <c r="C22" s="11">
        <v>39</v>
      </c>
      <c r="D22" s="12">
        <f t="shared" si="4"/>
        <v>93.941283861387376</v>
      </c>
      <c r="E22" s="12">
        <f t="shared" si="5"/>
        <v>92.11961678199566</v>
      </c>
      <c r="F22" s="14">
        <v>24200000</v>
      </c>
      <c r="G22" s="11">
        <v>1.0389999999999999</v>
      </c>
      <c r="H22" s="29"/>
    </row>
    <row r="23" spans="1:8" ht="14.4" thickBot="1" x14ac:dyDescent="0.3">
      <c r="A23" s="15">
        <v>1000</v>
      </c>
      <c r="B23" s="16">
        <v>300</v>
      </c>
      <c r="C23" s="16">
        <v>39</v>
      </c>
      <c r="D23" s="17">
        <f t="shared" si="4"/>
        <v>90.679221022218229</v>
      </c>
      <c r="E23" s="17">
        <f t="shared" si="5"/>
        <v>90.541418814976382</v>
      </c>
      <c r="F23" s="18">
        <v>24410000</v>
      </c>
      <c r="G23" s="16">
        <v>0.50800000000000001</v>
      </c>
      <c r="H23" s="30"/>
    </row>
    <row r="24" spans="1:8" ht="14.4" thickBot="1" x14ac:dyDescent="0.3">
      <c r="A24" s="23" t="s">
        <v>10</v>
      </c>
      <c r="B24" s="24"/>
      <c r="C24" s="24"/>
      <c r="D24" s="24"/>
      <c r="E24" s="24"/>
      <c r="F24" s="24"/>
      <c r="G24" s="24"/>
      <c r="H24" s="25"/>
    </row>
    <row r="25" spans="1:8" ht="14.4" thickBot="1" x14ac:dyDescent="0.3"/>
    <row r="26" spans="1:8" ht="14.4" thickBot="1" x14ac:dyDescent="0.3">
      <c r="A26" s="32" t="s">
        <v>11</v>
      </c>
      <c r="B26" s="33"/>
      <c r="C26" s="33"/>
      <c r="D26" s="33"/>
      <c r="E26" s="33"/>
      <c r="F26" s="33"/>
      <c r="G26" s="33"/>
      <c r="H26" s="34"/>
    </row>
    <row r="27" spans="1:8" ht="14.4" thickBot="1" x14ac:dyDescent="0.3">
      <c r="A27" s="4" t="s">
        <v>13</v>
      </c>
      <c r="B27" s="5"/>
      <c r="C27" s="5"/>
      <c r="D27" s="5"/>
      <c r="E27" s="5"/>
      <c r="F27" s="5"/>
      <c r="G27" s="5"/>
      <c r="H27" s="6"/>
    </row>
    <row r="28" spans="1:8" x14ac:dyDescent="0.25">
      <c r="A28" s="20" t="s">
        <v>1</v>
      </c>
      <c r="B28" s="21" t="s">
        <v>2</v>
      </c>
      <c r="C28" s="21" t="s">
        <v>3</v>
      </c>
      <c r="D28" s="21" t="s">
        <v>12</v>
      </c>
      <c r="E28" s="21" t="s">
        <v>0</v>
      </c>
      <c r="F28" s="21" t="s">
        <v>5</v>
      </c>
      <c r="G28" s="21" t="s">
        <v>4</v>
      </c>
      <c r="H28" s="22" t="s">
        <v>8</v>
      </c>
    </row>
    <row r="29" spans="1:8" x14ac:dyDescent="0.25">
      <c r="A29" s="10">
        <v>1000</v>
      </c>
      <c r="B29" s="11">
        <v>300</v>
      </c>
      <c r="C29" s="11">
        <v>175</v>
      </c>
      <c r="D29" s="12">
        <f>E29-1/(1/A29+1/B29+1/C29)</f>
        <v>242.27374453430525</v>
      </c>
      <c r="E29" s="12">
        <f>((1/(2*3.14*F29))^2)*10^18</f>
        <v>341.79981088501614</v>
      </c>
      <c r="F29" s="12">
        <v>8613000</v>
      </c>
      <c r="G29" s="11">
        <v>1.855</v>
      </c>
      <c r="H29" s="31">
        <f>F33-F29</f>
        <v>4327000</v>
      </c>
    </row>
    <row r="30" spans="1:8" x14ac:dyDescent="0.25">
      <c r="A30" s="10">
        <v>1000</v>
      </c>
      <c r="B30" s="11">
        <v>300</v>
      </c>
      <c r="C30" s="11">
        <v>175</v>
      </c>
      <c r="D30" s="12">
        <f t="shared" ref="D30:D33" si="6">E30-1/(1/A30+1/B30+1/C30)</f>
        <v>194.01939926686202</v>
      </c>
      <c r="E30" s="12">
        <f t="shared" ref="E30:E33" si="7">((1/(2*3.14*F30))^2)*10^18</f>
        <v>293.54546561757292</v>
      </c>
      <c r="F30" s="12">
        <v>9294000</v>
      </c>
      <c r="G30" s="11">
        <v>2.0019999999999998</v>
      </c>
      <c r="H30" s="29"/>
    </row>
    <row r="31" spans="1:8" x14ac:dyDescent="0.25">
      <c r="A31" s="10">
        <v>1000</v>
      </c>
      <c r="B31" s="11">
        <v>300</v>
      </c>
      <c r="C31" s="11">
        <v>175</v>
      </c>
      <c r="D31" s="12">
        <f t="shared" si="6"/>
        <v>129.15171507907303</v>
      </c>
      <c r="E31" s="12">
        <f t="shared" si="7"/>
        <v>228.67778142978392</v>
      </c>
      <c r="F31" s="14">
        <v>10530000</v>
      </c>
      <c r="G31" s="11">
        <v>2.1190000000000002</v>
      </c>
      <c r="H31" s="29"/>
    </row>
    <row r="32" spans="1:8" x14ac:dyDescent="0.25">
      <c r="A32" s="10">
        <v>1000</v>
      </c>
      <c r="B32" s="11">
        <v>300</v>
      </c>
      <c r="C32" s="11">
        <v>175</v>
      </c>
      <c r="D32" s="12">
        <f t="shared" si="6"/>
        <v>87.617435548606267</v>
      </c>
      <c r="E32" s="12">
        <f t="shared" si="7"/>
        <v>187.14350189931716</v>
      </c>
      <c r="F32" s="14">
        <v>11640000</v>
      </c>
      <c r="G32" s="11">
        <v>2.246</v>
      </c>
      <c r="H32" s="29"/>
    </row>
    <row r="33" spans="1:8" ht="14.4" thickBot="1" x14ac:dyDescent="0.3">
      <c r="A33" s="15">
        <v>1000</v>
      </c>
      <c r="B33" s="16">
        <v>300</v>
      </c>
      <c r="C33" s="16">
        <v>175</v>
      </c>
      <c r="D33" s="17">
        <f t="shared" si="6"/>
        <v>51.904016464862366</v>
      </c>
      <c r="E33" s="17">
        <f t="shared" si="7"/>
        <v>151.43008281557326</v>
      </c>
      <c r="F33" s="18">
        <v>12940000</v>
      </c>
      <c r="G33" s="16">
        <v>2.3540000000000001</v>
      </c>
      <c r="H33" s="30"/>
    </row>
    <row r="34" spans="1:8" x14ac:dyDescent="0.25">
      <c r="A34" s="28"/>
      <c r="B34" s="28"/>
      <c r="C34" s="28"/>
      <c r="D34" s="28"/>
      <c r="E34" s="28"/>
      <c r="F34" s="28"/>
      <c r="G34" s="28"/>
      <c r="H34" s="28"/>
    </row>
  </sheetData>
  <mergeCells count="9">
    <mergeCell ref="A24:H24"/>
    <mergeCell ref="A26:H26"/>
    <mergeCell ref="A27:H27"/>
    <mergeCell ref="A34:H34"/>
    <mergeCell ref="Z1:AB5"/>
    <mergeCell ref="A8:H8"/>
    <mergeCell ref="A15:H15"/>
    <mergeCell ref="A1:H1"/>
    <mergeCell ref="A17:H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谐振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许凯文</dc:creator>
  <cp:lastModifiedBy>许凯文</cp:lastModifiedBy>
  <dcterms:created xsi:type="dcterms:W3CDTF">2023-05-10T07:15:39Z</dcterms:created>
  <dcterms:modified xsi:type="dcterms:W3CDTF">2023-05-10T09:42:14Z</dcterms:modified>
</cp:coreProperties>
</file>