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VIEW Workspace\AMS Gas System\Documents\"/>
    </mc:Choice>
  </mc:AlternateContent>
  <bookViews>
    <workbookView xWindow="0" yWindow="0" windowWidth="21570" windowHeight="12315" activeTab="2"/>
  </bookViews>
  <sheets>
    <sheet name="Volumes" sheetId="1" r:id="rId1"/>
    <sheet name="Cylinder vs. Syringe" sheetId="2" r:id="rId2"/>
    <sheet name="Cylinder posi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5" i="3"/>
  <c r="C6" i="3"/>
  <c r="I6" i="3" s="1"/>
  <c r="J6" i="3" s="1"/>
  <c r="C7" i="3"/>
  <c r="I7" i="3" s="1"/>
  <c r="J7" i="3" s="1"/>
  <c r="J11" i="3"/>
  <c r="J10" i="3"/>
  <c r="J9" i="3"/>
  <c r="J8" i="3"/>
  <c r="I11" i="3"/>
  <c r="I10" i="3"/>
  <c r="I9" i="3"/>
  <c r="I8" i="3"/>
  <c r="I5" i="3"/>
  <c r="J5" i="3" s="1"/>
  <c r="I12" i="3"/>
  <c r="J12" i="3" s="1"/>
  <c r="C11" i="3"/>
  <c r="C10" i="3"/>
  <c r="C9" i="3"/>
  <c r="C8" i="3"/>
  <c r="G7" i="2"/>
  <c r="G12" i="2"/>
  <c r="G11" i="2"/>
  <c r="G10" i="2"/>
  <c r="G9" i="2"/>
  <c r="G8" i="2"/>
  <c r="G6" i="2"/>
  <c r="F12" i="2"/>
  <c r="F11" i="2"/>
  <c r="F10" i="2"/>
  <c r="F9" i="2"/>
  <c r="F8" i="2"/>
  <c r="F7" i="2"/>
  <c r="F6" i="2"/>
  <c r="H9" i="2"/>
  <c r="J9" i="2" s="1"/>
  <c r="E9" i="2"/>
  <c r="L9" i="2"/>
  <c r="N9" i="2" s="1"/>
  <c r="N12" i="2"/>
  <c r="N11" i="2"/>
  <c r="N10" i="2"/>
  <c r="N8" i="2"/>
  <c r="N7" i="2"/>
  <c r="N6" i="2"/>
  <c r="L12" i="2"/>
  <c r="L11" i="2"/>
  <c r="L10" i="2"/>
  <c r="L8" i="2"/>
  <c r="L7" i="2"/>
  <c r="L6" i="2"/>
  <c r="J12" i="2"/>
  <c r="J11" i="2"/>
  <c r="J10" i="2"/>
  <c r="J8" i="2"/>
  <c r="J7" i="2"/>
  <c r="J6" i="2"/>
  <c r="H12" i="2"/>
  <c r="H11" i="2"/>
  <c r="H10" i="2"/>
  <c r="H8" i="2"/>
  <c r="H7" i="2"/>
  <c r="H6" i="2"/>
  <c r="E12" i="2"/>
  <c r="E11" i="2"/>
  <c r="E10" i="2"/>
  <c r="E8" i="2"/>
  <c r="E7" i="2"/>
</calcChain>
</file>

<file path=xl/sharedStrings.xml><?xml version="1.0" encoding="utf-8"?>
<sst xmlns="http://schemas.openxmlformats.org/spreadsheetml/2006/main" count="19" uniqueCount="16">
  <si>
    <t>B1</t>
  </si>
  <si>
    <t>B2</t>
  </si>
  <si>
    <t>L/B1 = 7,34</t>
  </si>
  <si>
    <t>(L+B1)/B1 = 8,34</t>
  </si>
  <si>
    <t>(B1+L+V+S)/S = 70.4</t>
  </si>
  <si>
    <t>(B1+L+S+V)/V = 37.3</t>
  </si>
  <si>
    <t>Vin</t>
  </si>
  <si>
    <t>Vout</t>
  </si>
  <si>
    <t>Vout-base</t>
  </si>
  <si>
    <t>Syringe pressure</t>
  </si>
  <si>
    <t>Syringe pressure from input</t>
  </si>
  <si>
    <t>Cylinder pressure from input</t>
  </si>
  <si>
    <t>Cylinder pressure from output</t>
  </si>
  <si>
    <t>V</t>
  </si>
  <si>
    <t>mm absolute</t>
  </si>
  <si>
    <t>mm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</si>
</sst>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(L+B1)/B1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Volumes!$D$3:$D$6</c:f>
              <c:numCache>
                <c:formatCode>General</c:formatCode>
                <c:ptCount val="4"/>
                <c:pt idx="0">
                  <c:v>6.3</c:v>
                </c:pt>
                <c:pt idx="1">
                  <c:v>5.4</c:v>
                </c:pt>
                <c:pt idx="2">
                  <c:v>4.0999999999999996</c:v>
                </c:pt>
                <c:pt idx="3">
                  <c:v>2.8</c:v>
                </c:pt>
              </c:numCache>
            </c:numRef>
          </c:xVal>
          <c:yVal>
            <c:numRef>
              <c:f>Volumes!$C$3:$C$6</c:f>
              <c:numCache>
                <c:formatCode>General</c:formatCode>
                <c:ptCount val="4"/>
                <c:pt idx="0">
                  <c:v>49.5</c:v>
                </c:pt>
                <c:pt idx="1">
                  <c:v>41.7</c:v>
                </c:pt>
                <c:pt idx="2">
                  <c:v>31.3</c:v>
                </c:pt>
                <c:pt idx="3">
                  <c:v>20.100000000000001</c:v>
                </c:pt>
              </c:numCache>
            </c:numRef>
          </c:yVal>
          <c:smooth val="0"/>
        </c:ser>
        <c:ser>
          <c:idx val="1"/>
          <c:order val="1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Volumes!$G$3:$G$5</c:f>
              <c:numCache>
                <c:formatCode>General</c:formatCode>
                <c:ptCount val="3"/>
                <c:pt idx="0">
                  <c:v>0.16600000000000001</c:v>
                </c:pt>
                <c:pt idx="1">
                  <c:v>0.11799999999999999</c:v>
                </c:pt>
                <c:pt idx="2">
                  <c:v>5.8000000000000003E-2</c:v>
                </c:pt>
              </c:numCache>
            </c:numRef>
          </c:xVal>
          <c:yVal>
            <c:numRef>
              <c:f>Volumes!$F$3:$F$5</c:f>
              <c:numCache>
                <c:formatCode>General</c:formatCode>
                <c:ptCount val="3"/>
                <c:pt idx="0">
                  <c:v>1.37</c:v>
                </c:pt>
                <c:pt idx="1">
                  <c:v>0.97599999999999998</c:v>
                </c:pt>
                <c:pt idx="2">
                  <c:v>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92016"/>
        <c:axId val="233587536"/>
      </c:scatterChart>
      <c:valAx>
        <c:axId val="2335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587536"/>
        <c:crosses val="autoZero"/>
        <c:crossBetween val="midCat"/>
      </c:valAx>
      <c:valAx>
        <c:axId val="2335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5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L+B1+V)/S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Volumes!$G$11:$G$13</c:f>
              <c:numCache>
                <c:formatCode>General</c:formatCode>
                <c:ptCount val="3"/>
                <c:pt idx="0">
                  <c:v>2.1000000000000001E-2</c:v>
                </c:pt>
                <c:pt idx="1">
                  <c:v>0.02</c:v>
                </c:pt>
                <c:pt idx="2">
                  <c:v>1.6799999999999999E-2</c:v>
                </c:pt>
              </c:numCache>
            </c:numRef>
          </c:xVal>
          <c:yVal>
            <c:numRef>
              <c:f>Volumes!$F$11:$F$13</c:f>
              <c:numCache>
                <c:formatCode>General</c:formatCode>
                <c:ptCount val="3"/>
                <c:pt idx="0">
                  <c:v>1.35</c:v>
                </c:pt>
                <c:pt idx="1">
                  <c:v>1.3149999999999999</c:v>
                </c:pt>
                <c:pt idx="2">
                  <c:v>1.07</c:v>
                </c:pt>
              </c:numCache>
            </c:numRef>
          </c:yVal>
          <c:smooth val="0"/>
        </c:ser>
        <c:ser>
          <c:idx val="1"/>
          <c:order val="1"/>
          <c:tx>
            <c:v>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Volumes!$D$11:$D$14</c:f>
              <c:numCache>
                <c:formatCode>General</c:formatCode>
                <c:ptCount val="4"/>
                <c:pt idx="0">
                  <c:v>8.83</c:v>
                </c:pt>
                <c:pt idx="1">
                  <c:v>4.3</c:v>
                </c:pt>
              </c:numCache>
            </c:numRef>
          </c:xVal>
          <c:yVal>
            <c:numRef>
              <c:f>Volumes!$C$11:$C$14</c:f>
              <c:numCache>
                <c:formatCode>General</c:formatCode>
                <c:ptCount val="4"/>
                <c:pt idx="0">
                  <c:v>589.5</c:v>
                </c:pt>
                <c:pt idx="1">
                  <c:v>270.5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45072"/>
        <c:axId val="222344512"/>
      </c:scatterChart>
      <c:valAx>
        <c:axId val="2223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2344512"/>
        <c:crosses val="autoZero"/>
        <c:crossBetween val="midCat"/>
      </c:valAx>
      <c:valAx>
        <c:axId val="2223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23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Volumes!$D$19:$D$20</c:f>
              <c:numCache>
                <c:formatCode>General</c:formatCode>
                <c:ptCount val="2"/>
                <c:pt idx="0">
                  <c:v>13.87</c:v>
                </c:pt>
                <c:pt idx="1">
                  <c:v>8.5500000000000007</c:v>
                </c:pt>
              </c:numCache>
            </c:numRef>
          </c:xVal>
          <c:yVal>
            <c:numRef>
              <c:f>Volumes!$C$19:$C$20</c:f>
              <c:numCache>
                <c:formatCode>General</c:formatCode>
                <c:ptCount val="2"/>
                <c:pt idx="0">
                  <c:v>496.65</c:v>
                </c:pt>
                <c:pt idx="1">
                  <c:v>297.83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72832"/>
        <c:axId val="273273952"/>
      </c:scatterChart>
      <c:valAx>
        <c:axId val="2732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73273952"/>
        <c:crosses val="autoZero"/>
        <c:crossBetween val="midCat"/>
      </c:valAx>
      <c:valAx>
        <c:axId val="2732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732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'Cylinder vs. Syringe'!$C$6:$C$12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</c:numCache>
            </c:numRef>
          </c:xVal>
          <c:yVal>
            <c:numRef>
              <c:f>'Cylinder vs. Syringe'!$F$6:$F$12</c:f>
              <c:numCache>
                <c:formatCode>General</c:formatCode>
                <c:ptCount val="7"/>
                <c:pt idx="0">
                  <c:v>0</c:v>
                </c:pt>
                <c:pt idx="1">
                  <c:v>0.23250000000000007</c:v>
                </c:pt>
                <c:pt idx="2">
                  <c:v>0.47624999999999984</c:v>
                </c:pt>
                <c:pt idx="3">
                  <c:v>0.53124999999999989</c:v>
                </c:pt>
                <c:pt idx="4">
                  <c:v>0.72375000000000012</c:v>
                </c:pt>
                <c:pt idx="5">
                  <c:v>0.96999999999999986</c:v>
                </c:pt>
                <c:pt idx="6">
                  <c:v>1.2150000000000001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'Cylinder vs. Syringe'!$F$6:$F$12</c:f>
              <c:numCache>
                <c:formatCode>General</c:formatCode>
                <c:ptCount val="7"/>
                <c:pt idx="0">
                  <c:v>0</c:v>
                </c:pt>
                <c:pt idx="1">
                  <c:v>0.23250000000000007</c:v>
                </c:pt>
                <c:pt idx="2">
                  <c:v>0.47624999999999984</c:v>
                </c:pt>
                <c:pt idx="3">
                  <c:v>0.53124999999999989</c:v>
                </c:pt>
                <c:pt idx="4">
                  <c:v>0.72375000000000012</c:v>
                </c:pt>
                <c:pt idx="5">
                  <c:v>0.96999999999999986</c:v>
                </c:pt>
                <c:pt idx="6">
                  <c:v>1.2150000000000001</c:v>
                </c:pt>
              </c:numCache>
            </c:numRef>
          </c:xVal>
          <c:yVal>
            <c:numRef>
              <c:f>'Cylinder vs. Syringe'!$C$6:$C$12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15344"/>
        <c:axId val="228382160"/>
      </c:scatterChart>
      <c:valAx>
        <c:axId val="2223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8382160"/>
        <c:crosses val="autoZero"/>
        <c:crossBetween val="midCat"/>
      </c:valAx>
      <c:valAx>
        <c:axId val="2283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23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'Cylinder position'!$D$5:$D$12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1.1499999999999999</c:v>
                </c:pt>
                <c:pt idx="2">
                  <c:v>1.2</c:v>
                </c:pt>
                <c:pt idx="3">
                  <c:v>1.4</c:v>
                </c:pt>
                <c:pt idx="4">
                  <c:v>1.82</c:v>
                </c:pt>
                <c:pt idx="5">
                  <c:v>2.21</c:v>
                </c:pt>
                <c:pt idx="6">
                  <c:v>2.4900000000000002</c:v>
                </c:pt>
                <c:pt idx="7">
                  <c:v>3.01</c:v>
                </c:pt>
              </c:numCache>
            </c:numRef>
          </c:xVal>
          <c:yVal>
            <c:numRef>
              <c:f>'Cylinder position'!$C$5:$C$12</c:f>
              <c:numCache>
                <c:formatCode>General</c:formatCode>
                <c:ptCount val="8"/>
                <c:pt idx="0">
                  <c:v>0</c:v>
                </c:pt>
                <c:pt idx="1">
                  <c:v>0.5299999999999998</c:v>
                </c:pt>
                <c:pt idx="2">
                  <c:v>0.98</c:v>
                </c:pt>
                <c:pt idx="3">
                  <c:v>2.29</c:v>
                </c:pt>
                <c:pt idx="4">
                  <c:v>4.38</c:v>
                </c:pt>
                <c:pt idx="5">
                  <c:v>5.63</c:v>
                </c:pt>
                <c:pt idx="6">
                  <c:v>6.33</c:v>
                </c:pt>
                <c:pt idx="7">
                  <c:v>7.5799999999999992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57872"/>
        <c:axId val="278556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'Cylinder position'!$D$5:$D$12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1.1000000000000001</c:v>
                      </c:pt>
                      <c:pt idx="1">
                        <c:v>1.1499999999999999</c:v>
                      </c:pt>
                      <c:pt idx="2">
                        <c:v>1.2</c:v>
                      </c:pt>
                      <c:pt idx="3">
                        <c:v>1.4</c:v>
                      </c:pt>
                      <c:pt idx="4">
                        <c:v>1.82</c:v>
                      </c:pt>
                      <c:pt idx="5">
                        <c:v>2.21</c:v>
                      </c:pt>
                      <c:pt idx="6">
                        <c:v>2.4900000000000002</c:v>
                      </c:pt>
                      <c:pt idx="7">
                        <c:v>3.01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'Cylinder position'!$J$5:$J$12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8.6956521739130432E-2</c:v>
                      </c:pt>
                      <c:pt idx="1">
                        <c:v>9.1157702825888781E-2</c:v>
                      </c:pt>
                      <c:pt idx="2">
                        <c:v>9.5057034220532327E-2</c:v>
                      </c:pt>
                      <c:pt idx="3">
                        <c:v>0.10857763300760044</c:v>
                      </c:pt>
                      <c:pt idx="4">
                        <c:v>0.1404494382022472</c:v>
                      </c:pt>
                      <c:pt idx="5">
                        <c:v>0.17035775127768313</c:v>
                      </c:pt>
                      <c:pt idx="6">
                        <c:v>0.19342359767891684</c:v>
                      </c:pt>
                      <c:pt idx="7">
                        <c:v>0.25510204081632648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85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78556752"/>
        <c:crosses val="autoZero"/>
        <c:crossBetween val="midCat"/>
      </c:valAx>
      <c:valAx>
        <c:axId val="2785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7855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40</xdr:row>
      <xdr:rowOff>76200</xdr:rowOff>
    </xdr:from>
    <xdr:to>
      <xdr:col>16</xdr:col>
      <xdr:colOff>57148</xdr:colOff>
      <xdr:row>57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528637</xdr:colOff>
      <xdr:row>40</xdr:row>
      <xdr:rowOff>4762</xdr:rowOff>
    </xdr:from>
    <xdr:to>
      <xdr:col>8</xdr:col>
      <xdr:colOff>223837</xdr:colOff>
      <xdr:row>54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22</xdr:row>
      <xdr:rowOff>90487</xdr:rowOff>
    </xdr:from>
    <xdr:to>
      <xdr:col>8</xdr:col>
      <xdr:colOff>190500</xdr:colOff>
      <xdr:row>36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13</xdr:row>
      <xdr:rowOff>119062</xdr:rowOff>
    </xdr:from>
    <xdr:to>
      <xdr:col>9</xdr:col>
      <xdr:colOff>376237</xdr:colOff>
      <xdr:row>28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12</xdr:row>
      <xdr:rowOff>119062</xdr:rowOff>
    </xdr:from>
    <xdr:to>
      <xdr:col>11</xdr:col>
      <xdr:colOff>9525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0"/>
  <sheetViews>
    <sheetView workbookViewId="0">
      <selection activeCell="K24" sqref="K24"/>
    </sheetView>
  </sheetViews>
  <sheetFormatPr defaultRowHeight="15" x14ac:dyDescent="0.25"/>
  <sheetData>
    <row r="2" spans="3:9" x14ac:dyDescent="0.25">
      <c r="C2" s="3" t="s">
        <v>0</v>
      </c>
      <c r="D2" s="3"/>
      <c r="F2" s="2" t="s">
        <v>1</v>
      </c>
      <c r="G2" s="2"/>
    </row>
    <row r="3" spans="3:9" x14ac:dyDescent="0.25">
      <c r="C3" s="3">
        <v>49.5</v>
      </c>
      <c r="D3" s="3">
        <v>6.3</v>
      </c>
      <c r="F3" s="2">
        <v>1.37</v>
      </c>
      <c r="G3" s="2">
        <v>0.16600000000000001</v>
      </c>
      <c r="I3" t="s">
        <v>2</v>
      </c>
    </row>
    <row r="4" spans="3:9" x14ac:dyDescent="0.25">
      <c r="C4" s="3">
        <v>41.7</v>
      </c>
      <c r="D4" s="3">
        <v>5.4</v>
      </c>
      <c r="F4" s="2">
        <v>0.97599999999999998</v>
      </c>
      <c r="G4" s="2">
        <v>0.11799999999999999</v>
      </c>
      <c r="I4" t="s">
        <v>3</v>
      </c>
    </row>
    <row r="5" spans="3:9" x14ac:dyDescent="0.25">
      <c r="C5" s="3">
        <v>31.3</v>
      </c>
      <c r="D5" s="3">
        <v>4.0999999999999996</v>
      </c>
      <c r="F5" s="2">
        <v>0.47</v>
      </c>
      <c r="G5" s="2">
        <v>5.8000000000000003E-2</v>
      </c>
    </row>
    <row r="6" spans="3:9" x14ac:dyDescent="0.25">
      <c r="C6" s="3">
        <v>20.100000000000001</v>
      </c>
      <c r="D6" s="3">
        <v>2.8</v>
      </c>
      <c r="F6" s="2"/>
      <c r="G6" s="2"/>
    </row>
    <row r="10" spans="3:9" x14ac:dyDescent="0.25">
      <c r="C10" s="2" t="s">
        <v>0</v>
      </c>
      <c r="D10" s="2"/>
      <c r="F10" s="1" t="s">
        <v>1</v>
      </c>
      <c r="G10" s="1"/>
    </row>
    <row r="11" spans="3:9" x14ac:dyDescent="0.25">
      <c r="C11" s="2">
        <v>589.5</v>
      </c>
      <c r="D11" s="2">
        <v>8.83</v>
      </c>
      <c r="F11" s="1">
        <v>1.35</v>
      </c>
      <c r="G11" s="1">
        <v>2.1000000000000001E-2</v>
      </c>
      <c r="I11" t="s">
        <v>4</v>
      </c>
    </row>
    <row r="12" spans="3:9" x14ac:dyDescent="0.25">
      <c r="C12" s="2">
        <v>270.5</v>
      </c>
      <c r="D12" s="2">
        <v>4.3</v>
      </c>
      <c r="F12" s="1">
        <v>1.3149999999999999</v>
      </c>
      <c r="G12" s="1">
        <v>0.02</v>
      </c>
    </row>
    <row r="13" spans="3:9" x14ac:dyDescent="0.25">
      <c r="F13" s="1">
        <v>1.07</v>
      </c>
      <c r="G13" s="1">
        <v>1.6799999999999999E-2</v>
      </c>
    </row>
    <row r="18" spans="3:9" x14ac:dyDescent="0.25">
      <c r="C18" t="s">
        <v>0</v>
      </c>
    </row>
    <row r="19" spans="3:9" x14ac:dyDescent="0.25">
      <c r="C19">
        <v>496.65</v>
      </c>
      <c r="D19">
        <v>13.87</v>
      </c>
      <c r="I19" t="s">
        <v>5</v>
      </c>
    </row>
    <row r="20" spans="3:9" x14ac:dyDescent="0.25">
      <c r="C20">
        <v>297.83</v>
      </c>
      <c r="D20">
        <v>8.5500000000000007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2"/>
  <sheetViews>
    <sheetView workbookViewId="0">
      <selection activeCell="F7" sqref="F7"/>
    </sheetView>
  </sheetViews>
  <sheetFormatPr defaultRowHeight="15" x14ac:dyDescent="0.25"/>
  <cols>
    <col min="8" max="8" width="16.7109375" customWidth="1"/>
    <col min="9" max="9" width="16.42578125" customWidth="1"/>
    <col min="12" max="12" width="19" customWidth="1"/>
  </cols>
  <sheetData>
    <row r="5" spans="3:14" x14ac:dyDescent="0.25">
      <c r="C5" t="s">
        <v>6</v>
      </c>
      <c r="D5" t="s">
        <v>7</v>
      </c>
      <c r="E5" t="s">
        <v>8</v>
      </c>
      <c r="H5" t="s">
        <v>12</v>
      </c>
      <c r="J5" t="s">
        <v>9</v>
      </c>
      <c r="L5" t="s">
        <v>11</v>
      </c>
      <c r="N5" t="s">
        <v>10</v>
      </c>
    </row>
    <row r="6" spans="3:14" x14ac:dyDescent="0.25">
      <c r="C6">
        <v>0</v>
      </c>
      <c r="D6">
        <v>0.995</v>
      </c>
      <c r="E6">
        <v>0</v>
      </c>
      <c r="F6">
        <f>E6*5/4</f>
        <v>0</v>
      </c>
      <c r="G6">
        <f>F6*100/4.5^2</f>
        <v>0</v>
      </c>
      <c r="H6">
        <f>(D6-1)*5/4</f>
        <v>-6.2500000000000056E-3</v>
      </c>
      <c r="J6">
        <f>H6*10^2/4.5^2</f>
        <v>-3.0864197530864224E-2</v>
      </c>
      <c r="L6">
        <f>C6/10*5</f>
        <v>0</v>
      </c>
      <c r="N6">
        <f>L6*10^2/4.5^2</f>
        <v>0</v>
      </c>
    </row>
    <row r="7" spans="3:14" x14ac:dyDescent="0.25">
      <c r="C7">
        <v>0.5</v>
      </c>
      <c r="D7">
        <v>1.181</v>
      </c>
      <c r="E7">
        <f>D7-0.995</f>
        <v>0.18600000000000005</v>
      </c>
      <c r="F7">
        <f t="shared" ref="F7:F12" si="0">E7*5/4</f>
        <v>0.23250000000000007</v>
      </c>
      <c r="G7">
        <f>F7*100/4.5^2</f>
        <v>1.1481481481481486</v>
      </c>
      <c r="H7">
        <f>(D7-1)*5/4</f>
        <v>0.22625000000000006</v>
      </c>
      <c r="J7">
        <f>H7*10^2/4.5^2</f>
        <v>1.1172839506172842</v>
      </c>
      <c r="L7">
        <f t="shared" ref="L7:L12" si="1">C7/10*5</f>
        <v>0.25</v>
      </c>
      <c r="N7">
        <f>L7*10^2/4.5^2</f>
        <v>1.2345679012345678</v>
      </c>
    </row>
    <row r="8" spans="3:14" x14ac:dyDescent="0.25">
      <c r="C8">
        <v>1</v>
      </c>
      <c r="D8">
        <v>1.3759999999999999</v>
      </c>
      <c r="E8">
        <f t="shared" ref="E8:E12" si="2">D8-0.995</f>
        <v>0.38099999999999989</v>
      </c>
      <c r="F8">
        <f t="shared" si="0"/>
        <v>0.47624999999999984</v>
      </c>
      <c r="G8">
        <f t="shared" ref="G7:G12" si="3">F8*100/4.5^2</f>
        <v>2.3518518518518512</v>
      </c>
      <c r="H8">
        <f>(D8-1)*5/4</f>
        <v>0.46999999999999986</v>
      </c>
      <c r="J8">
        <f>H8*10^2/4.5^2</f>
        <v>2.3209876543209869</v>
      </c>
      <c r="L8">
        <f t="shared" si="1"/>
        <v>0.5</v>
      </c>
      <c r="N8">
        <f>L8*10^2/4.5^2</f>
        <v>2.4691358024691357</v>
      </c>
    </row>
    <row r="9" spans="3:14" x14ac:dyDescent="0.25">
      <c r="C9">
        <v>1.1000000000000001</v>
      </c>
      <c r="D9">
        <v>1.42</v>
      </c>
      <c r="E9">
        <f t="shared" si="2"/>
        <v>0.42499999999999993</v>
      </c>
      <c r="F9">
        <f t="shared" si="0"/>
        <v>0.53124999999999989</v>
      </c>
      <c r="G9">
        <f t="shared" si="3"/>
        <v>2.623456790123456</v>
      </c>
      <c r="H9">
        <f>(D9-1)*5/4</f>
        <v>0.52499999999999991</v>
      </c>
      <c r="J9">
        <f>H9*10^2/4.5^2</f>
        <v>2.5925925925925921</v>
      </c>
      <c r="L9">
        <f t="shared" ref="L9" si="4">C9/10*5</f>
        <v>0.55000000000000004</v>
      </c>
      <c r="N9">
        <f>L9*10^2/4.5^2</f>
        <v>2.7160493827160499</v>
      </c>
    </row>
    <row r="10" spans="3:14" x14ac:dyDescent="0.25">
      <c r="C10">
        <v>1.5</v>
      </c>
      <c r="D10">
        <v>1.5740000000000001</v>
      </c>
      <c r="E10">
        <f t="shared" si="2"/>
        <v>0.57900000000000007</v>
      </c>
      <c r="F10">
        <f t="shared" si="0"/>
        <v>0.72375000000000012</v>
      </c>
      <c r="G10">
        <f t="shared" si="3"/>
        <v>3.5740740740740748</v>
      </c>
      <c r="H10">
        <f>(D10-1)*5/4</f>
        <v>0.71750000000000003</v>
      </c>
      <c r="J10">
        <f>H10*10^2/4.5^2</f>
        <v>3.5432098765432101</v>
      </c>
      <c r="L10">
        <f t="shared" si="1"/>
        <v>0.75</v>
      </c>
      <c r="N10">
        <f>L10*10^2/4.5^2</f>
        <v>3.7037037037037037</v>
      </c>
    </row>
    <row r="11" spans="3:14" x14ac:dyDescent="0.25">
      <c r="C11">
        <v>2</v>
      </c>
      <c r="D11">
        <v>1.7709999999999999</v>
      </c>
      <c r="E11">
        <f t="shared" si="2"/>
        <v>0.77599999999999991</v>
      </c>
      <c r="F11">
        <f t="shared" si="0"/>
        <v>0.96999999999999986</v>
      </c>
      <c r="G11">
        <f t="shared" si="3"/>
        <v>4.7901234567901225</v>
      </c>
      <c r="H11">
        <f>(D11-1)*5/4</f>
        <v>0.96374999999999988</v>
      </c>
      <c r="J11">
        <f>H11*10^2/4.5^2</f>
        <v>4.7592592592592586</v>
      </c>
      <c r="L11">
        <f t="shared" si="1"/>
        <v>1</v>
      </c>
      <c r="N11">
        <f>L11*10^2/4.5^2</f>
        <v>4.9382716049382713</v>
      </c>
    </row>
    <row r="12" spans="3:14" x14ac:dyDescent="0.25">
      <c r="C12">
        <v>2.5</v>
      </c>
      <c r="D12">
        <v>1.9670000000000001</v>
      </c>
      <c r="E12">
        <f t="shared" si="2"/>
        <v>0.97200000000000009</v>
      </c>
      <c r="F12">
        <f t="shared" si="0"/>
        <v>1.2150000000000001</v>
      </c>
      <c r="G12">
        <f t="shared" si="3"/>
        <v>6.0000000000000009</v>
      </c>
      <c r="H12">
        <f>(D12-1)*5/4</f>
        <v>1.2087500000000002</v>
      </c>
      <c r="J12">
        <f>H12*10^2/4.5^2</f>
        <v>5.969135802469137</v>
      </c>
      <c r="L12">
        <f t="shared" si="1"/>
        <v>1.25</v>
      </c>
      <c r="N12">
        <f>L12*10^2/4.5^2</f>
        <v>6.1728395061728394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2"/>
  <sheetViews>
    <sheetView tabSelected="1" workbookViewId="0">
      <selection activeCell="F7" sqref="F7"/>
    </sheetView>
  </sheetViews>
  <sheetFormatPr defaultRowHeight="15" x14ac:dyDescent="0.25"/>
  <cols>
    <col min="2" max="2" width="17" customWidth="1"/>
    <col min="3" max="3" width="16.85546875" customWidth="1"/>
  </cols>
  <sheetData>
    <row r="4" spans="2:10" x14ac:dyDescent="0.25">
      <c r="B4" t="s">
        <v>14</v>
      </c>
      <c r="C4" t="s">
        <v>15</v>
      </c>
      <c r="D4" t="s">
        <v>13</v>
      </c>
    </row>
    <row r="5" spans="2:10" x14ac:dyDescent="0.25">
      <c r="B5">
        <v>1.37</v>
      </c>
      <c r="C5">
        <f>B5-1.37</f>
        <v>0</v>
      </c>
      <c r="D5">
        <v>1.1000000000000001</v>
      </c>
      <c r="I5">
        <f t="shared" ref="I5:I11" si="0">7.58+3.5-C5</f>
        <v>11.08</v>
      </c>
      <c r="J5">
        <f>1/(I5+0.42)</f>
        <v>8.6956521739130432E-2</v>
      </c>
    </row>
    <row r="6" spans="2:10" x14ac:dyDescent="0.25">
      <c r="B6">
        <v>1.9</v>
      </c>
      <c r="C6">
        <f t="shared" ref="C6:C12" si="1">B6-1.37</f>
        <v>0.5299999999999998</v>
      </c>
      <c r="D6">
        <v>1.1499999999999999</v>
      </c>
      <c r="I6">
        <f t="shared" si="0"/>
        <v>10.55</v>
      </c>
      <c r="J6">
        <f t="shared" ref="J6:J12" si="2">1/(I6+0.42)</f>
        <v>9.1157702825888781E-2</v>
      </c>
    </row>
    <row r="7" spans="2:10" x14ac:dyDescent="0.25">
      <c r="B7">
        <v>2.35</v>
      </c>
      <c r="C7">
        <f t="shared" si="1"/>
        <v>0.98</v>
      </c>
      <c r="D7">
        <v>1.2</v>
      </c>
      <c r="I7">
        <f t="shared" si="0"/>
        <v>10.1</v>
      </c>
      <c r="J7">
        <f t="shared" si="2"/>
        <v>9.5057034220532327E-2</v>
      </c>
    </row>
    <row r="8" spans="2:10" x14ac:dyDescent="0.25">
      <c r="B8">
        <v>3.66</v>
      </c>
      <c r="C8">
        <f t="shared" si="1"/>
        <v>2.29</v>
      </c>
      <c r="D8">
        <v>1.4</v>
      </c>
      <c r="I8">
        <f t="shared" si="0"/>
        <v>8.7899999999999991</v>
      </c>
      <c r="J8">
        <f t="shared" si="2"/>
        <v>0.10857763300760044</v>
      </c>
    </row>
    <row r="9" spans="2:10" x14ac:dyDescent="0.25">
      <c r="B9">
        <v>5.75</v>
      </c>
      <c r="C9">
        <f t="shared" si="1"/>
        <v>4.38</v>
      </c>
      <c r="D9">
        <v>1.82</v>
      </c>
      <c r="I9">
        <f t="shared" si="0"/>
        <v>6.7</v>
      </c>
      <c r="J9">
        <f t="shared" si="2"/>
        <v>0.1404494382022472</v>
      </c>
    </row>
    <row r="10" spans="2:10" x14ac:dyDescent="0.25">
      <c r="B10">
        <v>7</v>
      </c>
      <c r="C10">
        <f t="shared" si="1"/>
        <v>5.63</v>
      </c>
      <c r="D10">
        <v>2.21</v>
      </c>
      <c r="I10">
        <f t="shared" si="0"/>
        <v>5.45</v>
      </c>
      <c r="J10">
        <f t="shared" si="2"/>
        <v>0.17035775127768313</v>
      </c>
    </row>
    <row r="11" spans="2:10" x14ac:dyDescent="0.25">
      <c r="B11">
        <v>7.7</v>
      </c>
      <c r="C11">
        <f>B11-1.37</f>
        <v>6.33</v>
      </c>
      <c r="D11">
        <v>2.4900000000000002</v>
      </c>
      <c r="I11">
        <f t="shared" si="0"/>
        <v>4.75</v>
      </c>
      <c r="J11">
        <f t="shared" si="2"/>
        <v>0.19342359767891684</v>
      </c>
    </row>
    <row r="12" spans="2:10" x14ac:dyDescent="0.25">
      <c r="B12">
        <v>8.9499999999999993</v>
      </c>
      <c r="C12">
        <f t="shared" si="1"/>
        <v>7.5799999999999992</v>
      </c>
      <c r="D12">
        <v>3.01</v>
      </c>
      <c r="I12">
        <f>7.58+3.5-C12</f>
        <v>3.5000000000000009</v>
      </c>
      <c r="J12">
        <f t="shared" si="2"/>
        <v>0.25510204081632648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Cylinder vs. Syringe</vt:lpstr>
      <vt:lpstr>Cylinder 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minä</dc:creator>
  <cp:lastModifiedBy>minä</cp:lastModifiedBy>
  <dcterms:created xsi:type="dcterms:W3CDTF">2016-01-28T08:39:25Z</dcterms:created>
  <dcterms:modified xsi:type="dcterms:W3CDTF">2016-02-11T08:59:43Z</dcterms:modified>
</cp:coreProperties>
</file>